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ON\1-TSAHIM BODLOGIIN HELTES\UGSUN MEDEELEL\2018-2019\"/>
    </mc:Choice>
  </mc:AlternateContent>
  <xr:revisionPtr revIDLastSave="0" documentId="8_{84E93BE3-4DC5-4C1A-AEEA-6710F3AE8077}" xr6:coauthVersionLast="47" xr6:coauthVersionMax="47" xr10:uidLastSave="{00000000-0000-0000-0000-000000000000}"/>
  <bookViews>
    <workbookView xWindow="28680" yWindow="-120" windowWidth="29040" windowHeight="17640" activeTab="1" xr2:uid="{3D0F707E-657A-43A3-BC8F-6139148F4F36}"/>
  </bookViews>
  <sheets>
    <sheet name="НЭГТГЭЛ-10А-2018-2019" sheetId="1" r:id="rId1"/>
    <sheet name="НЭГТГЭЛ-10-2018-2019" sheetId="2" r:id="rId2"/>
  </sheets>
  <externalReferences>
    <externalReference r:id="rId3"/>
  </externalReferences>
  <definedNames>
    <definedName name="_xlnm._FilterDatabase" localSheetId="1" hidden="1">'НЭГТГЭЛ-10-2018-2019'!$A$14:$Q$1063</definedName>
    <definedName name="_xlnm.Print_Area" localSheetId="1">'НЭГТГЭЛ-10-2018-2019'!$A$1:$Q$1063</definedName>
    <definedName name="_xlnm.Print_Area" localSheetId="0">'НЭГТГЭЛ-10А-2018-2019'!$A$1:$K$912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63" i="2" l="1"/>
  <c r="D1063" i="2"/>
  <c r="E1062" i="2"/>
  <c r="D1062" i="2"/>
  <c r="E1061" i="2"/>
  <c r="E1060" i="2" s="1"/>
  <c r="D1061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59" i="2"/>
  <c r="D1059" i="2"/>
  <c r="E1058" i="2"/>
  <c r="D1058" i="2"/>
  <c r="E1057" i="2"/>
  <c r="D1057" i="2"/>
  <c r="E1056" i="2"/>
  <c r="D1056" i="2"/>
  <c r="Q1055" i="2"/>
  <c r="Q1054" i="2" s="1"/>
  <c r="P1055" i="2"/>
  <c r="P1054" i="2" s="1"/>
  <c r="O1055" i="2"/>
  <c r="O1054" i="2" s="1"/>
  <c r="N1055" i="2"/>
  <c r="M1055" i="2"/>
  <c r="L1055" i="2"/>
  <c r="L1054" i="2" s="1"/>
  <c r="K1055" i="2"/>
  <c r="J1055" i="2"/>
  <c r="I1055" i="2"/>
  <c r="H1055" i="2"/>
  <c r="G1055" i="2"/>
  <c r="G1054" i="2" s="1"/>
  <c r="F1055" i="2"/>
  <c r="M1053" i="2"/>
  <c r="L1053" i="2"/>
  <c r="E1053" i="2"/>
  <c r="D1053" i="2"/>
  <c r="M1052" i="2"/>
  <c r="L1052" i="2"/>
  <c r="E1052" i="2"/>
  <c r="D1052" i="2"/>
  <c r="M1051" i="2"/>
  <c r="L1051" i="2"/>
  <c r="L1050" i="2" s="1"/>
  <c r="E1051" i="2"/>
  <c r="D1051" i="2"/>
  <c r="Q1050" i="2"/>
  <c r="P1050" i="2"/>
  <c r="O1050" i="2"/>
  <c r="N1050" i="2"/>
  <c r="K1050" i="2"/>
  <c r="J1050" i="2"/>
  <c r="I1050" i="2"/>
  <c r="H1050" i="2"/>
  <c r="G1050" i="2"/>
  <c r="F1050" i="2"/>
  <c r="E1049" i="2"/>
  <c r="D1049" i="2"/>
  <c r="E1048" i="2"/>
  <c r="E1047" i="2" s="1"/>
  <c r="D1048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6" i="2"/>
  <c r="D1046" i="2"/>
  <c r="E1045" i="2"/>
  <c r="D1045" i="2"/>
  <c r="E1044" i="2"/>
  <c r="D1044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2" i="2"/>
  <c r="D1042" i="2"/>
  <c r="E1041" i="2"/>
  <c r="D1041" i="2"/>
  <c r="E1040" i="2"/>
  <c r="D1040" i="2"/>
  <c r="E1039" i="2"/>
  <c r="D1039" i="2"/>
  <c r="E1038" i="2"/>
  <c r="D1038" i="2"/>
  <c r="E1037" i="2"/>
  <c r="D1037" i="2"/>
  <c r="E1036" i="2"/>
  <c r="D1036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D1034" i="2"/>
  <c r="D1033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D1009" i="2"/>
  <c r="D1008" i="2" s="1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7" i="2"/>
  <c r="D1007" i="2"/>
  <c r="E1006" i="2"/>
  <c r="D1006" i="2"/>
  <c r="E1005" i="2"/>
  <c r="D1005" i="2"/>
  <c r="E1004" i="2"/>
  <c r="D1004" i="2"/>
  <c r="E1003" i="2"/>
  <c r="D1003" i="2"/>
  <c r="E1002" i="2"/>
  <c r="D1002" i="2"/>
  <c r="E1001" i="2"/>
  <c r="D1001" i="2"/>
  <c r="E1000" i="2"/>
  <c r="D1000" i="2"/>
  <c r="Q999" i="2"/>
  <c r="P999" i="2"/>
  <c r="O999" i="2"/>
  <c r="N999" i="2"/>
  <c r="N34" i="2" s="1"/>
  <c r="M999" i="2"/>
  <c r="L999" i="2"/>
  <c r="K999" i="2"/>
  <c r="J999" i="2"/>
  <c r="I999" i="2"/>
  <c r="H999" i="2"/>
  <c r="G999" i="2"/>
  <c r="F999" i="2"/>
  <c r="M998" i="2"/>
  <c r="L998" i="2"/>
  <c r="E998" i="2"/>
  <c r="D998" i="2"/>
  <c r="M997" i="2"/>
  <c r="L997" i="2"/>
  <c r="E997" i="2"/>
  <c r="D997" i="2"/>
  <c r="M996" i="2"/>
  <c r="L996" i="2"/>
  <c r="E996" i="2"/>
  <c r="D996" i="2"/>
  <c r="M995" i="2"/>
  <c r="L995" i="2"/>
  <c r="E995" i="2"/>
  <c r="D995" i="2"/>
  <c r="Q994" i="2"/>
  <c r="P994" i="2"/>
  <c r="O994" i="2"/>
  <c r="N994" i="2"/>
  <c r="K994" i="2"/>
  <c r="J994" i="2"/>
  <c r="I994" i="2"/>
  <c r="H994" i="2"/>
  <c r="G994" i="2"/>
  <c r="F994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E991" i="2"/>
  <c r="D991" i="2"/>
  <c r="E990" i="2"/>
  <c r="D990" i="2"/>
  <c r="E989" i="2"/>
  <c r="D989" i="2"/>
  <c r="E988" i="2"/>
  <c r="D988" i="2"/>
  <c r="E987" i="2"/>
  <c r="D987" i="2"/>
  <c r="E986" i="2"/>
  <c r="D986" i="2"/>
  <c r="E985" i="2"/>
  <c r="D985" i="2"/>
  <c r="E984" i="2"/>
  <c r="D984" i="2"/>
  <c r="E983" i="2"/>
  <c r="D983" i="2"/>
  <c r="E982" i="2"/>
  <c r="D982" i="2"/>
  <c r="E981" i="2"/>
  <c r="D981" i="2"/>
  <c r="E980" i="2"/>
  <c r="D980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7" i="2"/>
  <c r="D977" i="2"/>
  <c r="E976" i="2"/>
  <c r="D976" i="2"/>
  <c r="Q975" i="2"/>
  <c r="P975" i="2"/>
  <c r="O975" i="2"/>
  <c r="N975" i="2"/>
  <c r="M975" i="2"/>
  <c r="L975" i="2"/>
  <c r="K975" i="2"/>
  <c r="J975" i="2"/>
  <c r="J51" i="2" s="1"/>
  <c r="I975" i="2"/>
  <c r="H975" i="2"/>
  <c r="G975" i="2"/>
  <c r="F975" i="2"/>
  <c r="M974" i="2"/>
  <c r="L974" i="2"/>
  <c r="E974" i="2"/>
  <c r="D974" i="2"/>
  <c r="M973" i="2"/>
  <c r="L973" i="2"/>
  <c r="E973" i="2"/>
  <c r="D973" i="2"/>
  <c r="M972" i="2"/>
  <c r="L972" i="2"/>
  <c r="E972" i="2"/>
  <c r="D972" i="2"/>
  <c r="M971" i="2"/>
  <c r="L971" i="2"/>
  <c r="E971" i="2"/>
  <c r="D971" i="2"/>
  <c r="Q970" i="2"/>
  <c r="P970" i="2"/>
  <c r="O970" i="2"/>
  <c r="N970" i="2"/>
  <c r="K970" i="2"/>
  <c r="J970" i="2"/>
  <c r="I970" i="2"/>
  <c r="H970" i="2"/>
  <c r="G970" i="2"/>
  <c r="F970" i="2"/>
  <c r="M969" i="2"/>
  <c r="L969" i="2"/>
  <c r="E969" i="2"/>
  <c r="D969" i="2"/>
  <c r="M968" i="2"/>
  <c r="L968" i="2"/>
  <c r="E968" i="2"/>
  <c r="D968" i="2"/>
  <c r="M967" i="2"/>
  <c r="L967" i="2"/>
  <c r="E967" i="2"/>
  <c r="D967" i="2"/>
  <c r="M966" i="2"/>
  <c r="L966" i="2"/>
  <c r="E966" i="2"/>
  <c r="D966" i="2"/>
  <c r="M965" i="2"/>
  <c r="L965" i="2"/>
  <c r="E965" i="2"/>
  <c r="D965" i="2"/>
  <c r="M964" i="2"/>
  <c r="L964" i="2"/>
  <c r="E964" i="2"/>
  <c r="D964" i="2"/>
  <c r="M963" i="2"/>
  <c r="L963" i="2"/>
  <c r="E963" i="2"/>
  <c r="D963" i="2"/>
  <c r="M962" i="2"/>
  <c r="L962" i="2"/>
  <c r="E962" i="2"/>
  <c r="D962" i="2"/>
  <c r="M961" i="2"/>
  <c r="L961" i="2"/>
  <c r="E961" i="2"/>
  <c r="D961" i="2"/>
  <c r="M960" i="2"/>
  <c r="L960" i="2"/>
  <c r="E960" i="2"/>
  <c r="D960" i="2"/>
  <c r="Q959" i="2"/>
  <c r="P959" i="2"/>
  <c r="O959" i="2"/>
  <c r="N959" i="2"/>
  <c r="K959" i="2"/>
  <c r="J959" i="2"/>
  <c r="I959" i="2"/>
  <c r="H959" i="2"/>
  <c r="G959" i="2"/>
  <c r="F959" i="2"/>
  <c r="E958" i="2"/>
  <c r="D958" i="2"/>
  <c r="E957" i="2"/>
  <c r="D957" i="2"/>
  <c r="E956" i="2"/>
  <c r="D956" i="2"/>
  <c r="Q955" i="2"/>
  <c r="P955" i="2"/>
  <c r="O955" i="2"/>
  <c r="N955" i="2"/>
  <c r="M955" i="2"/>
  <c r="L955" i="2"/>
  <c r="K955" i="2"/>
  <c r="K53" i="2" s="1"/>
  <c r="J955" i="2"/>
  <c r="I955" i="2"/>
  <c r="H955" i="2"/>
  <c r="G955" i="2"/>
  <c r="F955" i="2"/>
  <c r="M953" i="2"/>
  <c r="L953" i="2"/>
  <c r="E953" i="2"/>
  <c r="D953" i="2"/>
  <c r="M952" i="2"/>
  <c r="L952" i="2"/>
  <c r="E952" i="2"/>
  <c r="D952" i="2"/>
  <c r="M951" i="2"/>
  <c r="L951" i="2"/>
  <c r="E951" i="2"/>
  <c r="D951" i="2"/>
  <c r="M950" i="2"/>
  <c r="L950" i="2"/>
  <c r="E950" i="2"/>
  <c r="D950" i="2"/>
  <c r="M949" i="2"/>
  <c r="L949" i="2"/>
  <c r="E949" i="2"/>
  <c r="D949" i="2"/>
  <c r="M948" i="2"/>
  <c r="L948" i="2"/>
  <c r="E948" i="2"/>
  <c r="D948" i="2"/>
  <c r="M947" i="2"/>
  <c r="L947" i="2"/>
  <c r="E947" i="2"/>
  <c r="D947" i="2"/>
  <c r="M946" i="2"/>
  <c r="L946" i="2"/>
  <c r="E946" i="2"/>
  <c r="D946" i="2"/>
  <c r="M945" i="2"/>
  <c r="L945" i="2"/>
  <c r="E945" i="2"/>
  <c r="D945" i="2"/>
  <c r="M944" i="2"/>
  <c r="L944" i="2"/>
  <c r="E944" i="2"/>
  <c r="D944" i="2"/>
  <c r="Q943" i="2"/>
  <c r="Q942" i="2" s="1"/>
  <c r="P943" i="2"/>
  <c r="P942" i="2" s="1"/>
  <c r="O943" i="2"/>
  <c r="O942" i="2" s="1"/>
  <c r="N943" i="2"/>
  <c r="N942" i="2" s="1"/>
  <c r="K943" i="2"/>
  <c r="K942" i="2" s="1"/>
  <c r="J943" i="2"/>
  <c r="J942" i="2" s="1"/>
  <c r="I943" i="2"/>
  <c r="I942" i="2" s="1"/>
  <c r="H943" i="2"/>
  <c r="H942" i="2" s="1"/>
  <c r="G943" i="2"/>
  <c r="G942" i="2" s="1"/>
  <c r="F943" i="2"/>
  <c r="F942" i="2" s="1"/>
  <c r="M941" i="2"/>
  <c r="L941" i="2"/>
  <c r="E941" i="2"/>
  <c r="D941" i="2"/>
  <c r="M940" i="2"/>
  <c r="L940" i="2"/>
  <c r="E940" i="2"/>
  <c r="D940" i="2"/>
  <c r="M939" i="2"/>
  <c r="L939" i="2"/>
  <c r="E939" i="2"/>
  <c r="D939" i="2"/>
  <c r="M938" i="2"/>
  <c r="L938" i="2"/>
  <c r="E938" i="2"/>
  <c r="D938" i="2"/>
  <c r="M937" i="2"/>
  <c r="L937" i="2"/>
  <c r="E937" i="2"/>
  <c r="D937" i="2"/>
  <c r="M936" i="2"/>
  <c r="L936" i="2"/>
  <c r="E936" i="2"/>
  <c r="D936" i="2"/>
  <c r="M935" i="2"/>
  <c r="L935" i="2"/>
  <c r="E935" i="2"/>
  <c r="D935" i="2"/>
  <c r="M934" i="2"/>
  <c r="L934" i="2"/>
  <c r="E934" i="2"/>
  <c r="D934" i="2"/>
  <c r="M933" i="2"/>
  <c r="L933" i="2"/>
  <c r="E933" i="2"/>
  <c r="D933" i="2"/>
  <c r="M932" i="2"/>
  <c r="L932" i="2"/>
  <c r="E932" i="2"/>
  <c r="D932" i="2"/>
  <c r="M931" i="2"/>
  <c r="L931" i="2"/>
  <c r="E931" i="2"/>
  <c r="D931" i="2"/>
  <c r="Q930" i="2"/>
  <c r="P930" i="2"/>
  <c r="O930" i="2"/>
  <c r="N930" i="2"/>
  <c r="K930" i="2"/>
  <c r="J930" i="2"/>
  <c r="I930" i="2"/>
  <c r="H930" i="2"/>
  <c r="G930" i="2"/>
  <c r="F930" i="2"/>
  <c r="M929" i="2"/>
  <c r="L929" i="2"/>
  <c r="E929" i="2"/>
  <c r="D929" i="2"/>
  <c r="M928" i="2"/>
  <c r="L928" i="2"/>
  <c r="E928" i="2"/>
  <c r="D928" i="2"/>
  <c r="M927" i="2"/>
  <c r="L927" i="2"/>
  <c r="E927" i="2"/>
  <c r="D927" i="2"/>
  <c r="M926" i="2"/>
  <c r="L926" i="2"/>
  <c r="E926" i="2"/>
  <c r="D926" i="2"/>
  <c r="M925" i="2"/>
  <c r="L925" i="2"/>
  <c r="E925" i="2"/>
  <c r="D925" i="2"/>
  <c r="M924" i="2"/>
  <c r="L924" i="2"/>
  <c r="E924" i="2"/>
  <c r="D924" i="2"/>
  <c r="M923" i="2"/>
  <c r="L923" i="2"/>
  <c r="E923" i="2"/>
  <c r="D923" i="2"/>
  <c r="M922" i="2"/>
  <c r="L922" i="2"/>
  <c r="E922" i="2"/>
  <c r="D922" i="2"/>
  <c r="M921" i="2"/>
  <c r="L921" i="2"/>
  <c r="E921" i="2"/>
  <c r="D921" i="2"/>
  <c r="M920" i="2"/>
  <c r="L920" i="2"/>
  <c r="E920" i="2"/>
  <c r="D920" i="2"/>
  <c r="M919" i="2"/>
  <c r="L919" i="2"/>
  <c r="E919" i="2"/>
  <c r="D919" i="2"/>
  <c r="M918" i="2"/>
  <c r="L918" i="2"/>
  <c r="E918" i="2"/>
  <c r="D918" i="2"/>
  <c r="M917" i="2"/>
  <c r="L917" i="2"/>
  <c r="E917" i="2"/>
  <c r="D917" i="2"/>
  <c r="M916" i="2"/>
  <c r="L916" i="2"/>
  <c r="E916" i="2"/>
  <c r="D916" i="2"/>
  <c r="M915" i="2"/>
  <c r="L915" i="2"/>
  <c r="E915" i="2"/>
  <c r="D915" i="2"/>
  <c r="Q914" i="2"/>
  <c r="P914" i="2"/>
  <c r="O914" i="2"/>
  <c r="N914" i="2"/>
  <c r="K914" i="2"/>
  <c r="J914" i="2"/>
  <c r="I914" i="2"/>
  <c r="H914" i="2"/>
  <c r="G914" i="2"/>
  <c r="F914" i="2"/>
  <c r="F47" i="2" s="1"/>
  <c r="M913" i="2"/>
  <c r="L913" i="2"/>
  <c r="E913" i="2"/>
  <c r="D913" i="2"/>
  <c r="E912" i="2"/>
  <c r="D912" i="2"/>
  <c r="M911" i="2"/>
  <c r="L911" i="2"/>
  <c r="E911" i="2"/>
  <c r="D911" i="2"/>
  <c r="M910" i="2"/>
  <c r="L910" i="2"/>
  <c r="E910" i="2"/>
  <c r="D910" i="2"/>
  <c r="M909" i="2"/>
  <c r="L909" i="2"/>
  <c r="E909" i="2"/>
  <c r="D909" i="2"/>
  <c r="M908" i="2"/>
  <c r="L908" i="2"/>
  <c r="E908" i="2"/>
  <c r="D908" i="2"/>
  <c r="M907" i="2"/>
  <c r="L907" i="2"/>
  <c r="E907" i="2"/>
  <c r="D907" i="2"/>
  <c r="M906" i="2"/>
  <c r="L906" i="2"/>
  <c r="E906" i="2"/>
  <c r="D906" i="2"/>
  <c r="M905" i="2"/>
  <c r="L905" i="2"/>
  <c r="E905" i="2"/>
  <c r="D905" i="2"/>
  <c r="M904" i="2"/>
  <c r="L904" i="2"/>
  <c r="E904" i="2"/>
  <c r="D904" i="2"/>
  <c r="M903" i="2"/>
  <c r="L903" i="2"/>
  <c r="E903" i="2"/>
  <c r="D903" i="2"/>
  <c r="Q902" i="2"/>
  <c r="P902" i="2"/>
  <c r="O902" i="2"/>
  <c r="N902" i="2"/>
  <c r="K902" i="2"/>
  <c r="J902" i="2"/>
  <c r="I902" i="2"/>
  <c r="H902" i="2"/>
  <c r="G902" i="2"/>
  <c r="F902" i="2"/>
  <c r="M901" i="2"/>
  <c r="L901" i="2"/>
  <c r="E901" i="2"/>
  <c r="D901" i="2"/>
  <c r="M900" i="2"/>
  <c r="L900" i="2"/>
  <c r="E900" i="2"/>
  <c r="D900" i="2"/>
  <c r="M899" i="2"/>
  <c r="L899" i="2"/>
  <c r="E899" i="2"/>
  <c r="D899" i="2"/>
  <c r="M898" i="2"/>
  <c r="L898" i="2"/>
  <c r="E898" i="2"/>
  <c r="D898" i="2"/>
  <c r="M897" i="2"/>
  <c r="L897" i="2"/>
  <c r="E897" i="2"/>
  <c r="D897" i="2"/>
  <c r="M896" i="2"/>
  <c r="L896" i="2"/>
  <c r="E896" i="2"/>
  <c r="D896" i="2"/>
  <c r="M895" i="2"/>
  <c r="L895" i="2"/>
  <c r="E895" i="2"/>
  <c r="D895" i="2"/>
  <c r="M894" i="2"/>
  <c r="L894" i="2"/>
  <c r="E894" i="2"/>
  <c r="D894" i="2"/>
  <c r="M893" i="2"/>
  <c r="L893" i="2"/>
  <c r="E893" i="2"/>
  <c r="D893" i="2"/>
  <c r="M892" i="2"/>
  <c r="L892" i="2"/>
  <c r="E892" i="2"/>
  <c r="D892" i="2"/>
  <c r="M891" i="2"/>
  <c r="L891" i="2"/>
  <c r="E891" i="2"/>
  <c r="D891" i="2"/>
  <c r="M890" i="2"/>
  <c r="L890" i="2"/>
  <c r="E890" i="2"/>
  <c r="D890" i="2"/>
  <c r="M889" i="2"/>
  <c r="L889" i="2"/>
  <c r="E889" i="2"/>
  <c r="D889" i="2"/>
  <c r="M888" i="2"/>
  <c r="L888" i="2"/>
  <c r="E888" i="2"/>
  <c r="D888" i="2"/>
  <c r="M887" i="2"/>
  <c r="L887" i="2"/>
  <c r="E887" i="2"/>
  <c r="D887" i="2"/>
  <c r="M886" i="2"/>
  <c r="L886" i="2"/>
  <c r="E886" i="2"/>
  <c r="D886" i="2"/>
  <c r="M885" i="2"/>
  <c r="L885" i="2"/>
  <c r="E885" i="2"/>
  <c r="D885" i="2"/>
  <c r="M884" i="2"/>
  <c r="L884" i="2"/>
  <c r="E884" i="2"/>
  <c r="D884" i="2"/>
  <c r="M883" i="2"/>
  <c r="L883" i="2"/>
  <c r="E883" i="2"/>
  <c r="D883" i="2"/>
  <c r="M882" i="2"/>
  <c r="L882" i="2"/>
  <c r="E882" i="2"/>
  <c r="D882" i="2"/>
  <c r="Q881" i="2"/>
  <c r="P881" i="2"/>
  <c r="O881" i="2"/>
  <c r="N881" i="2"/>
  <c r="K881" i="2"/>
  <c r="J881" i="2"/>
  <c r="I881" i="2"/>
  <c r="H881" i="2"/>
  <c r="G881" i="2"/>
  <c r="F881" i="2"/>
  <c r="M879" i="2"/>
  <c r="L879" i="2"/>
  <c r="E879" i="2"/>
  <c r="D879" i="2"/>
  <c r="M878" i="2"/>
  <c r="L878" i="2"/>
  <c r="E878" i="2"/>
  <c r="D878" i="2"/>
  <c r="M877" i="2"/>
  <c r="L877" i="2"/>
  <c r="E877" i="2"/>
  <c r="D877" i="2"/>
  <c r="M876" i="2"/>
  <c r="L876" i="2"/>
  <c r="E876" i="2"/>
  <c r="D876" i="2"/>
  <c r="M875" i="2"/>
  <c r="L875" i="2"/>
  <c r="E875" i="2"/>
  <c r="D875" i="2"/>
  <c r="M874" i="2"/>
  <c r="L874" i="2"/>
  <c r="E874" i="2"/>
  <c r="D874" i="2"/>
  <c r="M873" i="2"/>
  <c r="L873" i="2"/>
  <c r="E873" i="2"/>
  <c r="D873" i="2"/>
  <c r="M872" i="2"/>
  <c r="L872" i="2"/>
  <c r="E872" i="2"/>
  <c r="D872" i="2"/>
  <c r="M871" i="2"/>
  <c r="L871" i="2"/>
  <c r="E871" i="2"/>
  <c r="D871" i="2"/>
  <c r="M870" i="2"/>
  <c r="L870" i="2"/>
  <c r="E870" i="2"/>
  <c r="D870" i="2"/>
  <c r="M869" i="2"/>
  <c r="L869" i="2"/>
  <c r="E869" i="2"/>
  <c r="D869" i="2"/>
  <c r="M868" i="2"/>
  <c r="L868" i="2"/>
  <c r="E868" i="2"/>
  <c r="D868" i="2"/>
  <c r="M867" i="2"/>
  <c r="L867" i="2"/>
  <c r="E867" i="2"/>
  <c r="D867" i="2"/>
  <c r="M866" i="2"/>
  <c r="L866" i="2"/>
  <c r="E866" i="2"/>
  <c r="D866" i="2"/>
  <c r="M865" i="2"/>
  <c r="L865" i="2"/>
  <c r="E865" i="2"/>
  <c r="D865" i="2"/>
  <c r="M864" i="2"/>
  <c r="L864" i="2"/>
  <c r="E864" i="2"/>
  <c r="D864" i="2"/>
  <c r="M863" i="2"/>
  <c r="L863" i="2"/>
  <c r="E863" i="2"/>
  <c r="D863" i="2"/>
  <c r="M862" i="2"/>
  <c r="L862" i="2"/>
  <c r="E862" i="2"/>
  <c r="D862" i="2"/>
  <c r="M861" i="2"/>
  <c r="L861" i="2"/>
  <c r="E861" i="2"/>
  <c r="D861" i="2"/>
  <c r="M860" i="2"/>
  <c r="L860" i="2"/>
  <c r="E860" i="2"/>
  <c r="D860" i="2"/>
  <c r="M859" i="2"/>
  <c r="L859" i="2"/>
  <c r="E859" i="2"/>
  <c r="D859" i="2"/>
  <c r="M858" i="2"/>
  <c r="L858" i="2"/>
  <c r="E858" i="2"/>
  <c r="D858" i="2"/>
  <c r="M857" i="2"/>
  <c r="L857" i="2"/>
  <c r="E857" i="2"/>
  <c r="D857" i="2"/>
  <c r="M856" i="2"/>
  <c r="L856" i="2"/>
  <c r="E856" i="2"/>
  <c r="D856" i="2"/>
  <c r="M855" i="2"/>
  <c r="L855" i="2"/>
  <c r="E855" i="2"/>
  <c r="D855" i="2"/>
  <c r="M854" i="2"/>
  <c r="L854" i="2"/>
  <c r="E854" i="2"/>
  <c r="D854" i="2"/>
  <c r="M853" i="2"/>
  <c r="L853" i="2"/>
  <c r="E853" i="2"/>
  <c r="D853" i="2"/>
  <c r="M852" i="2"/>
  <c r="L852" i="2"/>
  <c r="E852" i="2"/>
  <c r="D852" i="2"/>
  <c r="M851" i="2"/>
  <c r="L851" i="2"/>
  <c r="E851" i="2"/>
  <c r="D851" i="2"/>
  <c r="M850" i="2"/>
  <c r="L850" i="2"/>
  <c r="E850" i="2"/>
  <c r="D850" i="2"/>
  <c r="M849" i="2"/>
  <c r="L849" i="2"/>
  <c r="E849" i="2"/>
  <c r="D849" i="2"/>
  <c r="Q848" i="2"/>
  <c r="P848" i="2"/>
  <c r="P41" i="2" s="1"/>
  <c r="O848" i="2"/>
  <c r="N848" i="2"/>
  <c r="K848" i="2"/>
  <c r="J848" i="2"/>
  <c r="J41" i="2" s="1"/>
  <c r="I848" i="2"/>
  <c r="I41" i="2" s="1"/>
  <c r="H848" i="2"/>
  <c r="G848" i="2"/>
  <c r="F848" i="2"/>
  <c r="M847" i="2"/>
  <c r="L847" i="2"/>
  <c r="E847" i="2"/>
  <c r="D847" i="2"/>
  <c r="M846" i="2"/>
  <c r="L846" i="2"/>
  <c r="E846" i="2"/>
  <c r="D846" i="2"/>
  <c r="M845" i="2"/>
  <c r="L845" i="2"/>
  <c r="E845" i="2"/>
  <c r="D845" i="2"/>
  <c r="M844" i="2"/>
  <c r="L844" i="2"/>
  <c r="E844" i="2"/>
  <c r="D844" i="2"/>
  <c r="M843" i="2"/>
  <c r="L843" i="2"/>
  <c r="E843" i="2"/>
  <c r="D843" i="2"/>
  <c r="M842" i="2"/>
  <c r="L842" i="2"/>
  <c r="E842" i="2"/>
  <c r="D842" i="2"/>
  <c r="M841" i="2"/>
  <c r="L841" i="2"/>
  <c r="E841" i="2"/>
  <c r="D841" i="2"/>
  <c r="M840" i="2"/>
  <c r="L840" i="2"/>
  <c r="E840" i="2"/>
  <c r="D840" i="2"/>
  <c r="M839" i="2"/>
  <c r="L839" i="2"/>
  <c r="E839" i="2"/>
  <c r="D839" i="2"/>
  <c r="M838" i="2"/>
  <c r="L838" i="2"/>
  <c r="E838" i="2"/>
  <c r="D838" i="2"/>
  <c r="M837" i="2"/>
  <c r="L837" i="2"/>
  <c r="E837" i="2"/>
  <c r="D837" i="2"/>
  <c r="M836" i="2"/>
  <c r="L836" i="2"/>
  <c r="E836" i="2"/>
  <c r="D836" i="2"/>
  <c r="M835" i="2"/>
  <c r="L835" i="2"/>
  <c r="E835" i="2"/>
  <c r="D835" i="2"/>
  <c r="M834" i="2"/>
  <c r="L834" i="2"/>
  <c r="E834" i="2"/>
  <c r="D834" i="2"/>
  <c r="M833" i="2"/>
  <c r="L833" i="2"/>
  <c r="E833" i="2"/>
  <c r="D833" i="2"/>
  <c r="M832" i="2"/>
  <c r="L832" i="2"/>
  <c r="E832" i="2"/>
  <c r="D832" i="2"/>
  <c r="M831" i="2"/>
  <c r="L831" i="2"/>
  <c r="E831" i="2"/>
  <c r="D831" i="2"/>
  <c r="M830" i="2"/>
  <c r="L830" i="2"/>
  <c r="E830" i="2"/>
  <c r="D830" i="2"/>
  <c r="M829" i="2"/>
  <c r="L829" i="2"/>
  <c r="I829" i="2"/>
  <c r="H829" i="2"/>
  <c r="D829" i="2" s="1"/>
  <c r="M828" i="2"/>
  <c r="L828" i="2"/>
  <c r="E828" i="2"/>
  <c r="D828" i="2"/>
  <c r="M827" i="2"/>
  <c r="L827" i="2"/>
  <c r="E827" i="2"/>
  <c r="D827" i="2"/>
  <c r="M826" i="2"/>
  <c r="L826" i="2"/>
  <c r="E826" i="2"/>
  <c r="D826" i="2"/>
  <c r="M825" i="2"/>
  <c r="L825" i="2"/>
  <c r="E825" i="2"/>
  <c r="D825" i="2"/>
  <c r="M824" i="2"/>
  <c r="L824" i="2"/>
  <c r="E824" i="2"/>
  <c r="D824" i="2"/>
  <c r="M823" i="2"/>
  <c r="L823" i="2"/>
  <c r="E823" i="2"/>
  <c r="D823" i="2"/>
  <c r="M822" i="2"/>
  <c r="L822" i="2"/>
  <c r="E822" i="2"/>
  <c r="D822" i="2"/>
  <c r="M821" i="2"/>
  <c r="L821" i="2"/>
  <c r="I821" i="2"/>
  <c r="E821" i="2" s="1"/>
  <c r="H821" i="2"/>
  <c r="D821" i="2" s="1"/>
  <c r="M820" i="2"/>
  <c r="L820" i="2"/>
  <c r="I820" i="2"/>
  <c r="E820" i="2" s="1"/>
  <c r="H820" i="2"/>
  <c r="D820" i="2" s="1"/>
  <c r="Q819" i="2"/>
  <c r="P819" i="2"/>
  <c r="O819" i="2"/>
  <c r="N819" i="2"/>
  <c r="K819" i="2"/>
  <c r="J819" i="2"/>
  <c r="G819" i="2"/>
  <c r="F819" i="2"/>
  <c r="M818" i="2"/>
  <c r="L818" i="2"/>
  <c r="E818" i="2"/>
  <c r="D818" i="2"/>
  <c r="M817" i="2"/>
  <c r="L817" i="2"/>
  <c r="E817" i="2"/>
  <c r="D817" i="2"/>
  <c r="M816" i="2"/>
  <c r="L816" i="2"/>
  <c r="E816" i="2"/>
  <c r="D816" i="2"/>
  <c r="M815" i="2"/>
  <c r="L815" i="2"/>
  <c r="E815" i="2"/>
  <c r="D815" i="2"/>
  <c r="M814" i="2"/>
  <c r="L814" i="2"/>
  <c r="E814" i="2"/>
  <c r="D814" i="2"/>
  <c r="M813" i="2"/>
  <c r="L813" i="2"/>
  <c r="E813" i="2"/>
  <c r="D813" i="2"/>
  <c r="M812" i="2"/>
  <c r="L812" i="2"/>
  <c r="E812" i="2"/>
  <c r="D812" i="2"/>
  <c r="M811" i="2"/>
  <c r="L811" i="2"/>
  <c r="E811" i="2"/>
  <c r="D811" i="2"/>
  <c r="M810" i="2"/>
  <c r="L810" i="2"/>
  <c r="E810" i="2"/>
  <c r="D810" i="2"/>
  <c r="M809" i="2"/>
  <c r="L809" i="2"/>
  <c r="E809" i="2"/>
  <c r="D809" i="2"/>
  <c r="M808" i="2"/>
  <c r="L808" i="2"/>
  <c r="E808" i="2"/>
  <c r="D808" i="2"/>
  <c r="M807" i="2"/>
  <c r="L807" i="2"/>
  <c r="E807" i="2"/>
  <c r="D807" i="2"/>
  <c r="M806" i="2"/>
  <c r="L806" i="2"/>
  <c r="E806" i="2"/>
  <c r="D806" i="2"/>
  <c r="M805" i="2"/>
  <c r="L805" i="2"/>
  <c r="E805" i="2"/>
  <c r="D805" i="2"/>
  <c r="M804" i="2"/>
  <c r="L804" i="2"/>
  <c r="E804" i="2"/>
  <c r="D804" i="2"/>
  <c r="M803" i="2"/>
  <c r="L803" i="2"/>
  <c r="E803" i="2"/>
  <c r="D803" i="2"/>
  <c r="M802" i="2"/>
  <c r="L802" i="2"/>
  <c r="E802" i="2"/>
  <c r="D802" i="2"/>
  <c r="M801" i="2"/>
  <c r="L801" i="2"/>
  <c r="E801" i="2"/>
  <c r="D801" i="2"/>
  <c r="M800" i="2"/>
  <c r="L800" i="2"/>
  <c r="E800" i="2"/>
  <c r="D800" i="2"/>
  <c r="M799" i="2"/>
  <c r="L799" i="2"/>
  <c r="E799" i="2"/>
  <c r="D799" i="2"/>
  <c r="M798" i="2"/>
  <c r="L798" i="2"/>
  <c r="E798" i="2"/>
  <c r="D798" i="2"/>
  <c r="M797" i="2"/>
  <c r="L797" i="2"/>
  <c r="E797" i="2"/>
  <c r="D797" i="2"/>
  <c r="M796" i="2"/>
  <c r="L796" i="2"/>
  <c r="E796" i="2"/>
  <c r="D796" i="2"/>
  <c r="M795" i="2"/>
  <c r="L795" i="2"/>
  <c r="E795" i="2"/>
  <c r="D795" i="2"/>
  <c r="M794" i="2"/>
  <c r="L794" i="2"/>
  <c r="E794" i="2"/>
  <c r="D794" i="2"/>
  <c r="Q793" i="2"/>
  <c r="Q40" i="2" s="1"/>
  <c r="P793" i="2"/>
  <c r="O793" i="2"/>
  <c r="N793" i="2"/>
  <c r="K793" i="2"/>
  <c r="J793" i="2"/>
  <c r="J40" i="2" s="1"/>
  <c r="I793" i="2"/>
  <c r="H793" i="2"/>
  <c r="G793" i="2"/>
  <c r="F793" i="2"/>
  <c r="E792" i="2"/>
  <c r="D792" i="2"/>
  <c r="E791" i="2"/>
  <c r="D791" i="2"/>
  <c r="E790" i="2"/>
  <c r="D790" i="2"/>
  <c r="M789" i="2"/>
  <c r="L789" i="2"/>
  <c r="E789" i="2"/>
  <c r="D789" i="2"/>
  <c r="M788" i="2"/>
  <c r="L788" i="2"/>
  <c r="E788" i="2"/>
  <c r="D788" i="2"/>
  <c r="M787" i="2"/>
  <c r="L787" i="2"/>
  <c r="E787" i="2"/>
  <c r="D787" i="2"/>
  <c r="M786" i="2"/>
  <c r="L786" i="2"/>
  <c r="E786" i="2"/>
  <c r="D786" i="2"/>
  <c r="M785" i="2"/>
  <c r="L785" i="2"/>
  <c r="E785" i="2"/>
  <c r="D785" i="2"/>
  <c r="M784" i="2"/>
  <c r="L784" i="2"/>
  <c r="E784" i="2"/>
  <c r="D784" i="2"/>
  <c r="M783" i="2"/>
  <c r="L783" i="2"/>
  <c r="E783" i="2"/>
  <c r="D783" i="2"/>
  <c r="M782" i="2"/>
  <c r="L782" i="2"/>
  <c r="E782" i="2"/>
  <c r="D782" i="2"/>
  <c r="Q781" i="2"/>
  <c r="P781" i="2"/>
  <c r="O781" i="2"/>
  <c r="N781" i="2"/>
  <c r="K781" i="2"/>
  <c r="J781" i="2"/>
  <c r="I781" i="2"/>
  <c r="H781" i="2"/>
  <c r="G781" i="2"/>
  <c r="F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M769" i="2"/>
  <c r="L769" i="2"/>
  <c r="E769" i="2"/>
  <c r="D769" i="2"/>
  <c r="M768" i="2"/>
  <c r="L768" i="2"/>
  <c r="L762" i="2" s="1"/>
  <c r="E768" i="2"/>
  <c r="D768" i="2"/>
  <c r="E767" i="2"/>
  <c r="D767" i="2"/>
  <c r="E766" i="2"/>
  <c r="D766" i="2"/>
  <c r="E765" i="2"/>
  <c r="D765" i="2"/>
  <c r="E764" i="2"/>
  <c r="D764" i="2"/>
  <c r="E763" i="2"/>
  <c r="D763" i="2"/>
  <c r="Q762" i="2"/>
  <c r="P762" i="2"/>
  <c r="O762" i="2"/>
  <c r="N762" i="2"/>
  <c r="K762" i="2"/>
  <c r="J762" i="2"/>
  <c r="I762" i="2"/>
  <c r="H762" i="2"/>
  <c r="G762" i="2"/>
  <c r="F762" i="2"/>
  <c r="M761" i="2"/>
  <c r="L761" i="2"/>
  <c r="E761" i="2"/>
  <c r="D761" i="2"/>
  <c r="M760" i="2"/>
  <c r="L760" i="2"/>
  <c r="E760" i="2"/>
  <c r="D760" i="2"/>
  <c r="M759" i="2"/>
  <c r="L759" i="2"/>
  <c r="E759" i="2"/>
  <c r="D759" i="2"/>
  <c r="M758" i="2"/>
  <c r="L758" i="2"/>
  <c r="E758" i="2"/>
  <c r="D758" i="2"/>
  <c r="M757" i="2"/>
  <c r="L757" i="2"/>
  <c r="E757" i="2"/>
  <c r="D757" i="2"/>
  <c r="M756" i="2"/>
  <c r="L756" i="2"/>
  <c r="E756" i="2"/>
  <c r="D756" i="2"/>
  <c r="M755" i="2"/>
  <c r="L755" i="2"/>
  <c r="E755" i="2"/>
  <c r="D755" i="2"/>
  <c r="M754" i="2"/>
  <c r="L754" i="2"/>
  <c r="E754" i="2"/>
  <c r="D754" i="2"/>
  <c r="M753" i="2"/>
  <c r="L753" i="2"/>
  <c r="E753" i="2"/>
  <c r="D753" i="2"/>
  <c r="M752" i="2"/>
  <c r="L752" i="2"/>
  <c r="E752" i="2"/>
  <c r="D752" i="2"/>
  <c r="M751" i="2"/>
  <c r="L751" i="2"/>
  <c r="E751" i="2"/>
  <c r="D751" i="2"/>
  <c r="M750" i="2"/>
  <c r="L750" i="2"/>
  <c r="E750" i="2"/>
  <c r="D750" i="2"/>
  <c r="M749" i="2"/>
  <c r="L749" i="2"/>
  <c r="E749" i="2"/>
  <c r="D749" i="2"/>
  <c r="M748" i="2"/>
  <c r="L748" i="2"/>
  <c r="E748" i="2"/>
  <c r="D748" i="2"/>
  <c r="M747" i="2"/>
  <c r="L747" i="2"/>
  <c r="E747" i="2"/>
  <c r="D747" i="2"/>
  <c r="M746" i="2"/>
  <c r="L746" i="2"/>
  <c r="E746" i="2"/>
  <c r="D746" i="2"/>
  <c r="M745" i="2"/>
  <c r="L745" i="2"/>
  <c r="E745" i="2"/>
  <c r="D745" i="2"/>
  <c r="M744" i="2"/>
  <c r="L744" i="2"/>
  <c r="E744" i="2"/>
  <c r="D744" i="2"/>
  <c r="M743" i="2"/>
  <c r="L743" i="2"/>
  <c r="E743" i="2"/>
  <c r="D743" i="2"/>
  <c r="M742" i="2"/>
  <c r="L742" i="2"/>
  <c r="E742" i="2"/>
  <c r="D742" i="2"/>
  <c r="Q741" i="2"/>
  <c r="P741" i="2"/>
  <c r="O741" i="2"/>
  <c r="N741" i="2"/>
  <c r="N36" i="2" s="1"/>
  <c r="K741" i="2"/>
  <c r="J741" i="2"/>
  <c r="I741" i="2"/>
  <c r="H741" i="2"/>
  <c r="G741" i="2"/>
  <c r="F741" i="2"/>
  <c r="M740" i="2"/>
  <c r="L740" i="2"/>
  <c r="E740" i="2"/>
  <c r="D740" i="2"/>
  <c r="M739" i="2"/>
  <c r="L739" i="2"/>
  <c r="E739" i="2"/>
  <c r="D739" i="2"/>
  <c r="M738" i="2"/>
  <c r="L738" i="2"/>
  <c r="E738" i="2"/>
  <c r="D738" i="2"/>
  <c r="M737" i="2"/>
  <c r="L737" i="2"/>
  <c r="E737" i="2"/>
  <c r="D737" i="2"/>
  <c r="M736" i="2"/>
  <c r="L736" i="2"/>
  <c r="E736" i="2"/>
  <c r="D736" i="2"/>
  <c r="M735" i="2"/>
  <c r="L735" i="2"/>
  <c r="E735" i="2"/>
  <c r="D735" i="2"/>
  <c r="M734" i="2"/>
  <c r="L734" i="2"/>
  <c r="E734" i="2"/>
  <c r="D734" i="2"/>
  <c r="M733" i="2"/>
  <c r="L733" i="2"/>
  <c r="E733" i="2"/>
  <c r="D733" i="2"/>
  <c r="M732" i="2"/>
  <c r="L732" i="2"/>
  <c r="E732" i="2"/>
  <c r="D732" i="2"/>
  <c r="M731" i="2"/>
  <c r="L731" i="2"/>
  <c r="E731" i="2"/>
  <c r="D731" i="2"/>
  <c r="M730" i="2"/>
  <c r="L730" i="2"/>
  <c r="E730" i="2"/>
  <c r="D730" i="2"/>
  <c r="M729" i="2"/>
  <c r="L729" i="2"/>
  <c r="E729" i="2"/>
  <c r="D729" i="2"/>
  <c r="M728" i="2"/>
  <c r="L728" i="2"/>
  <c r="E728" i="2"/>
  <c r="D728" i="2"/>
  <c r="M727" i="2"/>
  <c r="L727" i="2"/>
  <c r="E727" i="2"/>
  <c r="D727" i="2"/>
  <c r="M726" i="2"/>
  <c r="L726" i="2"/>
  <c r="E726" i="2"/>
  <c r="D726" i="2"/>
  <c r="M725" i="2"/>
  <c r="L725" i="2"/>
  <c r="E725" i="2"/>
  <c r="D725" i="2"/>
  <c r="M724" i="2"/>
  <c r="L724" i="2"/>
  <c r="E724" i="2"/>
  <c r="D724" i="2"/>
  <c r="M723" i="2"/>
  <c r="L723" i="2"/>
  <c r="E723" i="2"/>
  <c r="D723" i="2"/>
  <c r="M722" i="2"/>
  <c r="L722" i="2"/>
  <c r="E722" i="2"/>
  <c r="D722" i="2"/>
  <c r="M721" i="2"/>
  <c r="L721" i="2"/>
  <c r="E721" i="2"/>
  <c r="D721" i="2"/>
  <c r="M720" i="2"/>
  <c r="L720" i="2"/>
  <c r="E720" i="2"/>
  <c r="D720" i="2"/>
  <c r="M719" i="2"/>
  <c r="L719" i="2"/>
  <c r="E719" i="2"/>
  <c r="D719" i="2"/>
  <c r="M718" i="2"/>
  <c r="L718" i="2"/>
  <c r="E718" i="2"/>
  <c r="D718" i="2"/>
  <c r="M717" i="2"/>
  <c r="L717" i="2"/>
  <c r="E717" i="2"/>
  <c r="D717" i="2"/>
  <c r="M716" i="2"/>
  <c r="L716" i="2"/>
  <c r="E716" i="2"/>
  <c r="D716" i="2"/>
  <c r="Q715" i="2"/>
  <c r="Q35" i="2" s="1"/>
  <c r="P715" i="2"/>
  <c r="O715" i="2"/>
  <c r="N715" i="2"/>
  <c r="K715" i="2"/>
  <c r="J715" i="2"/>
  <c r="J35" i="2" s="1"/>
  <c r="I715" i="2"/>
  <c r="I35" i="2" s="1"/>
  <c r="H715" i="2"/>
  <c r="G715" i="2"/>
  <c r="F715" i="2"/>
  <c r="M714" i="2"/>
  <c r="L714" i="2"/>
  <c r="E714" i="2"/>
  <c r="D714" i="2"/>
  <c r="M713" i="2"/>
  <c r="L713" i="2"/>
  <c r="E713" i="2"/>
  <c r="D713" i="2"/>
  <c r="M712" i="2"/>
  <c r="L712" i="2"/>
  <c r="E712" i="2"/>
  <c r="D712" i="2"/>
  <c r="M711" i="2"/>
  <c r="L711" i="2"/>
  <c r="E711" i="2"/>
  <c r="D711" i="2"/>
  <c r="M710" i="2"/>
  <c r="L710" i="2"/>
  <c r="E710" i="2"/>
  <c r="D710" i="2"/>
  <c r="M709" i="2"/>
  <c r="L709" i="2"/>
  <c r="E709" i="2"/>
  <c r="D709" i="2"/>
  <c r="M708" i="2"/>
  <c r="L708" i="2"/>
  <c r="E708" i="2"/>
  <c r="D708" i="2"/>
  <c r="M707" i="2"/>
  <c r="L707" i="2"/>
  <c r="E707" i="2"/>
  <c r="D707" i="2"/>
  <c r="M706" i="2"/>
  <c r="L706" i="2"/>
  <c r="E706" i="2"/>
  <c r="D706" i="2"/>
  <c r="M705" i="2"/>
  <c r="L705" i="2"/>
  <c r="E705" i="2"/>
  <c r="D705" i="2"/>
  <c r="M704" i="2"/>
  <c r="L704" i="2"/>
  <c r="E704" i="2"/>
  <c r="D704" i="2"/>
  <c r="M703" i="2"/>
  <c r="L703" i="2"/>
  <c r="E703" i="2"/>
  <c r="D703" i="2"/>
  <c r="M702" i="2"/>
  <c r="L702" i="2"/>
  <c r="E702" i="2"/>
  <c r="D702" i="2"/>
  <c r="M701" i="2"/>
  <c r="L701" i="2"/>
  <c r="E701" i="2"/>
  <c r="D701" i="2"/>
  <c r="M700" i="2"/>
  <c r="L700" i="2"/>
  <c r="E700" i="2"/>
  <c r="D700" i="2"/>
  <c r="M699" i="2"/>
  <c r="L699" i="2"/>
  <c r="E699" i="2"/>
  <c r="D699" i="2"/>
  <c r="M698" i="2"/>
  <c r="L698" i="2"/>
  <c r="E698" i="2"/>
  <c r="D698" i="2"/>
  <c r="M697" i="2"/>
  <c r="L697" i="2"/>
  <c r="E697" i="2"/>
  <c r="D697" i="2"/>
  <c r="M696" i="2"/>
  <c r="L696" i="2"/>
  <c r="E696" i="2"/>
  <c r="D696" i="2"/>
  <c r="M695" i="2"/>
  <c r="L695" i="2"/>
  <c r="E695" i="2"/>
  <c r="D695" i="2"/>
  <c r="M694" i="2"/>
  <c r="L694" i="2"/>
  <c r="E694" i="2"/>
  <c r="D694" i="2"/>
  <c r="M693" i="2"/>
  <c r="L693" i="2"/>
  <c r="E693" i="2"/>
  <c r="D693" i="2"/>
  <c r="M692" i="2"/>
  <c r="L692" i="2"/>
  <c r="E692" i="2"/>
  <c r="D692" i="2"/>
  <c r="M691" i="2"/>
  <c r="L691" i="2"/>
  <c r="E691" i="2"/>
  <c r="D691" i="2"/>
  <c r="Q690" i="2"/>
  <c r="P690" i="2"/>
  <c r="O690" i="2"/>
  <c r="N690" i="2"/>
  <c r="K690" i="2"/>
  <c r="J690" i="2"/>
  <c r="I690" i="2"/>
  <c r="H690" i="2"/>
  <c r="G690" i="2"/>
  <c r="F690" i="2"/>
  <c r="M689" i="2"/>
  <c r="L689" i="2"/>
  <c r="E689" i="2"/>
  <c r="D689" i="2"/>
  <c r="M688" i="2"/>
  <c r="L688" i="2"/>
  <c r="E688" i="2"/>
  <c r="D688" i="2"/>
  <c r="M687" i="2"/>
  <c r="L687" i="2"/>
  <c r="E687" i="2"/>
  <c r="D687" i="2"/>
  <c r="M686" i="2"/>
  <c r="L686" i="2"/>
  <c r="E686" i="2"/>
  <c r="D686" i="2"/>
  <c r="M685" i="2"/>
  <c r="L685" i="2"/>
  <c r="E685" i="2"/>
  <c r="D685" i="2"/>
  <c r="M684" i="2"/>
  <c r="L684" i="2"/>
  <c r="E684" i="2"/>
  <c r="D684" i="2"/>
  <c r="M683" i="2"/>
  <c r="L683" i="2"/>
  <c r="E683" i="2"/>
  <c r="D683" i="2"/>
  <c r="M682" i="2"/>
  <c r="L682" i="2"/>
  <c r="E682" i="2"/>
  <c r="D682" i="2"/>
  <c r="M681" i="2"/>
  <c r="L681" i="2"/>
  <c r="E681" i="2"/>
  <c r="D681" i="2"/>
  <c r="M680" i="2"/>
  <c r="L680" i="2"/>
  <c r="E680" i="2"/>
  <c r="D680" i="2"/>
  <c r="M679" i="2"/>
  <c r="L679" i="2"/>
  <c r="E679" i="2"/>
  <c r="D679" i="2"/>
  <c r="M678" i="2"/>
  <c r="L678" i="2"/>
  <c r="E678" i="2"/>
  <c r="D678" i="2"/>
  <c r="M677" i="2"/>
  <c r="L677" i="2"/>
  <c r="E677" i="2"/>
  <c r="D677" i="2"/>
  <c r="M676" i="2"/>
  <c r="L676" i="2"/>
  <c r="E676" i="2"/>
  <c r="D676" i="2"/>
  <c r="M675" i="2"/>
  <c r="L675" i="2"/>
  <c r="E675" i="2"/>
  <c r="D675" i="2"/>
  <c r="M674" i="2"/>
  <c r="L674" i="2"/>
  <c r="E674" i="2"/>
  <c r="D674" i="2"/>
  <c r="M673" i="2"/>
  <c r="L673" i="2"/>
  <c r="E673" i="2"/>
  <c r="D673" i="2"/>
  <c r="M672" i="2"/>
  <c r="L672" i="2"/>
  <c r="E672" i="2"/>
  <c r="D672" i="2"/>
  <c r="M671" i="2"/>
  <c r="L671" i="2"/>
  <c r="E671" i="2"/>
  <c r="D671" i="2"/>
  <c r="M670" i="2"/>
  <c r="L670" i="2"/>
  <c r="E670" i="2"/>
  <c r="D670" i="2"/>
  <c r="M669" i="2"/>
  <c r="L669" i="2"/>
  <c r="E669" i="2"/>
  <c r="D669" i="2"/>
  <c r="M668" i="2"/>
  <c r="L668" i="2"/>
  <c r="E668" i="2"/>
  <c r="D668" i="2"/>
  <c r="M667" i="2"/>
  <c r="L667" i="2"/>
  <c r="E667" i="2"/>
  <c r="D667" i="2"/>
  <c r="M666" i="2"/>
  <c r="L666" i="2"/>
  <c r="E666" i="2"/>
  <c r="D666" i="2"/>
  <c r="M665" i="2"/>
  <c r="L665" i="2"/>
  <c r="E665" i="2"/>
  <c r="D665" i="2"/>
  <c r="M664" i="2"/>
  <c r="L664" i="2"/>
  <c r="E664" i="2"/>
  <c r="D664" i="2"/>
  <c r="M663" i="2"/>
  <c r="L663" i="2"/>
  <c r="E663" i="2"/>
  <c r="D663" i="2"/>
  <c r="M662" i="2"/>
  <c r="L662" i="2"/>
  <c r="E662" i="2"/>
  <c r="D662" i="2"/>
  <c r="M661" i="2"/>
  <c r="L661" i="2"/>
  <c r="E661" i="2"/>
  <c r="D661" i="2"/>
  <c r="M660" i="2"/>
  <c r="L660" i="2"/>
  <c r="E660" i="2"/>
  <c r="D660" i="2"/>
  <c r="M659" i="2"/>
  <c r="L659" i="2"/>
  <c r="E659" i="2"/>
  <c r="D659" i="2"/>
  <c r="M658" i="2"/>
  <c r="L658" i="2"/>
  <c r="E658" i="2"/>
  <c r="D658" i="2"/>
  <c r="Q657" i="2"/>
  <c r="P657" i="2"/>
  <c r="P33" i="2" s="1"/>
  <c r="O657" i="2"/>
  <c r="O33" i="2" s="1"/>
  <c r="N657" i="2"/>
  <c r="K657" i="2"/>
  <c r="J657" i="2"/>
  <c r="I657" i="2"/>
  <c r="H657" i="2"/>
  <c r="G657" i="2"/>
  <c r="F657" i="2"/>
  <c r="M656" i="2"/>
  <c r="L656" i="2"/>
  <c r="E656" i="2"/>
  <c r="D656" i="2"/>
  <c r="M655" i="2"/>
  <c r="L655" i="2"/>
  <c r="E655" i="2"/>
  <c r="D655" i="2"/>
  <c r="M654" i="2"/>
  <c r="L654" i="2"/>
  <c r="E654" i="2"/>
  <c r="D654" i="2"/>
  <c r="M653" i="2"/>
  <c r="L653" i="2"/>
  <c r="E653" i="2"/>
  <c r="D653" i="2"/>
  <c r="M652" i="2"/>
  <c r="L652" i="2"/>
  <c r="E652" i="2"/>
  <c r="D652" i="2"/>
  <c r="M651" i="2"/>
  <c r="L651" i="2"/>
  <c r="E651" i="2"/>
  <c r="D651" i="2"/>
  <c r="M650" i="2"/>
  <c r="L650" i="2"/>
  <c r="E650" i="2"/>
  <c r="D650" i="2"/>
  <c r="M649" i="2"/>
  <c r="L649" i="2"/>
  <c r="E649" i="2"/>
  <c r="D649" i="2"/>
  <c r="M648" i="2"/>
  <c r="L648" i="2"/>
  <c r="E648" i="2"/>
  <c r="D648" i="2"/>
  <c r="M647" i="2"/>
  <c r="L647" i="2"/>
  <c r="E647" i="2"/>
  <c r="D647" i="2"/>
  <c r="M646" i="2"/>
  <c r="L646" i="2"/>
  <c r="E646" i="2"/>
  <c r="D646" i="2"/>
  <c r="M645" i="2"/>
  <c r="L645" i="2"/>
  <c r="E645" i="2"/>
  <c r="D645" i="2"/>
  <c r="M644" i="2"/>
  <c r="L644" i="2"/>
  <c r="E644" i="2"/>
  <c r="D644" i="2"/>
  <c r="M643" i="2"/>
  <c r="L643" i="2"/>
  <c r="E643" i="2"/>
  <c r="D643" i="2"/>
  <c r="M642" i="2"/>
  <c r="L642" i="2"/>
  <c r="E642" i="2"/>
  <c r="D642" i="2"/>
  <c r="M641" i="2"/>
  <c r="L641" i="2"/>
  <c r="E641" i="2"/>
  <c r="D641" i="2"/>
  <c r="M640" i="2"/>
  <c r="L640" i="2"/>
  <c r="E640" i="2"/>
  <c r="D640" i="2"/>
  <c r="M639" i="2"/>
  <c r="L639" i="2"/>
  <c r="E639" i="2"/>
  <c r="D639" i="2"/>
  <c r="Q638" i="2"/>
  <c r="P638" i="2"/>
  <c r="O638" i="2"/>
  <c r="N638" i="2"/>
  <c r="K638" i="2"/>
  <c r="J638" i="2"/>
  <c r="I638" i="2"/>
  <c r="H638" i="2"/>
  <c r="G638" i="2"/>
  <c r="F638" i="2"/>
  <c r="M637" i="2"/>
  <c r="L637" i="2"/>
  <c r="E637" i="2"/>
  <c r="D637" i="2"/>
  <c r="M636" i="2"/>
  <c r="L636" i="2"/>
  <c r="E636" i="2"/>
  <c r="D636" i="2"/>
  <c r="M635" i="2"/>
  <c r="L635" i="2"/>
  <c r="E635" i="2"/>
  <c r="D635" i="2"/>
  <c r="M634" i="2"/>
  <c r="L634" i="2"/>
  <c r="E634" i="2"/>
  <c r="D634" i="2"/>
  <c r="M633" i="2"/>
  <c r="L633" i="2"/>
  <c r="E633" i="2"/>
  <c r="D633" i="2"/>
  <c r="M632" i="2"/>
  <c r="L632" i="2"/>
  <c r="E632" i="2"/>
  <c r="D632" i="2"/>
  <c r="M631" i="2"/>
  <c r="L631" i="2"/>
  <c r="E631" i="2"/>
  <c r="D631" i="2"/>
  <c r="M630" i="2"/>
  <c r="L630" i="2"/>
  <c r="E630" i="2"/>
  <c r="D630" i="2"/>
  <c r="M629" i="2"/>
  <c r="L629" i="2"/>
  <c r="E629" i="2"/>
  <c r="D629" i="2"/>
  <c r="M628" i="2"/>
  <c r="L628" i="2"/>
  <c r="E628" i="2"/>
  <c r="D628" i="2"/>
  <c r="M627" i="2"/>
  <c r="L627" i="2"/>
  <c r="E627" i="2"/>
  <c r="D627" i="2"/>
  <c r="M626" i="2"/>
  <c r="L626" i="2"/>
  <c r="E626" i="2"/>
  <c r="D626" i="2"/>
  <c r="M625" i="2"/>
  <c r="L625" i="2"/>
  <c r="E625" i="2"/>
  <c r="D625" i="2"/>
  <c r="M624" i="2"/>
  <c r="L624" i="2"/>
  <c r="E624" i="2"/>
  <c r="D624" i="2"/>
  <c r="M623" i="2"/>
  <c r="L623" i="2"/>
  <c r="E623" i="2"/>
  <c r="D623" i="2"/>
  <c r="M622" i="2"/>
  <c r="L622" i="2"/>
  <c r="E622" i="2"/>
  <c r="D622" i="2"/>
  <c r="M621" i="2"/>
  <c r="L621" i="2"/>
  <c r="E621" i="2"/>
  <c r="D621" i="2"/>
  <c r="M620" i="2"/>
  <c r="L620" i="2"/>
  <c r="E620" i="2"/>
  <c r="D620" i="2"/>
  <c r="M619" i="2"/>
  <c r="L619" i="2"/>
  <c r="E619" i="2"/>
  <c r="D619" i="2"/>
  <c r="M618" i="2"/>
  <c r="L618" i="2"/>
  <c r="E618" i="2"/>
  <c r="D618" i="2"/>
  <c r="M617" i="2"/>
  <c r="L617" i="2"/>
  <c r="E617" i="2"/>
  <c r="D617" i="2"/>
  <c r="M616" i="2"/>
  <c r="L616" i="2"/>
  <c r="E616" i="2"/>
  <c r="D616" i="2"/>
  <c r="M615" i="2"/>
  <c r="L615" i="2"/>
  <c r="E615" i="2"/>
  <c r="D615" i="2"/>
  <c r="M614" i="2"/>
  <c r="L614" i="2"/>
  <c r="E614" i="2"/>
  <c r="D614" i="2"/>
  <c r="M613" i="2"/>
  <c r="L613" i="2"/>
  <c r="E613" i="2"/>
  <c r="D613" i="2"/>
  <c r="M612" i="2"/>
  <c r="L612" i="2"/>
  <c r="E612" i="2"/>
  <c r="D612" i="2"/>
  <c r="M611" i="2"/>
  <c r="L611" i="2"/>
  <c r="E611" i="2"/>
  <c r="D611" i="2"/>
  <c r="Q610" i="2"/>
  <c r="P610" i="2"/>
  <c r="O610" i="2"/>
  <c r="N610" i="2"/>
  <c r="K610" i="2"/>
  <c r="J610" i="2"/>
  <c r="I610" i="2"/>
  <c r="H610" i="2"/>
  <c r="G610" i="2"/>
  <c r="F610" i="2"/>
  <c r="M609" i="2"/>
  <c r="L609" i="2"/>
  <c r="E609" i="2"/>
  <c r="D609" i="2"/>
  <c r="M608" i="2"/>
  <c r="L608" i="2"/>
  <c r="E608" i="2"/>
  <c r="D608" i="2"/>
  <c r="M607" i="2"/>
  <c r="L607" i="2"/>
  <c r="E607" i="2"/>
  <c r="D607" i="2"/>
  <c r="M606" i="2"/>
  <c r="L606" i="2"/>
  <c r="E606" i="2"/>
  <c r="D606" i="2"/>
  <c r="M605" i="2"/>
  <c r="L605" i="2"/>
  <c r="E605" i="2"/>
  <c r="D605" i="2"/>
  <c r="M604" i="2"/>
  <c r="L604" i="2"/>
  <c r="E604" i="2"/>
  <c r="D604" i="2"/>
  <c r="M603" i="2"/>
  <c r="L603" i="2"/>
  <c r="E603" i="2"/>
  <c r="D603" i="2"/>
  <c r="M602" i="2"/>
  <c r="L602" i="2"/>
  <c r="E602" i="2"/>
  <c r="D602" i="2"/>
  <c r="M601" i="2"/>
  <c r="L601" i="2"/>
  <c r="E601" i="2"/>
  <c r="D601" i="2"/>
  <c r="M600" i="2"/>
  <c r="L600" i="2"/>
  <c r="E600" i="2"/>
  <c r="D600" i="2"/>
  <c r="M599" i="2"/>
  <c r="L599" i="2"/>
  <c r="E599" i="2"/>
  <c r="D599" i="2"/>
  <c r="M598" i="2"/>
  <c r="L598" i="2"/>
  <c r="E598" i="2"/>
  <c r="D598" i="2"/>
  <c r="M597" i="2"/>
  <c r="L597" i="2"/>
  <c r="E597" i="2"/>
  <c r="D597" i="2"/>
  <c r="M596" i="2"/>
  <c r="L596" i="2"/>
  <c r="E596" i="2"/>
  <c r="D596" i="2"/>
  <c r="M595" i="2"/>
  <c r="L595" i="2"/>
  <c r="E595" i="2"/>
  <c r="D595" i="2"/>
  <c r="M594" i="2"/>
  <c r="L594" i="2"/>
  <c r="E594" i="2"/>
  <c r="D594" i="2"/>
  <c r="M593" i="2"/>
  <c r="L593" i="2"/>
  <c r="E593" i="2"/>
  <c r="D593" i="2"/>
  <c r="M592" i="2"/>
  <c r="L592" i="2"/>
  <c r="E592" i="2"/>
  <c r="D592" i="2"/>
  <c r="M591" i="2"/>
  <c r="L591" i="2"/>
  <c r="E591" i="2"/>
  <c r="D591" i="2"/>
  <c r="Q590" i="2"/>
  <c r="P590" i="2"/>
  <c r="O590" i="2"/>
  <c r="N590" i="2"/>
  <c r="N538" i="2" s="1"/>
  <c r="K590" i="2"/>
  <c r="J590" i="2"/>
  <c r="I590" i="2"/>
  <c r="H590" i="2"/>
  <c r="G590" i="2"/>
  <c r="F590" i="2"/>
  <c r="M589" i="2"/>
  <c r="L589" i="2"/>
  <c r="G589" i="2"/>
  <c r="E589" i="2" s="1"/>
  <c r="F589" i="2"/>
  <c r="F577" i="2" s="1"/>
  <c r="F28" i="2" s="1"/>
  <c r="M588" i="2"/>
  <c r="L588" i="2"/>
  <c r="E588" i="2"/>
  <c r="D588" i="2"/>
  <c r="M587" i="2"/>
  <c r="L587" i="2"/>
  <c r="E587" i="2"/>
  <c r="D587" i="2"/>
  <c r="M586" i="2"/>
  <c r="L586" i="2"/>
  <c r="E586" i="2"/>
  <c r="D586" i="2"/>
  <c r="M585" i="2"/>
  <c r="L585" i="2"/>
  <c r="E585" i="2"/>
  <c r="D585" i="2"/>
  <c r="M584" i="2"/>
  <c r="L584" i="2"/>
  <c r="E584" i="2"/>
  <c r="D584" i="2"/>
  <c r="M583" i="2"/>
  <c r="L583" i="2"/>
  <c r="E583" i="2"/>
  <c r="D583" i="2"/>
  <c r="M582" i="2"/>
  <c r="L582" i="2"/>
  <c r="E582" i="2"/>
  <c r="D582" i="2"/>
  <c r="M581" i="2"/>
  <c r="L581" i="2"/>
  <c r="E581" i="2"/>
  <c r="D581" i="2"/>
  <c r="M580" i="2"/>
  <c r="L580" i="2"/>
  <c r="E580" i="2"/>
  <c r="D580" i="2"/>
  <c r="M579" i="2"/>
  <c r="L579" i="2"/>
  <c r="E579" i="2"/>
  <c r="D579" i="2"/>
  <c r="M578" i="2"/>
  <c r="L578" i="2"/>
  <c r="I578" i="2"/>
  <c r="E578" i="2" s="1"/>
  <c r="H578" i="2"/>
  <c r="D578" i="2" s="1"/>
  <c r="Q577" i="2"/>
  <c r="P577" i="2"/>
  <c r="P28" i="2" s="1"/>
  <c r="O577" i="2"/>
  <c r="N577" i="2"/>
  <c r="K577" i="2"/>
  <c r="J577" i="2"/>
  <c r="E576" i="2"/>
  <c r="D576" i="2"/>
  <c r="E575" i="2"/>
  <c r="D575" i="2"/>
  <c r="E574" i="2"/>
  <c r="D574" i="2"/>
  <c r="E573" i="2"/>
  <c r="D573" i="2"/>
  <c r="E572" i="2"/>
  <c r="D572" i="2"/>
  <c r="E571" i="2"/>
  <c r="D571" i="2"/>
  <c r="E570" i="2"/>
  <c r="D570" i="2"/>
  <c r="E569" i="2"/>
  <c r="D569" i="2"/>
  <c r="E568" i="2"/>
  <c r="D568" i="2"/>
  <c r="E567" i="2"/>
  <c r="D567" i="2"/>
  <c r="E566" i="2"/>
  <c r="D566" i="2"/>
  <c r="E565" i="2"/>
  <c r="D565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M556" i="2"/>
  <c r="L556" i="2"/>
  <c r="E556" i="2"/>
  <c r="D556" i="2"/>
  <c r="M555" i="2"/>
  <c r="L555" i="2"/>
  <c r="E555" i="2"/>
  <c r="D555" i="2"/>
  <c r="M554" i="2"/>
  <c r="L554" i="2"/>
  <c r="E554" i="2"/>
  <c r="D554" i="2"/>
  <c r="M553" i="2"/>
  <c r="L553" i="2"/>
  <c r="E553" i="2"/>
  <c r="D553" i="2"/>
  <c r="M552" i="2"/>
  <c r="L552" i="2"/>
  <c r="E552" i="2"/>
  <c r="D552" i="2"/>
  <c r="M551" i="2"/>
  <c r="L551" i="2"/>
  <c r="E551" i="2"/>
  <c r="D551" i="2"/>
  <c r="M550" i="2"/>
  <c r="L550" i="2"/>
  <c r="E550" i="2"/>
  <c r="D550" i="2"/>
  <c r="M549" i="2"/>
  <c r="L549" i="2"/>
  <c r="E549" i="2"/>
  <c r="D549" i="2"/>
  <c r="M548" i="2"/>
  <c r="L548" i="2"/>
  <c r="E548" i="2"/>
  <c r="D548" i="2"/>
  <c r="M547" i="2"/>
  <c r="L547" i="2"/>
  <c r="E547" i="2"/>
  <c r="D547" i="2"/>
  <c r="M546" i="2"/>
  <c r="L546" i="2"/>
  <c r="E546" i="2"/>
  <c r="D546" i="2"/>
  <c r="M545" i="2"/>
  <c r="L545" i="2"/>
  <c r="E545" i="2"/>
  <c r="D545" i="2"/>
  <c r="M544" i="2"/>
  <c r="L544" i="2"/>
  <c r="E544" i="2"/>
  <c r="D544" i="2"/>
  <c r="M543" i="2"/>
  <c r="L543" i="2"/>
  <c r="E543" i="2"/>
  <c r="D543" i="2"/>
  <c r="M542" i="2"/>
  <c r="L542" i="2"/>
  <c r="E542" i="2"/>
  <c r="D542" i="2"/>
  <c r="M541" i="2"/>
  <c r="L541" i="2"/>
  <c r="E541" i="2"/>
  <c r="D541" i="2"/>
  <c r="M540" i="2"/>
  <c r="L540" i="2"/>
  <c r="E540" i="2"/>
  <c r="D540" i="2"/>
  <c r="Q539" i="2"/>
  <c r="P539" i="2"/>
  <c r="O539" i="2"/>
  <c r="N539" i="2"/>
  <c r="K539" i="2"/>
  <c r="J539" i="2"/>
  <c r="I539" i="2"/>
  <c r="H539" i="2"/>
  <c r="G539" i="2"/>
  <c r="F539" i="2"/>
  <c r="E539" i="2"/>
  <c r="M537" i="2"/>
  <c r="L537" i="2"/>
  <c r="E537" i="2"/>
  <c r="D537" i="2"/>
  <c r="M536" i="2"/>
  <c r="L536" i="2"/>
  <c r="E536" i="2"/>
  <c r="D536" i="2"/>
  <c r="M535" i="2"/>
  <c r="L535" i="2"/>
  <c r="E535" i="2"/>
  <c r="D535" i="2"/>
  <c r="M534" i="2"/>
  <c r="L534" i="2"/>
  <c r="E534" i="2"/>
  <c r="D534" i="2"/>
  <c r="M533" i="2"/>
  <c r="L533" i="2"/>
  <c r="E533" i="2"/>
  <c r="D533" i="2"/>
  <c r="M532" i="2"/>
  <c r="L532" i="2"/>
  <c r="E532" i="2"/>
  <c r="D532" i="2"/>
  <c r="M531" i="2"/>
  <c r="L531" i="2"/>
  <c r="E531" i="2"/>
  <c r="D531" i="2"/>
  <c r="M530" i="2"/>
  <c r="L530" i="2"/>
  <c r="E530" i="2"/>
  <c r="D530" i="2"/>
  <c r="Q529" i="2"/>
  <c r="P529" i="2"/>
  <c r="O529" i="2"/>
  <c r="N529" i="2"/>
  <c r="K529" i="2"/>
  <c r="J529" i="2"/>
  <c r="I529" i="2"/>
  <c r="H529" i="2"/>
  <c r="G529" i="2"/>
  <c r="F529" i="2"/>
  <c r="L528" i="2"/>
  <c r="D528" i="2"/>
  <c r="L527" i="2"/>
  <c r="D527" i="2"/>
  <c r="L526" i="2"/>
  <c r="D526" i="2"/>
  <c r="L525" i="2"/>
  <c r="D525" i="2"/>
  <c r="Q524" i="2"/>
  <c r="P524" i="2"/>
  <c r="O524" i="2"/>
  <c r="N524" i="2"/>
  <c r="M524" i="2"/>
  <c r="K524" i="2"/>
  <c r="J524" i="2"/>
  <c r="I524" i="2"/>
  <c r="H524" i="2"/>
  <c r="G524" i="2"/>
  <c r="F524" i="2"/>
  <c r="E524" i="2"/>
  <c r="M523" i="2"/>
  <c r="L523" i="2"/>
  <c r="E523" i="2"/>
  <c r="D523" i="2"/>
  <c r="M522" i="2"/>
  <c r="L522" i="2"/>
  <c r="E522" i="2"/>
  <c r="D522" i="2"/>
  <c r="M521" i="2"/>
  <c r="L521" i="2"/>
  <c r="E521" i="2"/>
  <c r="D521" i="2"/>
  <c r="Q520" i="2"/>
  <c r="P520" i="2"/>
  <c r="O520" i="2"/>
  <c r="N520" i="2"/>
  <c r="K520" i="2"/>
  <c r="J520" i="2"/>
  <c r="I520" i="2"/>
  <c r="H520" i="2"/>
  <c r="G520" i="2"/>
  <c r="F520" i="2"/>
  <c r="E519" i="2"/>
  <c r="D519" i="2"/>
  <c r="E518" i="2"/>
  <c r="D518" i="2"/>
  <c r="E517" i="2"/>
  <c r="D517" i="2"/>
  <c r="E516" i="2"/>
  <c r="D516" i="2"/>
  <c r="E515" i="2"/>
  <c r="D515" i="2"/>
  <c r="E514" i="2"/>
  <c r="D514" i="2"/>
  <c r="E513" i="2"/>
  <c r="D513" i="2"/>
  <c r="E512" i="2"/>
  <c r="D512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0" i="2"/>
  <c r="D510" i="2"/>
  <c r="E509" i="2"/>
  <c r="D509" i="2"/>
  <c r="E508" i="2"/>
  <c r="D508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Q503" i="2"/>
  <c r="Q36" i="2" s="1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M502" i="2"/>
  <c r="L502" i="2"/>
  <c r="E502" i="2"/>
  <c r="D502" i="2"/>
  <c r="M501" i="2"/>
  <c r="L501" i="2"/>
  <c r="E501" i="2"/>
  <c r="D501" i="2"/>
  <c r="M500" i="2"/>
  <c r="L500" i="2"/>
  <c r="E500" i="2"/>
  <c r="D500" i="2"/>
  <c r="Q499" i="2"/>
  <c r="P499" i="2"/>
  <c r="O499" i="2"/>
  <c r="N499" i="2"/>
  <c r="K499" i="2"/>
  <c r="J499" i="2"/>
  <c r="I499" i="2"/>
  <c r="H499" i="2"/>
  <c r="G499" i="2"/>
  <c r="F499" i="2"/>
  <c r="E498" i="2"/>
  <c r="D498" i="2"/>
  <c r="E497" i="2"/>
  <c r="D497" i="2"/>
  <c r="E496" i="2"/>
  <c r="D496" i="2"/>
  <c r="E495" i="2"/>
  <c r="D495" i="2"/>
  <c r="E494" i="2"/>
  <c r="D494" i="2"/>
  <c r="Q493" i="2"/>
  <c r="P493" i="2"/>
  <c r="P39" i="2" s="1"/>
  <c r="O493" i="2"/>
  <c r="N493" i="2"/>
  <c r="M493" i="2"/>
  <c r="L493" i="2"/>
  <c r="K493" i="2"/>
  <c r="J493" i="2"/>
  <c r="I493" i="2"/>
  <c r="H493" i="2"/>
  <c r="G493" i="2"/>
  <c r="F493" i="2"/>
  <c r="M492" i="2"/>
  <c r="L492" i="2"/>
  <c r="E492" i="2"/>
  <c r="D492" i="2"/>
  <c r="M491" i="2"/>
  <c r="L491" i="2"/>
  <c r="E491" i="2"/>
  <c r="D491" i="2"/>
  <c r="M490" i="2"/>
  <c r="L490" i="2"/>
  <c r="E490" i="2"/>
  <c r="D490" i="2"/>
  <c r="M489" i="2"/>
  <c r="L489" i="2"/>
  <c r="E489" i="2"/>
  <c r="D489" i="2"/>
  <c r="M488" i="2"/>
  <c r="L488" i="2"/>
  <c r="E488" i="2"/>
  <c r="D488" i="2"/>
  <c r="M487" i="2"/>
  <c r="M485" i="2" s="1"/>
  <c r="L487" i="2"/>
  <c r="E487" i="2"/>
  <c r="D487" i="2"/>
  <c r="M486" i="2"/>
  <c r="L486" i="2"/>
  <c r="E486" i="2"/>
  <c r="D486" i="2"/>
  <c r="Q485" i="2"/>
  <c r="P485" i="2"/>
  <c r="O485" i="2"/>
  <c r="N485" i="2"/>
  <c r="K485" i="2"/>
  <c r="J485" i="2"/>
  <c r="I485" i="2"/>
  <c r="H485" i="2"/>
  <c r="H52" i="2" s="1"/>
  <c r="G485" i="2"/>
  <c r="F485" i="2"/>
  <c r="M484" i="2"/>
  <c r="L484" i="2"/>
  <c r="E484" i="2"/>
  <c r="D484" i="2"/>
  <c r="M483" i="2"/>
  <c r="L483" i="2"/>
  <c r="E483" i="2"/>
  <c r="D483" i="2"/>
  <c r="M482" i="2"/>
  <c r="L482" i="2"/>
  <c r="E482" i="2"/>
  <c r="D482" i="2"/>
  <c r="Q481" i="2"/>
  <c r="P481" i="2"/>
  <c r="P50" i="2" s="1"/>
  <c r="O481" i="2"/>
  <c r="O50" i="2" s="1"/>
  <c r="N481" i="2"/>
  <c r="K481" i="2"/>
  <c r="J481" i="2"/>
  <c r="J50" i="2" s="1"/>
  <c r="I481" i="2"/>
  <c r="I50" i="2" s="1"/>
  <c r="H481" i="2"/>
  <c r="G481" i="2"/>
  <c r="F481" i="2"/>
  <c r="E480" i="2"/>
  <c r="D480" i="2"/>
  <c r="E479" i="2"/>
  <c r="D479" i="2"/>
  <c r="E478" i="2"/>
  <c r="D478" i="2"/>
  <c r="E477" i="2"/>
  <c r="D477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5" i="2"/>
  <c r="D475" i="2"/>
  <c r="E474" i="2"/>
  <c r="D474" i="2"/>
  <c r="E473" i="2"/>
  <c r="D473" i="2"/>
  <c r="E472" i="2"/>
  <c r="D472" i="2"/>
  <c r="E471" i="2"/>
  <c r="D471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Q455" i="2"/>
  <c r="P455" i="2"/>
  <c r="O455" i="2"/>
  <c r="N455" i="2"/>
  <c r="M455" i="2"/>
  <c r="L455" i="2"/>
  <c r="K455" i="2"/>
  <c r="J455" i="2"/>
  <c r="J30" i="2" s="1"/>
  <c r="I455" i="2"/>
  <c r="I30" i="2" s="1"/>
  <c r="H455" i="2"/>
  <c r="G455" i="2"/>
  <c r="F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Q448" i="2"/>
  <c r="Q48" i="2" s="1"/>
  <c r="P448" i="2"/>
  <c r="O448" i="2"/>
  <c r="N448" i="2"/>
  <c r="M448" i="2"/>
  <c r="L448" i="2"/>
  <c r="K448" i="2"/>
  <c r="J448" i="2"/>
  <c r="I448" i="2"/>
  <c r="H448" i="2"/>
  <c r="G448" i="2"/>
  <c r="F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Q440" i="2"/>
  <c r="P440" i="2"/>
  <c r="O440" i="2"/>
  <c r="N440" i="2"/>
  <c r="M440" i="2"/>
  <c r="L440" i="2"/>
  <c r="L45" i="2" s="1"/>
  <c r="K440" i="2"/>
  <c r="K45" i="2" s="1"/>
  <c r="J440" i="2"/>
  <c r="J45" i="2" s="1"/>
  <c r="I440" i="2"/>
  <c r="H440" i="2"/>
  <c r="G440" i="2"/>
  <c r="F440" i="2"/>
  <c r="E439" i="2"/>
  <c r="D439" i="2"/>
  <c r="E438" i="2"/>
  <c r="D438" i="2"/>
  <c r="E437" i="2"/>
  <c r="D437" i="2"/>
  <c r="Q436" i="2"/>
  <c r="P436" i="2"/>
  <c r="O436" i="2"/>
  <c r="N436" i="2"/>
  <c r="N52" i="2" s="1"/>
  <c r="M436" i="2"/>
  <c r="L436" i="2"/>
  <c r="K436" i="2"/>
  <c r="J436" i="2"/>
  <c r="I436" i="2"/>
  <c r="H436" i="2"/>
  <c r="G436" i="2"/>
  <c r="F436" i="2"/>
  <c r="Q432" i="2"/>
  <c r="P432" i="2"/>
  <c r="O432" i="2"/>
  <c r="N432" i="2"/>
  <c r="M432" i="2"/>
  <c r="L432" i="2"/>
  <c r="K432" i="2"/>
  <c r="J432" i="2"/>
  <c r="J25" i="2" s="1"/>
  <c r="I432" i="2"/>
  <c r="I25" i="2" s="1"/>
  <c r="H432" i="2"/>
  <c r="G432" i="2"/>
  <c r="F432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1" i="2"/>
  <c r="D421" i="2"/>
  <c r="E420" i="2"/>
  <c r="D420" i="2"/>
  <c r="E419" i="2"/>
  <c r="D419" i="2"/>
  <c r="E418" i="2"/>
  <c r="D418" i="2"/>
  <c r="E417" i="2"/>
  <c r="D417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4" i="2"/>
  <c r="D394" i="2"/>
  <c r="E393" i="2"/>
  <c r="D393" i="2"/>
  <c r="E392" i="2"/>
  <c r="D392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M389" i="2"/>
  <c r="L389" i="2"/>
  <c r="E389" i="2"/>
  <c r="D389" i="2"/>
  <c r="M388" i="2"/>
  <c r="L388" i="2"/>
  <c r="E388" i="2"/>
  <c r="D388" i="2"/>
  <c r="M387" i="2"/>
  <c r="L387" i="2"/>
  <c r="E387" i="2"/>
  <c r="D387" i="2"/>
  <c r="M386" i="2"/>
  <c r="L386" i="2"/>
  <c r="E386" i="2"/>
  <c r="D386" i="2"/>
  <c r="M385" i="2"/>
  <c r="L385" i="2"/>
  <c r="E385" i="2"/>
  <c r="D385" i="2"/>
  <c r="M384" i="2"/>
  <c r="L384" i="2"/>
  <c r="E384" i="2"/>
  <c r="D384" i="2"/>
  <c r="M383" i="2"/>
  <c r="L383" i="2"/>
  <c r="E383" i="2"/>
  <c r="D383" i="2"/>
  <c r="M382" i="2"/>
  <c r="L382" i="2"/>
  <c r="E382" i="2"/>
  <c r="D382" i="2"/>
  <c r="M381" i="2"/>
  <c r="L381" i="2"/>
  <c r="E381" i="2"/>
  <c r="D381" i="2"/>
  <c r="M380" i="2"/>
  <c r="L380" i="2"/>
  <c r="E380" i="2"/>
  <c r="D380" i="2"/>
  <c r="Q379" i="2"/>
  <c r="P379" i="2"/>
  <c r="O379" i="2"/>
  <c r="N379" i="2"/>
  <c r="K379" i="2"/>
  <c r="J379" i="2"/>
  <c r="I379" i="2"/>
  <c r="H379" i="2"/>
  <c r="G379" i="2"/>
  <c r="F379" i="2"/>
  <c r="M378" i="2"/>
  <c r="L378" i="2"/>
  <c r="E378" i="2"/>
  <c r="D378" i="2"/>
  <c r="M377" i="2"/>
  <c r="L377" i="2"/>
  <c r="E377" i="2"/>
  <c r="D377" i="2"/>
  <c r="M376" i="2"/>
  <c r="L376" i="2"/>
  <c r="E376" i="2"/>
  <c r="D376" i="2"/>
  <c r="M375" i="2"/>
  <c r="L375" i="2"/>
  <c r="E375" i="2"/>
  <c r="D375" i="2"/>
  <c r="M374" i="2"/>
  <c r="L374" i="2"/>
  <c r="E374" i="2"/>
  <c r="D374" i="2"/>
  <c r="M373" i="2"/>
  <c r="L373" i="2"/>
  <c r="E373" i="2"/>
  <c r="D373" i="2"/>
  <c r="M372" i="2"/>
  <c r="L372" i="2"/>
  <c r="E372" i="2"/>
  <c r="D372" i="2"/>
  <c r="M371" i="2"/>
  <c r="L371" i="2"/>
  <c r="E371" i="2"/>
  <c r="D371" i="2"/>
  <c r="M370" i="2"/>
  <c r="L370" i="2"/>
  <c r="E370" i="2"/>
  <c r="D370" i="2"/>
  <c r="Q369" i="2"/>
  <c r="P369" i="2"/>
  <c r="O369" i="2"/>
  <c r="N369" i="2"/>
  <c r="K369" i="2"/>
  <c r="J369" i="2"/>
  <c r="I369" i="2"/>
  <c r="H369" i="2"/>
  <c r="G369" i="2"/>
  <c r="F369" i="2"/>
  <c r="M368" i="2"/>
  <c r="L368" i="2"/>
  <c r="E368" i="2"/>
  <c r="D368" i="2"/>
  <c r="M367" i="2"/>
  <c r="L367" i="2"/>
  <c r="E367" i="2"/>
  <c r="D367" i="2"/>
  <c r="M366" i="2"/>
  <c r="L366" i="2"/>
  <c r="E366" i="2"/>
  <c r="D366" i="2"/>
  <c r="M365" i="2"/>
  <c r="L365" i="2"/>
  <c r="E365" i="2"/>
  <c r="D365" i="2"/>
  <c r="M364" i="2"/>
  <c r="L364" i="2"/>
  <c r="E364" i="2"/>
  <c r="D364" i="2"/>
  <c r="M363" i="2"/>
  <c r="L363" i="2"/>
  <c r="E363" i="2"/>
  <c r="D363" i="2"/>
  <c r="M362" i="2"/>
  <c r="L362" i="2"/>
  <c r="E362" i="2"/>
  <c r="D362" i="2"/>
  <c r="M361" i="2"/>
  <c r="L361" i="2"/>
  <c r="E361" i="2"/>
  <c r="D361" i="2"/>
  <c r="M360" i="2"/>
  <c r="L360" i="2"/>
  <c r="E360" i="2"/>
  <c r="D360" i="2"/>
  <c r="M359" i="2"/>
  <c r="L359" i="2"/>
  <c r="L358" i="2" s="1"/>
  <c r="E359" i="2"/>
  <c r="D359" i="2"/>
  <c r="Q358" i="2"/>
  <c r="P358" i="2"/>
  <c r="O358" i="2"/>
  <c r="N358" i="2"/>
  <c r="K358" i="2"/>
  <c r="J358" i="2"/>
  <c r="I358" i="2"/>
  <c r="H358" i="2"/>
  <c r="G358" i="2"/>
  <c r="F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Q337" i="2"/>
  <c r="P337" i="2"/>
  <c r="O337" i="2"/>
  <c r="N337" i="2"/>
  <c r="M337" i="2"/>
  <c r="L337" i="2"/>
  <c r="K337" i="2"/>
  <c r="J337" i="2"/>
  <c r="I337" i="2"/>
  <c r="I42" i="2" s="1"/>
  <c r="H337" i="2"/>
  <c r="H42" i="2" s="1"/>
  <c r="G337" i="2"/>
  <c r="F337" i="2"/>
  <c r="F42" i="2" s="1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M316" i="2"/>
  <c r="M315" i="2" s="1"/>
  <c r="L316" i="2"/>
  <c r="L315" i="2" s="1"/>
  <c r="E316" i="2"/>
  <c r="D316" i="2"/>
  <c r="Q315" i="2"/>
  <c r="P315" i="2"/>
  <c r="O315" i="2"/>
  <c r="N315" i="2"/>
  <c r="K315" i="2"/>
  <c r="J315" i="2"/>
  <c r="I315" i="2"/>
  <c r="H315" i="2"/>
  <c r="G315" i="2"/>
  <c r="F315" i="2"/>
  <c r="M314" i="2"/>
  <c r="L314" i="2"/>
  <c r="E314" i="2"/>
  <c r="D314" i="2"/>
  <c r="M313" i="2"/>
  <c r="L313" i="2"/>
  <c r="E313" i="2"/>
  <c r="D313" i="2"/>
  <c r="M312" i="2"/>
  <c r="L312" i="2"/>
  <c r="E312" i="2"/>
  <c r="D312" i="2"/>
  <c r="M311" i="2"/>
  <c r="L311" i="2"/>
  <c r="H311" i="2"/>
  <c r="D311" i="2" s="1"/>
  <c r="E311" i="2"/>
  <c r="M310" i="2"/>
  <c r="L310" i="2"/>
  <c r="E310" i="2"/>
  <c r="D310" i="2"/>
  <c r="M309" i="2"/>
  <c r="L309" i="2"/>
  <c r="E309" i="2"/>
  <c r="D309" i="2"/>
  <c r="M308" i="2"/>
  <c r="L308" i="2"/>
  <c r="E308" i="2"/>
  <c r="D308" i="2"/>
  <c r="M307" i="2"/>
  <c r="L307" i="2"/>
  <c r="H307" i="2"/>
  <c r="D307" i="2" s="1"/>
  <c r="E307" i="2"/>
  <c r="M306" i="2"/>
  <c r="H306" i="2"/>
  <c r="D306" i="2" s="1"/>
  <c r="E306" i="2"/>
  <c r="M305" i="2"/>
  <c r="L305" i="2"/>
  <c r="E305" i="2"/>
  <c r="D305" i="2"/>
  <c r="Q304" i="2"/>
  <c r="P304" i="2"/>
  <c r="O304" i="2"/>
  <c r="N304" i="2"/>
  <c r="K304" i="2"/>
  <c r="K39" i="2" s="1"/>
  <c r="J304" i="2"/>
  <c r="I304" i="2"/>
  <c r="H304" i="2"/>
  <c r="G304" i="2"/>
  <c r="F304" i="2"/>
  <c r="L303" i="2"/>
  <c r="E303" i="2"/>
  <c r="D303" i="2"/>
  <c r="L302" i="2"/>
  <c r="E302" i="2"/>
  <c r="D302" i="2"/>
  <c r="L301" i="2"/>
  <c r="E301" i="2"/>
  <c r="D301" i="2"/>
  <c r="L300" i="2"/>
  <c r="E300" i="2"/>
  <c r="D300" i="2"/>
  <c r="L299" i="2"/>
  <c r="E299" i="2"/>
  <c r="D299" i="2"/>
  <c r="L298" i="2"/>
  <c r="E298" i="2"/>
  <c r="D298" i="2"/>
  <c r="L297" i="2"/>
  <c r="E297" i="2"/>
  <c r="D297" i="2"/>
  <c r="L296" i="2"/>
  <c r="E296" i="2"/>
  <c r="D296" i="2"/>
  <c r="L295" i="2"/>
  <c r="E295" i="2"/>
  <c r="D295" i="2"/>
  <c r="L294" i="2"/>
  <c r="E294" i="2"/>
  <c r="D294" i="2"/>
  <c r="L293" i="2"/>
  <c r="E293" i="2"/>
  <c r="D293" i="2"/>
  <c r="Q292" i="2"/>
  <c r="P292" i="2"/>
  <c r="O292" i="2"/>
  <c r="N292" i="2"/>
  <c r="M292" i="2"/>
  <c r="K292" i="2"/>
  <c r="J292" i="2"/>
  <c r="I292" i="2"/>
  <c r="H292" i="2"/>
  <c r="G292" i="2"/>
  <c r="F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Q279" i="2"/>
  <c r="Q33" i="2" s="1"/>
  <c r="P279" i="2"/>
  <c r="O279" i="2"/>
  <c r="N279" i="2"/>
  <c r="M279" i="2"/>
  <c r="L279" i="2"/>
  <c r="K279" i="2"/>
  <c r="J279" i="2"/>
  <c r="I279" i="2"/>
  <c r="H279" i="2"/>
  <c r="G279" i="2"/>
  <c r="F279" i="2"/>
  <c r="M278" i="2"/>
  <c r="L278" i="2"/>
  <c r="E278" i="2"/>
  <c r="D278" i="2"/>
  <c r="M277" i="2"/>
  <c r="L277" i="2"/>
  <c r="E277" i="2"/>
  <c r="D277" i="2"/>
  <c r="M276" i="2"/>
  <c r="L276" i="2"/>
  <c r="E276" i="2"/>
  <c r="D276" i="2"/>
  <c r="M275" i="2"/>
  <c r="L275" i="2"/>
  <c r="E275" i="2"/>
  <c r="D275" i="2"/>
  <c r="M274" i="2"/>
  <c r="L274" i="2"/>
  <c r="E274" i="2"/>
  <c r="D274" i="2"/>
  <c r="M273" i="2"/>
  <c r="L273" i="2"/>
  <c r="E273" i="2"/>
  <c r="D273" i="2"/>
  <c r="M272" i="2"/>
  <c r="L272" i="2"/>
  <c r="E272" i="2"/>
  <c r="D272" i="2"/>
  <c r="M271" i="2"/>
  <c r="L271" i="2"/>
  <c r="E271" i="2"/>
  <c r="D271" i="2"/>
  <c r="Q270" i="2"/>
  <c r="P270" i="2"/>
  <c r="O270" i="2"/>
  <c r="N270" i="2"/>
  <c r="K270" i="2"/>
  <c r="J270" i="2"/>
  <c r="I270" i="2"/>
  <c r="H270" i="2"/>
  <c r="G270" i="2"/>
  <c r="F270" i="2"/>
  <c r="M269" i="2"/>
  <c r="L269" i="2"/>
  <c r="E269" i="2"/>
  <c r="D269" i="2"/>
  <c r="M268" i="2"/>
  <c r="L268" i="2"/>
  <c r="E268" i="2"/>
  <c r="D268" i="2"/>
  <c r="M267" i="2"/>
  <c r="L267" i="2"/>
  <c r="E267" i="2"/>
  <c r="D267" i="2"/>
  <c r="M266" i="2"/>
  <c r="L266" i="2"/>
  <c r="E266" i="2"/>
  <c r="D266" i="2"/>
  <c r="M265" i="2"/>
  <c r="L265" i="2"/>
  <c r="E265" i="2"/>
  <c r="D265" i="2"/>
  <c r="M264" i="2"/>
  <c r="L264" i="2"/>
  <c r="E264" i="2"/>
  <c r="D264" i="2"/>
  <c r="M263" i="2"/>
  <c r="L263" i="2"/>
  <c r="E263" i="2"/>
  <c r="D263" i="2"/>
  <c r="M262" i="2"/>
  <c r="L262" i="2"/>
  <c r="E262" i="2"/>
  <c r="D262" i="2"/>
  <c r="M261" i="2"/>
  <c r="L261" i="2"/>
  <c r="E261" i="2"/>
  <c r="D261" i="2"/>
  <c r="Q260" i="2"/>
  <c r="Q38" i="2" s="1"/>
  <c r="P260" i="2"/>
  <c r="O260" i="2"/>
  <c r="N260" i="2"/>
  <c r="K260" i="2"/>
  <c r="J260" i="2"/>
  <c r="I260" i="2"/>
  <c r="H260" i="2"/>
  <c r="G260" i="2"/>
  <c r="F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Q251" i="2"/>
  <c r="P251" i="2"/>
  <c r="O251" i="2"/>
  <c r="N251" i="2"/>
  <c r="M251" i="2"/>
  <c r="L251" i="2"/>
  <c r="K251" i="2"/>
  <c r="K38" i="2" s="1"/>
  <c r="J251" i="2"/>
  <c r="I251" i="2"/>
  <c r="H251" i="2"/>
  <c r="G251" i="2"/>
  <c r="F251" i="2"/>
  <c r="M250" i="2"/>
  <c r="L250" i="2"/>
  <c r="E250" i="2"/>
  <c r="D250" i="2"/>
  <c r="M249" i="2"/>
  <c r="L249" i="2"/>
  <c r="E249" i="2"/>
  <c r="D249" i="2"/>
  <c r="M248" i="2"/>
  <c r="L248" i="2"/>
  <c r="E248" i="2"/>
  <c r="D248" i="2"/>
  <c r="M247" i="2"/>
  <c r="L247" i="2"/>
  <c r="E247" i="2"/>
  <c r="D247" i="2"/>
  <c r="M246" i="2"/>
  <c r="L246" i="2"/>
  <c r="E246" i="2"/>
  <c r="D246" i="2"/>
  <c r="M245" i="2"/>
  <c r="L245" i="2"/>
  <c r="E245" i="2"/>
  <c r="D245" i="2"/>
  <c r="M244" i="2"/>
  <c r="L244" i="2"/>
  <c r="E244" i="2"/>
  <c r="D244" i="2"/>
  <c r="M243" i="2"/>
  <c r="L243" i="2"/>
  <c r="E243" i="2"/>
  <c r="D243" i="2"/>
  <c r="M242" i="2"/>
  <c r="L242" i="2"/>
  <c r="E242" i="2"/>
  <c r="D242" i="2"/>
  <c r="M241" i="2"/>
  <c r="L241" i="2"/>
  <c r="E241" i="2"/>
  <c r="D241" i="2"/>
  <c r="M240" i="2"/>
  <c r="L240" i="2"/>
  <c r="E240" i="2"/>
  <c r="D240" i="2"/>
  <c r="Q239" i="2"/>
  <c r="Q37" i="2" s="1"/>
  <c r="P239" i="2"/>
  <c r="P37" i="2" s="1"/>
  <c r="O239" i="2"/>
  <c r="N239" i="2"/>
  <c r="N37" i="2" s="1"/>
  <c r="K239" i="2"/>
  <c r="K37" i="2" s="1"/>
  <c r="J239" i="2"/>
  <c r="J37" i="2" s="1"/>
  <c r="I239" i="2"/>
  <c r="I37" i="2" s="1"/>
  <c r="H239" i="2"/>
  <c r="G239" i="2"/>
  <c r="F239" i="2"/>
  <c r="L238" i="2"/>
  <c r="E238" i="2"/>
  <c r="D238" i="2"/>
  <c r="E237" i="2"/>
  <c r="D237" i="2"/>
  <c r="E236" i="2"/>
  <c r="D236" i="2"/>
  <c r="L235" i="2"/>
  <c r="E235" i="2"/>
  <c r="D235" i="2"/>
  <c r="L234" i="2"/>
  <c r="E234" i="2"/>
  <c r="D234" i="2"/>
  <c r="Q233" i="2"/>
  <c r="P233" i="2"/>
  <c r="O233" i="2"/>
  <c r="N233" i="2"/>
  <c r="M233" i="2"/>
  <c r="K233" i="2"/>
  <c r="J233" i="2"/>
  <c r="J34" i="2" s="1"/>
  <c r="I233" i="2"/>
  <c r="I34" i="2" s="1"/>
  <c r="H233" i="2"/>
  <c r="G233" i="2"/>
  <c r="F233" i="2"/>
  <c r="M232" i="2"/>
  <c r="L232" i="2"/>
  <c r="E232" i="2"/>
  <c r="D232" i="2"/>
  <c r="M231" i="2"/>
  <c r="L231" i="2"/>
  <c r="E231" i="2"/>
  <c r="D231" i="2"/>
  <c r="M230" i="2"/>
  <c r="L230" i="2"/>
  <c r="E230" i="2"/>
  <c r="D230" i="2"/>
  <c r="M229" i="2"/>
  <c r="L229" i="2"/>
  <c r="E229" i="2"/>
  <c r="D229" i="2"/>
  <c r="M228" i="2"/>
  <c r="L228" i="2"/>
  <c r="E228" i="2"/>
  <c r="D228" i="2"/>
  <c r="M227" i="2"/>
  <c r="L227" i="2"/>
  <c r="E227" i="2"/>
  <c r="D227" i="2"/>
  <c r="M226" i="2"/>
  <c r="L226" i="2"/>
  <c r="E226" i="2"/>
  <c r="D226" i="2"/>
  <c r="M225" i="2"/>
  <c r="L225" i="2"/>
  <c r="E225" i="2"/>
  <c r="D225" i="2"/>
  <c r="M224" i="2"/>
  <c r="L224" i="2"/>
  <c r="E224" i="2"/>
  <c r="D224" i="2"/>
  <c r="M223" i="2"/>
  <c r="L223" i="2"/>
  <c r="E223" i="2"/>
  <c r="D223" i="2"/>
  <c r="M222" i="2"/>
  <c r="L222" i="2"/>
  <c r="E222" i="2"/>
  <c r="D222" i="2"/>
  <c r="M221" i="2"/>
  <c r="L221" i="2"/>
  <c r="E221" i="2"/>
  <c r="D221" i="2"/>
  <c r="M220" i="2"/>
  <c r="L220" i="2"/>
  <c r="E220" i="2"/>
  <c r="D220" i="2"/>
  <c r="M219" i="2"/>
  <c r="L219" i="2"/>
  <c r="E219" i="2"/>
  <c r="D219" i="2"/>
  <c r="M218" i="2"/>
  <c r="L218" i="2"/>
  <c r="E218" i="2"/>
  <c r="D218" i="2"/>
  <c r="M217" i="2"/>
  <c r="L217" i="2"/>
  <c r="E217" i="2"/>
  <c r="D217" i="2"/>
  <c r="M216" i="2"/>
  <c r="L216" i="2"/>
  <c r="E216" i="2"/>
  <c r="D216" i="2"/>
  <c r="M215" i="2"/>
  <c r="L215" i="2"/>
  <c r="E215" i="2"/>
  <c r="D215" i="2"/>
  <c r="M214" i="2"/>
  <c r="L214" i="2"/>
  <c r="E214" i="2"/>
  <c r="D214" i="2"/>
  <c r="M213" i="2"/>
  <c r="L213" i="2"/>
  <c r="E213" i="2"/>
  <c r="D213" i="2"/>
  <c r="M212" i="2"/>
  <c r="L212" i="2"/>
  <c r="E212" i="2"/>
  <c r="D212" i="2"/>
  <c r="Q211" i="2"/>
  <c r="P211" i="2"/>
  <c r="O211" i="2"/>
  <c r="N211" i="2"/>
  <c r="K211" i="2"/>
  <c r="J211" i="2"/>
  <c r="I211" i="2"/>
  <c r="H211" i="2"/>
  <c r="G211" i="2"/>
  <c r="F211" i="2"/>
  <c r="M210" i="2"/>
  <c r="L210" i="2"/>
  <c r="E210" i="2"/>
  <c r="D210" i="2"/>
  <c r="M209" i="2"/>
  <c r="L209" i="2"/>
  <c r="E209" i="2"/>
  <c r="D209" i="2"/>
  <c r="M208" i="2"/>
  <c r="L208" i="2"/>
  <c r="E208" i="2"/>
  <c r="D208" i="2"/>
  <c r="M207" i="2"/>
  <c r="L207" i="2"/>
  <c r="E207" i="2"/>
  <c r="D207" i="2"/>
  <c r="M206" i="2"/>
  <c r="L206" i="2"/>
  <c r="E206" i="2"/>
  <c r="D206" i="2"/>
  <c r="M205" i="2"/>
  <c r="L205" i="2"/>
  <c r="E205" i="2"/>
  <c r="D205" i="2"/>
  <c r="M204" i="2"/>
  <c r="L204" i="2"/>
  <c r="E204" i="2"/>
  <c r="D204" i="2"/>
  <c r="M203" i="2"/>
  <c r="L203" i="2"/>
  <c r="E203" i="2"/>
  <c r="D203" i="2"/>
  <c r="M202" i="2"/>
  <c r="L202" i="2"/>
  <c r="E202" i="2"/>
  <c r="D202" i="2"/>
  <c r="M201" i="2"/>
  <c r="L201" i="2"/>
  <c r="E201" i="2"/>
  <c r="D201" i="2"/>
  <c r="M200" i="2"/>
  <c r="L200" i="2"/>
  <c r="E200" i="2"/>
  <c r="D200" i="2"/>
  <c r="M199" i="2"/>
  <c r="L199" i="2"/>
  <c r="E199" i="2"/>
  <c r="D199" i="2"/>
  <c r="M198" i="2"/>
  <c r="L198" i="2"/>
  <c r="E198" i="2"/>
  <c r="D198" i="2"/>
  <c r="M197" i="2"/>
  <c r="L197" i="2"/>
  <c r="E197" i="2"/>
  <c r="D197" i="2"/>
  <c r="M196" i="2"/>
  <c r="L196" i="2"/>
  <c r="E196" i="2"/>
  <c r="D196" i="2"/>
  <c r="M195" i="2"/>
  <c r="L195" i="2"/>
  <c r="E195" i="2"/>
  <c r="D195" i="2"/>
  <c r="Q194" i="2"/>
  <c r="Q49" i="2" s="1"/>
  <c r="P194" i="2"/>
  <c r="P49" i="2" s="1"/>
  <c r="O194" i="2"/>
  <c r="O49" i="2" s="1"/>
  <c r="N194" i="2"/>
  <c r="K194" i="2"/>
  <c r="K49" i="2" s="1"/>
  <c r="J194" i="2"/>
  <c r="I194" i="2"/>
  <c r="H194" i="2"/>
  <c r="H49" i="2" s="1"/>
  <c r="G194" i="2"/>
  <c r="F194" i="2"/>
  <c r="J193" i="2"/>
  <c r="D193" i="2" s="1"/>
  <c r="E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J183" i="2"/>
  <c r="D183" i="2" s="1"/>
  <c r="E183" i="2"/>
  <c r="E182" i="2"/>
  <c r="D182" i="2"/>
  <c r="E181" i="2"/>
  <c r="D181" i="2"/>
  <c r="E180" i="2"/>
  <c r="D180" i="2"/>
  <c r="E179" i="2"/>
  <c r="D179" i="2"/>
  <c r="I178" i="2"/>
  <c r="E178" i="2" s="1"/>
  <c r="H178" i="2"/>
  <c r="D178" i="2" s="1"/>
  <c r="E177" i="2"/>
  <c r="D177" i="2"/>
  <c r="E176" i="2"/>
  <c r="D176" i="2"/>
  <c r="E175" i="2"/>
  <c r="D175" i="2"/>
  <c r="L174" i="2"/>
  <c r="L173" i="2" s="1"/>
  <c r="L32" i="2" s="1"/>
  <c r="K174" i="2"/>
  <c r="J174" i="2"/>
  <c r="I174" i="2"/>
  <c r="I173" i="2" s="1"/>
  <c r="I32" i="2" s="1"/>
  <c r="H174" i="2"/>
  <c r="Q173" i="2"/>
  <c r="P173" i="2"/>
  <c r="O173" i="2"/>
  <c r="O32" i="2" s="1"/>
  <c r="N173" i="2"/>
  <c r="M173" i="2"/>
  <c r="G173" i="2"/>
  <c r="G32" i="2" s="1"/>
  <c r="F173" i="2"/>
  <c r="Q158" i="2"/>
  <c r="P158" i="2"/>
  <c r="P31" i="2" s="1"/>
  <c r="O158" i="2"/>
  <c r="N158" i="2"/>
  <c r="N31" i="2" s="1"/>
  <c r="M158" i="2"/>
  <c r="L158" i="2"/>
  <c r="K158" i="2"/>
  <c r="J158" i="2"/>
  <c r="I158" i="2"/>
  <c r="H158" i="2"/>
  <c r="G158" i="2"/>
  <c r="F158" i="2"/>
  <c r="E158" i="2"/>
  <c r="D158" i="2"/>
  <c r="M157" i="2"/>
  <c r="L157" i="2"/>
  <c r="E157" i="2"/>
  <c r="D157" i="2"/>
  <c r="M156" i="2"/>
  <c r="L156" i="2"/>
  <c r="E156" i="2"/>
  <c r="D156" i="2"/>
  <c r="M155" i="2"/>
  <c r="L155" i="2"/>
  <c r="E155" i="2"/>
  <c r="D155" i="2"/>
  <c r="M154" i="2"/>
  <c r="L154" i="2"/>
  <c r="E154" i="2"/>
  <c r="D154" i="2"/>
  <c r="M153" i="2"/>
  <c r="L153" i="2"/>
  <c r="E153" i="2"/>
  <c r="D153" i="2"/>
  <c r="M152" i="2"/>
  <c r="L152" i="2"/>
  <c r="E152" i="2"/>
  <c r="D152" i="2"/>
  <c r="M151" i="2"/>
  <c r="L151" i="2"/>
  <c r="E151" i="2"/>
  <c r="D151" i="2"/>
  <c r="M150" i="2"/>
  <c r="L150" i="2"/>
  <c r="E150" i="2"/>
  <c r="D150" i="2"/>
  <c r="M149" i="2"/>
  <c r="L149" i="2"/>
  <c r="E149" i="2"/>
  <c r="D149" i="2"/>
  <c r="M148" i="2"/>
  <c r="L148" i="2"/>
  <c r="E148" i="2"/>
  <c r="D148" i="2"/>
  <c r="M147" i="2"/>
  <c r="L147" i="2"/>
  <c r="E147" i="2"/>
  <c r="D147" i="2"/>
  <c r="M146" i="2"/>
  <c r="L146" i="2"/>
  <c r="E146" i="2"/>
  <c r="D146" i="2"/>
  <c r="M145" i="2"/>
  <c r="L145" i="2"/>
  <c r="L144" i="2" s="1"/>
  <c r="E145" i="2"/>
  <c r="D145" i="2"/>
  <c r="Q144" i="2"/>
  <c r="P144" i="2"/>
  <c r="O144" i="2"/>
  <c r="O30" i="2" s="1"/>
  <c r="N144" i="2"/>
  <c r="N30" i="2" s="1"/>
  <c r="K144" i="2"/>
  <c r="K30" i="2" s="1"/>
  <c r="J144" i="2"/>
  <c r="I144" i="2"/>
  <c r="H144" i="2"/>
  <c r="G144" i="2"/>
  <c r="F144" i="2"/>
  <c r="M143" i="2"/>
  <c r="L143" i="2"/>
  <c r="K143" i="2"/>
  <c r="E143" i="2" s="1"/>
  <c r="J143" i="2"/>
  <c r="D143" i="2" s="1"/>
  <c r="M142" i="2"/>
  <c r="L142" i="2"/>
  <c r="E142" i="2"/>
  <c r="D142" i="2"/>
  <c r="M141" i="2"/>
  <c r="L141" i="2"/>
  <c r="E141" i="2"/>
  <c r="D141" i="2"/>
  <c r="M140" i="2"/>
  <c r="L140" i="2"/>
  <c r="E140" i="2"/>
  <c r="D140" i="2"/>
  <c r="M139" i="2"/>
  <c r="L139" i="2"/>
  <c r="E139" i="2"/>
  <c r="D139" i="2"/>
  <c r="M138" i="2"/>
  <c r="L138" i="2"/>
  <c r="E138" i="2"/>
  <c r="D138" i="2"/>
  <c r="M137" i="2"/>
  <c r="L137" i="2"/>
  <c r="E137" i="2"/>
  <c r="D137" i="2"/>
  <c r="M136" i="2"/>
  <c r="L136" i="2"/>
  <c r="E136" i="2"/>
  <c r="D136" i="2"/>
  <c r="M135" i="2"/>
  <c r="L135" i="2"/>
  <c r="E135" i="2"/>
  <c r="D135" i="2"/>
  <c r="M134" i="2"/>
  <c r="L134" i="2"/>
  <c r="E134" i="2"/>
  <c r="D134" i="2"/>
  <c r="M133" i="2"/>
  <c r="L133" i="2"/>
  <c r="E133" i="2"/>
  <c r="D133" i="2"/>
  <c r="M132" i="2"/>
  <c r="L132" i="2"/>
  <c r="E132" i="2"/>
  <c r="D132" i="2"/>
  <c r="Q131" i="2"/>
  <c r="Q29" i="2" s="1"/>
  <c r="P131" i="2"/>
  <c r="P29" i="2" s="1"/>
  <c r="O131" i="2"/>
  <c r="N131" i="2"/>
  <c r="I131" i="2"/>
  <c r="I29" i="2" s="1"/>
  <c r="H131" i="2"/>
  <c r="H29" i="2" s="1"/>
  <c r="G131" i="2"/>
  <c r="F131" i="2"/>
  <c r="M130" i="2"/>
  <c r="L130" i="2"/>
  <c r="E130" i="2"/>
  <c r="D130" i="2"/>
  <c r="M129" i="2"/>
  <c r="L129" i="2"/>
  <c r="E129" i="2"/>
  <c r="D129" i="2"/>
  <c r="M128" i="2"/>
  <c r="L128" i="2"/>
  <c r="E128" i="2"/>
  <c r="D128" i="2"/>
  <c r="M127" i="2"/>
  <c r="L127" i="2"/>
  <c r="E127" i="2"/>
  <c r="D127" i="2"/>
  <c r="M126" i="2"/>
  <c r="L126" i="2"/>
  <c r="E126" i="2"/>
  <c r="D126" i="2"/>
  <c r="M125" i="2"/>
  <c r="L125" i="2"/>
  <c r="E125" i="2"/>
  <c r="D125" i="2"/>
  <c r="M124" i="2"/>
  <c r="L124" i="2"/>
  <c r="E124" i="2"/>
  <c r="D124" i="2"/>
  <c r="M123" i="2"/>
  <c r="L123" i="2"/>
  <c r="E123" i="2"/>
  <c r="D123" i="2"/>
  <c r="M122" i="2"/>
  <c r="L122" i="2"/>
  <c r="E122" i="2"/>
  <c r="D122" i="2"/>
  <c r="M121" i="2"/>
  <c r="L121" i="2"/>
  <c r="E121" i="2"/>
  <c r="D121" i="2"/>
  <c r="M120" i="2"/>
  <c r="L120" i="2"/>
  <c r="E120" i="2"/>
  <c r="D120" i="2"/>
  <c r="M119" i="2"/>
  <c r="L119" i="2"/>
  <c r="L117" i="2" s="1"/>
  <c r="L27" i="2" s="1"/>
  <c r="E119" i="2"/>
  <c r="D119" i="2"/>
  <c r="M118" i="2"/>
  <c r="L118" i="2"/>
  <c r="E118" i="2"/>
  <c r="D118" i="2"/>
  <c r="Q117" i="2"/>
  <c r="Q27" i="2" s="1"/>
  <c r="P117" i="2"/>
  <c r="O117" i="2"/>
  <c r="O27" i="2" s="1"/>
  <c r="N117" i="2"/>
  <c r="N27" i="2" s="1"/>
  <c r="K117" i="2"/>
  <c r="J117" i="2"/>
  <c r="I117" i="2"/>
  <c r="I27" i="2" s="1"/>
  <c r="H117" i="2"/>
  <c r="H27" i="2" s="1"/>
  <c r="G117" i="2"/>
  <c r="G27" i="2" s="1"/>
  <c r="F117" i="2"/>
  <c r="F27" i="2" s="1"/>
  <c r="M116" i="2"/>
  <c r="L116" i="2"/>
  <c r="E116" i="2"/>
  <c r="D116" i="2"/>
  <c r="M115" i="2"/>
  <c r="L115" i="2"/>
  <c r="E115" i="2"/>
  <c r="D115" i="2"/>
  <c r="M114" i="2"/>
  <c r="L114" i="2"/>
  <c r="E114" i="2"/>
  <c r="D114" i="2"/>
  <c r="M113" i="2"/>
  <c r="L113" i="2"/>
  <c r="E113" i="2"/>
  <c r="D113" i="2"/>
  <c r="M112" i="2"/>
  <c r="L112" i="2"/>
  <c r="E112" i="2"/>
  <c r="D112" i="2"/>
  <c r="M111" i="2"/>
  <c r="L111" i="2"/>
  <c r="E111" i="2"/>
  <c r="D111" i="2"/>
  <c r="M110" i="2"/>
  <c r="L110" i="2"/>
  <c r="E110" i="2"/>
  <c r="D110" i="2"/>
  <c r="Q109" i="2"/>
  <c r="P109" i="2"/>
  <c r="O109" i="2"/>
  <c r="N109" i="2"/>
  <c r="K109" i="2"/>
  <c r="J109" i="2"/>
  <c r="I109" i="2"/>
  <c r="H109" i="2"/>
  <c r="G109" i="2"/>
  <c r="F109" i="2"/>
  <c r="M108" i="2"/>
  <c r="L108" i="2"/>
  <c r="E108" i="2"/>
  <c r="D108" i="2"/>
  <c r="M107" i="2"/>
  <c r="L107" i="2"/>
  <c r="E107" i="2"/>
  <c r="D107" i="2"/>
  <c r="M106" i="2"/>
  <c r="L106" i="2"/>
  <c r="E106" i="2"/>
  <c r="D106" i="2"/>
  <c r="M105" i="2"/>
  <c r="L105" i="2"/>
  <c r="E105" i="2"/>
  <c r="D105" i="2"/>
  <c r="M104" i="2"/>
  <c r="L104" i="2"/>
  <c r="E104" i="2"/>
  <c r="D104" i="2"/>
  <c r="M103" i="2"/>
  <c r="L103" i="2"/>
  <c r="E103" i="2"/>
  <c r="D103" i="2"/>
  <c r="M102" i="2"/>
  <c r="L102" i="2"/>
  <c r="E102" i="2"/>
  <c r="D102" i="2"/>
  <c r="M101" i="2"/>
  <c r="L101" i="2"/>
  <c r="E101" i="2"/>
  <c r="D101" i="2"/>
  <c r="M100" i="2"/>
  <c r="L100" i="2"/>
  <c r="E100" i="2"/>
  <c r="D100" i="2"/>
  <c r="M99" i="2"/>
  <c r="L99" i="2"/>
  <c r="E99" i="2"/>
  <c r="D99" i="2"/>
  <c r="M98" i="2"/>
  <c r="L98" i="2"/>
  <c r="E98" i="2"/>
  <c r="D98" i="2"/>
  <c r="M97" i="2"/>
  <c r="L97" i="2"/>
  <c r="E97" i="2"/>
  <c r="D97" i="2"/>
  <c r="M96" i="2"/>
  <c r="L96" i="2"/>
  <c r="E96" i="2"/>
  <c r="D96" i="2"/>
  <c r="Q95" i="2"/>
  <c r="P95" i="2"/>
  <c r="O95" i="2"/>
  <c r="N95" i="2"/>
  <c r="N26" i="2" s="1"/>
  <c r="K95" i="2"/>
  <c r="J95" i="2"/>
  <c r="I95" i="2"/>
  <c r="H95" i="2"/>
  <c r="G95" i="2"/>
  <c r="F95" i="2"/>
  <c r="M94" i="2"/>
  <c r="L94" i="2"/>
  <c r="E94" i="2"/>
  <c r="D94" i="2"/>
  <c r="M93" i="2"/>
  <c r="L93" i="2"/>
  <c r="E93" i="2"/>
  <c r="D93" i="2"/>
  <c r="M92" i="2"/>
  <c r="L92" i="2"/>
  <c r="E92" i="2"/>
  <c r="D92" i="2"/>
  <c r="M91" i="2"/>
  <c r="L91" i="2"/>
  <c r="E91" i="2"/>
  <c r="D91" i="2"/>
  <c r="M90" i="2"/>
  <c r="L90" i="2"/>
  <c r="E90" i="2"/>
  <c r="D90" i="2"/>
  <c r="M89" i="2"/>
  <c r="L89" i="2"/>
  <c r="E89" i="2"/>
  <c r="D89" i="2"/>
  <c r="M88" i="2"/>
  <c r="L88" i="2"/>
  <c r="E88" i="2"/>
  <c r="D88" i="2"/>
  <c r="M87" i="2"/>
  <c r="L87" i="2"/>
  <c r="E87" i="2"/>
  <c r="D87" i="2"/>
  <c r="M86" i="2"/>
  <c r="L86" i="2"/>
  <c r="E86" i="2"/>
  <c r="D86" i="2"/>
  <c r="M85" i="2"/>
  <c r="L85" i="2"/>
  <c r="E85" i="2"/>
  <c r="D85" i="2"/>
  <c r="M84" i="2"/>
  <c r="L84" i="2"/>
  <c r="E84" i="2"/>
  <c r="D84" i="2"/>
  <c r="M83" i="2"/>
  <c r="L83" i="2"/>
  <c r="E83" i="2"/>
  <c r="D83" i="2"/>
  <c r="M82" i="2"/>
  <c r="L82" i="2"/>
  <c r="E82" i="2"/>
  <c r="D82" i="2"/>
  <c r="M81" i="2"/>
  <c r="L81" i="2"/>
  <c r="E81" i="2"/>
  <c r="D81" i="2"/>
  <c r="M80" i="2"/>
  <c r="L80" i="2"/>
  <c r="E80" i="2"/>
  <c r="D80" i="2"/>
  <c r="M79" i="2"/>
  <c r="L79" i="2"/>
  <c r="E79" i="2"/>
  <c r="D79" i="2"/>
  <c r="M78" i="2"/>
  <c r="L78" i="2"/>
  <c r="E78" i="2"/>
  <c r="D78" i="2"/>
  <c r="M77" i="2"/>
  <c r="L77" i="2"/>
  <c r="E77" i="2"/>
  <c r="D77" i="2"/>
  <c r="M76" i="2"/>
  <c r="M75" i="2" s="1"/>
  <c r="M24" i="2" s="1"/>
  <c r="L76" i="2"/>
  <c r="L75" i="2" s="1"/>
  <c r="E76" i="2"/>
  <c r="D76" i="2"/>
  <c r="Q75" i="2"/>
  <c r="P75" i="2"/>
  <c r="O75" i="2"/>
  <c r="O24" i="2" s="1"/>
  <c r="N75" i="2"/>
  <c r="N24" i="2" s="1"/>
  <c r="K75" i="2"/>
  <c r="K24" i="2" s="1"/>
  <c r="J75" i="2"/>
  <c r="I75" i="2"/>
  <c r="H75" i="2"/>
  <c r="G75" i="2"/>
  <c r="F75" i="2"/>
  <c r="M74" i="2"/>
  <c r="L74" i="2"/>
  <c r="E74" i="2"/>
  <c r="D74" i="2"/>
  <c r="M73" i="2"/>
  <c r="L73" i="2"/>
  <c r="E73" i="2"/>
  <c r="D73" i="2"/>
  <c r="M72" i="2"/>
  <c r="L72" i="2"/>
  <c r="E72" i="2"/>
  <c r="D72" i="2"/>
  <c r="M71" i="2"/>
  <c r="L71" i="2"/>
  <c r="E71" i="2"/>
  <c r="D71" i="2"/>
  <c r="M70" i="2"/>
  <c r="L70" i="2"/>
  <c r="E70" i="2"/>
  <c r="D70" i="2"/>
  <c r="M69" i="2"/>
  <c r="L69" i="2"/>
  <c r="E69" i="2"/>
  <c r="D69" i="2"/>
  <c r="M68" i="2"/>
  <c r="L68" i="2"/>
  <c r="E68" i="2"/>
  <c r="D68" i="2"/>
  <c r="M67" i="2"/>
  <c r="L67" i="2"/>
  <c r="E67" i="2"/>
  <c r="D67" i="2"/>
  <c r="M66" i="2"/>
  <c r="L66" i="2"/>
  <c r="E66" i="2"/>
  <c r="D66" i="2"/>
  <c r="M65" i="2"/>
  <c r="L65" i="2"/>
  <c r="E65" i="2"/>
  <c r="D65" i="2"/>
  <c r="M64" i="2"/>
  <c r="L64" i="2"/>
  <c r="E64" i="2"/>
  <c r="D64" i="2"/>
  <c r="M63" i="2"/>
  <c r="L63" i="2"/>
  <c r="E63" i="2"/>
  <c r="D63" i="2"/>
  <c r="M62" i="2"/>
  <c r="L62" i="2"/>
  <c r="E62" i="2"/>
  <c r="D62" i="2"/>
  <c r="M61" i="2"/>
  <c r="L61" i="2"/>
  <c r="E61" i="2"/>
  <c r="D61" i="2"/>
  <c r="M60" i="2"/>
  <c r="L60" i="2"/>
  <c r="E60" i="2"/>
  <c r="D60" i="2"/>
  <c r="M59" i="2"/>
  <c r="L59" i="2"/>
  <c r="E59" i="2"/>
  <c r="D59" i="2"/>
  <c r="M58" i="2"/>
  <c r="L58" i="2"/>
  <c r="E58" i="2"/>
  <c r="D58" i="2"/>
  <c r="M57" i="2"/>
  <c r="L57" i="2"/>
  <c r="E57" i="2"/>
  <c r="D57" i="2"/>
  <c r="M56" i="2"/>
  <c r="L56" i="2"/>
  <c r="E56" i="2"/>
  <c r="D56" i="2"/>
  <c r="Q55" i="2"/>
  <c r="P55" i="2"/>
  <c r="O55" i="2"/>
  <c r="N55" i="2"/>
  <c r="K55" i="2"/>
  <c r="J55" i="2"/>
  <c r="J23" i="2" s="1"/>
  <c r="I55" i="2"/>
  <c r="H55" i="2"/>
  <c r="G55" i="2"/>
  <c r="F55" i="2"/>
  <c r="Q53" i="2"/>
  <c r="O53" i="2"/>
  <c r="J53" i="2"/>
  <c r="F53" i="2"/>
  <c r="Q52" i="2"/>
  <c r="O52" i="2"/>
  <c r="F50" i="2"/>
  <c r="N49" i="2"/>
  <c r="J49" i="2"/>
  <c r="I49" i="2"/>
  <c r="G49" i="2"/>
  <c r="F49" i="2"/>
  <c r="G47" i="2"/>
  <c r="Q45" i="2"/>
  <c r="P45" i="2"/>
  <c r="O45" i="2"/>
  <c r="N45" i="2"/>
  <c r="M45" i="2"/>
  <c r="I45" i="2"/>
  <c r="H45" i="2"/>
  <c r="G45" i="2"/>
  <c r="F45" i="2"/>
  <c r="O43" i="2"/>
  <c r="N43" i="2"/>
  <c r="K43" i="2"/>
  <c r="J43" i="2"/>
  <c r="H43" i="2"/>
  <c r="G43" i="2"/>
  <c r="F43" i="2"/>
  <c r="Q42" i="2"/>
  <c r="P42" i="2"/>
  <c r="O42" i="2"/>
  <c r="M42" i="2"/>
  <c r="L42" i="2"/>
  <c r="K42" i="2"/>
  <c r="J42" i="2"/>
  <c r="G42" i="2"/>
  <c r="Q41" i="2"/>
  <c r="O41" i="2"/>
  <c r="N41" i="2"/>
  <c r="K41" i="2"/>
  <c r="H41" i="2"/>
  <c r="G41" i="2"/>
  <c r="F41" i="2"/>
  <c r="P40" i="2"/>
  <c r="O40" i="2"/>
  <c r="N40" i="2"/>
  <c r="K40" i="2"/>
  <c r="I40" i="2"/>
  <c r="H40" i="2"/>
  <c r="G40" i="2"/>
  <c r="F40" i="2"/>
  <c r="O39" i="2"/>
  <c r="O38" i="2"/>
  <c r="F38" i="2"/>
  <c r="O37" i="2"/>
  <c r="H37" i="2"/>
  <c r="G37" i="2"/>
  <c r="F37" i="2"/>
  <c r="P36" i="2"/>
  <c r="O36" i="2"/>
  <c r="J36" i="2"/>
  <c r="I36" i="2"/>
  <c r="H36" i="2"/>
  <c r="F36" i="2"/>
  <c r="P35" i="2"/>
  <c r="O35" i="2"/>
  <c r="N35" i="2"/>
  <c r="K35" i="2"/>
  <c r="H35" i="2"/>
  <c r="G35" i="2"/>
  <c r="F35" i="2"/>
  <c r="Q34" i="2"/>
  <c r="P34" i="2"/>
  <c r="K34" i="2"/>
  <c r="G34" i="2"/>
  <c r="N33" i="2"/>
  <c r="K33" i="2"/>
  <c r="J33" i="2"/>
  <c r="F33" i="2"/>
  <c r="Q32" i="2"/>
  <c r="P32" i="2"/>
  <c r="N32" i="2"/>
  <c r="M32" i="2"/>
  <c r="F32" i="2"/>
  <c r="O31" i="2"/>
  <c r="H31" i="2"/>
  <c r="G31" i="2"/>
  <c r="Q30" i="2"/>
  <c r="P30" i="2"/>
  <c r="F30" i="2"/>
  <c r="Q28" i="2"/>
  <c r="O28" i="2"/>
  <c r="N28" i="2"/>
  <c r="K28" i="2"/>
  <c r="J28" i="2"/>
  <c r="P27" i="2"/>
  <c r="K27" i="2"/>
  <c r="J27" i="2"/>
  <c r="Q26" i="2"/>
  <c r="I26" i="2"/>
  <c r="F26" i="2"/>
  <c r="Q25" i="2"/>
  <c r="P25" i="2"/>
  <c r="N25" i="2"/>
  <c r="L25" i="2"/>
  <c r="K25" i="2"/>
  <c r="G25" i="2"/>
  <c r="Q24" i="2"/>
  <c r="P24" i="2"/>
  <c r="J24" i="2"/>
  <c r="I24" i="2"/>
  <c r="H24" i="2"/>
  <c r="F24" i="2"/>
  <c r="P23" i="2"/>
  <c r="K23" i="2"/>
  <c r="H912" i="1"/>
  <c r="H911" i="1"/>
  <c r="H910" i="1"/>
  <c r="K909" i="1"/>
  <c r="J909" i="1"/>
  <c r="I909" i="1"/>
  <c r="H908" i="1"/>
  <c r="H907" i="1"/>
  <c r="H906" i="1"/>
  <c r="H905" i="1"/>
  <c r="K904" i="1"/>
  <c r="K903" i="1" s="1"/>
  <c r="J904" i="1"/>
  <c r="J903" i="1" s="1"/>
  <c r="I904" i="1"/>
  <c r="I903" i="1" s="1"/>
  <c r="H902" i="1"/>
  <c r="H901" i="1"/>
  <c r="H900" i="1" s="1"/>
  <c r="K900" i="1"/>
  <c r="J900" i="1"/>
  <c r="I900" i="1"/>
  <c r="H899" i="1"/>
  <c r="H898" i="1"/>
  <c r="H897" i="1" s="1"/>
  <c r="K897" i="1"/>
  <c r="J897" i="1"/>
  <c r="I897" i="1"/>
  <c r="H896" i="1"/>
  <c r="H895" i="1"/>
  <c r="H894" i="1"/>
  <c r="H893" i="1" s="1"/>
  <c r="K893" i="1"/>
  <c r="J893" i="1"/>
  <c r="I893" i="1"/>
  <c r="H892" i="1"/>
  <c r="H891" i="1"/>
  <c r="H890" i="1"/>
  <c r="H889" i="1"/>
  <c r="H888" i="1"/>
  <c r="H887" i="1"/>
  <c r="H886" i="1"/>
  <c r="K885" i="1"/>
  <c r="J885" i="1"/>
  <c r="I885" i="1"/>
  <c r="H884" i="1"/>
  <c r="H883" i="1"/>
  <c r="K882" i="1"/>
  <c r="J882" i="1"/>
  <c r="I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K858" i="1"/>
  <c r="J858" i="1"/>
  <c r="I858" i="1"/>
  <c r="H857" i="1"/>
  <c r="H856" i="1"/>
  <c r="H855" i="1"/>
  <c r="H854" i="1"/>
  <c r="H853" i="1"/>
  <c r="H852" i="1"/>
  <c r="H851" i="1"/>
  <c r="K850" i="1"/>
  <c r="J850" i="1"/>
  <c r="I850" i="1"/>
  <c r="H849" i="1"/>
  <c r="K848" i="1"/>
  <c r="J848" i="1"/>
  <c r="I848" i="1"/>
  <c r="H848" i="1"/>
  <c r="H847" i="1"/>
  <c r="H846" i="1" s="1"/>
  <c r="K846" i="1"/>
  <c r="J846" i="1"/>
  <c r="I846" i="1"/>
  <c r="H845" i="1"/>
  <c r="H844" i="1"/>
  <c r="H843" i="1"/>
  <c r="H842" i="1"/>
  <c r="H841" i="1"/>
  <c r="H840" i="1"/>
  <c r="H839" i="1"/>
  <c r="H838" i="1"/>
  <c r="H837" i="1"/>
  <c r="H836" i="1"/>
  <c r="K835" i="1"/>
  <c r="J835" i="1"/>
  <c r="I835" i="1"/>
  <c r="H833" i="1"/>
  <c r="H832" i="1"/>
  <c r="K831" i="1"/>
  <c r="J831" i="1"/>
  <c r="I831" i="1"/>
  <c r="H830" i="1"/>
  <c r="H829" i="1"/>
  <c r="H828" i="1"/>
  <c r="H827" i="1" s="1"/>
  <c r="K827" i="1"/>
  <c r="J827" i="1"/>
  <c r="I827" i="1"/>
  <c r="H826" i="1"/>
  <c r="H825" i="1"/>
  <c r="H824" i="1"/>
  <c r="H823" i="1"/>
  <c r="H822" i="1"/>
  <c r="H821" i="1"/>
  <c r="H820" i="1"/>
  <c r="H819" i="1"/>
  <c r="H818" i="1"/>
  <c r="K817" i="1"/>
  <c r="J817" i="1"/>
  <c r="I817" i="1"/>
  <c r="H816" i="1"/>
  <c r="H815" i="1"/>
  <c r="H814" i="1"/>
  <c r="H813" i="1"/>
  <c r="K812" i="1"/>
  <c r="J812" i="1"/>
  <c r="I812" i="1"/>
  <c r="H810" i="1"/>
  <c r="H809" i="1"/>
  <c r="H808" i="1"/>
  <c r="H807" i="1"/>
  <c r="H806" i="1"/>
  <c r="H805" i="1"/>
  <c r="K804" i="1"/>
  <c r="J804" i="1"/>
  <c r="J803" i="1" s="1"/>
  <c r="I804" i="1"/>
  <c r="I803" i="1" s="1"/>
  <c r="K803" i="1"/>
  <c r="H802" i="1"/>
  <c r="H801" i="1"/>
  <c r="H800" i="1"/>
  <c r="H799" i="1"/>
  <c r="H798" i="1"/>
  <c r="H797" i="1"/>
  <c r="H796" i="1"/>
  <c r="H795" i="1"/>
  <c r="H794" i="1"/>
  <c r="H793" i="1"/>
  <c r="H792" i="1"/>
  <c r="K791" i="1"/>
  <c r="J791" i="1"/>
  <c r="I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K775" i="1"/>
  <c r="J775" i="1"/>
  <c r="I775" i="1"/>
  <c r="H774" i="1"/>
  <c r="H773" i="1"/>
  <c r="H772" i="1"/>
  <c r="H771" i="1"/>
  <c r="H770" i="1"/>
  <c r="H769" i="1"/>
  <c r="H768" i="1"/>
  <c r="H767" i="1"/>
  <c r="H766" i="1"/>
  <c r="H765" i="1"/>
  <c r="H764" i="1"/>
  <c r="K763" i="1"/>
  <c r="J763" i="1"/>
  <c r="I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K743" i="1"/>
  <c r="J743" i="1"/>
  <c r="J742" i="1" s="1"/>
  <c r="I743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K714" i="1"/>
  <c r="J714" i="1"/>
  <c r="I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K685" i="1"/>
  <c r="J685" i="1"/>
  <c r="I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K659" i="1"/>
  <c r="J659" i="1"/>
  <c r="I659" i="1"/>
  <c r="H658" i="1"/>
  <c r="H657" i="1"/>
  <c r="H656" i="1"/>
  <c r="H655" i="1"/>
  <c r="H654" i="1"/>
  <c r="H653" i="1"/>
  <c r="H652" i="1"/>
  <c r="H651" i="1"/>
  <c r="H650" i="1"/>
  <c r="H649" i="1"/>
  <c r="H648" i="1"/>
  <c r="K647" i="1"/>
  <c r="J647" i="1"/>
  <c r="I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K632" i="1"/>
  <c r="J632" i="1"/>
  <c r="I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K616" i="1"/>
  <c r="J616" i="1"/>
  <c r="I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K593" i="1"/>
  <c r="J593" i="1"/>
  <c r="I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K568" i="1"/>
  <c r="J568" i="1"/>
  <c r="I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K549" i="1"/>
  <c r="J549" i="1"/>
  <c r="I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K529" i="1"/>
  <c r="J529" i="1"/>
  <c r="I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K514" i="1"/>
  <c r="J514" i="1"/>
  <c r="I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K501" i="1"/>
  <c r="J501" i="1"/>
  <c r="I501" i="1"/>
  <c r="H500" i="1"/>
  <c r="H499" i="1"/>
  <c r="H498" i="1"/>
  <c r="H497" i="1"/>
  <c r="H496" i="1"/>
  <c r="H495" i="1"/>
  <c r="H494" i="1"/>
  <c r="H493" i="1"/>
  <c r="H492" i="1"/>
  <c r="H491" i="1"/>
  <c r="H490" i="1"/>
  <c r="K489" i="1"/>
  <c r="J489" i="1"/>
  <c r="I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K470" i="1"/>
  <c r="J470" i="1"/>
  <c r="I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K452" i="1"/>
  <c r="J452" i="1"/>
  <c r="I452" i="1"/>
  <c r="H450" i="1"/>
  <c r="H449" i="1"/>
  <c r="H448" i="1"/>
  <c r="H447" i="1"/>
  <c r="H446" i="1"/>
  <c r="H445" i="1"/>
  <c r="H444" i="1"/>
  <c r="K443" i="1"/>
  <c r="J443" i="1"/>
  <c r="I443" i="1"/>
  <c r="H442" i="1"/>
  <c r="H441" i="1"/>
  <c r="H440" i="1"/>
  <c r="H439" i="1"/>
  <c r="K438" i="1"/>
  <c r="J438" i="1"/>
  <c r="I438" i="1"/>
  <c r="H437" i="1"/>
  <c r="H436" i="1"/>
  <c r="H435" i="1"/>
  <c r="K434" i="1"/>
  <c r="J434" i="1"/>
  <c r="I434" i="1"/>
  <c r="H433" i="1"/>
  <c r="H432" i="1"/>
  <c r="H431" i="1"/>
  <c r="H430" i="1"/>
  <c r="H429" i="1"/>
  <c r="H428" i="1"/>
  <c r="H427" i="1"/>
  <c r="H426" i="1"/>
  <c r="K425" i="1"/>
  <c r="J425" i="1"/>
  <c r="I425" i="1"/>
  <c r="H424" i="1"/>
  <c r="H423" i="1"/>
  <c r="H422" i="1"/>
  <c r="H421" i="1" s="1"/>
  <c r="K421" i="1"/>
  <c r="J421" i="1"/>
  <c r="I421" i="1"/>
  <c r="H420" i="1"/>
  <c r="H419" i="1"/>
  <c r="H418" i="1"/>
  <c r="K417" i="1"/>
  <c r="J417" i="1"/>
  <c r="I417" i="1"/>
  <c r="H416" i="1"/>
  <c r="H415" i="1"/>
  <c r="H414" i="1"/>
  <c r="K413" i="1"/>
  <c r="J413" i="1"/>
  <c r="I413" i="1"/>
  <c r="H412" i="1"/>
  <c r="H411" i="1"/>
  <c r="H410" i="1"/>
  <c r="H409" i="1"/>
  <c r="H408" i="1"/>
  <c r="K407" i="1"/>
  <c r="J407" i="1"/>
  <c r="I407" i="1"/>
  <c r="H406" i="1"/>
  <c r="H405" i="1"/>
  <c r="H404" i="1"/>
  <c r="H403" i="1"/>
  <c r="H402" i="1"/>
  <c r="H401" i="1"/>
  <c r="K400" i="1"/>
  <c r="J400" i="1"/>
  <c r="I400" i="1"/>
  <c r="H399" i="1"/>
  <c r="H398" i="1"/>
  <c r="H397" i="1"/>
  <c r="H396" i="1" s="1"/>
  <c r="K396" i="1"/>
  <c r="J396" i="1"/>
  <c r="I396" i="1"/>
  <c r="H395" i="1"/>
  <c r="H394" i="1"/>
  <c r="H393" i="1"/>
  <c r="H392" i="1"/>
  <c r="K391" i="1"/>
  <c r="J391" i="1"/>
  <c r="I391" i="1"/>
  <c r="H390" i="1"/>
  <c r="H389" i="1"/>
  <c r="H388" i="1"/>
  <c r="H385" i="1" s="1"/>
  <c r="H387" i="1"/>
  <c r="H386" i="1"/>
  <c r="K385" i="1"/>
  <c r="J385" i="1"/>
  <c r="I385" i="1"/>
  <c r="H384" i="1"/>
  <c r="H383" i="1"/>
  <c r="H382" i="1"/>
  <c r="K381" i="1"/>
  <c r="J381" i="1"/>
  <c r="I381" i="1"/>
  <c r="H380" i="1"/>
  <c r="H379" i="1"/>
  <c r="H378" i="1"/>
  <c r="H377" i="1"/>
  <c r="H376" i="1"/>
  <c r="H375" i="1"/>
  <c r="K374" i="1"/>
  <c r="J374" i="1"/>
  <c r="I374" i="1"/>
  <c r="H373" i="1"/>
  <c r="H372" i="1"/>
  <c r="H371" i="1"/>
  <c r="H370" i="1"/>
  <c r="H369" i="1"/>
  <c r="H368" i="1"/>
  <c r="K367" i="1"/>
  <c r="J367" i="1"/>
  <c r="I367" i="1"/>
  <c r="H366" i="1"/>
  <c r="H365" i="1"/>
  <c r="H364" i="1"/>
  <c r="H363" i="1"/>
  <c r="H362" i="1"/>
  <c r="H361" i="1"/>
  <c r="K360" i="1"/>
  <c r="J360" i="1"/>
  <c r="I360" i="1"/>
  <c r="H359" i="1"/>
  <c r="H358" i="1"/>
  <c r="H357" i="1"/>
  <c r="K356" i="1"/>
  <c r="J356" i="1"/>
  <c r="I356" i="1"/>
  <c r="H355" i="1"/>
  <c r="H354" i="1"/>
  <c r="H353" i="1"/>
  <c r="K352" i="1"/>
  <c r="J352" i="1"/>
  <c r="I352" i="1"/>
  <c r="H351" i="1"/>
  <c r="H350" i="1"/>
  <c r="H349" i="1"/>
  <c r="H348" i="1"/>
  <c r="H347" i="1"/>
  <c r="H346" i="1"/>
  <c r="H345" i="1"/>
  <c r="H344" i="1"/>
  <c r="H343" i="1"/>
  <c r="K342" i="1"/>
  <c r="J342" i="1"/>
  <c r="I342" i="1"/>
  <c r="H341" i="1"/>
  <c r="H340" i="1"/>
  <c r="H339" i="1"/>
  <c r="H338" i="1"/>
  <c r="H337" i="1"/>
  <c r="K336" i="1"/>
  <c r="J336" i="1"/>
  <c r="I336" i="1"/>
  <c r="H335" i="1"/>
  <c r="H334" i="1"/>
  <c r="H333" i="1" s="1"/>
  <c r="K333" i="1"/>
  <c r="J333" i="1"/>
  <c r="I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K319" i="1"/>
  <c r="J319" i="1"/>
  <c r="I319" i="1"/>
  <c r="H318" i="1"/>
  <c r="H317" i="1"/>
  <c r="H316" i="1"/>
  <c r="K315" i="1"/>
  <c r="J315" i="1"/>
  <c r="I315" i="1"/>
  <c r="H313" i="1"/>
  <c r="H312" i="1"/>
  <c r="H311" i="1"/>
  <c r="H310" i="1"/>
  <c r="H309" i="1"/>
  <c r="H308" i="1"/>
  <c r="H307" i="1"/>
  <c r="H306" i="1"/>
  <c r="H305" i="1"/>
  <c r="H304" i="1"/>
  <c r="K303" i="1"/>
  <c r="J303" i="1"/>
  <c r="I303" i="1"/>
  <c r="H302" i="1"/>
  <c r="H301" i="1"/>
  <c r="H300" i="1"/>
  <c r="H299" i="1"/>
  <c r="H298" i="1"/>
  <c r="H297" i="1"/>
  <c r="H296" i="1"/>
  <c r="K295" i="1"/>
  <c r="J295" i="1"/>
  <c r="I295" i="1"/>
  <c r="H294" i="1"/>
  <c r="H293" i="1"/>
  <c r="H292" i="1"/>
  <c r="H291" i="1"/>
  <c r="H290" i="1"/>
  <c r="H289" i="1"/>
  <c r="H288" i="1"/>
  <c r="H287" i="1"/>
  <c r="H286" i="1"/>
  <c r="H285" i="1" s="1"/>
  <c r="K285" i="1"/>
  <c r="J285" i="1"/>
  <c r="I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K264" i="1"/>
  <c r="J264" i="1"/>
  <c r="I264" i="1"/>
  <c r="H263" i="1"/>
  <c r="H262" i="1"/>
  <c r="H261" i="1"/>
  <c r="H260" i="1"/>
  <c r="H259" i="1"/>
  <c r="K258" i="1"/>
  <c r="J258" i="1"/>
  <c r="I258" i="1"/>
  <c r="H257" i="1"/>
  <c r="H256" i="1"/>
  <c r="H255" i="1"/>
  <c r="H247" i="1" s="1"/>
  <c r="H254" i="1"/>
  <c r="H253" i="1"/>
  <c r="H252" i="1"/>
  <c r="H251" i="1"/>
  <c r="H250" i="1"/>
  <c r="H249" i="1"/>
  <c r="H248" i="1"/>
  <c r="K247" i="1"/>
  <c r="J247" i="1"/>
  <c r="I247" i="1"/>
  <c r="H246" i="1"/>
  <c r="H245" i="1"/>
  <c r="H244" i="1"/>
  <c r="H243" i="1"/>
  <c r="H242" i="1"/>
  <c r="H241" i="1"/>
  <c r="H240" i="1"/>
  <c r="H239" i="1"/>
  <c r="H238" i="1"/>
  <c r="K237" i="1"/>
  <c r="J237" i="1"/>
  <c r="I237" i="1"/>
  <c r="H236" i="1"/>
  <c r="H235" i="1"/>
  <c r="H234" i="1"/>
  <c r="H233" i="1"/>
  <c r="H232" i="1"/>
  <c r="H231" i="1"/>
  <c r="H230" i="1"/>
  <c r="H229" i="1"/>
  <c r="H228" i="1"/>
  <c r="K227" i="1"/>
  <c r="J227" i="1"/>
  <c r="I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K214" i="1"/>
  <c r="J214" i="1"/>
  <c r="I214" i="1"/>
  <c r="H213" i="1"/>
  <c r="H212" i="1"/>
  <c r="H211" i="1"/>
  <c r="H210" i="1"/>
  <c r="H209" i="1"/>
  <c r="H208" i="1"/>
  <c r="H207" i="1"/>
  <c r="K206" i="1"/>
  <c r="J206" i="1"/>
  <c r="I206" i="1"/>
  <c r="H205" i="1"/>
  <c r="H204" i="1"/>
  <c r="H203" i="1"/>
  <c r="H202" i="1"/>
  <c r="H201" i="1"/>
  <c r="H200" i="1"/>
  <c r="K199" i="1"/>
  <c r="J199" i="1"/>
  <c r="I199" i="1"/>
  <c r="H198" i="1"/>
  <c r="H197" i="1"/>
  <c r="H196" i="1"/>
  <c r="H195" i="1"/>
  <c r="H194" i="1"/>
  <c r="H193" i="1"/>
  <c r="H192" i="1"/>
  <c r="K191" i="1"/>
  <c r="J191" i="1"/>
  <c r="I191" i="1"/>
  <c r="H190" i="1"/>
  <c r="H189" i="1"/>
  <c r="H188" i="1"/>
  <c r="H187" i="1"/>
  <c r="H186" i="1"/>
  <c r="H185" i="1"/>
  <c r="H184" i="1"/>
  <c r="H183" i="1"/>
  <c r="K182" i="1"/>
  <c r="J182" i="1"/>
  <c r="I182" i="1"/>
  <c r="H181" i="1"/>
  <c r="H180" i="1"/>
  <c r="H179" i="1"/>
  <c r="H178" i="1"/>
  <c r="H177" i="1"/>
  <c r="K176" i="1"/>
  <c r="J176" i="1"/>
  <c r="I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K155" i="1"/>
  <c r="J155" i="1"/>
  <c r="I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K139" i="1"/>
  <c r="J139" i="1"/>
  <c r="I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K119" i="1"/>
  <c r="J119" i="1"/>
  <c r="I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K105" i="1"/>
  <c r="J105" i="1"/>
  <c r="I105" i="1"/>
  <c r="H104" i="1"/>
  <c r="H103" i="1"/>
  <c r="H102" i="1"/>
  <c r="H101" i="1"/>
  <c r="H100" i="1"/>
  <c r="H99" i="1"/>
  <c r="H98" i="1"/>
  <c r="K97" i="1"/>
  <c r="J97" i="1"/>
  <c r="I97" i="1"/>
  <c r="H96" i="1"/>
  <c r="H95" i="1"/>
  <c r="H94" i="1"/>
  <c r="H93" i="1"/>
  <c r="H92" i="1"/>
  <c r="H91" i="1"/>
  <c r="H90" i="1"/>
  <c r="H89" i="1"/>
  <c r="H88" i="1"/>
  <c r="H87" i="1"/>
  <c r="H86" i="1"/>
  <c r="H85" i="1"/>
  <c r="K84" i="1"/>
  <c r="J84" i="1"/>
  <c r="I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K70" i="1"/>
  <c r="J70" i="1"/>
  <c r="I70" i="1"/>
  <c r="H69" i="1"/>
  <c r="H68" i="1"/>
  <c r="H67" i="1"/>
  <c r="H66" i="1"/>
  <c r="H65" i="1"/>
  <c r="H64" i="1"/>
  <c r="H63" i="1"/>
  <c r="K62" i="1"/>
  <c r="J62" i="1"/>
  <c r="I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K48" i="1"/>
  <c r="J48" i="1"/>
  <c r="I48" i="1"/>
  <c r="H47" i="1"/>
  <c r="H46" i="1"/>
  <c r="H45" i="1"/>
  <c r="H44" i="1"/>
  <c r="H43" i="1"/>
  <c r="H42" i="1"/>
  <c r="H41" i="1"/>
  <c r="H40" i="1"/>
  <c r="H39" i="1"/>
  <c r="H38" i="1"/>
  <c r="K37" i="1"/>
  <c r="J37" i="1"/>
  <c r="I37" i="1"/>
  <c r="H36" i="1"/>
  <c r="B36" i="1"/>
  <c r="A36" i="1"/>
  <c r="H35" i="1"/>
  <c r="B35" i="1"/>
  <c r="A35" i="1"/>
  <c r="H34" i="1"/>
  <c r="B34" i="1"/>
  <c r="A34" i="1"/>
  <c r="H33" i="1"/>
  <c r="B33" i="1"/>
  <c r="A33" i="1"/>
  <c r="H32" i="1"/>
  <c r="B32" i="1"/>
  <c r="A32" i="1"/>
  <c r="H31" i="1"/>
  <c r="B31" i="1"/>
  <c r="A31" i="1"/>
  <c r="H30" i="1"/>
  <c r="B30" i="1"/>
  <c r="A30" i="1"/>
  <c r="H29" i="1"/>
  <c r="B29" i="1"/>
  <c r="A29" i="1"/>
  <c r="H28" i="1"/>
  <c r="B28" i="1"/>
  <c r="A28" i="1"/>
  <c r="H27" i="1"/>
  <c r="B27" i="1"/>
  <c r="A27" i="1"/>
  <c r="H26" i="1"/>
  <c r="B26" i="1"/>
  <c r="A26" i="1"/>
  <c r="H25" i="1"/>
  <c r="B25" i="1"/>
  <c r="A25" i="1"/>
  <c r="H24" i="1"/>
  <c r="B24" i="1"/>
  <c r="A24" i="1"/>
  <c r="H23" i="1"/>
  <c r="B23" i="1"/>
  <c r="A23" i="1"/>
  <c r="H22" i="1"/>
  <c r="B22" i="1"/>
  <c r="A22" i="1"/>
  <c r="H21" i="1"/>
  <c r="B21" i="1"/>
  <c r="A21" i="1"/>
  <c r="K20" i="1"/>
  <c r="J20" i="1"/>
  <c r="I20" i="1"/>
  <c r="H417" i="1" l="1"/>
  <c r="H176" i="1"/>
  <c r="K19" i="1"/>
  <c r="H191" i="1"/>
  <c r="H336" i="1"/>
  <c r="H831" i="1"/>
  <c r="H407" i="1"/>
  <c r="H352" i="1"/>
  <c r="I834" i="1"/>
  <c r="J834" i="1"/>
  <c r="H97" i="1"/>
  <c r="H182" i="1"/>
  <c r="K834" i="1"/>
  <c r="H342" i="1"/>
  <c r="H835" i="1"/>
  <c r="I742" i="1"/>
  <c r="K811" i="1"/>
  <c r="H319" i="1"/>
  <c r="H356" i="1"/>
  <c r="H812" i="1"/>
  <c r="H425" i="1"/>
  <c r="K451" i="1"/>
  <c r="K742" i="1"/>
  <c r="H909" i="1"/>
  <c r="E95" i="2"/>
  <c r="E979" i="2"/>
  <c r="O34" i="2"/>
  <c r="N1054" i="2"/>
  <c r="I577" i="2"/>
  <c r="I28" i="2" s="1"/>
  <c r="E109" i="2"/>
  <c r="M260" i="2"/>
  <c r="G39" i="2"/>
  <c r="I52" i="2"/>
  <c r="D1035" i="2"/>
  <c r="H39" i="2"/>
  <c r="P52" i="2"/>
  <c r="J47" i="2"/>
  <c r="L590" i="2"/>
  <c r="F31" i="2"/>
  <c r="J52" i="2"/>
  <c r="M95" i="2"/>
  <c r="M25" i="2"/>
  <c r="E848" i="2"/>
  <c r="E41" i="2" s="1"/>
  <c r="K880" i="2"/>
  <c r="K36" i="2"/>
  <c r="P53" i="2"/>
  <c r="N53" i="2"/>
  <c r="Q31" i="2"/>
  <c r="L233" i="2"/>
  <c r="I38" i="2"/>
  <c r="N39" i="2"/>
  <c r="I43" i="2"/>
  <c r="K48" i="2"/>
  <c r="G23" i="2"/>
  <c r="G52" i="2"/>
  <c r="K47" i="2"/>
  <c r="J39" i="2"/>
  <c r="D493" i="2"/>
  <c r="K50" i="2"/>
  <c r="Q954" i="2"/>
  <c r="E975" i="2"/>
  <c r="N38" i="2"/>
  <c r="J173" i="2"/>
  <c r="J32" i="2" s="1"/>
  <c r="G29" i="2"/>
  <c r="K31" i="2"/>
  <c r="G36" i="2"/>
  <c r="O978" i="2"/>
  <c r="M994" i="2"/>
  <c r="D95" i="2"/>
  <c r="J26" i="2"/>
  <c r="E174" i="2"/>
  <c r="E173" i="2" s="1"/>
  <c r="D539" i="2"/>
  <c r="F978" i="2"/>
  <c r="Q43" i="2"/>
  <c r="D194" i="2"/>
  <c r="D49" i="2" s="1"/>
  <c r="H34" i="2"/>
  <c r="J38" i="2"/>
  <c r="P54" i="2"/>
  <c r="D270" i="2"/>
  <c r="F39" i="2"/>
  <c r="P43" i="2"/>
  <c r="N51" i="2"/>
  <c r="H48" i="2"/>
  <c r="H25" i="2"/>
  <c r="P48" i="2"/>
  <c r="H30" i="2"/>
  <c r="P47" i="2"/>
  <c r="N50" i="2"/>
  <c r="G48" i="2"/>
  <c r="Q50" i="2"/>
  <c r="D848" i="2"/>
  <c r="D41" i="2" s="1"/>
  <c r="P38" i="2"/>
  <c r="D416" i="2"/>
  <c r="E485" i="2"/>
  <c r="M520" i="2"/>
  <c r="K52" i="2"/>
  <c r="E715" i="2"/>
  <c r="E35" i="2" s="1"/>
  <c r="M1054" i="2"/>
  <c r="I53" i="2"/>
  <c r="M211" i="2"/>
  <c r="M34" i="2" s="1"/>
  <c r="L657" i="2"/>
  <c r="L33" i="2" s="1"/>
  <c r="N47" i="2"/>
  <c r="E507" i="2"/>
  <c r="P538" i="2"/>
  <c r="G33" i="2"/>
  <c r="M930" i="2"/>
  <c r="M117" i="2"/>
  <c r="M27" i="2" s="1"/>
  <c r="E211" i="2"/>
  <c r="D292" i="2"/>
  <c r="O48" i="2"/>
  <c r="G30" i="2"/>
  <c r="F29" i="2"/>
  <c r="J31" i="2"/>
  <c r="H33" i="2"/>
  <c r="L848" i="2"/>
  <c r="L41" i="2" s="1"/>
  <c r="N880" i="2"/>
  <c r="H47" i="2"/>
  <c r="I47" i="2"/>
  <c r="E239" i="2"/>
  <c r="E37" i="2" s="1"/>
  <c r="I48" i="2"/>
  <c r="E440" i="2"/>
  <c r="E45" i="2" s="1"/>
  <c r="P880" i="2"/>
  <c r="O954" i="2"/>
  <c r="Q51" i="2"/>
  <c r="D260" i="2"/>
  <c r="H23" i="2"/>
  <c r="P51" i="2"/>
  <c r="J21" i="2"/>
  <c r="N21" i="2"/>
  <c r="E520" i="2"/>
  <c r="O538" i="2"/>
  <c r="D994" i="2"/>
  <c r="F34" i="2"/>
  <c r="F48" i="2"/>
  <c r="E1055" i="2"/>
  <c r="E1054" i="2" s="1"/>
  <c r="M131" i="2"/>
  <c r="M358" i="2"/>
  <c r="Q47" i="2"/>
  <c r="O23" i="2"/>
  <c r="E448" i="2"/>
  <c r="M539" i="2"/>
  <c r="D881" i="2"/>
  <c r="E994" i="2"/>
  <c r="L260" i="2"/>
  <c r="L38" i="2" s="1"/>
  <c r="M304" i="2"/>
  <c r="I39" i="2"/>
  <c r="E328" i="2"/>
  <c r="L369" i="2"/>
  <c r="L43" i="2" s="1"/>
  <c r="F25" i="2"/>
  <c r="M848" i="2"/>
  <c r="M41" i="2" s="1"/>
  <c r="M914" i="2"/>
  <c r="N29" i="2"/>
  <c r="L95" i="2"/>
  <c r="D109" i="2"/>
  <c r="O29" i="2"/>
  <c r="J44" i="2"/>
  <c r="F44" i="2"/>
  <c r="D395" i="2"/>
  <c r="E260" i="2"/>
  <c r="G21" i="2"/>
  <c r="M270" i="2"/>
  <c r="G50" i="2"/>
  <c r="G954" i="2"/>
  <c r="M970" i="2"/>
  <c r="M53" i="2" s="1"/>
  <c r="E55" i="2"/>
  <c r="D476" i="2"/>
  <c r="E499" i="2"/>
  <c r="H50" i="2"/>
  <c r="M690" i="2"/>
  <c r="E930" i="2"/>
  <c r="H954" i="2"/>
  <c r="F52" i="2"/>
  <c r="E463" i="2"/>
  <c r="N48" i="2"/>
  <c r="D590" i="2"/>
  <c r="M781" i="2"/>
  <c r="M793" i="2"/>
  <c r="M40" i="2" s="1"/>
  <c r="L930" i="2"/>
  <c r="E233" i="2"/>
  <c r="M499" i="2"/>
  <c r="D589" i="2"/>
  <c r="E590" i="2"/>
  <c r="M657" i="2"/>
  <c r="E690" i="2"/>
  <c r="G38" i="2"/>
  <c r="J954" i="2"/>
  <c r="F21" i="2"/>
  <c r="P44" i="2"/>
  <c r="F54" i="2"/>
  <c r="D979" i="2"/>
  <c r="G978" i="2"/>
  <c r="Q44" i="2"/>
  <c r="G577" i="2"/>
  <c r="G22" i="2" s="1"/>
  <c r="E793" i="2"/>
  <c r="E40" i="2" s="1"/>
  <c r="N44" i="2"/>
  <c r="Q880" i="2"/>
  <c r="G26" i="2"/>
  <c r="D117" i="2"/>
  <c r="D27" i="2" s="1"/>
  <c r="L131" i="2"/>
  <c r="K954" i="2"/>
  <c r="F51" i="2"/>
  <c r="G53" i="2"/>
  <c r="I22" i="2"/>
  <c r="H26" i="2"/>
  <c r="E117" i="2"/>
  <c r="E27" i="2" s="1"/>
  <c r="L194" i="2"/>
  <c r="H38" i="2"/>
  <c r="K21" i="2"/>
  <c r="L485" i="2"/>
  <c r="H53" i="2"/>
  <c r="I31" i="2"/>
  <c r="J538" i="2"/>
  <c r="J880" i="2"/>
  <c r="L943" i="2"/>
  <c r="L942" i="2" s="1"/>
  <c r="G51" i="2"/>
  <c r="O51" i="2"/>
  <c r="K538" i="2"/>
  <c r="D557" i="2"/>
  <c r="D25" i="2" s="1"/>
  <c r="N954" i="2"/>
  <c r="L994" i="2"/>
  <c r="D1043" i="2"/>
  <c r="N54" i="2"/>
  <c r="D75" i="2"/>
  <c r="D24" i="2" s="1"/>
  <c r="K26" i="2"/>
  <c r="L304" i="2"/>
  <c r="M379" i="2"/>
  <c r="G390" i="2"/>
  <c r="G54" i="2"/>
  <c r="D174" i="2"/>
  <c r="D173" i="2" s="1"/>
  <c r="J390" i="2"/>
  <c r="K390" i="2"/>
  <c r="G880" i="2"/>
  <c r="O880" i="2"/>
  <c r="D930" i="2"/>
  <c r="I390" i="2"/>
  <c r="P22" i="2"/>
  <c r="O26" i="2"/>
  <c r="M194" i="2"/>
  <c r="M49" i="2" s="1"/>
  <c r="D524" i="2"/>
  <c r="F538" i="2"/>
  <c r="H880" i="2"/>
  <c r="D1060" i="2"/>
  <c r="Q54" i="2"/>
  <c r="P26" i="2"/>
  <c r="D422" i="2"/>
  <c r="J48" i="2"/>
  <c r="I880" i="2"/>
  <c r="D55" i="2"/>
  <c r="K131" i="2"/>
  <c r="K29" i="2" s="1"/>
  <c r="E476" i="2"/>
  <c r="Q538" i="2"/>
  <c r="L970" i="2"/>
  <c r="L53" i="2" s="1"/>
  <c r="P978" i="2"/>
  <c r="I33" i="2"/>
  <c r="N390" i="2"/>
  <c r="N20" i="2" s="1"/>
  <c r="E409" i="2"/>
  <c r="D499" i="2"/>
  <c r="N978" i="2"/>
  <c r="I1054" i="2"/>
  <c r="M481" i="2"/>
  <c r="M50" i="2" s="1"/>
  <c r="L902" i="2"/>
  <c r="J1054" i="2"/>
  <c r="F1054" i="2"/>
  <c r="E131" i="2"/>
  <c r="L781" i="2"/>
  <c r="L914" i="2"/>
  <c r="F954" i="2"/>
  <c r="K1054" i="2"/>
  <c r="H37" i="1"/>
  <c r="H258" i="1"/>
  <c r="J314" i="1"/>
  <c r="H438" i="1"/>
  <c r="H452" i="1"/>
  <c r="H743" i="1"/>
  <c r="H904" i="1"/>
  <c r="H903" i="1" s="1"/>
  <c r="I314" i="1"/>
  <c r="K314" i="1"/>
  <c r="H360" i="1"/>
  <c r="H885" i="1"/>
  <c r="H139" i="1"/>
  <c r="H206" i="1"/>
  <c r="H315" i="1"/>
  <c r="H374" i="1"/>
  <c r="H470" i="1"/>
  <c r="H714" i="1"/>
  <c r="H568" i="1"/>
  <c r="H685" i="1"/>
  <c r="J811" i="1"/>
  <c r="H514" i="1"/>
  <c r="H616" i="1"/>
  <c r="H303" i="1"/>
  <c r="H443" i="1"/>
  <c r="H501" i="1"/>
  <c r="H529" i="1"/>
  <c r="H659" i="1"/>
  <c r="H804" i="1"/>
  <c r="H803" i="1" s="1"/>
  <c r="H817" i="1"/>
  <c r="I19" i="1"/>
  <c r="H84" i="1"/>
  <c r="H155" i="1"/>
  <c r="H632" i="1"/>
  <c r="H763" i="1"/>
  <c r="H791" i="1"/>
  <c r="H400" i="1"/>
  <c r="H434" i="1"/>
  <c r="H647" i="1"/>
  <c r="H775" i="1"/>
  <c r="H850" i="1"/>
  <c r="H70" i="1"/>
  <c r="H264" i="1"/>
  <c r="H489" i="1"/>
  <c r="H48" i="1"/>
  <c r="H62" i="1"/>
  <c r="H237" i="1"/>
  <c r="H413" i="1"/>
  <c r="J19" i="1"/>
  <c r="J18" i="1" s="1"/>
  <c r="H199" i="1"/>
  <c r="H227" i="1"/>
  <c r="H367" i="1"/>
  <c r="H391" i="1"/>
  <c r="H20" i="1"/>
  <c r="H19" i="1" s="1"/>
  <c r="H214" i="1"/>
  <c r="H295" i="1"/>
  <c r="H381" i="1"/>
  <c r="I451" i="1"/>
  <c r="H549" i="1"/>
  <c r="H593" i="1"/>
  <c r="I811" i="1"/>
  <c r="H882" i="1"/>
  <c r="H105" i="1"/>
  <c r="H119" i="1"/>
  <c r="J451" i="1"/>
  <c r="H858" i="1"/>
  <c r="H811" i="1"/>
  <c r="M39" i="2"/>
  <c r="E26" i="2"/>
  <c r="K18" i="1"/>
  <c r="L30" i="2"/>
  <c r="L49" i="2"/>
  <c r="I23" i="2"/>
  <c r="G24" i="2"/>
  <c r="O44" i="2"/>
  <c r="I54" i="2"/>
  <c r="E144" i="2"/>
  <c r="H173" i="2"/>
  <c r="L270" i="2"/>
  <c r="E358" i="2"/>
  <c r="E395" i="2"/>
  <c r="E23" i="2" s="1"/>
  <c r="E436" i="2"/>
  <c r="D448" i="2"/>
  <c r="D463" i="2"/>
  <c r="E481" i="2"/>
  <c r="D715" i="2"/>
  <c r="D144" i="2"/>
  <c r="D279" i="2"/>
  <c r="D328" i="2"/>
  <c r="E379" i="2"/>
  <c r="D409" i="2"/>
  <c r="E292" i="2"/>
  <c r="O21" i="2"/>
  <c r="E391" i="2"/>
  <c r="D358" i="2"/>
  <c r="P21" i="2"/>
  <c r="N22" i="2"/>
  <c r="L109" i="2"/>
  <c r="K173" i="2"/>
  <c r="K22" i="2" s="1"/>
  <c r="E279" i="2"/>
  <c r="F390" i="2"/>
  <c r="D481" i="2"/>
  <c r="M638" i="2"/>
  <c r="Q21" i="2"/>
  <c r="O22" i="2"/>
  <c r="M109" i="2"/>
  <c r="L379" i="2"/>
  <c r="N23" i="2"/>
  <c r="L24" i="2"/>
  <c r="L55" i="2"/>
  <c r="D239" i="2"/>
  <c r="D337" i="2"/>
  <c r="D379" i="2"/>
  <c r="L481" i="2"/>
  <c r="D511" i="2"/>
  <c r="Q22" i="2"/>
  <c r="O54" i="2"/>
  <c r="O19" i="2" s="1"/>
  <c r="M55" i="2"/>
  <c r="L292" i="2"/>
  <c r="E337" i="2"/>
  <c r="E422" i="2"/>
  <c r="L239" i="2"/>
  <c r="Q23" i="2"/>
  <c r="Q39" i="2"/>
  <c r="G44" i="2"/>
  <c r="O47" i="2"/>
  <c r="E75" i="2"/>
  <c r="E270" i="2"/>
  <c r="H390" i="2"/>
  <c r="D485" i="2"/>
  <c r="D233" i="2"/>
  <c r="E369" i="2"/>
  <c r="L524" i="2"/>
  <c r="L529" i="2"/>
  <c r="O25" i="2"/>
  <c r="F22" i="2"/>
  <c r="N42" i="2"/>
  <c r="D131" i="2"/>
  <c r="D455" i="2"/>
  <c r="L539" i="2"/>
  <c r="K44" i="2"/>
  <c r="K51" i="2"/>
  <c r="J131" i="2"/>
  <c r="D211" i="2"/>
  <c r="D251" i="2"/>
  <c r="E251" i="2"/>
  <c r="D369" i="2"/>
  <c r="O390" i="2"/>
  <c r="E511" i="2"/>
  <c r="F23" i="2"/>
  <c r="D304" i="2"/>
  <c r="D315" i="2"/>
  <c r="E315" i="2"/>
  <c r="P390" i="2"/>
  <c r="E194" i="2"/>
  <c r="M239" i="2"/>
  <c r="E304" i="2"/>
  <c r="D440" i="2"/>
  <c r="D470" i="2"/>
  <c r="M144" i="2"/>
  <c r="D391" i="2"/>
  <c r="E416" i="2"/>
  <c r="D520" i="2"/>
  <c r="D529" i="2"/>
  <c r="M529" i="2"/>
  <c r="L577" i="2"/>
  <c r="E657" i="2"/>
  <c r="M577" i="2"/>
  <c r="D577" i="2"/>
  <c r="M590" i="2"/>
  <c r="D638" i="2"/>
  <c r="D507" i="2"/>
  <c r="E529" i="2"/>
  <c r="D690" i="2"/>
  <c r="E455" i="2"/>
  <c r="L638" i="2"/>
  <c r="L741" i="2"/>
  <c r="L499" i="2"/>
  <c r="H577" i="2"/>
  <c r="H28" i="2" s="1"/>
  <c r="D657" i="2"/>
  <c r="E638" i="2"/>
  <c r="L715" i="2"/>
  <c r="L211" i="2"/>
  <c r="D436" i="2"/>
  <c r="L520" i="2"/>
  <c r="E493" i="2"/>
  <c r="D610" i="2"/>
  <c r="E610" i="2"/>
  <c r="Q390" i="2"/>
  <c r="Q20" i="2" s="1"/>
  <c r="E470" i="2"/>
  <c r="E577" i="2"/>
  <c r="E557" i="2"/>
  <c r="M369" i="2"/>
  <c r="M762" i="2"/>
  <c r="M819" i="2"/>
  <c r="M943" i="2"/>
  <c r="E881" i="2"/>
  <c r="L690" i="2"/>
  <c r="D762" i="2"/>
  <c r="D793" i="2"/>
  <c r="L793" i="2"/>
  <c r="M902" i="2"/>
  <c r="D970" i="2"/>
  <c r="E762" i="2"/>
  <c r="I819" i="2"/>
  <c r="E829" i="2"/>
  <c r="M881" i="2"/>
  <c r="M715" i="2"/>
  <c r="D741" i="2"/>
  <c r="D781" i="2"/>
  <c r="E1035" i="2"/>
  <c r="E741" i="2"/>
  <c r="E781" i="2"/>
  <c r="D914" i="2"/>
  <c r="M741" i="2"/>
  <c r="L819" i="2"/>
  <c r="E902" i="2"/>
  <c r="L978" i="2"/>
  <c r="D1032" i="2"/>
  <c r="L610" i="2"/>
  <c r="L881" i="2"/>
  <c r="D902" i="2"/>
  <c r="D819" i="2"/>
  <c r="D999" i="2"/>
  <c r="D975" i="2"/>
  <c r="E1008" i="2"/>
  <c r="Q978" i="2"/>
  <c r="M610" i="2"/>
  <c r="P954" i="2"/>
  <c r="H1054" i="2"/>
  <c r="D955" i="2"/>
  <c r="E914" i="2"/>
  <c r="E955" i="2"/>
  <c r="L959" i="2"/>
  <c r="L954" i="2" s="1"/>
  <c r="E970" i="2"/>
  <c r="D1055" i="2"/>
  <c r="D959" i="2"/>
  <c r="M959" i="2"/>
  <c r="I978" i="2"/>
  <c r="E999" i="2"/>
  <c r="F880" i="2"/>
  <c r="D943" i="2"/>
  <c r="J978" i="2"/>
  <c r="H978" i="2"/>
  <c r="E1043" i="2"/>
  <c r="E943" i="2"/>
  <c r="E959" i="2"/>
  <c r="K978" i="2"/>
  <c r="H819" i="2"/>
  <c r="I954" i="2"/>
  <c r="D1050" i="2"/>
  <c r="E1050" i="2"/>
  <c r="D1047" i="2"/>
  <c r="M1050" i="2"/>
  <c r="M33" i="2" s="1"/>
  <c r="H314" i="1" l="1"/>
  <c r="H18" i="1" s="1"/>
  <c r="I18" i="1"/>
  <c r="H834" i="1"/>
  <c r="M390" i="2"/>
  <c r="M38" i="2"/>
  <c r="M978" i="2"/>
  <c r="P19" i="2"/>
  <c r="D26" i="2"/>
  <c r="L29" i="2"/>
  <c r="Q19" i="2"/>
  <c r="Q18" i="2" s="1"/>
  <c r="D51" i="2"/>
  <c r="F19" i="2"/>
  <c r="K20" i="2"/>
  <c r="J20" i="2"/>
  <c r="D54" i="2"/>
  <c r="G20" i="2"/>
  <c r="M44" i="2"/>
  <c r="L44" i="2"/>
  <c r="G538" i="2"/>
  <c r="G19" i="2" s="1"/>
  <c r="G18" i="2" s="1"/>
  <c r="G28" i="2"/>
  <c r="O20" i="2"/>
  <c r="O18" i="2" s="1"/>
  <c r="N19" i="2"/>
  <c r="N18" i="2" s="1"/>
  <c r="F20" i="2"/>
  <c r="I20" i="2"/>
  <c r="H742" i="1"/>
  <c r="H451" i="1"/>
  <c r="D954" i="2"/>
  <c r="D53" i="2"/>
  <c r="M35" i="2"/>
  <c r="L40" i="2"/>
  <c r="D45" i="2"/>
  <c r="L538" i="2"/>
  <c r="L37" i="2"/>
  <c r="D42" i="2"/>
  <c r="M21" i="2"/>
  <c r="H21" i="2"/>
  <c r="H51" i="2"/>
  <c r="H44" i="2"/>
  <c r="E978" i="2"/>
  <c r="D52" i="2"/>
  <c r="M538" i="2"/>
  <c r="M28" i="2"/>
  <c r="E48" i="2"/>
  <c r="L51" i="2"/>
  <c r="L34" i="2"/>
  <c r="L28" i="2"/>
  <c r="M37" i="2"/>
  <c r="D47" i="2"/>
  <c r="D21" i="2"/>
  <c r="D44" i="2"/>
  <c r="E30" i="2"/>
  <c r="D1054" i="2"/>
  <c r="M36" i="2"/>
  <c r="M880" i="2"/>
  <c r="L52" i="2"/>
  <c r="L35" i="2"/>
  <c r="L31" i="2"/>
  <c r="E49" i="2"/>
  <c r="E38" i="2"/>
  <c r="M26" i="2"/>
  <c r="L26" i="2"/>
  <c r="D33" i="2"/>
  <c r="L21" i="2"/>
  <c r="E47" i="2"/>
  <c r="D40" i="2"/>
  <c r="E25" i="2"/>
  <c r="D29" i="2"/>
  <c r="E942" i="2"/>
  <c r="E880" i="2"/>
  <c r="E28" i="2"/>
  <c r="D37" i="2"/>
  <c r="D30" i="2"/>
  <c r="E32" i="2"/>
  <c r="L36" i="2"/>
  <c r="H54" i="2"/>
  <c r="H32" i="2"/>
  <c r="E819" i="2"/>
  <c r="E51" i="2" s="1"/>
  <c r="P20" i="2"/>
  <c r="P18" i="2" s="1"/>
  <c r="D38" i="2"/>
  <c r="D39" i="2"/>
  <c r="H20" i="2"/>
  <c r="E42" i="2"/>
  <c r="M29" i="2"/>
  <c r="H22" i="2"/>
  <c r="I21" i="2"/>
  <c r="I51" i="2"/>
  <c r="I44" i="2"/>
  <c r="E31" i="2"/>
  <c r="D34" i="2"/>
  <c r="L39" i="2"/>
  <c r="M31" i="2"/>
  <c r="D35" i="2"/>
  <c r="L880" i="2"/>
  <c r="J29" i="2"/>
  <c r="J22" i="2"/>
  <c r="J54" i="2"/>
  <c r="J19" i="2" s="1"/>
  <c r="J18" i="2" s="1"/>
  <c r="D538" i="2"/>
  <c r="M54" i="2"/>
  <c r="M23" i="2"/>
  <c r="M22" i="2"/>
  <c r="D50" i="2"/>
  <c r="D43" i="2"/>
  <c r="E50" i="2"/>
  <c r="E36" i="2"/>
  <c r="D880" i="2"/>
  <c r="E54" i="2"/>
  <c r="E24" i="2"/>
  <c r="E22" i="2"/>
  <c r="L54" i="2"/>
  <c r="L23" i="2"/>
  <c r="L22" i="2"/>
  <c r="E390" i="2"/>
  <c r="E34" i="2"/>
  <c r="D942" i="2"/>
  <c r="M51" i="2"/>
  <c r="H538" i="2"/>
  <c r="D390" i="2"/>
  <c r="E33" i="2"/>
  <c r="E52" i="2"/>
  <c r="E954" i="2"/>
  <c r="E53" i="2"/>
  <c r="D978" i="2"/>
  <c r="D32" i="2"/>
  <c r="D31" i="2"/>
  <c r="M43" i="2"/>
  <c r="I538" i="2"/>
  <c r="I19" i="2" s="1"/>
  <c r="L50" i="2"/>
  <c r="L390" i="2"/>
  <c r="E29" i="2"/>
  <c r="M954" i="2"/>
  <c r="M52" i="2"/>
  <c r="D28" i="2"/>
  <c r="M30" i="2"/>
  <c r="K32" i="2"/>
  <c r="K54" i="2"/>
  <c r="K19" i="2" s="1"/>
  <c r="E39" i="2"/>
  <c r="D22" i="2"/>
  <c r="M48" i="2"/>
  <c r="M942" i="2"/>
  <c r="M47" i="2"/>
  <c r="D36" i="2"/>
  <c r="L47" i="2"/>
  <c r="D48" i="2"/>
  <c r="L48" i="2"/>
  <c r="E43" i="2"/>
  <c r="D23" i="2"/>
  <c r="F18" i="2" l="1"/>
  <c r="E538" i="2"/>
  <c r="K18" i="2"/>
  <c r="E44" i="2"/>
  <c r="E21" i="2"/>
  <c r="I18" i="2"/>
  <c r="D20" i="2"/>
  <c r="H19" i="2"/>
  <c r="H18" i="2" s="1"/>
  <c r="E20" i="2"/>
  <c r="E19" i="2"/>
  <c r="M20" i="2"/>
  <c r="L20" i="2"/>
  <c r="L19" i="2"/>
  <c r="M19" i="2"/>
  <c r="D19" i="2"/>
  <c r="M18" i="2" l="1"/>
  <c r="E18" i="2"/>
  <c r="D18" i="2"/>
  <c r="L18" i="2"/>
</calcChain>
</file>

<file path=xl/sharedStrings.xml><?xml version="1.0" encoding="utf-8"?>
<sst xmlns="http://schemas.openxmlformats.org/spreadsheetml/2006/main" count="5694" uniqueCount="2105">
  <si>
    <t xml:space="preserve"> Маягт ТМБ-10а</t>
  </si>
  <si>
    <t>ТЕХНИКИЙН БОЛОН МЭРГЭЖЛИЙН  БОЛОВСРОЛ, СУРГАЛТЫН БАЙГУУЛЛАГЫН</t>
  </si>
  <si>
    <t xml:space="preserve">  2018 - 2019  ОНЫ ХИЧЭЭЛИЙН ЖИЛИЙН ТӨГСӨГЧДИЙН АЖЛЫН БАЙРНЫ МЭДЭЭ</t>
  </si>
  <si>
    <t>Аймаг, нийслэл</t>
  </si>
  <si>
    <t>Мэргэжлийн индекс</t>
  </si>
  <si>
    <t>Мэргэжлийн нэр</t>
  </si>
  <si>
    <t>МД</t>
  </si>
  <si>
    <t>Ажлын байртай болсон төгсөгчид</t>
  </si>
  <si>
    <t xml:space="preserve">Төгсөөд мэргэжлээрээ ажилд орсон </t>
  </si>
  <si>
    <t>Төгсөлтийн дараа 3 сарын дотор ажилд орсон</t>
  </si>
  <si>
    <t>Төгсөлтийн дараа 6 сарын дотор ажилд орсон</t>
  </si>
  <si>
    <t>A</t>
  </si>
  <si>
    <t>Б</t>
  </si>
  <si>
    <t>В</t>
  </si>
  <si>
    <t>01</t>
  </si>
  <si>
    <t>02</t>
  </si>
  <si>
    <t>03</t>
  </si>
  <si>
    <t>04</t>
  </si>
  <si>
    <t>НИЙТ-84 МБСБ</t>
  </si>
  <si>
    <t>Төрийн өмчийн МСҮТ-25</t>
  </si>
  <si>
    <t>1. Архангай аймаг дахь МСҮТ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</si>
  <si>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</si>
  <si>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</si>
  <si>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</si>
  <si>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</si>
  <si>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</si>
  <si>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</si>
  <si>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</si>
  <si>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</si>
  <si>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</si>
  <si>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</si>
  <si>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</si>
  <si>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</si>
  <si>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</si>
  <si>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</si>
  <si>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</si>
  <si>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2. Баян-Өлгий аймаг дахь МСҮТ</t>
  </si>
  <si>
    <t>22</t>
  </si>
  <si>
    <t>7421-16</t>
  </si>
  <si>
    <t>Цахим тоног төхөөрөмжийн  үйлчилгээний ажилтан</t>
  </si>
  <si>
    <t>24</t>
  </si>
  <si>
    <t>7533-28</t>
  </si>
  <si>
    <t>Оёмол бүтээгдэхүүний оёдолчин</t>
  </si>
  <si>
    <t>25</t>
  </si>
  <si>
    <t>8211-20</t>
  </si>
  <si>
    <t>Автомашины засварчин</t>
  </si>
  <si>
    <t>26</t>
  </si>
  <si>
    <t>7115-22</t>
  </si>
  <si>
    <t>Барилгын мужаан</t>
  </si>
  <si>
    <t>27</t>
  </si>
  <si>
    <t>7126-36</t>
  </si>
  <si>
    <t>Барилгын сантехникч</t>
  </si>
  <si>
    <t>29</t>
  </si>
  <si>
    <t>5120-11</t>
  </si>
  <si>
    <t>Тогооч</t>
  </si>
  <si>
    <t>31</t>
  </si>
  <si>
    <t>7112-18</t>
  </si>
  <si>
    <t>Барилгын өрөг-угсрагч</t>
  </si>
  <si>
    <t>34</t>
  </si>
  <si>
    <t>7123-20</t>
  </si>
  <si>
    <t>Барилгын засал чимэглэлчин</t>
  </si>
  <si>
    <t>35</t>
  </si>
  <si>
    <t>5141-11</t>
  </si>
  <si>
    <t>Үсчин</t>
  </si>
  <si>
    <t>36</t>
  </si>
  <si>
    <t>7411-12</t>
  </si>
  <si>
    <t>Барилгын цахилгаанчин</t>
  </si>
  <si>
    <t>37</t>
  </si>
  <si>
    <t>3. Булган аймаг дахь МСҮТ</t>
  </si>
  <si>
    <t>40</t>
  </si>
  <si>
    <t>TC8211-20</t>
  </si>
  <si>
    <t>41</t>
  </si>
  <si>
    <t>CF7115-22</t>
  </si>
  <si>
    <t>Барилгын засал чимэглэлч</t>
  </si>
  <si>
    <t>42</t>
  </si>
  <si>
    <t>CF7126-36</t>
  </si>
  <si>
    <t>43</t>
  </si>
  <si>
    <t>CF7411-12</t>
  </si>
  <si>
    <t>44</t>
  </si>
  <si>
    <t>IM7212-14</t>
  </si>
  <si>
    <t>Гагнуурчин</t>
  </si>
  <si>
    <t>45</t>
  </si>
  <si>
    <t>SO5142-11</t>
  </si>
  <si>
    <t>Гоо засалч</t>
  </si>
  <si>
    <t>46</t>
  </si>
  <si>
    <t>ID4120-11</t>
  </si>
  <si>
    <t>Нарийн бичгийн дарга-албан хэргийн ажилтан</t>
  </si>
  <si>
    <t>47</t>
  </si>
  <si>
    <t>AT7231-18</t>
  </si>
  <si>
    <t>Тракторын механикч</t>
  </si>
  <si>
    <t>48</t>
  </si>
  <si>
    <t>IF5120-11</t>
  </si>
  <si>
    <t>49</t>
  </si>
  <si>
    <t>IE7533-28</t>
  </si>
  <si>
    <t>50</t>
  </si>
  <si>
    <t>NT7421-16</t>
  </si>
  <si>
    <t>Цахим тоног төхөөрөмжийн үйлчилгээний ажилтан</t>
  </si>
  <si>
    <t>51</t>
  </si>
  <si>
    <t>5223-15</t>
  </si>
  <si>
    <t xml:space="preserve">Худалдааны газрын үндсэн ажилтан </t>
  </si>
  <si>
    <t>52</t>
  </si>
  <si>
    <t>SO5141-11</t>
  </si>
  <si>
    <t>53</t>
  </si>
  <si>
    <t>4. Булган аймаг дахь ХАА-н МСҮТ</t>
  </si>
  <si>
    <t>54</t>
  </si>
  <si>
    <t>6112-13</t>
  </si>
  <si>
    <t>Жимс,жимсгэний аж ахуйн фермер</t>
  </si>
  <si>
    <t>55</t>
  </si>
  <si>
    <t>6210-21</t>
  </si>
  <si>
    <t>Ойжуулагч</t>
  </si>
  <si>
    <t>56</t>
  </si>
  <si>
    <t>6112-15</t>
  </si>
  <si>
    <t>Хүлэмжийн аж ахуйн фермер</t>
  </si>
  <si>
    <t>57</t>
  </si>
  <si>
    <t>7231-18</t>
  </si>
  <si>
    <t>Тракторын механик</t>
  </si>
  <si>
    <t>58</t>
  </si>
  <si>
    <t>7231-20</t>
  </si>
  <si>
    <t>Хөдөө аж ахуйн машин механизмын ашиглалт засварчин</t>
  </si>
  <si>
    <t>59</t>
  </si>
  <si>
    <t>6121-23</t>
  </si>
  <si>
    <t>Малын асаргаа /санитор/</t>
  </si>
  <si>
    <t>60</t>
  </si>
  <si>
    <t>6330-11</t>
  </si>
  <si>
    <t>Фермерийн аж ахуй эрхлэгч</t>
  </si>
  <si>
    <t>61</t>
  </si>
  <si>
    <t>5. Говь-Алтай аймаг дахь МСҮТ</t>
  </si>
  <si>
    <t>62</t>
  </si>
  <si>
    <t>63</t>
  </si>
  <si>
    <t>64</t>
  </si>
  <si>
    <t>65</t>
  </si>
  <si>
    <t>IF7512-34</t>
  </si>
  <si>
    <t>Талх нарийн боов 
үйлдвэрлэлийн технологийн ажилтан</t>
  </si>
  <si>
    <t>66</t>
  </si>
  <si>
    <t>CF7115-24</t>
  </si>
  <si>
    <t>Модон эдлэлийн  мужаан</t>
  </si>
  <si>
    <t>67</t>
  </si>
  <si>
    <t>CF7123-20</t>
  </si>
  <si>
    <t>68</t>
  </si>
  <si>
    <t>AH6330-12</t>
  </si>
  <si>
    <t>Фермерийн аж ахуй эрхлэгч /МАА-ГТ/</t>
  </si>
  <si>
    <t>69</t>
  </si>
  <si>
    <t>MT8111-35</t>
  </si>
  <si>
    <t>Хүнд машин механизмын оператор</t>
  </si>
  <si>
    <t>70</t>
  </si>
  <si>
    <t>TC8331-14</t>
  </si>
  <si>
    <t>Мэргэжсэн жолооч</t>
  </si>
  <si>
    <t>71</t>
  </si>
  <si>
    <t xml:space="preserve">Үсчин </t>
  </si>
  <si>
    <t>72</t>
  </si>
  <si>
    <t>IM7233-18</t>
  </si>
  <si>
    <t>Үйлдвэрийн машин, тоног төхөөрөмжийн 
 механик</t>
  </si>
  <si>
    <t>73</t>
  </si>
  <si>
    <t>74</t>
  </si>
  <si>
    <t>IO7421-16</t>
  </si>
  <si>
    <t>Цахим тоног төхөөрөмжийн үйлчилгээний
ажилтан</t>
  </si>
  <si>
    <t>75</t>
  </si>
  <si>
    <t>6. Дархан-Уул аймаг дахь МСҮТ</t>
  </si>
  <si>
    <t>76</t>
  </si>
  <si>
    <t xml:space="preserve">Барилгын сантехникч </t>
  </si>
  <si>
    <t>77</t>
  </si>
  <si>
    <t>Барилгын засал-чимэглэлч</t>
  </si>
  <si>
    <t>78</t>
  </si>
  <si>
    <t xml:space="preserve">Барилгын цахилгаанчин </t>
  </si>
  <si>
    <t>79</t>
  </si>
  <si>
    <t>7212-14</t>
  </si>
  <si>
    <t xml:space="preserve">Гагнуурчин </t>
  </si>
  <si>
    <t>80</t>
  </si>
  <si>
    <t>7223-17</t>
  </si>
  <si>
    <t xml:space="preserve">Токарь, фрезер </t>
  </si>
  <si>
    <t>81</t>
  </si>
  <si>
    <t xml:space="preserve">Автомашины засварчин </t>
  </si>
  <si>
    <t>82</t>
  </si>
  <si>
    <t xml:space="preserve">Тогооч </t>
  </si>
  <si>
    <t>83</t>
  </si>
  <si>
    <t>84</t>
  </si>
  <si>
    <t xml:space="preserve">Оёмол бүтээгдэхүүний оёдолчин </t>
  </si>
  <si>
    <t>85</t>
  </si>
  <si>
    <t>86</t>
  </si>
  <si>
    <t>8342-27</t>
  </si>
  <si>
    <t>Зам барилгын машин механизмын оператор</t>
  </si>
  <si>
    <t>87</t>
  </si>
  <si>
    <t>Бизнесээ эхэл сургалт</t>
  </si>
  <si>
    <t>88</t>
  </si>
  <si>
    <t>7. Дорноговь аймаг дахь МСҮТ</t>
  </si>
  <si>
    <t>89</t>
  </si>
  <si>
    <t>8111-35</t>
  </si>
  <si>
    <t>90</t>
  </si>
  <si>
    <t>91</t>
  </si>
  <si>
    <t>4321-17</t>
  </si>
  <si>
    <t>Хангамжийн нярав</t>
  </si>
  <si>
    <t>92</t>
  </si>
  <si>
    <t>93</t>
  </si>
  <si>
    <t>94</t>
  </si>
  <si>
    <t>Автомашин засварчин</t>
  </si>
  <si>
    <t>95</t>
  </si>
  <si>
    <t>96</t>
  </si>
  <si>
    <t>8. Дорнод аймаг дахь МСҮТ</t>
  </si>
  <si>
    <t>97</t>
  </si>
  <si>
    <t>98</t>
  </si>
  <si>
    <t>99</t>
  </si>
  <si>
    <t>100</t>
  </si>
  <si>
    <t>101</t>
  </si>
  <si>
    <t>CF7114-20</t>
  </si>
  <si>
    <t>Бетон арматурчин</t>
  </si>
  <si>
    <t>102</t>
  </si>
  <si>
    <t>103</t>
  </si>
  <si>
    <t>IF7533-28</t>
  </si>
  <si>
    <t>104</t>
  </si>
  <si>
    <t>Авто машины засварчин</t>
  </si>
  <si>
    <t>105</t>
  </si>
  <si>
    <t>TR4323-29</t>
  </si>
  <si>
    <t>Төмөр замын замчин</t>
  </si>
  <si>
    <t>106</t>
  </si>
  <si>
    <t>NT5113-13</t>
  </si>
  <si>
    <t>Аялалын хөтөч</t>
  </si>
  <si>
    <t>107</t>
  </si>
  <si>
    <t>IT4120-13</t>
  </si>
  <si>
    <t>Компьютерийн оператор</t>
  </si>
  <si>
    <t>108</t>
  </si>
  <si>
    <t xml:space="preserve">Талх нарийн боов үйлдвэрлэлийн техниологийн ажилтан </t>
  </si>
  <si>
    <t>109</t>
  </si>
  <si>
    <t>BT4321-17</t>
  </si>
  <si>
    <t>110</t>
  </si>
  <si>
    <t>9. Дундговь аймаг дахь МСҮТ</t>
  </si>
  <si>
    <t>111</t>
  </si>
  <si>
    <t>112</t>
  </si>
  <si>
    <t>113</t>
  </si>
  <si>
    <t>4120-11</t>
  </si>
  <si>
    <t xml:space="preserve">Нарийн бичгийн дарга-албан хэргийн ажилтан </t>
  </si>
  <si>
    <t>114</t>
  </si>
  <si>
    <t>115</t>
  </si>
  <si>
    <t>Барилгын  засал-  чимэглэлчин</t>
  </si>
  <si>
    <t>116</t>
  </si>
  <si>
    <t>117</t>
  </si>
  <si>
    <t>7115-11</t>
  </si>
  <si>
    <t>Барилга угсралтын мужаан</t>
  </si>
  <si>
    <t>118</t>
  </si>
  <si>
    <t>7123-14</t>
  </si>
  <si>
    <t>Хуурай хийц угсрагч</t>
  </si>
  <si>
    <t>119</t>
  </si>
  <si>
    <t>7114-20</t>
  </si>
  <si>
    <t>120</t>
  </si>
  <si>
    <t xml:space="preserve">Хүнд  машин  механизмын оператор </t>
  </si>
  <si>
    <t>122</t>
  </si>
  <si>
    <t>123</t>
  </si>
  <si>
    <t>124</t>
  </si>
  <si>
    <t>5312 11</t>
  </si>
  <si>
    <t>Сургуулийн өмнөх боловсролын байгууллагын туслах ажилтан</t>
  </si>
  <si>
    <t>125</t>
  </si>
  <si>
    <t>4311-14</t>
  </si>
  <si>
    <t>Нягтлан бодохын бүртгэл, тооцооны ажилтан</t>
  </si>
  <si>
    <t>126</t>
  </si>
  <si>
    <t>6320-14</t>
  </si>
  <si>
    <t>Уламжлалт мал, аж ахуйн фермер</t>
  </si>
  <si>
    <t>127</t>
  </si>
  <si>
    <t>Малын асаргаа</t>
  </si>
  <si>
    <t>128</t>
  </si>
  <si>
    <t>6121-24</t>
  </si>
  <si>
    <t>Малчин</t>
  </si>
  <si>
    <t>129</t>
  </si>
  <si>
    <t>5131-16</t>
  </si>
  <si>
    <t>Зочид буудал, зоогийн газрын үйлчилгээний ажилтан</t>
  </si>
  <si>
    <t>130</t>
  </si>
  <si>
    <t>8331-14</t>
  </si>
  <si>
    <t>Мэргэшсэн жолооч</t>
  </si>
  <si>
    <t>131</t>
  </si>
  <si>
    <t>10. Налайх дүүрэг дэх МСҮТ</t>
  </si>
  <si>
    <t>132</t>
  </si>
  <si>
    <t>133</t>
  </si>
  <si>
    <t>134</t>
  </si>
  <si>
    <t>8111-11</t>
  </si>
  <si>
    <t>Оператор, өрмийн машины оператор</t>
  </si>
  <si>
    <t>135</t>
  </si>
  <si>
    <t>7233-45</t>
  </si>
  <si>
    <t>Хүнд машин механизмын засварчин</t>
  </si>
  <si>
    <t>136</t>
  </si>
  <si>
    <t>137</t>
  </si>
  <si>
    <t>138</t>
  </si>
  <si>
    <t>139</t>
  </si>
  <si>
    <t>7411-11</t>
  </si>
  <si>
    <t>Цахилгаанчин</t>
  </si>
  <si>
    <t>140</t>
  </si>
  <si>
    <t>Барилгын цахилгаан</t>
  </si>
  <si>
    <t>141</t>
  </si>
  <si>
    <t>142</t>
  </si>
  <si>
    <t>Оператор, хүнд машин механизмын оператор</t>
  </si>
  <si>
    <t>143</t>
  </si>
  <si>
    <t>7412-28</t>
  </si>
  <si>
    <t>Өндөр хүчдэлийн тоноглолын монтёр</t>
  </si>
  <si>
    <t>144</t>
  </si>
  <si>
    <t>145</t>
  </si>
  <si>
    <t>Оёмол бүтээгдхүүн оёдол</t>
  </si>
  <si>
    <t>146</t>
  </si>
  <si>
    <t>7116-18</t>
  </si>
  <si>
    <t>Зам гүүр барилгын ажилтан/замчин/</t>
  </si>
  <si>
    <t>147</t>
  </si>
  <si>
    <t>11. Орхон аймаг дахь МСҮТ</t>
  </si>
  <si>
    <t>148</t>
  </si>
  <si>
    <t>IF 5120-11</t>
  </si>
  <si>
    <t>149</t>
  </si>
  <si>
    <t>TC 8211-20</t>
  </si>
  <si>
    <t xml:space="preserve">Авто машины засварчин </t>
  </si>
  <si>
    <t>150</t>
  </si>
  <si>
    <t>SO 5141-11</t>
  </si>
  <si>
    <t>151</t>
  </si>
  <si>
    <t>AD 7321-11</t>
  </si>
  <si>
    <t xml:space="preserve">Хэвлэлийн дизайнч </t>
  </si>
  <si>
    <t>152</t>
  </si>
  <si>
    <t>CF 7123-20</t>
  </si>
  <si>
    <t xml:space="preserve">Барилгын засал чимэглэлч </t>
  </si>
  <si>
    <t>153</t>
  </si>
  <si>
    <t>CF 7126-36</t>
  </si>
  <si>
    <t>154</t>
  </si>
  <si>
    <t>CF 7115-22</t>
  </si>
  <si>
    <t xml:space="preserve">Барилгын мужаан </t>
  </si>
  <si>
    <t>155</t>
  </si>
  <si>
    <t>IE 7533-28</t>
  </si>
  <si>
    <t>156</t>
  </si>
  <si>
    <t>IE 7233-43</t>
  </si>
  <si>
    <t xml:space="preserve">ХөҮ-ийн ТТ-ийн угсрагч засварчин </t>
  </si>
  <si>
    <t>157</t>
  </si>
  <si>
    <t>IM 7212-14</t>
  </si>
  <si>
    <t>158</t>
  </si>
  <si>
    <t>CF 7411-12</t>
  </si>
  <si>
    <t>160</t>
  </si>
  <si>
    <t>SO 5142-11</t>
  </si>
  <si>
    <t xml:space="preserve">Гоо засалч </t>
  </si>
  <si>
    <t>161</t>
  </si>
  <si>
    <t>IE 8152-33</t>
  </si>
  <si>
    <t>Сүлжмэлийн үйлдвэрийн технологийн ажилтан/сүлжих машины операторч/</t>
  </si>
  <si>
    <t>162</t>
  </si>
  <si>
    <t>IM 7223-17</t>
  </si>
  <si>
    <t>Металл боловсруулах суурь машины операторчин/токарьчин,фрезерчин/</t>
  </si>
  <si>
    <t>163</t>
  </si>
  <si>
    <t>IF 5131-11</t>
  </si>
  <si>
    <t xml:space="preserve">Зөөгч бармен </t>
  </si>
  <si>
    <t>164</t>
  </si>
  <si>
    <t>IE 8152-18</t>
  </si>
  <si>
    <t>Операторч /хивс нэхэх машины/</t>
  </si>
  <si>
    <t>165</t>
  </si>
  <si>
    <t>IE 815124</t>
  </si>
  <si>
    <t xml:space="preserve">Ээрмэлийн үйлдвэрийн технологийн ажилтан </t>
  </si>
  <si>
    <t>166</t>
  </si>
  <si>
    <t>IE 815232</t>
  </si>
  <si>
    <t>Нэхмэлийн үйлдвэрийн технологийн ажилтан/нэхэх машины операторч/</t>
  </si>
  <si>
    <t>167</t>
  </si>
  <si>
    <t>IE 8152-36</t>
  </si>
  <si>
    <t xml:space="preserve">Ноос ноолуурын технологийн ажилтан </t>
  </si>
  <si>
    <t>168</t>
  </si>
  <si>
    <t>CF 7114-20</t>
  </si>
  <si>
    <t xml:space="preserve">Бетон арматурчин </t>
  </si>
  <si>
    <t>169</t>
  </si>
  <si>
    <t>12. Орхон аймаг дахь ХАА-н МСҮТ</t>
  </si>
  <si>
    <t>170</t>
  </si>
  <si>
    <t>Трактор машинч</t>
  </si>
  <si>
    <t>171</t>
  </si>
  <si>
    <t>PL7412-21</t>
  </si>
  <si>
    <t xml:space="preserve">Цахилгаан тоног төхөөрөмжийн засварчин </t>
  </si>
  <si>
    <t>172</t>
  </si>
  <si>
    <t>173</t>
  </si>
  <si>
    <t>174</t>
  </si>
  <si>
    <t>AT7231-20</t>
  </si>
  <si>
    <t>175</t>
  </si>
  <si>
    <t>13. Сүхбаатар аймаг дахь МСҮТ</t>
  </si>
  <si>
    <t>176</t>
  </si>
  <si>
    <t>177</t>
  </si>
  <si>
    <t>Модон эдлэлийн мужаан</t>
  </si>
  <si>
    <t>178</t>
  </si>
  <si>
    <t>CF7112-19</t>
  </si>
  <si>
    <t>Барилгын өрөг угсрагч</t>
  </si>
  <si>
    <t>179</t>
  </si>
  <si>
    <t>180</t>
  </si>
  <si>
    <t>AB2653-15</t>
  </si>
  <si>
    <t>Ардын бүжгийн бүжигчин</t>
  </si>
  <si>
    <t>181</t>
  </si>
  <si>
    <t>AM2652-24</t>
  </si>
  <si>
    <t>Үндэсний найрал хөгжимчин</t>
  </si>
  <si>
    <t>182</t>
  </si>
  <si>
    <t>183</t>
  </si>
  <si>
    <t>184</t>
  </si>
  <si>
    <t>14. Сэлэнгэ аймаг дахь МСҮТ</t>
  </si>
  <si>
    <t>185</t>
  </si>
  <si>
    <t>186</t>
  </si>
  <si>
    <t>187</t>
  </si>
  <si>
    <t>7112-14</t>
  </si>
  <si>
    <t>188</t>
  </si>
  <si>
    <t xml:space="preserve">Нарийн бичгийн дарга албан хэргийн ажилтан </t>
  </si>
  <si>
    <t>189</t>
  </si>
  <si>
    <t>190</t>
  </si>
  <si>
    <t>191</t>
  </si>
  <si>
    <t>192</t>
  </si>
  <si>
    <t>15. Сэлэнгэ аймгийн Шаамар суман дахь МСҮТ</t>
  </si>
  <si>
    <t>193</t>
  </si>
  <si>
    <t>194</t>
  </si>
  <si>
    <t>195</t>
  </si>
  <si>
    <t>196</t>
  </si>
  <si>
    <t>197</t>
  </si>
  <si>
    <t>Нягтлан бодох бүртгэл тооцооны ажилтан</t>
  </si>
  <si>
    <t>198</t>
  </si>
  <si>
    <t>6123-11</t>
  </si>
  <si>
    <t>Зөгийчин,зөгийн аж ахуй эрхлэгч</t>
  </si>
  <si>
    <t>199</t>
  </si>
  <si>
    <t>16. Сэргээн засах сургалт үйлдвэрлэлийн төв МСҮТ</t>
  </si>
  <si>
    <t>200</t>
  </si>
  <si>
    <t>CF 7115-24</t>
  </si>
  <si>
    <t>201</t>
  </si>
  <si>
    <t>IF 7512-34</t>
  </si>
  <si>
    <t>Талх, нарийн боов үйлдвэрлэлийн технологийн ажилтан</t>
  </si>
  <si>
    <t>202</t>
  </si>
  <si>
    <t>203</t>
  </si>
  <si>
    <t>PC 7422-21</t>
  </si>
  <si>
    <t>Гар утас, телефон аппаратын засварчин</t>
  </si>
  <si>
    <t>205</t>
  </si>
  <si>
    <t>IE8152-34</t>
  </si>
  <si>
    <t>Кеттельчин</t>
  </si>
  <si>
    <t>206</t>
  </si>
  <si>
    <t>207</t>
  </si>
  <si>
    <t>IS 7321-11</t>
  </si>
  <si>
    <t>Хэвлэлийн график дизайнч</t>
  </si>
  <si>
    <t>208</t>
  </si>
  <si>
    <t>17. Завхан аймгийн Тосонцэнгэл суман дахь МСҮТ</t>
  </si>
  <si>
    <t>209</t>
  </si>
  <si>
    <t>AM 7317-11</t>
  </si>
  <si>
    <t xml:space="preserve">Бэлэг дурсгалын зүйл урлаач </t>
  </si>
  <si>
    <t>210</t>
  </si>
  <si>
    <t>IF 7514-21</t>
  </si>
  <si>
    <t xml:space="preserve">Жимс жимсгэнэ, хүнсний ногоо, самар боловсруулан даршлагч үйлдвэрлэлийн технологийн ажилтан </t>
  </si>
  <si>
    <t>211</t>
  </si>
  <si>
    <t>212</t>
  </si>
  <si>
    <t>213</t>
  </si>
  <si>
    <t>214</t>
  </si>
  <si>
    <t>ID 4120-11</t>
  </si>
  <si>
    <t xml:space="preserve">Нарийн бичгийн дарга - Албан хэргийн ажилтан </t>
  </si>
  <si>
    <t>215</t>
  </si>
  <si>
    <t>216</t>
  </si>
  <si>
    <t>ET 5312-11</t>
  </si>
  <si>
    <t xml:space="preserve">Сургуулийн өмнөх боловсролын байгууллагын туслах ажилтан </t>
  </si>
  <si>
    <t>217</t>
  </si>
  <si>
    <t>TC 8211-24</t>
  </si>
  <si>
    <t xml:space="preserve">Автомашины кузов засварчин </t>
  </si>
  <si>
    <t>218</t>
  </si>
  <si>
    <t>NF 6210-27</t>
  </si>
  <si>
    <t xml:space="preserve">Ой арчилгаа ашиглалтын ажилтан </t>
  </si>
  <si>
    <t>219</t>
  </si>
  <si>
    <t>220</t>
  </si>
  <si>
    <t>IF 7512-33</t>
  </si>
  <si>
    <t xml:space="preserve">Цэцэрлэгч, цэцэрлэгт хүрээлэнгийн ажилтан </t>
  </si>
  <si>
    <t>221</t>
  </si>
  <si>
    <t>18. Төв аймаг дахь МСҮТ</t>
  </si>
  <si>
    <t>222</t>
  </si>
  <si>
    <t>223</t>
  </si>
  <si>
    <t>225</t>
  </si>
  <si>
    <t>226</t>
  </si>
  <si>
    <t>Нарын бичгийн дарга-Албан хэрэг хөтлөлт</t>
  </si>
  <si>
    <t>227</t>
  </si>
  <si>
    <t>Компьютер үйлчилгээний ажилтан</t>
  </si>
  <si>
    <t>229</t>
  </si>
  <si>
    <t>АН6121-24</t>
  </si>
  <si>
    <t>230</t>
  </si>
  <si>
    <t>231</t>
  </si>
  <si>
    <t>IE8152-33</t>
  </si>
  <si>
    <t>Сүлжмэлийн үйлдвэрлэлийн технологийн ажилтан</t>
  </si>
  <si>
    <t>232</t>
  </si>
  <si>
    <t>233</t>
  </si>
  <si>
    <t>19. Төв аймгийн Заамар суман дахь МСҮТ</t>
  </si>
  <si>
    <t>234</t>
  </si>
  <si>
    <t>MG 6210-28</t>
  </si>
  <si>
    <t>Уул уурхайн нөхөн сэргээлт</t>
  </si>
  <si>
    <t>235</t>
  </si>
  <si>
    <t>Авто машин засварчин</t>
  </si>
  <si>
    <t>236</t>
  </si>
  <si>
    <t>BF 5120-11</t>
  </si>
  <si>
    <t>237</t>
  </si>
  <si>
    <t>238</t>
  </si>
  <si>
    <t>MT 7233-45</t>
  </si>
  <si>
    <t>240</t>
  </si>
  <si>
    <t>241</t>
  </si>
  <si>
    <t>AF  6330-14</t>
  </si>
  <si>
    <t>Фермер аж ахуй эрхлэгч /ГТ-МАА/</t>
  </si>
  <si>
    <t>242</t>
  </si>
  <si>
    <t>MF 8111-35</t>
  </si>
  <si>
    <t>Хүнд машин механизм оператор</t>
  </si>
  <si>
    <t>243</t>
  </si>
  <si>
    <t>244</t>
  </si>
  <si>
    <t>20. Төв аймгийн Эрдэнэ суман дахь МСҮТ</t>
  </si>
  <si>
    <t>245</t>
  </si>
  <si>
    <t>246</t>
  </si>
  <si>
    <t>247</t>
  </si>
  <si>
    <t>249</t>
  </si>
  <si>
    <t xml:space="preserve"> 8111-35</t>
  </si>
  <si>
    <t xml:space="preserve">Хүнд машин механизмын оператор </t>
  </si>
  <si>
    <t>251</t>
  </si>
  <si>
    <t>252</t>
  </si>
  <si>
    <t xml:space="preserve">Жимс жимгэний аж ахуй эрхлэгч </t>
  </si>
  <si>
    <t>253</t>
  </si>
  <si>
    <t>7513-23</t>
  </si>
  <si>
    <t xml:space="preserve">Сүү боловсруулах үйлдвэрлэлийн ажилтан </t>
  </si>
  <si>
    <t>254</t>
  </si>
  <si>
    <t>В ангилалын жолооч</t>
  </si>
  <si>
    <t>255</t>
  </si>
  <si>
    <t>ХАА-н ММ-н ашиглалт засварчин</t>
  </si>
  <si>
    <t>256</t>
  </si>
  <si>
    <t xml:space="preserve">6121-24
</t>
  </si>
  <si>
    <t xml:space="preserve">Малчин </t>
  </si>
  <si>
    <t>257</t>
  </si>
  <si>
    <t>21. УБТЗ-н МСҮТ</t>
  </si>
  <si>
    <t>258</t>
  </si>
  <si>
    <t>TR-4323-27</t>
  </si>
  <si>
    <t>Вагон үзэгч засварчин</t>
  </si>
  <si>
    <t>259</t>
  </si>
  <si>
    <t>TR-4323-26</t>
  </si>
  <si>
    <t>Зорчигчийн вагоны үйлчлэгч</t>
  </si>
  <si>
    <t>260</t>
  </si>
  <si>
    <t>TR-8311-11</t>
  </si>
  <si>
    <t>Зүтгүүрийн туслах машинч</t>
  </si>
  <si>
    <t>261</t>
  </si>
  <si>
    <t>TR-4323-19</t>
  </si>
  <si>
    <t>262</t>
  </si>
  <si>
    <t>TR-8311-13</t>
  </si>
  <si>
    <t>Илчит тэрэгний засварчин</t>
  </si>
  <si>
    <t>263</t>
  </si>
  <si>
    <t>22. Хөвсгөл аймаг дахь МСҮТ</t>
  </si>
  <si>
    <t>264</t>
  </si>
  <si>
    <t>265</t>
  </si>
  <si>
    <t>Барилгын засал-чимэглэл</t>
  </si>
  <si>
    <t>266</t>
  </si>
  <si>
    <t>267</t>
  </si>
  <si>
    <t>270</t>
  </si>
  <si>
    <t>271</t>
  </si>
  <si>
    <t>AM7313-28</t>
  </si>
  <si>
    <t>Сийлбэрчин</t>
  </si>
  <si>
    <t>272</t>
  </si>
  <si>
    <t>273</t>
  </si>
  <si>
    <t xml:space="preserve"> CF7126-36</t>
  </si>
  <si>
    <t>274</t>
  </si>
  <si>
    <t>275</t>
  </si>
  <si>
    <t>NF6210-27</t>
  </si>
  <si>
    <t>Мод бэлтгэлийн ажилтан/Ойн арчилгаа,ашиглалтын ажилтан</t>
  </si>
  <si>
    <t>276</t>
  </si>
  <si>
    <t>277</t>
  </si>
  <si>
    <t>278</t>
  </si>
  <si>
    <t>279</t>
  </si>
  <si>
    <t>280</t>
  </si>
  <si>
    <t>AF6112-24</t>
  </si>
  <si>
    <t>Хүнсний ногооны фермер</t>
  </si>
  <si>
    <t>281</t>
  </si>
  <si>
    <t>AF6112-25</t>
  </si>
  <si>
    <t>282</t>
  </si>
  <si>
    <t>283</t>
  </si>
  <si>
    <t>284</t>
  </si>
  <si>
    <t>285</t>
  </si>
  <si>
    <t>286</t>
  </si>
  <si>
    <t>23. Хэнтий аймаг дахь МСҮТ</t>
  </si>
  <si>
    <t>287</t>
  </si>
  <si>
    <t>Барилгын засал чимэглэл</t>
  </si>
  <si>
    <t>288</t>
  </si>
  <si>
    <t>AM731711</t>
  </si>
  <si>
    <t>Гар урлал бэлэг дурсгалын зүйл урлаач</t>
  </si>
  <si>
    <t>289</t>
  </si>
  <si>
    <t>Нарийн бичгийн дарга-Албан хэргийн ажилтан</t>
  </si>
  <si>
    <t>290</t>
  </si>
  <si>
    <t>291</t>
  </si>
  <si>
    <t xml:space="preserve">Оёмол бүтээгдхүүний оёдолчин </t>
  </si>
  <si>
    <t>292</t>
  </si>
  <si>
    <t>293</t>
  </si>
  <si>
    <t>294</t>
  </si>
  <si>
    <t>IM7411-11</t>
  </si>
  <si>
    <t>295</t>
  </si>
  <si>
    <t>AD7321-11</t>
  </si>
  <si>
    <t>296</t>
  </si>
  <si>
    <t>24. Хэнтий аймгийн Бор-Өндөр суман дахь МСҮТ</t>
  </si>
  <si>
    <t>298</t>
  </si>
  <si>
    <t>299</t>
  </si>
  <si>
    <t>MT7233-17</t>
  </si>
  <si>
    <t>Уул уурхайн машин тоног төхөөрөмжийн механик</t>
  </si>
  <si>
    <t>301</t>
  </si>
  <si>
    <t>IM 7411-11</t>
  </si>
  <si>
    <t>302</t>
  </si>
  <si>
    <t>MR 8111-15</t>
  </si>
  <si>
    <t>Хөвүүлэн баяжуулахын оператор</t>
  </si>
  <si>
    <t>304</t>
  </si>
  <si>
    <t>MR 8111-36</t>
  </si>
  <si>
    <t>Уурхайн цахилгаанчин</t>
  </si>
  <si>
    <t>305</t>
  </si>
  <si>
    <t>Цахилгаан-Хийн гагнуурчин</t>
  </si>
  <si>
    <t>306</t>
  </si>
  <si>
    <t>СТ 9311-12</t>
  </si>
  <si>
    <t>Өргөгч цамхаг татах төхөөрөмжийн оператор</t>
  </si>
  <si>
    <t>307</t>
  </si>
  <si>
    <t>25. ШШГЕГ-ын харьяа Амгалан МСҮТ</t>
  </si>
  <si>
    <t>308</t>
  </si>
  <si>
    <t>309</t>
  </si>
  <si>
    <t xml:space="preserve">Барилгын засал чимэглэлчин </t>
  </si>
  <si>
    <t>310</t>
  </si>
  <si>
    <t>311</t>
  </si>
  <si>
    <t xml:space="preserve">Барилгын өрөг угсрагч </t>
  </si>
  <si>
    <t>312</t>
  </si>
  <si>
    <t>313</t>
  </si>
  <si>
    <t>CF7115-11</t>
  </si>
  <si>
    <t>314</t>
  </si>
  <si>
    <t>IM7212-11</t>
  </si>
  <si>
    <t>315</t>
  </si>
  <si>
    <t>316</t>
  </si>
  <si>
    <t>317</t>
  </si>
  <si>
    <t xml:space="preserve">Кеттелчин </t>
  </si>
  <si>
    <t>318</t>
  </si>
  <si>
    <t>Төрийн бус өмчийн МСҮТ-23</t>
  </si>
  <si>
    <t>319</t>
  </si>
  <si>
    <t>1. Амьдрах ухаан МСҮТ</t>
  </si>
  <si>
    <t>320</t>
  </si>
  <si>
    <t>321</t>
  </si>
  <si>
    <t>322</t>
  </si>
  <si>
    <t>Нарийн бичгийн дарга, архив албан хэргийн ажилтан</t>
  </si>
  <si>
    <t>323</t>
  </si>
  <si>
    <t>2. Архангай аймаг дахь Булган МСҮТ</t>
  </si>
  <si>
    <t>324</t>
  </si>
  <si>
    <t>7112-19</t>
  </si>
  <si>
    <t xml:space="preserve">Барилгын өрөг угсралт </t>
  </si>
  <si>
    <t>325</t>
  </si>
  <si>
    <t>326</t>
  </si>
  <si>
    <t>327</t>
  </si>
  <si>
    <t>328</t>
  </si>
  <si>
    <t>329</t>
  </si>
  <si>
    <t xml:space="preserve">Цахим тоног төхөөрөмжийн үйлчилгээний ажилтан </t>
  </si>
  <si>
    <t>330</t>
  </si>
  <si>
    <t>331</t>
  </si>
  <si>
    <t>332</t>
  </si>
  <si>
    <t>5142-11</t>
  </si>
  <si>
    <t>333</t>
  </si>
  <si>
    <t>334</t>
  </si>
  <si>
    <t>335</t>
  </si>
  <si>
    <t>7512-11</t>
  </si>
  <si>
    <t>Талх, нарийн боовчин</t>
  </si>
  <si>
    <t>336</t>
  </si>
  <si>
    <t>7115-24</t>
  </si>
  <si>
    <t>Модон- эдлэлийн мужаан</t>
  </si>
  <si>
    <t>337</t>
  </si>
  <si>
    <t>3. Архангай аймаг дахь Гурван тамир МСҮТ</t>
  </si>
  <si>
    <t>338</t>
  </si>
  <si>
    <t>IF7513-23</t>
  </si>
  <si>
    <t>СБҮА</t>
  </si>
  <si>
    <t>339</t>
  </si>
  <si>
    <t>NT5111-19</t>
  </si>
  <si>
    <t>ЗБЖБҮА</t>
  </si>
  <si>
    <t>340</t>
  </si>
  <si>
    <t>4. Аялал жуулчлалын ур чадварын МСҮТ</t>
  </si>
  <si>
    <t>341</t>
  </si>
  <si>
    <t>342</t>
  </si>
  <si>
    <t>5111-19</t>
  </si>
  <si>
    <t>Зочид буудал, жуулчны баазын үйлчилгээний ажилтан</t>
  </si>
  <si>
    <t>343</t>
  </si>
  <si>
    <t>5131-11</t>
  </si>
  <si>
    <t>Зөөгч-Бармен</t>
  </si>
  <si>
    <t>344</t>
  </si>
  <si>
    <t>5113-13</t>
  </si>
  <si>
    <t>Аяллын хөтөч</t>
  </si>
  <si>
    <t>345</t>
  </si>
  <si>
    <t>9112-20</t>
  </si>
  <si>
    <t>Зочид буудлын өрөөний үйлчлэгч</t>
  </si>
  <si>
    <t>346</t>
  </si>
  <si>
    <t>5. "Барилгын бүтээцийн үйлдвэрлэл" МСҮТ</t>
  </si>
  <si>
    <t>347</t>
  </si>
  <si>
    <t>348</t>
  </si>
  <si>
    <t>Барилгын  сантехник</t>
  </si>
  <si>
    <t>349</t>
  </si>
  <si>
    <t xml:space="preserve">Модон эдлэлийн мужаан </t>
  </si>
  <si>
    <t>350</t>
  </si>
  <si>
    <t>351</t>
  </si>
  <si>
    <t>352</t>
  </si>
  <si>
    <t>Жимс ,жимсгэний аж ахуйн фермер</t>
  </si>
  <si>
    <t>353</t>
  </si>
  <si>
    <t xml:space="preserve">Фермерийн аж ахуй эрхлэгч / ГТ-МАА / </t>
  </si>
  <si>
    <t>354</t>
  </si>
  <si>
    <t xml:space="preserve">Оёдол эсгүүр </t>
  </si>
  <si>
    <t>355</t>
  </si>
  <si>
    <t>356</t>
  </si>
  <si>
    <t>6. Баянхонгор аймаг дахь Өлзийт МСҮТ</t>
  </si>
  <si>
    <t>357</t>
  </si>
  <si>
    <t>NF6210-21</t>
  </si>
  <si>
    <t xml:space="preserve">ойжуулагч </t>
  </si>
  <si>
    <t>358</t>
  </si>
  <si>
    <t>хүнсний ногоо фермер</t>
  </si>
  <si>
    <t>359</t>
  </si>
  <si>
    <t xml:space="preserve">сүү боловсруулах үйлдвэрлэлийн ажилтан </t>
  </si>
  <si>
    <t>360</t>
  </si>
  <si>
    <t>7. Герман-Монгол МСҮТ</t>
  </si>
  <si>
    <t>361</t>
  </si>
  <si>
    <t>362</t>
  </si>
  <si>
    <t>363</t>
  </si>
  <si>
    <t>IM7223-17</t>
  </si>
  <si>
    <t>364</t>
  </si>
  <si>
    <t>8. Гэрэлт ирээдүй МСҮТ</t>
  </si>
  <si>
    <t>365</t>
  </si>
  <si>
    <t>7411-13</t>
  </si>
  <si>
    <t xml:space="preserve">Үйлдвэрийн цахилгаанчин </t>
  </si>
  <si>
    <t>366</t>
  </si>
  <si>
    <t xml:space="preserve">Сантехникч </t>
  </si>
  <si>
    <t>367</t>
  </si>
  <si>
    <t xml:space="preserve">Засал чимэглэлчин </t>
  </si>
  <si>
    <t>368</t>
  </si>
  <si>
    <t>369</t>
  </si>
  <si>
    <t>Бетон арматур</t>
  </si>
  <si>
    <t>370</t>
  </si>
  <si>
    <t>8152-35</t>
  </si>
  <si>
    <t xml:space="preserve">Сүлжигч </t>
  </si>
  <si>
    <t>372</t>
  </si>
  <si>
    <t>9. Донбоско МСҮТ</t>
  </si>
  <si>
    <t>373</t>
  </si>
  <si>
    <t>374</t>
  </si>
  <si>
    <t>Барилгын засал, чимэглэлчин</t>
  </si>
  <si>
    <t>375</t>
  </si>
  <si>
    <t>Авто машины  засварчин</t>
  </si>
  <si>
    <t>376</t>
  </si>
  <si>
    <t>Нарийн бичгийн дарга, албан хэргийн ажилтан</t>
  </si>
  <si>
    <t>377</t>
  </si>
  <si>
    <t>378</t>
  </si>
  <si>
    <t>379</t>
  </si>
  <si>
    <t>10. Дорноговь аймаг дахь Төмөр замын МСҮТ</t>
  </si>
  <si>
    <t>380</t>
  </si>
  <si>
    <t>381</t>
  </si>
  <si>
    <t>TR4323-25</t>
  </si>
  <si>
    <t>Ачаа вагон хүлээлцэгч</t>
  </si>
  <si>
    <t>382</t>
  </si>
  <si>
    <t>TR8311-13</t>
  </si>
  <si>
    <t>383</t>
  </si>
  <si>
    <t>TR8311-11</t>
  </si>
  <si>
    <t>384</t>
  </si>
  <si>
    <t>TR4323-15</t>
  </si>
  <si>
    <t>Төмөр замын өртөөний жижүүр</t>
  </si>
  <si>
    <t>385</t>
  </si>
  <si>
    <t>TR4323-27</t>
  </si>
  <si>
    <t>Вагон үзэгч, засварчин</t>
  </si>
  <si>
    <t>386</t>
  </si>
  <si>
    <t>11. Анима дүрслэх урлагийн сургууль</t>
  </si>
  <si>
    <t>387</t>
  </si>
  <si>
    <t>AP 2651-11</t>
  </si>
  <si>
    <t>Уран зураг</t>
  </si>
  <si>
    <t>388</t>
  </si>
  <si>
    <t>AP 3432-28</t>
  </si>
  <si>
    <t>График дизайн</t>
  </si>
  <si>
    <t>389</t>
  </si>
  <si>
    <t>AP 3432- 11</t>
  </si>
  <si>
    <t>Хувцас дизайн</t>
  </si>
  <si>
    <t>390</t>
  </si>
  <si>
    <t>12. Эко монгол эрдэнэ МСҮТ</t>
  </si>
  <si>
    <t>391</t>
  </si>
  <si>
    <t>392</t>
  </si>
  <si>
    <t>6210-28</t>
  </si>
  <si>
    <t>Уул уурхайн нөхөн сэргээгч</t>
  </si>
  <si>
    <t>393</t>
  </si>
  <si>
    <t>6210-25</t>
  </si>
  <si>
    <t>Ойн аж ахуйн ажилтан</t>
  </si>
  <si>
    <t>394</t>
  </si>
  <si>
    <t>6210-26</t>
  </si>
  <si>
    <t>Ойн нөхөрлөлийн ажилтан</t>
  </si>
  <si>
    <t>395</t>
  </si>
  <si>
    <t>6113-16</t>
  </si>
  <si>
    <t>Цэцэрлэгч цэцэрлэгт хүрээлэнгийн ажилтан</t>
  </si>
  <si>
    <t>396</t>
  </si>
  <si>
    <t>13. Энэрэл МСҮТ</t>
  </si>
  <si>
    <t>397</t>
  </si>
  <si>
    <t>398</t>
  </si>
  <si>
    <t>AM7317-11</t>
  </si>
  <si>
    <t>Бэлэг дурсгалын зүйлс урлаач</t>
  </si>
  <si>
    <t>399</t>
  </si>
  <si>
    <t>400</t>
  </si>
  <si>
    <t>401</t>
  </si>
  <si>
    <t xml:space="preserve">14. Майн Тех МСҮТ </t>
  </si>
  <si>
    <t>402</t>
  </si>
  <si>
    <t>Хүнд машин механизмын
 оператор</t>
  </si>
  <si>
    <t>403</t>
  </si>
  <si>
    <t xml:space="preserve">Хүнд машин механизмын засварчин </t>
  </si>
  <si>
    <t>404</t>
  </si>
  <si>
    <t>405</t>
  </si>
  <si>
    <t>15. Монголын Хараагүйчүүдийн Үндэсний Холбооны дэргэдэх МСҮТ</t>
  </si>
  <si>
    <t>406</t>
  </si>
  <si>
    <t>IT4132-18</t>
  </si>
  <si>
    <t>Хүртээмжтэй технологийн мэргэжилтэн / мэдээлэл технологийн оператор/</t>
  </si>
  <si>
    <t>407</t>
  </si>
  <si>
    <t>НО5321-15</t>
  </si>
  <si>
    <t>Эмчилгээний бариа засалч</t>
  </si>
  <si>
    <t>408</t>
  </si>
  <si>
    <t>АМ7317-11</t>
  </si>
  <si>
    <t>Гар урлалын ажилтан         / бэлэг дурсгалын зүйл урлаач/</t>
  </si>
  <si>
    <t>410</t>
  </si>
  <si>
    <t>SO5142-19</t>
  </si>
  <si>
    <t>Алжаал тайлах бариа засалч / массажчин/</t>
  </si>
  <si>
    <t>411</t>
  </si>
  <si>
    <t>AM 2652-27</t>
  </si>
  <si>
    <t>Эстрадын хөгжимчин</t>
  </si>
  <si>
    <t>412</t>
  </si>
  <si>
    <t>IF 5132-12</t>
  </si>
  <si>
    <t>Кофе бэлтгэгч</t>
  </si>
  <si>
    <t>413</t>
  </si>
  <si>
    <t>16. Майндсет МСҮТ</t>
  </si>
  <si>
    <t>414</t>
  </si>
  <si>
    <t>Барилга өрөг угсрагч</t>
  </si>
  <si>
    <t>415</t>
  </si>
  <si>
    <t>IM3119-30</t>
  </si>
  <si>
    <t>Бүтээлч үйлдвэрлэл</t>
  </si>
  <si>
    <t>416</t>
  </si>
  <si>
    <t>IF6112-25</t>
  </si>
  <si>
    <t>Хүлэмжийн аж ахуй фермер</t>
  </si>
  <si>
    <t>417</t>
  </si>
  <si>
    <t>IF5131-16</t>
  </si>
  <si>
    <t>Зочид буудал зоогийн газрын үйлчилгээний ажилтан</t>
  </si>
  <si>
    <t>418</t>
  </si>
  <si>
    <t>IF7511-11</t>
  </si>
  <si>
    <t>Мах боловсруулах үйлдвэрлэлийн ажилтан</t>
  </si>
  <si>
    <t>419</t>
  </si>
  <si>
    <t>17. Сам Юүк МСҮТ</t>
  </si>
  <si>
    <t>420</t>
  </si>
  <si>
    <t>421</t>
  </si>
  <si>
    <t>422</t>
  </si>
  <si>
    <t>423</t>
  </si>
  <si>
    <t>18. Скиллстек МСҮТ</t>
  </si>
  <si>
    <t>424</t>
  </si>
  <si>
    <t>Гагнуур</t>
  </si>
  <si>
    <t>425</t>
  </si>
  <si>
    <t>IM 7233-18</t>
  </si>
  <si>
    <t>Үйлдвэрийн механик</t>
  </si>
  <si>
    <t>426</t>
  </si>
  <si>
    <t>IM 7411-13</t>
  </si>
  <si>
    <t>Цахилгаан</t>
  </si>
  <si>
    <t>427</t>
  </si>
  <si>
    <t>19. "Топ" МСҮТ</t>
  </si>
  <si>
    <t>428</t>
  </si>
  <si>
    <t>ID4416-11</t>
  </si>
  <si>
    <t>Хүний нөөцийн туслах ажилтан</t>
  </si>
  <si>
    <t>429</t>
  </si>
  <si>
    <t>PB3521-27</t>
  </si>
  <si>
    <t>Дуу, дүрс бичлэгийн оператор</t>
  </si>
  <si>
    <t>430</t>
  </si>
  <si>
    <t>431</t>
  </si>
  <si>
    <t>20. "Ти Эс Ти" МСҮТ</t>
  </si>
  <si>
    <t>432</t>
  </si>
  <si>
    <t>433</t>
  </si>
  <si>
    <t>434</t>
  </si>
  <si>
    <t>MT7233-14</t>
  </si>
  <si>
    <t>Уул уурхайн машин, тоног төхөөрөмжийн механик</t>
  </si>
  <si>
    <t>435</t>
  </si>
  <si>
    <t>436</t>
  </si>
  <si>
    <t>TC5165-11</t>
  </si>
  <si>
    <t>Жолооны багш</t>
  </si>
  <si>
    <t>437</t>
  </si>
  <si>
    <t>IM7412-33</t>
  </si>
  <si>
    <t>Моторт тээврийн хэрэгслийн цахилгаанчин</t>
  </si>
  <si>
    <t>438</t>
  </si>
  <si>
    <t>439</t>
  </si>
  <si>
    <t>IO4120-13</t>
  </si>
  <si>
    <t>Компьютерийн операторч</t>
  </si>
  <si>
    <t>440</t>
  </si>
  <si>
    <t>21. "Хамаг Монгол" МСҮТ</t>
  </si>
  <si>
    <t>441</t>
  </si>
  <si>
    <t>442</t>
  </si>
  <si>
    <t>443</t>
  </si>
  <si>
    <t>7233-42</t>
  </si>
  <si>
    <t>Хэвлэлийн дизайнч</t>
  </si>
  <si>
    <t>444</t>
  </si>
  <si>
    <t xml:space="preserve">22. "Шинэ-Үе" МСҮТ </t>
  </si>
  <si>
    <t>445</t>
  </si>
  <si>
    <t>CF7212-14</t>
  </si>
  <si>
    <t>446</t>
  </si>
  <si>
    <t>447</t>
  </si>
  <si>
    <t>448</t>
  </si>
  <si>
    <t>449</t>
  </si>
  <si>
    <t>23. "Урлаг урлан" МСҮТ</t>
  </si>
  <si>
    <t>450</t>
  </si>
  <si>
    <t>3431-14</t>
  </si>
  <si>
    <t xml:space="preserve">Фото зурагчин </t>
  </si>
  <si>
    <t>451</t>
  </si>
  <si>
    <t>3521-27</t>
  </si>
  <si>
    <t>Дуу, дүрс бичлэгийн операторч</t>
  </si>
  <si>
    <t>452</t>
  </si>
  <si>
    <t>7532-27</t>
  </si>
  <si>
    <t>Хувцасны дизайнч</t>
  </si>
  <si>
    <t>453</t>
  </si>
  <si>
    <t>3435-11</t>
  </si>
  <si>
    <t>Театр телевиз киноны гэрэлтүүлэгч</t>
  </si>
  <si>
    <t>454</t>
  </si>
  <si>
    <t>7215-14</t>
  </si>
  <si>
    <t>Тайзны ажилтан</t>
  </si>
  <si>
    <t>456</t>
  </si>
  <si>
    <t>7316-15</t>
  </si>
  <si>
    <t>Зураач чимэглэгч</t>
  </si>
  <si>
    <t>457</t>
  </si>
  <si>
    <t>458</t>
  </si>
  <si>
    <t>Төрийн өмчийн ПК-15</t>
  </si>
  <si>
    <t>459</t>
  </si>
  <si>
    <t>1. Барилгын Политехник коллеж</t>
  </si>
  <si>
    <t>460</t>
  </si>
  <si>
    <t>CF3112-16</t>
  </si>
  <si>
    <t xml:space="preserve">Барилга угсралтын техникч </t>
  </si>
  <si>
    <t>461</t>
  </si>
  <si>
    <t>CF3112-11</t>
  </si>
  <si>
    <t>Иргэний барилгын техникч</t>
  </si>
  <si>
    <t>462</t>
  </si>
  <si>
    <t>CF3112-40</t>
  </si>
  <si>
    <t>Барилгын материалын үйлдвэрийн техник технологич</t>
  </si>
  <si>
    <t>463</t>
  </si>
  <si>
    <t>IM3113-17</t>
  </si>
  <si>
    <t>Цахилгааны техникч</t>
  </si>
  <si>
    <t>464</t>
  </si>
  <si>
    <t>CF3115-41</t>
  </si>
  <si>
    <t>Сантехникийн техникч</t>
  </si>
  <si>
    <t>465</t>
  </si>
  <si>
    <t>3115-67</t>
  </si>
  <si>
    <t>Сантехник халаалт, агааржуулалтын төхөөрөмжийн техникч</t>
  </si>
  <si>
    <t>466</t>
  </si>
  <si>
    <t>467</t>
  </si>
  <si>
    <t>468</t>
  </si>
  <si>
    <t>469</t>
  </si>
  <si>
    <t>470</t>
  </si>
  <si>
    <t>471</t>
  </si>
  <si>
    <t>ТС8211-20</t>
  </si>
  <si>
    <t>472</t>
  </si>
  <si>
    <t>Халаалт, хөргөлт, агааржуулалтын тоног төхөөрөмжийн засварчин</t>
  </si>
  <si>
    <t>473</t>
  </si>
  <si>
    <t>474</t>
  </si>
  <si>
    <t>475</t>
  </si>
  <si>
    <t xml:space="preserve">Металл боловсруулах суурь машины оператор  </t>
  </si>
  <si>
    <t>476</t>
  </si>
  <si>
    <t>CF 3111-30</t>
  </si>
  <si>
    <t>Геодезийн техникч</t>
  </si>
  <si>
    <t>477</t>
  </si>
  <si>
    <t>2. Баянхонгор аймаг дахь Политехник коллеж</t>
  </si>
  <si>
    <t>478</t>
  </si>
  <si>
    <t>479</t>
  </si>
  <si>
    <t>480</t>
  </si>
  <si>
    <t>481</t>
  </si>
  <si>
    <t>482</t>
  </si>
  <si>
    <t>483</t>
  </si>
  <si>
    <t>Талх нарийн боов үйлдвэрлэлийн технологи</t>
  </si>
  <si>
    <t>484</t>
  </si>
  <si>
    <t>485</t>
  </si>
  <si>
    <t>IE 3139-14</t>
  </si>
  <si>
    <t>Оёдлын технологич</t>
  </si>
  <si>
    <t>486</t>
  </si>
  <si>
    <t>AM 2652-11</t>
  </si>
  <si>
    <t>Ардын гоцлол хөгжимчин</t>
  </si>
  <si>
    <t>487</t>
  </si>
  <si>
    <t>AF 6330-11</t>
  </si>
  <si>
    <t>488</t>
  </si>
  <si>
    <t>NT 7421-15</t>
  </si>
  <si>
    <t>489</t>
  </si>
  <si>
    <t>CF 3112-16</t>
  </si>
  <si>
    <t>Барилга угсралтын техникч</t>
  </si>
  <si>
    <t>490</t>
  </si>
  <si>
    <t>CF 3113-17</t>
  </si>
  <si>
    <t>491</t>
  </si>
  <si>
    <t>IF 3434-14</t>
  </si>
  <si>
    <t>Хоол үйлдвэрлэл үйлчилгээний техник технологич</t>
  </si>
  <si>
    <t>492</t>
  </si>
  <si>
    <t>3117-26</t>
  </si>
  <si>
    <t>Аюулгүй ажиллагааны техникч</t>
  </si>
  <si>
    <t>493</t>
  </si>
  <si>
    <t>AF 6320-12</t>
  </si>
  <si>
    <t>Эрчимжсэн мал аж ахуйн фермер</t>
  </si>
  <si>
    <t>494</t>
  </si>
  <si>
    <t>495</t>
  </si>
  <si>
    <t>AM 7318-24</t>
  </si>
  <si>
    <t>Арьсаар гар урлалын зүйл урлаач</t>
  </si>
  <si>
    <t>496</t>
  </si>
  <si>
    <t>3. Говьсүмбэр аймаг дахь Политехник коллеж</t>
  </si>
  <si>
    <t>497</t>
  </si>
  <si>
    <t>ХММОператорчин</t>
  </si>
  <si>
    <t>498</t>
  </si>
  <si>
    <t>500</t>
  </si>
  <si>
    <t>3257-22</t>
  </si>
  <si>
    <t>Уул уурхайн  хөдөлмөрийн аюулгүй ажиллагааны техникч</t>
  </si>
  <si>
    <t>501</t>
  </si>
  <si>
    <t>3115-55</t>
  </si>
  <si>
    <t>Хүнд машин механизмын ашиглалтын техникч</t>
  </si>
  <si>
    <t>502</t>
  </si>
  <si>
    <t>8111-36</t>
  </si>
  <si>
    <t>Уурхайн цахилгаан</t>
  </si>
  <si>
    <t>503</t>
  </si>
  <si>
    <t>Метал боловсруулах машины оператор /токарь, фрезер/</t>
  </si>
  <si>
    <t>504</t>
  </si>
  <si>
    <t>ХММЗасварчин</t>
  </si>
  <si>
    <t>505</t>
  </si>
  <si>
    <t>506</t>
  </si>
  <si>
    <t>507</t>
  </si>
  <si>
    <t>508</t>
  </si>
  <si>
    <t>Уул уурхайн машин механизмын электрон тоног төхөөрөмжийн техникч</t>
  </si>
  <si>
    <t>509</t>
  </si>
  <si>
    <t>4. Дархан-Уул аймаг дахь УУЭХПК</t>
  </si>
  <si>
    <t>510</t>
  </si>
  <si>
    <t>511</t>
  </si>
  <si>
    <t>512</t>
  </si>
  <si>
    <t>513</t>
  </si>
  <si>
    <t>MR8111-25</t>
  </si>
  <si>
    <t>Өрмийн мастер</t>
  </si>
  <si>
    <t>514</t>
  </si>
  <si>
    <t>PS8182-27</t>
  </si>
  <si>
    <t>Зуухны машинч</t>
  </si>
  <si>
    <t>515</t>
  </si>
  <si>
    <t>MG3117-25</t>
  </si>
  <si>
    <t>Уулын ажлын техникч</t>
  </si>
  <si>
    <t>516</t>
  </si>
  <si>
    <t>MG3117-20</t>
  </si>
  <si>
    <t>Уурхайн техникч</t>
  </si>
  <si>
    <t>517</t>
  </si>
  <si>
    <t>519</t>
  </si>
  <si>
    <t>PS3112-44</t>
  </si>
  <si>
    <t>Дулаан шугам сүлжээний техникч</t>
  </si>
  <si>
    <t>520</t>
  </si>
  <si>
    <t>MT3115-56</t>
  </si>
  <si>
    <t>Уул уурхайн машин механизмын электрон төхөөрөмжийн техникч</t>
  </si>
  <si>
    <t>521</t>
  </si>
  <si>
    <t>MF3117-12</t>
  </si>
  <si>
    <t>Газрын тосны техникч</t>
  </si>
  <si>
    <t>522</t>
  </si>
  <si>
    <t>IM3119-23</t>
  </si>
  <si>
    <t>Мехатроникч</t>
  </si>
  <si>
    <t>523</t>
  </si>
  <si>
    <t>5. Дархан-Өргөө Политехник Коллеж</t>
  </si>
  <si>
    <t>524</t>
  </si>
  <si>
    <t>525</t>
  </si>
  <si>
    <t>526</t>
  </si>
  <si>
    <t>529</t>
  </si>
  <si>
    <t>Барилгын засал-чимэглэлчин</t>
  </si>
  <si>
    <t>530</t>
  </si>
  <si>
    <t>CB7116-18</t>
  </si>
  <si>
    <t>Авто зам, гүүр барилгын ажилчин-замчин</t>
  </si>
  <si>
    <t>533</t>
  </si>
  <si>
    <t>537</t>
  </si>
  <si>
    <t>IM3119-11</t>
  </si>
  <si>
    <t>540</t>
  </si>
  <si>
    <t>541</t>
  </si>
  <si>
    <t>543</t>
  </si>
  <si>
    <t>PL3113-12</t>
  </si>
  <si>
    <t>Цахилгаан станц, сүлжээний техникч</t>
  </si>
  <si>
    <t>544</t>
  </si>
  <si>
    <t>IW3514-15</t>
  </si>
  <si>
    <t>Вэб мультмедиа зохиогч</t>
  </si>
  <si>
    <t>545</t>
  </si>
  <si>
    <t>546</t>
  </si>
  <si>
    <t>CT8342-27</t>
  </si>
  <si>
    <t>Зам барилгын машин механизмийн оператор</t>
  </si>
  <si>
    <t>549</t>
  </si>
  <si>
    <t>CF3113-21</t>
  </si>
  <si>
    <t>Барилгын цахилгааны техникч</t>
  </si>
  <si>
    <t>551</t>
  </si>
  <si>
    <t>6.Дорнод аймаг дахь Политехник Коллеж</t>
  </si>
  <si>
    <t>552</t>
  </si>
  <si>
    <t>MT 8111-35</t>
  </si>
  <si>
    <t>553</t>
  </si>
  <si>
    <t xml:space="preserve"> IM 8211-15</t>
  </si>
  <si>
    <t>Даралтат сав, турбин, уур ус дамжуулах шугамын угсрагч</t>
  </si>
  <si>
    <t>554</t>
  </si>
  <si>
    <t>MT 8211-21</t>
  </si>
  <si>
    <t>Баяжуулах үйлдвэрийн тоног төхөөрөмжийн засварчин</t>
  </si>
  <si>
    <t>555</t>
  </si>
  <si>
    <t>MF 8113-18</t>
  </si>
  <si>
    <t>Газрын тос олборлох давхаргын даралт тогтворжуулах оператор</t>
  </si>
  <si>
    <t>556</t>
  </si>
  <si>
    <t>557</t>
  </si>
  <si>
    <t xml:space="preserve"> IF 5120-11</t>
  </si>
  <si>
    <t>558</t>
  </si>
  <si>
    <t xml:space="preserve"> AH 6121-23</t>
  </si>
  <si>
    <t xml:space="preserve">Малын асаргаа </t>
  </si>
  <si>
    <t>559</t>
  </si>
  <si>
    <t xml:space="preserve">Гагнуурчин             </t>
  </si>
  <si>
    <t>560</t>
  </si>
  <si>
    <t xml:space="preserve">Автомашины  засварчин </t>
  </si>
  <si>
    <t>561</t>
  </si>
  <si>
    <t>562</t>
  </si>
  <si>
    <t>Үйлдвэрийн машин, тоног төхөөрөмжийн механик</t>
  </si>
  <si>
    <t>563</t>
  </si>
  <si>
    <t xml:space="preserve"> BF 3313-14</t>
  </si>
  <si>
    <t>Төлбөр тооцоо, цалин хөлсний нягтлан бодогч</t>
  </si>
  <si>
    <t>564</t>
  </si>
  <si>
    <t xml:space="preserve"> MF 3117-12</t>
  </si>
  <si>
    <t xml:space="preserve">Газрын тосны техникч </t>
  </si>
  <si>
    <t>565</t>
  </si>
  <si>
    <t>AH 3240-17</t>
  </si>
  <si>
    <t>Малын бага эмч</t>
  </si>
  <si>
    <t>566</t>
  </si>
  <si>
    <t>IM 3119-14</t>
  </si>
  <si>
    <t xml:space="preserve">Үйлдвэрлэлийн техникч </t>
  </si>
  <si>
    <t>567</t>
  </si>
  <si>
    <t>568</t>
  </si>
  <si>
    <t xml:space="preserve"> IM 3115-55</t>
  </si>
  <si>
    <t>569</t>
  </si>
  <si>
    <t>MT 8112-15</t>
  </si>
  <si>
    <t>Хүдэр бэлтгэх машин төхөөрөмжийн оператор</t>
  </si>
  <si>
    <t>570</t>
  </si>
  <si>
    <t>MT 8111-15</t>
  </si>
  <si>
    <t>Хөвүүлэн баяжуулахын  оператор</t>
  </si>
  <si>
    <t>571</t>
  </si>
  <si>
    <t>7. Завхан аймаг дахь Политехник Коллеж</t>
  </si>
  <si>
    <t>572</t>
  </si>
  <si>
    <t xml:space="preserve"> IE 7533-28</t>
  </si>
  <si>
    <t>573</t>
  </si>
  <si>
    <t>575</t>
  </si>
  <si>
    <t>CF 7115-11</t>
  </si>
  <si>
    <t>576</t>
  </si>
  <si>
    <t>577</t>
  </si>
  <si>
    <t>578</t>
  </si>
  <si>
    <t>580</t>
  </si>
  <si>
    <t>IO 4132-18</t>
  </si>
  <si>
    <t>Мэдээлэл технилогийн оператор</t>
  </si>
  <si>
    <t>581</t>
  </si>
  <si>
    <t>IF 5220-11</t>
  </si>
  <si>
    <t>582</t>
  </si>
  <si>
    <t xml:space="preserve">Талх нарийн боов үйлдвэрлэлийн технологийн ажилтан </t>
  </si>
  <si>
    <t>583</t>
  </si>
  <si>
    <t>586</t>
  </si>
  <si>
    <t>588</t>
  </si>
  <si>
    <t>Хүнд машин мехнизмын оператор</t>
  </si>
  <si>
    <t>590</t>
  </si>
  <si>
    <t>592</t>
  </si>
  <si>
    <t>PS 8182-27</t>
  </si>
  <si>
    <t>593</t>
  </si>
  <si>
    <t>594</t>
  </si>
  <si>
    <t>CF 3115-41</t>
  </si>
  <si>
    <t>Сантехникчийн техникч</t>
  </si>
  <si>
    <t>600</t>
  </si>
  <si>
    <t>IM 3119-11</t>
  </si>
  <si>
    <t>Аюулгүйн ажиллагааны техникч</t>
  </si>
  <si>
    <t>601</t>
  </si>
  <si>
    <t>604</t>
  </si>
  <si>
    <t>8. Монгол-Солонгосын Политехник Коллеж</t>
  </si>
  <si>
    <t>605</t>
  </si>
  <si>
    <t>606</t>
  </si>
  <si>
    <t>607</t>
  </si>
  <si>
    <t>608</t>
  </si>
  <si>
    <t>Хөнгөн Үйлдвэрийн Тоног Төхөөрөмжийн угсрагч засварчин</t>
  </si>
  <si>
    <t>609</t>
  </si>
  <si>
    <t>610</t>
  </si>
  <si>
    <t>Сүлжмэлийн үйлдвэрийн технологийн ажилтан/сүлжих машины оператор</t>
  </si>
  <si>
    <t>611</t>
  </si>
  <si>
    <t>Сүлжмэлийн үйлдвэрийн технологийн ажилтан</t>
  </si>
  <si>
    <t>612</t>
  </si>
  <si>
    <t>Нэхмэлийн үйлдвэрийн технологийн ажилтан</t>
  </si>
  <si>
    <t>613</t>
  </si>
  <si>
    <t>Ээрмэлийн үйлдвэрийн технологийн ажилтан</t>
  </si>
  <si>
    <t>614</t>
  </si>
  <si>
    <t>Ноос ноолуурын анхан шатны боловсруулалтын технологийн ажилтан</t>
  </si>
  <si>
    <t>615</t>
  </si>
  <si>
    <t>Мод боловсруулагч дизайнер</t>
  </si>
  <si>
    <t>616</t>
  </si>
  <si>
    <t>Дизайнч, хувцасны</t>
  </si>
  <si>
    <t>617</t>
  </si>
  <si>
    <t>Нар салхины үүсгүүртэй тоног төхөөрөмжийн угсрагч-засварчин</t>
  </si>
  <si>
    <t>618</t>
  </si>
  <si>
    <t xml:space="preserve">Автомашины механик </t>
  </si>
  <si>
    <t>619</t>
  </si>
  <si>
    <t>Хувцасны загвар зохион бүтээлт</t>
  </si>
  <si>
    <t>620</t>
  </si>
  <si>
    <t>График дизайнч</t>
  </si>
  <si>
    <t>621</t>
  </si>
  <si>
    <t>Мэдээлэл технологи</t>
  </si>
  <si>
    <t>622</t>
  </si>
  <si>
    <t>Компьютерийн техник сүлжээ</t>
  </si>
  <si>
    <t>623</t>
  </si>
  <si>
    <t>Орчуулагч-Солонгос хэл</t>
  </si>
  <si>
    <t>624</t>
  </si>
  <si>
    <t>Цахилгаан техникч</t>
  </si>
  <si>
    <t>625</t>
  </si>
  <si>
    <t>Интерьер дизайн</t>
  </si>
  <si>
    <t>626</t>
  </si>
  <si>
    <t>Инженерийн байгууламжийн технологийн техникч</t>
  </si>
  <si>
    <t>627</t>
  </si>
  <si>
    <t>628</t>
  </si>
  <si>
    <t>629</t>
  </si>
  <si>
    <t>9. Өвөрхангай аймаг дахь Политехник Коллеж</t>
  </si>
  <si>
    <t>630</t>
  </si>
  <si>
    <t>631</t>
  </si>
  <si>
    <t>632</t>
  </si>
  <si>
    <t>Барилгын засал-чимэглэгчин</t>
  </si>
  <si>
    <t>634</t>
  </si>
  <si>
    <t>635</t>
  </si>
  <si>
    <t>636</t>
  </si>
  <si>
    <t>637</t>
  </si>
  <si>
    <t>638</t>
  </si>
  <si>
    <t>639</t>
  </si>
  <si>
    <t>640</t>
  </si>
  <si>
    <t>AF 6112-24</t>
  </si>
  <si>
    <t>642</t>
  </si>
  <si>
    <t>643</t>
  </si>
  <si>
    <t>AF 6112-25</t>
  </si>
  <si>
    <t>644</t>
  </si>
  <si>
    <t>BT 5223-15</t>
  </si>
  <si>
    <t>Худалдааны газрын үндсэн ажилтан /худалдагч/</t>
  </si>
  <si>
    <t>645</t>
  </si>
  <si>
    <t>646</t>
  </si>
  <si>
    <t>AH 6121-23</t>
  </si>
  <si>
    <t>Малын асаргаа /Санитар/</t>
  </si>
  <si>
    <t>648</t>
  </si>
  <si>
    <t>649</t>
  </si>
  <si>
    <t>UD 6113-16</t>
  </si>
  <si>
    <t>Цэцэрлэгт хүрээлэнгийн цэцэрлэгч</t>
  </si>
  <si>
    <t>650</t>
  </si>
  <si>
    <t>Ноос ноолуур боловсруулалтын технологийн ажилтан</t>
  </si>
  <si>
    <t>651</t>
  </si>
  <si>
    <t>652</t>
  </si>
  <si>
    <t>NT 5111-19</t>
  </si>
  <si>
    <t>Зочид буудал жуулчны баазын үйлчилгээний ажилтан</t>
  </si>
  <si>
    <t>653</t>
  </si>
  <si>
    <t>MR 8111-25</t>
  </si>
  <si>
    <t xml:space="preserve">Өрмийн мастер </t>
  </si>
  <si>
    <t>654</t>
  </si>
  <si>
    <t>NT 5113-13</t>
  </si>
  <si>
    <t>655</t>
  </si>
  <si>
    <t>10. Өмнөговь аймаг дахь Политехник Коллеж</t>
  </si>
  <si>
    <t>656</t>
  </si>
  <si>
    <t>657</t>
  </si>
  <si>
    <t>658</t>
  </si>
  <si>
    <t>659</t>
  </si>
  <si>
    <t>660</t>
  </si>
  <si>
    <t>661</t>
  </si>
  <si>
    <t>663</t>
  </si>
  <si>
    <t>Оёмол бүтээгдэхүүний оёдолчин  *</t>
  </si>
  <si>
    <t>665</t>
  </si>
  <si>
    <t>Цахилгаанчин*</t>
  </si>
  <si>
    <t>666</t>
  </si>
  <si>
    <t>Сантехникч</t>
  </si>
  <si>
    <t>667</t>
  </si>
  <si>
    <t>Үйлдвэрлэлийн механик</t>
  </si>
  <si>
    <t>668</t>
  </si>
  <si>
    <t>Хүнд машин механизмын операторч</t>
  </si>
  <si>
    <t>669</t>
  </si>
  <si>
    <t>671</t>
  </si>
  <si>
    <t>Үйлдвэрлэлийн техникч</t>
  </si>
  <si>
    <t>673</t>
  </si>
  <si>
    <t>HT 5111-19</t>
  </si>
  <si>
    <t xml:space="preserve">Зочид буудал, жуулчны баазын үйлчилгээний ажилтан </t>
  </si>
  <si>
    <t>675</t>
  </si>
  <si>
    <t>CF 7115-25</t>
  </si>
  <si>
    <t xml:space="preserve">Барилгын шат угсрагч </t>
  </si>
  <si>
    <t>676</t>
  </si>
  <si>
    <t>11. "Зүүнхараа"Политехник коллеж</t>
  </si>
  <si>
    <t>677</t>
  </si>
  <si>
    <t>SO 3434-14</t>
  </si>
  <si>
    <t xml:space="preserve">Хоол үйлдвэрлэл үйлчилгээний техник - технологич </t>
  </si>
  <si>
    <t>678</t>
  </si>
  <si>
    <t>AT 3115-29</t>
  </si>
  <si>
    <t>Хөдөө аж ахуйн машин тоног төхөөрөмжийн техникч</t>
  </si>
  <si>
    <t>679</t>
  </si>
  <si>
    <t>AD 3432-11</t>
  </si>
  <si>
    <t xml:space="preserve">Хувцасны загвар зохион бүтээгч </t>
  </si>
  <si>
    <t>680</t>
  </si>
  <si>
    <t>AD 3142-13</t>
  </si>
  <si>
    <t xml:space="preserve">Агротехникч </t>
  </si>
  <si>
    <t>681</t>
  </si>
  <si>
    <t>682</t>
  </si>
  <si>
    <t>683</t>
  </si>
  <si>
    <t>685</t>
  </si>
  <si>
    <t>TR 8312-15</t>
  </si>
  <si>
    <t>686</t>
  </si>
  <si>
    <t>SO 514110</t>
  </si>
  <si>
    <t>687</t>
  </si>
  <si>
    <t>688</t>
  </si>
  <si>
    <t>691</t>
  </si>
  <si>
    <t>692</t>
  </si>
  <si>
    <t>NF 6210-21</t>
  </si>
  <si>
    <t xml:space="preserve">Ойн арчилгаа, ашиглалтын ажилтан </t>
  </si>
  <si>
    <t>693</t>
  </si>
  <si>
    <t>695</t>
  </si>
  <si>
    <t>12. Төв аймгийн Баянчандмань суман дахь Политехник коллеж</t>
  </si>
  <si>
    <t>696</t>
  </si>
  <si>
    <t xml:space="preserve">Барилгын засал чимэглэгч </t>
  </si>
  <si>
    <t>697</t>
  </si>
  <si>
    <t>698</t>
  </si>
  <si>
    <t xml:space="preserve">ХАА-н машин механизмын 
ашиглалт, засварчин </t>
  </si>
  <si>
    <t>699</t>
  </si>
  <si>
    <t>700</t>
  </si>
  <si>
    <t>701</t>
  </si>
  <si>
    <t>702</t>
  </si>
  <si>
    <t>Хүнд машин механизмын 
операторчин</t>
  </si>
  <si>
    <t>703</t>
  </si>
  <si>
    <t>4120-13</t>
  </si>
  <si>
    <t xml:space="preserve">Компьютерийн үйлчилгээний
 ажилтан </t>
  </si>
  <si>
    <t>704</t>
  </si>
  <si>
    <t>6112-25</t>
  </si>
  <si>
    <t>705</t>
  </si>
  <si>
    <t>706</t>
  </si>
  <si>
    <t>Автын жолоо</t>
  </si>
  <si>
    <t>707</t>
  </si>
  <si>
    <t>13. Улаангом политехник коллеж</t>
  </si>
  <si>
    <t>708</t>
  </si>
  <si>
    <t>709</t>
  </si>
  <si>
    <t>710</t>
  </si>
  <si>
    <t xml:space="preserve">Талх, нарийн боов үйлдвэрлэлийн технологийн ажилтан </t>
  </si>
  <si>
    <t>711</t>
  </si>
  <si>
    <t>712</t>
  </si>
  <si>
    <t>713</t>
  </si>
  <si>
    <t>714</t>
  </si>
  <si>
    <t>SO 7536-21</t>
  </si>
  <si>
    <t xml:space="preserve">Захиалгын гуталчин </t>
  </si>
  <si>
    <t>715</t>
  </si>
  <si>
    <t xml:space="preserve">Ойжуулагч </t>
  </si>
  <si>
    <t>716</t>
  </si>
  <si>
    <t>Барилгын засал- чимэглэлчин</t>
  </si>
  <si>
    <t>717</t>
  </si>
  <si>
    <t>IF 7513-23</t>
  </si>
  <si>
    <t>718</t>
  </si>
  <si>
    <t>AT 7231-18</t>
  </si>
  <si>
    <t xml:space="preserve">Тракторын механик </t>
  </si>
  <si>
    <t>719</t>
  </si>
  <si>
    <t>AH 6320-14</t>
  </si>
  <si>
    <t xml:space="preserve">Уламжлалт мал, аж ахуйн фермер </t>
  </si>
  <si>
    <t>720</t>
  </si>
  <si>
    <t>AF 6111-15</t>
  </si>
  <si>
    <t xml:space="preserve">Хүнсний ногооны хадгалалт, боловсруулалтын технологийн ажилтан </t>
  </si>
  <si>
    <t>721</t>
  </si>
  <si>
    <t>722</t>
  </si>
  <si>
    <t>723</t>
  </si>
  <si>
    <t>AF 6112-13</t>
  </si>
  <si>
    <t xml:space="preserve">Жимс, жимсгэний аж ахуйн фермер </t>
  </si>
  <si>
    <t>724</t>
  </si>
  <si>
    <t>725</t>
  </si>
  <si>
    <t>CF 3112-11</t>
  </si>
  <si>
    <t>726</t>
  </si>
  <si>
    <t xml:space="preserve">Сантехникийн техникч </t>
  </si>
  <si>
    <t>727</t>
  </si>
  <si>
    <t xml:space="preserve">Оёдлын техник-технологич </t>
  </si>
  <si>
    <t>728</t>
  </si>
  <si>
    <t>AF 3142-13</t>
  </si>
  <si>
    <t>Агротехникч</t>
  </si>
  <si>
    <t>729</t>
  </si>
  <si>
    <t>Хоол үйлдвэрлэл, үйлчилгээний техник- технологич</t>
  </si>
  <si>
    <t>730</t>
  </si>
  <si>
    <t>731</t>
  </si>
  <si>
    <t>IM 3113-20</t>
  </si>
  <si>
    <t xml:space="preserve">Цахилгаан техникийн төхөөрөмжийн техникч </t>
  </si>
  <si>
    <t>732</t>
  </si>
  <si>
    <t>733</t>
  </si>
  <si>
    <t>14. Үйлдвэрлэл-Урлалын Политехник коллеж</t>
  </si>
  <si>
    <t>734</t>
  </si>
  <si>
    <t>735</t>
  </si>
  <si>
    <t>736</t>
  </si>
  <si>
    <t>3513-24</t>
  </si>
  <si>
    <t xml:space="preserve"> Өгөгдлийн сангийн оператор</t>
  </si>
  <si>
    <t>737</t>
  </si>
  <si>
    <t>738</t>
  </si>
  <si>
    <t>739</t>
  </si>
  <si>
    <t xml:space="preserve">Зочид буудал жуулчны баазын үйлчилгээ </t>
  </si>
  <si>
    <t>740</t>
  </si>
  <si>
    <t>Авто машины засвар</t>
  </si>
  <si>
    <t>741</t>
  </si>
  <si>
    <t>742</t>
  </si>
  <si>
    <t>743</t>
  </si>
  <si>
    <t>744</t>
  </si>
  <si>
    <t>Зураач, чимэглэгч</t>
  </si>
  <si>
    <t>745</t>
  </si>
  <si>
    <t>746</t>
  </si>
  <si>
    <t>7313-15</t>
  </si>
  <si>
    <t>Дархан үнэт эдлэлийн</t>
  </si>
  <si>
    <t>747</t>
  </si>
  <si>
    <t>7321-11</t>
  </si>
  <si>
    <t>748</t>
  </si>
  <si>
    <t>7317-11</t>
  </si>
  <si>
    <t xml:space="preserve">Гар урлалын ажилтан/б.д/ </t>
  </si>
  <si>
    <t>749</t>
  </si>
  <si>
    <t>5111-12</t>
  </si>
  <si>
    <t>Агаарын хөлгийн үйлчилгээний ажилтан</t>
  </si>
  <si>
    <t>750</t>
  </si>
  <si>
    <t>5312-11</t>
  </si>
  <si>
    <t>751</t>
  </si>
  <si>
    <t>752</t>
  </si>
  <si>
    <t>3313-14</t>
  </si>
  <si>
    <t>753</t>
  </si>
  <si>
    <t>3514-15</t>
  </si>
  <si>
    <t>Веб мультмедиа зохиогч</t>
  </si>
  <si>
    <t>754</t>
  </si>
  <si>
    <t>3115-13</t>
  </si>
  <si>
    <t>Авто машины механик</t>
  </si>
  <si>
    <t>755</t>
  </si>
  <si>
    <t>3114-31</t>
  </si>
  <si>
    <t>756</t>
  </si>
  <si>
    <t>3119-23</t>
  </si>
  <si>
    <t>757</t>
  </si>
  <si>
    <t>5141-14</t>
  </si>
  <si>
    <t>Үс заслын технологич</t>
  </si>
  <si>
    <t>758</t>
  </si>
  <si>
    <t>5142-21</t>
  </si>
  <si>
    <t>Гоо заслын технологич</t>
  </si>
  <si>
    <t>759</t>
  </si>
  <si>
    <t>3432-28</t>
  </si>
  <si>
    <t>Дизайнч, үйлдвэрлэлийн график</t>
  </si>
  <si>
    <t>760</t>
  </si>
  <si>
    <t>3432-11</t>
  </si>
  <si>
    <t>Дизайнч, /хувцасны/</t>
  </si>
  <si>
    <t>761</t>
  </si>
  <si>
    <t>3432-29</t>
  </si>
  <si>
    <t>Чимэглэх урлаг</t>
  </si>
  <si>
    <t>762</t>
  </si>
  <si>
    <t>15. Хөгжил политехник коллеж</t>
  </si>
  <si>
    <t>763</t>
  </si>
  <si>
    <t>3240-17</t>
  </si>
  <si>
    <t>764</t>
  </si>
  <si>
    <t>3434-14</t>
  </si>
  <si>
    <t>Хоол үйлдвэрлэл үйлчилгээний техник- технологич</t>
  </si>
  <si>
    <t>766</t>
  </si>
  <si>
    <t>3112-11</t>
  </si>
  <si>
    <t>Барилгын техникч</t>
  </si>
  <si>
    <t>767</t>
  </si>
  <si>
    <t>Сантехникч, халаалт, агааржуулалтын төхөөрөмжийн техникч</t>
  </si>
  <si>
    <t>768</t>
  </si>
  <si>
    <t>769</t>
  </si>
  <si>
    <t>770</t>
  </si>
  <si>
    <t>771</t>
  </si>
  <si>
    <t xml:space="preserve">Фермерийн аж ахуй эрхлэгч </t>
  </si>
  <si>
    <t>772</t>
  </si>
  <si>
    <t>773</t>
  </si>
  <si>
    <t>774</t>
  </si>
  <si>
    <t>775</t>
  </si>
  <si>
    <t>8212-19</t>
  </si>
  <si>
    <t xml:space="preserve">Гэр ахуйн цахилгаан тоног төхөөрөмжийн засварчин </t>
  </si>
  <si>
    <t>776</t>
  </si>
  <si>
    <t>778</t>
  </si>
  <si>
    <t>7512-34</t>
  </si>
  <si>
    <t>779</t>
  </si>
  <si>
    <t>780</t>
  </si>
  <si>
    <t>781</t>
  </si>
  <si>
    <t>782</t>
  </si>
  <si>
    <t>Хүнд машин механизмийн оператор</t>
  </si>
  <si>
    <t>783</t>
  </si>
  <si>
    <t xml:space="preserve">Нягтлан бодохын бүртгэл, тооцооны ажилтан </t>
  </si>
  <si>
    <t>784</t>
  </si>
  <si>
    <t>785</t>
  </si>
  <si>
    <t>7514-21</t>
  </si>
  <si>
    <t xml:space="preserve">Жимс жимсгэнэ хүнсний ногоо самар боловсруулан даршлагч үйлдвэрлэлийн технологийн ажилтан </t>
  </si>
  <si>
    <t>787</t>
  </si>
  <si>
    <t>6112-24</t>
  </si>
  <si>
    <t>788</t>
  </si>
  <si>
    <t>789</t>
  </si>
  <si>
    <t>4415-12</t>
  </si>
  <si>
    <t>Архивын ажилтан</t>
  </si>
  <si>
    <t>790</t>
  </si>
  <si>
    <t>791</t>
  </si>
  <si>
    <t>6112-36</t>
  </si>
  <si>
    <t>792</t>
  </si>
  <si>
    <t>Мэргэшисэн жолооч</t>
  </si>
  <si>
    <t>794</t>
  </si>
  <si>
    <t>Төрийн бус өмчийн ПК-4</t>
  </si>
  <si>
    <t>795</t>
  </si>
  <si>
    <t>1. Барилга, Технологийн коллеж</t>
  </si>
  <si>
    <t>796</t>
  </si>
  <si>
    <t>797</t>
  </si>
  <si>
    <t>798</t>
  </si>
  <si>
    <t>799</t>
  </si>
  <si>
    <t>ЦХГагнуур</t>
  </si>
  <si>
    <t>800</t>
  </si>
  <si>
    <t>801</t>
  </si>
  <si>
    <t>Талх нарийн боов үйлдвэрлэлийн технологийн ажилтан</t>
  </si>
  <si>
    <t>803</t>
  </si>
  <si>
    <t>804</t>
  </si>
  <si>
    <t>805</t>
  </si>
  <si>
    <t>806</t>
  </si>
  <si>
    <t>807</t>
  </si>
  <si>
    <t>4323-29</t>
  </si>
  <si>
    <t>Төмөр зам замчин</t>
  </si>
  <si>
    <t>808</t>
  </si>
  <si>
    <t>809</t>
  </si>
  <si>
    <t>810</t>
  </si>
  <si>
    <t>Техникч, иргэний барилгын</t>
  </si>
  <si>
    <t>811</t>
  </si>
  <si>
    <t>3115-41</t>
  </si>
  <si>
    <t>Техникч, сантехникийн</t>
  </si>
  <si>
    <t>812</t>
  </si>
  <si>
    <t>3113-17</t>
  </si>
  <si>
    <t>Техникч, цахилгааны</t>
  </si>
  <si>
    <t>813</t>
  </si>
  <si>
    <t>Технологич-/Үс засах урлагийн/</t>
  </si>
  <si>
    <t>814</t>
  </si>
  <si>
    <t>Технологич-/Гоо сайхны урлагийн/</t>
  </si>
  <si>
    <t>815</t>
  </si>
  <si>
    <t>ХҮ,ҮТТехнологич</t>
  </si>
  <si>
    <t>816</t>
  </si>
  <si>
    <t>2. Хүнс, Технологийн политехник коллеж</t>
  </si>
  <si>
    <t>817</t>
  </si>
  <si>
    <t>818</t>
  </si>
  <si>
    <t>819</t>
  </si>
  <si>
    <t>IF3119-26</t>
  </si>
  <si>
    <t>Хүнсний үйлдвэрийн тоног төхөөрөмжийн засварчин</t>
  </si>
  <si>
    <t>820</t>
  </si>
  <si>
    <t>Хэвлэлийн  дизайнч</t>
  </si>
  <si>
    <t>821</t>
  </si>
  <si>
    <t>822</t>
  </si>
  <si>
    <t>823</t>
  </si>
  <si>
    <t>IM3119-14</t>
  </si>
  <si>
    <t>824</t>
  </si>
  <si>
    <t>IF3434-14</t>
  </si>
  <si>
    <t>Хоол үйлдвэрлэл, үйлчилгээний техник  технологич</t>
  </si>
  <si>
    <t>825</t>
  </si>
  <si>
    <t>IF 314219</t>
  </si>
  <si>
    <t>Ургамлын гаралтай хүнсний бүтээгдэхүүн үйлдвэрлэлийн техник  технологич</t>
  </si>
  <si>
    <t>826</t>
  </si>
  <si>
    <t>CT3112-16</t>
  </si>
  <si>
    <t>Барилга техникч</t>
  </si>
  <si>
    <t>827</t>
  </si>
  <si>
    <t>828</t>
  </si>
  <si>
    <t>3. Техник Технологийн политехник коллеж</t>
  </si>
  <si>
    <t>829</t>
  </si>
  <si>
    <t>830</t>
  </si>
  <si>
    <t>831</t>
  </si>
  <si>
    <t>832</t>
  </si>
  <si>
    <t>CB 7116-18</t>
  </si>
  <si>
    <t>Авто зам, гүүр барилгын ажилтан /замчин/</t>
  </si>
  <si>
    <t>833</t>
  </si>
  <si>
    <t>834</t>
  </si>
  <si>
    <t>835</t>
  </si>
  <si>
    <t>836</t>
  </si>
  <si>
    <t>837</t>
  </si>
  <si>
    <t>838</t>
  </si>
  <si>
    <t>CT 3112-16</t>
  </si>
  <si>
    <t>839</t>
  </si>
  <si>
    <t>840</t>
  </si>
  <si>
    <t>CB 3112-37</t>
  </si>
  <si>
    <t>Зам, гүүрийн техникч</t>
  </si>
  <si>
    <t>841</t>
  </si>
  <si>
    <t>IM 3113-17</t>
  </si>
  <si>
    <t>842</t>
  </si>
  <si>
    <t>TC 3115-13</t>
  </si>
  <si>
    <t>Автомашины механик</t>
  </si>
  <si>
    <t>843</t>
  </si>
  <si>
    <t>CF 3112-43</t>
  </si>
  <si>
    <t>Барилга угсралтын мужааны техникч</t>
  </si>
  <si>
    <t>4. Универсал политехник коллеж</t>
  </si>
  <si>
    <t>844</t>
  </si>
  <si>
    <t>845</t>
  </si>
  <si>
    <t>846</t>
  </si>
  <si>
    <t>4311-17</t>
  </si>
  <si>
    <t xml:space="preserve">Төлбөр тооцоо, цалин хөлсний нярав </t>
  </si>
  <si>
    <t>847</t>
  </si>
  <si>
    <t xml:space="preserve"> 7321-11</t>
  </si>
  <si>
    <t>848</t>
  </si>
  <si>
    <t>849</t>
  </si>
  <si>
    <t>850</t>
  </si>
  <si>
    <t>851</t>
  </si>
  <si>
    <t>Цахим тоног төхөөрөмж үйлчилгээний ажилтан</t>
  </si>
  <si>
    <t>852</t>
  </si>
  <si>
    <t>853</t>
  </si>
  <si>
    <t>854</t>
  </si>
  <si>
    <t>3256-14</t>
  </si>
  <si>
    <t>Сувилагч</t>
  </si>
  <si>
    <t>855</t>
  </si>
  <si>
    <t>Төрийн өмчийн дээд-1</t>
  </si>
  <si>
    <t>856</t>
  </si>
  <si>
    <t>1. Төмөр замын дээд сургууль</t>
  </si>
  <si>
    <t>857</t>
  </si>
  <si>
    <t>3115-65</t>
  </si>
  <si>
    <t>Төмөр замын ашиглалтын техникч /эчнээ/</t>
  </si>
  <si>
    <t>862</t>
  </si>
  <si>
    <t>3115-60</t>
  </si>
  <si>
    <t>Зүтгүүрийн техникч /эчнээ/</t>
  </si>
  <si>
    <t>863</t>
  </si>
  <si>
    <t>3115-61</t>
  </si>
  <si>
    <t>Вагоны техникч /эчнээ/</t>
  </si>
  <si>
    <t>864</t>
  </si>
  <si>
    <t>3115-62</t>
  </si>
  <si>
    <t>Замын техникч /эчнээ/</t>
  </si>
  <si>
    <t>865</t>
  </si>
  <si>
    <t>3115-63</t>
  </si>
  <si>
    <t>Төмөр замын машин механизмын техникч /эчнээ/</t>
  </si>
  <si>
    <t>866</t>
  </si>
  <si>
    <t>3115-64</t>
  </si>
  <si>
    <t>Дохиолол төвлөрүүлэлт хориглолтын техникч /эчнээ/</t>
  </si>
  <si>
    <t>867</t>
  </si>
  <si>
    <t>Төрийн бус өмчийн дээд-4</t>
  </si>
  <si>
    <t>868</t>
  </si>
  <si>
    <t>1. "Энэрэл" дээд сургууль</t>
  </si>
  <si>
    <t>869</t>
  </si>
  <si>
    <t>НО 3256-14</t>
  </si>
  <si>
    <t xml:space="preserve">Сувилагч </t>
  </si>
  <si>
    <t>870</t>
  </si>
  <si>
    <t>HO 3222-12</t>
  </si>
  <si>
    <t>Эх баригч</t>
  </si>
  <si>
    <t>871</t>
  </si>
  <si>
    <t>HO 3213-13</t>
  </si>
  <si>
    <t>Эм найруулагч</t>
  </si>
  <si>
    <t>872</t>
  </si>
  <si>
    <t>HO 5321-12</t>
  </si>
  <si>
    <t>Туслах сувилагч</t>
  </si>
  <si>
    <t>874</t>
  </si>
  <si>
    <t>2. Хангай МСҮТ</t>
  </si>
  <si>
    <t>875</t>
  </si>
  <si>
    <t>Нарийн бичгийн дарга албан хэргийн ажилтан</t>
  </si>
  <si>
    <t>876</t>
  </si>
  <si>
    <t>878</t>
  </si>
  <si>
    <t>Үйлдвэрийн цахилгаанчин</t>
  </si>
  <si>
    <t>879</t>
  </si>
  <si>
    <t>880</t>
  </si>
  <si>
    <t>Зочид буудал жуулчны бааз үйлчилгээний ажилтан</t>
  </si>
  <si>
    <t>881</t>
  </si>
  <si>
    <t>BF 4311-17</t>
  </si>
  <si>
    <t>Төлбөр тооцоо цалин хөлсний нярав</t>
  </si>
  <si>
    <t>882</t>
  </si>
  <si>
    <t>883</t>
  </si>
  <si>
    <t>IO 7421-16</t>
  </si>
  <si>
    <t>884</t>
  </si>
  <si>
    <t>885</t>
  </si>
  <si>
    <t>3. Шинэ иргэншил МСҮТ</t>
  </si>
  <si>
    <t>886</t>
  </si>
  <si>
    <t>887</t>
  </si>
  <si>
    <t>888</t>
  </si>
  <si>
    <t>BT 4311-14</t>
  </si>
  <si>
    <t>890</t>
  </si>
  <si>
    <t>4. Этүгэн МСҮТ</t>
  </si>
  <si>
    <t>891</t>
  </si>
  <si>
    <t>HO5321-12</t>
  </si>
  <si>
    <t xml:space="preserve">Туслах сувилагч </t>
  </si>
  <si>
    <t>892</t>
  </si>
  <si>
    <t>HO5321-15</t>
  </si>
  <si>
    <t xml:space="preserve">Эмчилгээний бариа засалч  </t>
  </si>
  <si>
    <t>893</t>
  </si>
  <si>
    <t>Төрийн өмчийн их сургуулийн харъяа-10</t>
  </si>
  <si>
    <t>894</t>
  </si>
  <si>
    <t>1. АШУҮИС-Сувилахуйн сургууль</t>
  </si>
  <si>
    <t>895</t>
  </si>
  <si>
    <t>HO3211-15</t>
  </si>
  <si>
    <t>Дүрс оношилгооны техникч</t>
  </si>
  <si>
    <t>896</t>
  </si>
  <si>
    <t>HO3211-16</t>
  </si>
  <si>
    <t>Эмнэлгийн тоног төхөөрөмж угсралт ашиглалтын техникч, электроникч</t>
  </si>
  <si>
    <t>897</t>
  </si>
  <si>
    <t>HO3212-17</t>
  </si>
  <si>
    <t>Лабораторийн техникч</t>
  </si>
  <si>
    <t>898</t>
  </si>
  <si>
    <t>СВ720802</t>
  </si>
  <si>
    <t>901</t>
  </si>
  <si>
    <t>НО3213-13</t>
  </si>
  <si>
    <t>эм найруулагч</t>
  </si>
  <si>
    <t>902</t>
  </si>
  <si>
    <t>HO3221-16</t>
  </si>
  <si>
    <t xml:space="preserve">Уламжлалтын сувилагч </t>
  </si>
  <si>
    <t>903</t>
  </si>
  <si>
    <t>НО532112</t>
  </si>
  <si>
    <t>904</t>
  </si>
  <si>
    <t>НО322212</t>
  </si>
  <si>
    <t xml:space="preserve">Эх баригч </t>
  </si>
  <si>
    <t>905</t>
  </si>
  <si>
    <t>СВ720809</t>
  </si>
  <si>
    <t>Лабораторийн техникч /өвөл/</t>
  </si>
  <si>
    <t>906</t>
  </si>
  <si>
    <t>СВ720812</t>
  </si>
  <si>
    <t>Эм найруулагч Шаталсан /өвөл/</t>
  </si>
  <si>
    <t>907</t>
  </si>
  <si>
    <t>2. ХААИС-ийн  агроэклологи бизнесийн сургууль</t>
  </si>
  <si>
    <t>908</t>
  </si>
  <si>
    <t>3111-29</t>
  </si>
  <si>
    <t>Цаг уурын техникч</t>
  </si>
  <si>
    <t>909</t>
  </si>
  <si>
    <t>3. Монгол улсын консерватори</t>
  </si>
  <si>
    <t>910</t>
  </si>
  <si>
    <t>2653-15</t>
  </si>
  <si>
    <t>Бүжигчин, ардын бүжгийн</t>
  </si>
  <si>
    <t>911</t>
  </si>
  <si>
    <t>4. Орхон аймаг дахь ШУТИС-ийн харъяа Технологийн сургууль</t>
  </si>
  <si>
    <t>912</t>
  </si>
  <si>
    <t xml:space="preserve">МТ 8112-15 </t>
  </si>
  <si>
    <t>913</t>
  </si>
  <si>
    <t>МТ 7233-17</t>
  </si>
  <si>
    <t>914</t>
  </si>
  <si>
    <t>MT8112-15</t>
  </si>
  <si>
    <t>Конвейерийн машинч</t>
  </si>
  <si>
    <t>915</t>
  </si>
  <si>
    <t>Хүнд даацын өөрөө буулгагч автомашины жолооч</t>
  </si>
  <si>
    <t>916</t>
  </si>
  <si>
    <t>Тоног төхөөрөмжийн засварчин</t>
  </si>
  <si>
    <t>918</t>
  </si>
  <si>
    <t>919</t>
  </si>
  <si>
    <t>920</t>
  </si>
  <si>
    <t>5. Үндэсний батлан хамгаалахын их сургууль</t>
  </si>
  <si>
    <t>921</t>
  </si>
  <si>
    <t>МС0312-17</t>
  </si>
  <si>
    <t>Цахилгаан холбоо компьютер сүлжээний техник</t>
  </si>
  <si>
    <t>922</t>
  </si>
  <si>
    <t>МС0310-35</t>
  </si>
  <si>
    <t>ТЛГ-ны нууцалсан холбооны техникч</t>
  </si>
  <si>
    <t>923</t>
  </si>
  <si>
    <t>МС0312-12</t>
  </si>
  <si>
    <t>Радиотелеграфчин</t>
  </si>
  <si>
    <t>924</t>
  </si>
  <si>
    <t>МС0210-16</t>
  </si>
  <si>
    <t>Буудагч</t>
  </si>
  <si>
    <t>925</t>
  </si>
  <si>
    <t>МС0210-42</t>
  </si>
  <si>
    <t xml:space="preserve">Автын хөдөлгүүрийн засварчин </t>
  </si>
  <si>
    <t>926</t>
  </si>
  <si>
    <t>МС0310-23</t>
  </si>
  <si>
    <t>Хуягт тээвэрлэгчийн механик жолооч</t>
  </si>
  <si>
    <t>927</t>
  </si>
  <si>
    <t>МС0310-22</t>
  </si>
  <si>
    <t xml:space="preserve">ЯЦБМ-ны механик жолооч </t>
  </si>
  <si>
    <t>928</t>
  </si>
  <si>
    <t>МС0310-12</t>
  </si>
  <si>
    <t xml:space="preserve">ЯЦБМ-ны наводчик оператор </t>
  </si>
  <si>
    <t>929</t>
  </si>
  <si>
    <t>МС0310-15</t>
  </si>
  <si>
    <t xml:space="preserve">Танкийн механик жолооч  </t>
  </si>
  <si>
    <t>930</t>
  </si>
  <si>
    <t>МС0310-14</t>
  </si>
  <si>
    <t xml:space="preserve">Танкийн буудагч  </t>
  </si>
  <si>
    <t>931</t>
  </si>
  <si>
    <t>МС0210-21</t>
  </si>
  <si>
    <t>РЛС-ын оператор, планшетчин</t>
  </si>
  <si>
    <t>932</t>
  </si>
  <si>
    <t>МС0315-22</t>
  </si>
  <si>
    <t>Онгоц нисдэг тэрэгний хөдөлгүүрийн механик</t>
  </si>
  <si>
    <t>933</t>
  </si>
  <si>
    <t>Цахилгаанчин–дизельчин</t>
  </si>
  <si>
    <t>934</t>
  </si>
  <si>
    <t>МС0310-54</t>
  </si>
  <si>
    <t>Артиллерийн бууны захирагч наводчик</t>
  </si>
  <si>
    <t>935</t>
  </si>
  <si>
    <t>МС0310-57</t>
  </si>
  <si>
    <t>Артиллерийн тооцоочин, гал засварлагч</t>
  </si>
  <si>
    <t>936</t>
  </si>
  <si>
    <t>МС0314-11</t>
  </si>
  <si>
    <t>Зэвсгийн нярав засварчин</t>
  </si>
  <si>
    <t>937</t>
  </si>
  <si>
    <t>МС0210-36</t>
  </si>
  <si>
    <t>Химичин зааварлагч</t>
  </si>
  <si>
    <t>938</t>
  </si>
  <si>
    <t>МС0210-35</t>
  </si>
  <si>
    <t xml:space="preserve">Кранчин жолооч </t>
  </si>
  <si>
    <t>939</t>
  </si>
  <si>
    <t>МС0310-25</t>
  </si>
  <si>
    <t>Инженерийн дугуйт машины механик жолооч</t>
  </si>
  <si>
    <t>940</t>
  </si>
  <si>
    <t>Инженерийн гинжит машины механик жолооч</t>
  </si>
  <si>
    <t>941</t>
  </si>
  <si>
    <t>МС0310-24</t>
  </si>
  <si>
    <t>Сапёрчин-тэсэлгээчин</t>
  </si>
  <si>
    <t>942</t>
  </si>
  <si>
    <t>МС2652-23</t>
  </si>
  <si>
    <t>Үлээвэр хөгжимчин</t>
  </si>
  <si>
    <t>943</t>
  </si>
  <si>
    <t>Мэргэжлийн ахлагч бэлтгэх төв /ЗХЖШ/ Буудагч</t>
  </si>
  <si>
    <t>944</t>
  </si>
  <si>
    <t>6. Худалдаа үйлдвэрлэлийн их сургуулийн дэргэдэх МСҮТ</t>
  </si>
  <si>
    <t>945</t>
  </si>
  <si>
    <t>946</t>
  </si>
  <si>
    <t>947</t>
  </si>
  <si>
    <t>7. Хууль сахиулахын их сургууль</t>
  </si>
  <si>
    <t>948</t>
  </si>
  <si>
    <t>MP541212</t>
  </si>
  <si>
    <t>Цагдаа</t>
  </si>
  <si>
    <t>949</t>
  </si>
  <si>
    <t>Цагдаа-жолооч</t>
  </si>
  <si>
    <t>950</t>
  </si>
  <si>
    <t>Дотоодын цэргийн харуулчин</t>
  </si>
  <si>
    <t>951</t>
  </si>
  <si>
    <t>MJ541314</t>
  </si>
  <si>
    <t>Харуул хамгаалалтын албаны ажилтан</t>
  </si>
  <si>
    <t>952</t>
  </si>
  <si>
    <t>ME541111</t>
  </si>
  <si>
    <t>Аврагч, гал сөнөөгч</t>
  </si>
  <si>
    <t>953</t>
  </si>
  <si>
    <t>Аврах, гал унтраах авто машины жолооч</t>
  </si>
  <si>
    <t>954</t>
  </si>
  <si>
    <t>MB541415</t>
  </si>
  <si>
    <t>Хилийн харуулын дарга</t>
  </si>
  <si>
    <t>955</t>
  </si>
  <si>
    <t>8. ШУТИС-МТС-ийн МСҮТ</t>
  </si>
  <si>
    <t>956</t>
  </si>
  <si>
    <t>957</t>
  </si>
  <si>
    <t>958</t>
  </si>
  <si>
    <t>959</t>
  </si>
  <si>
    <t>9. ШУТИС-ҮТС-ийн МСҮТ</t>
  </si>
  <si>
    <t>960</t>
  </si>
  <si>
    <t>961</t>
  </si>
  <si>
    <t>7522-22</t>
  </si>
  <si>
    <t>Нарийн мужаан</t>
  </si>
  <si>
    <t>962</t>
  </si>
  <si>
    <t>10. СУИС-ийн салбар Завхан аймаг дахь ХБК</t>
  </si>
  <si>
    <t>963</t>
  </si>
  <si>
    <t>Дуулах урлаг</t>
  </si>
  <si>
    <t>964</t>
  </si>
  <si>
    <t>Хөгжимдөх урлаг</t>
  </si>
  <si>
    <t>965</t>
  </si>
  <si>
    <t>Төрийн бус өмчийн их-2</t>
  </si>
  <si>
    <t>966</t>
  </si>
  <si>
    <t>1. "Их Засаг" МСҮТ</t>
  </si>
  <si>
    <t>967</t>
  </si>
  <si>
    <t>Хэвлэлийн график дизайн</t>
  </si>
  <si>
    <t>968</t>
  </si>
  <si>
    <t>969</t>
  </si>
  <si>
    <t xml:space="preserve"> SO 5141-11</t>
  </si>
  <si>
    <t>970</t>
  </si>
  <si>
    <t xml:space="preserve"> NT 5111-19</t>
  </si>
  <si>
    <t>971</t>
  </si>
  <si>
    <t>2. УБЭИС-ийн МСҮТ</t>
  </si>
  <si>
    <t>IО7421-12</t>
  </si>
  <si>
    <t>Цахим тоног төхөөрөмжийн засвар үйлчилгээний ажилтан</t>
  </si>
  <si>
    <t>GF7411-12</t>
  </si>
  <si>
    <t>Маягт ТМБ-10</t>
  </si>
  <si>
    <t xml:space="preserve">ТЕХНИКИЙН БОЛОН МЭРГЭЖЛИЙН  БОЛОВСРОЛ, СУРГАЛТЫН БАЙГУУЛЛАГЫН </t>
  </si>
  <si>
    <t xml:space="preserve">  2018 - 2019  ОНЫ ХИЧЭЭЛИЙН ЖИЛИЙН ТӨГСӨГЧДИЙН МЭДЭЭ</t>
  </si>
  <si>
    <t>Төгсөгчид</t>
  </si>
  <si>
    <t>Дараагийн шатны сургуульд дэвшин суралцсан төгсөгчид</t>
  </si>
  <si>
    <t>Техникийн боловсрол</t>
  </si>
  <si>
    <t>Мэргэжлийн боловсрол</t>
  </si>
  <si>
    <t>Мэргэжлийн сургалт</t>
  </si>
  <si>
    <t>Дипломын боловсрол</t>
  </si>
  <si>
    <t>Бакалаврын боловсрол</t>
  </si>
  <si>
    <t>Эмэгтэй</t>
  </si>
  <si>
    <t>11</t>
  </si>
  <si>
    <t>БҮГД-84 МБСБ</t>
  </si>
  <si>
    <t>Төрийн өмчийн-51</t>
  </si>
  <si>
    <t>Төрийн бус өмчийн-33</t>
  </si>
  <si>
    <t>Улаанбаатар хотод-42</t>
  </si>
  <si>
    <t>Орон нутагт-42</t>
  </si>
  <si>
    <t>Архангай аймаг-3</t>
  </si>
  <si>
    <t>Баян-Өлгий аймаг-1</t>
  </si>
  <si>
    <t>Баянхонгор аймаг-2</t>
  </si>
  <si>
    <t>Булган аймаг-2</t>
  </si>
  <si>
    <t>Говь-Алтай аймаг-1</t>
  </si>
  <si>
    <t>Говьсүмбэр аймаг-1</t>
  </si>
  <si>
    <t>Дархан-Уул аймаг-4</t>
  </si>
  <si>
    <t>Дорноговь аймаг-2</t>
  </si>
  <si>
    <t>Дорнод аймаг-2</t>
  </si>
  <si>
    <t>Дундговь аймаг-1</t>
  </si>
  <si>
    <t>Завхан аймаг-3</t>
  </si>
  <si>
    <t>Орхон аймаг-3</t>
  </si>
  <si>
    <t>Өвөрхангай аймаг-1</t>
  </si>
  <si>
    <t>Өмнөговь аймаг-2</t>
  </si>
  <si>
    <t>Сүхбаатар аймаг-1</t>
  </si>
  <si>
    <t>Сэлэнгэ аймаг-3</t>
  </si>
  <si>
    <t>Төв аймаг-5</t>
  </si>
  <si>
    <t>Увс аймаг-1</t>
  </si>
  <si>
    <t>18</t>
  </si>
  <si>
    <t>Ховд аймаг-1</t>
  </si>
  <si>
    <t>Хөвсгөл аймаг-1</t>
  </si>
  <si>
    <t>Хэнтий аймаг-2</t>
  </si>
  <si>
    <t xml:space="preserve">Улаанбаатар хот-42 </t>
  </si>
  <si>
    <t>Дүүрэг</t>
  </si>
  <si>
    <t xml:space="preserve">                   - Багануур дүүрэг-1</t>
  </si>
  <si>
    <t xml:space="preserve">                    -Багахангай дүүрэг-0</t>
  </si>
  <si>
    <t xml:space="preserve">                    -Баянгол дүүрэг-9</t>
  </si>
  <si>
    <t xml:space="preserve">                    -Баянзүрх дүүрэг-10</t>
  </si>
  <si>
    <t xml:space="preserve">                    -Налайх дүүрэг-1</t>
  </si>
  <si>
    <t xml:space="preserve">                   -Сонгинохайрхан дүүрэг-4</t>
  </si>
  <si>
    <t xml:space="preserve">                   -Сүхбаатар дүүрэг-8</t>
  </si>
  <si>
    <t xml:space="preserve">                   -Хан-Уул дүүрэг -6</t>
  </si>
  <si>
    <t xml:space="preserve">                   -Чингэлтэй дүүрэг -3</t>
  </si>
  <si>
    <t>I-ТӨРИЙН ӨМЧИЙН МСҮТ-ИЙН ДҮН-25</t>
  </si>
  <si>
    <t>Бэлэг дурсгалын зүйл урлаач</t>
  </si>
  <si>
    <t>Жимс, жимсгэний аж ахуйн фермер</t>
  </si>
  <si>
    <t>8152-36</t>
  </si>
  <si>
    <t xml:space="preserve">Ноос, ноолуур боловсруулалтын технологийн ажилтан </t>
  </si>
  <si>
    <t>Сүү боловсруулах үйлдвэрлэлийн ажилтан</t>
  </si>
  <si>
    <t>Жолооны сургалт/ В ангилал/</t>
  </si>
  <si>
    <t>Фермерийн аж ахуй эрхлэгч /ГТ-МАА/</t>
  </si>
  <si>
    <t>Төлбөр тооцоо, цалин хөлсний нярав</t>
  </si>
  <si>
    <t>4. Булган аймаг дахь ХАА МСҮТ</t>
  </si>
  <si>
    <t>ХАА-н машин механизмын ашиглалт, засварчин</t>
  </si>
  <si>
    <t>6330-12</t>
  </si>
  <si>
    <t xml:space="preserve">Мэргэшсэн жолооч </t>
  </si>
  <si>
    <t>7233-18</t>
  </si>
  <si>
    <t>Метал боловсруулах машины оператор /токарь-фрезер/</t>
  </si>
  <si>
    <t>8211-24</t>
  </si>
  <si>
    <t>Автомашины кузов засварчин</t>
  </si>
  <si>
    <t>Өрмийн машины оператор</t>
  </si>
  <si>
    <t xml:space="preserve">Авто зам, гүүр барилгын ажилтан /замчин/ </t>
  </si>
  <si>
    <t>7233-43</t>
  </si>
  <si>
    <t>Хөнгөн үйлдвэрийн тоног төхөөрөмжийн засварчин</t>
  </si>
  <si>
    <t>8152-33</t>
  </si>
  <si>
    <t>Сүлжмэлийн үйлдвэрийн технологийн ажилтан /сүлжигч/</t>
  </si>
  <si>
    <t>Зөөгч, бармен</t>
  </si>
  <si>
    <t>8152-18</t>
  </si>
  <si>
    <t>Хивс нэхэх машины оператор</t>
  </si>
  <si>
    <t>8151-24</t>
  </si>
  <si>
    <t>8152-32</t>
  </si>
  <si>
    <t>Нэхмэлийн үйлдвэрийн технологийн ажилтан /нэхмэлчин/</t>
  </si>
  <si>
    <t>12. Орхон аймаг дахь ХАА МСҮТ</t>
  </si>
  <si>
    <t>7412-21</t>
  </si>
  <si>
    <t>Цахилгаан тоног төхөөрөмжийн засварчин</t>
  </si>
  <si>
    <t>2652-24</t>
  </si>
  <si>
    <t>Үндэсний найрал хөгжмийн хөгжимчин</t>
  </si>
  <si>
    <t>7117-19</t>
  </si>
  <si>
    <t>Төмөр замын барилгачин</t>
  </si>
  <si>
    <t>16. Сэргээн засалт сургалт үйлдвэрлэлийн төвийн Мэргэжлийн боловсрол ур чадвар олгох сургууль</t>
  </si>
  <si>
    <t>7422-21</t>
  </si>
  <si>
    <t>8152-34</t>
  </si>
  <si>
    <t>6210-27</t>
  </si>
  <si>
    <t>8</t>
  </si>
  <si>
    <t>9</t>
  </si>
  <si>
    <t>Уул, уурхайн нөхөн сэргээгч</t>
  </si>
  <si>
    <t>21. УБ хот дахь Төмөр замын МСҮТ</t>
  </si>
  <si>
    <t>4323-27</t>
  </si>
  <si>
    <t>4323-26</t>
  </si>
  <si>
    <t>8311-11</t>
  </si>
  <si>
    <t>4323-25</t>
  </si>
  <si>
    <t>4323-15</t>
  </si>
  <si>
    <t>Өртөөний жижүүр</t>
  </si>
  <si>
    <t>8311-13</t>
  </si>
  <si>
    <t>4323-28</t>
  </si>
  <si>
    <t>Дохиолол төвлөрүүлэлт  хориглолын монтёр</t>
  </si>
  <si>
    <t>7313-28</t>
  </si>
  <si>
    <t>7233-17</t>
  </si>
  <si>
    <t>8111-23</t>
  </si>
  <si>
    <t>Уурхайн механикч</t>
  </si>
  <si>
    <t>8111-15</t>
  </si>
  <si>
    <t>9311-12</t>
  </si>
  <si>
    <t xml:space="preserve">25. ШШГЕГ-ын харьяа Амгалан МСҮТ </t>
  </si>
  <si>
    <t>II-ТӨРИЙН БУС ӨМЧИЙН МСҮТ-ИЙН ДҮН-23</t>
  </si>
  <si>
    <t xml:space="preserve">1. Амьдрах ухаан МСҮТ </t>
  </si>
  <si>
    <t>2. Архангай аймаг дахь "Булган" МСҮТ</t>
  </si>
  <si>
    <t>3. Архангай аймаг дахь "Гурван тамир" МСҮТ</t>
  </si>
  <si>
    <t>6221-23</t>
  </si>
  <si>
    <t>4. Аялал жуулчлалын ур чадварын төв МСҮТ</t>
  </si>
  <si>
    <t>Өрөөний үйлчлэгч</t>
  </si>
  <si>
    <t>6. Баянхонгор аймаг дахь "Өлзийт" МСҮТ</t>
  </si>
  <si>
    <t>7. Герман-Монголын МСҮТ</t>
  </si>
  <si>
    <t>8. Гэрэлт-Ирээдүй МСҮТ</t>
  </si>
  <si>
    <t>11. Дүрслэх урлаг, дизайны Анима МСҮТ</t>
  </si>
  <si>
    <t>2651-11</t>
  </si>
  <si>
    <t>Зураач</t>
  </si>
  <si>
    <t>2651-39</t>
  </si>
  <si>
    <t>Монгол зургийн зураач</t>
  </si>
  <si>
    <t>2113-00</t>
  </si>
  <si>
    <t>Керамик урлал</t>
  </si>
  <si>
    <t>Үйлдвэрлэлийн график дизайнч</t>
  </si>
  <si>
    <t>12. "Эко Монгол эрдэнэ" МСҮТ</t>
  </si>
  <si>
    <t>13. "Энэрэл" МСҮТ</t>
  </si>
  <si>
    <t>14. Майнтех МСҮТ</t>
  </si>
  <si>
    <t>15. "Монголын Хараагүйчүүдийн Үндэсний Холбоо"-ны дэргэдэх МСҮТ</t>
  </si>
  <si>
    <t>4132-18</t>
  </si>
  <si>
    <t>5321-15</t>
  </si>
  <si>
    <t>2652-11</t>
  </si>
  <si>
    <t>5142-19</t>
  </si>
  <si>
    <t>2652-27</t>
  </si>
  <si>
    <t>5132-12</t>
  </si>
  <si>
    <t>16. Төв аймгийн Батсүмбэр суман дахь "Майндсэт" МСҮТ</t>
  </si>
  <si>
    <t>3119-30</t>
  </si>
  <si>
    <t>7511-11</t>
  </si>
  <si>
    <t>17. "Сам Юүк" МСҮТ</t>
  </si>
  <si>
    <t>18. Өмнөговь аймаг дахь "СкиллсТех" МСҮТ</t>
  </si>
  <si>
    <t>19. "TOP" МСҮТ</t>
  </si>
  <si>
    <t>4416-11</t>
  </si>
  <si>
    <t>20. "TST" МСҮТ</t>
  </si>
  <si>
    <t>5165-11</t>
  </si>
  <si>
    <t>7412-33</t>
  </si>
  <si>
    <t>21. Хамаг Монгол МСҮТ</t>
  </si>
  <si>
    <t>22. "Шинэ Үе" МСҮТ</t>
  </si>
  <si>
    <t>23. "Урлаг-урлан" МСҮТ</t>
  </si>
  <si>
    <t xml:space="preserve">Театр,телевиз киноны гэрэлтүүлэгч </t>
  </si>
  <si>
    <t>3521-23</t>
  </si>
  <si>
    <t>Дуу, хөгжим чимэглэлийн найруулагч</t>
  </si>
  <si>
    <t xml:space="preserve">Тайзны ажилтан </t>
  </si>
  <si>
    <t>Зураач-чимэглэгч</t>
  </si>
  <si>
    <t>III-ТӨРИЙН ӨМЧИЙН ПОЛИТЕХНИК КОЛЛЕЖИЙН ДҮН-15</t>
  </si>
  <si>
    <t>7126-26</t>
  </si>
  <si>
    <t>Халаалт, агааржуулалт, хөргөлтийн тоног төхөөрөмжийн засварчин</t>
  </si>
  <si>
    <t xml:space="preserve">Иргэний барилгын техникч </t>
  </si>
  <si>
    <t>Сантехник, халаалт, агааржуулалтын төхөөрөмжийн техникч</t>
  </si>
  <si>
    <t>3112-40</t>
  </si>
  <si>
    <t>3112-16</t>
  </si>
  <si>
    <t>3111-30</t>
  </si>
  <si>
    <t xml:space="preserve">2. Баянхонгор аймаг дахь Политехник коллеж </t>
  </si>
  <si>
    <t>3139-14</t>
  </si>
  <si>
    <t>Оёдолын техник-технологич</t>
  </si>
  <si>
    <t>3119-11</t>
  </si>
  <si>
    <t>6320-12</t>
  </si>
  <si>
    <t>7318-24</t>
  </si>
  <si>
    <t>3119-14</t>
  </si>
  <si>
    <t>3115-56</t>
  </si>
  <si>
    <t xml:space="preserve">4. Дархан-Уул аймаг дахь Уул уурхай, эрчим хүчний Политехник коллеж </t>
  </si>
  <si>
    <t>8211-15</t>
  </si>
  <si>
    <t>7412-32</t>
  </si>
  <si>
    <t>Эрчим хүчний борлуулагч байцаагч-монтёр</t>
  </si>
  <si>
    <t>8111-25</t>
  </si>
  <si>
    <t>8182-27</t>
  </si>
  <si>
    <t>3117-25</t>
  </si>
  <si>
    <t>3117-20</t>
  </si>
  <si>
    <t>Ууpxайн техникч</t>
  </si>
  <si>
    <t>Баяжуулалтын техникч</t>
  </si>
  <si>
    <t>3112-44</t>
  </si>
  <si>
    <t>3117-12</t>
  </si>
  <si>
    <t>3111-16</t>
  </si>
  <si>
    <t>Геологийн техникч</t>
  </si>
  <si>
    <t>5. Дархан-Уул аймаг дахь "Дархан-Өргөө" политехник коллеж</t>
  </si>
  <si>
    <t>3118-19</t>
  </si>
  <si>
    <t>Барилгын зургийн техникч</t>
  </si>
  <si>
    <t>3113-12</t>
  </si>
  <si>
    <t>23</t>
  </si>
  <si>
    <t>7114-21</t>
  </si>
  <si>
    <t>Зам барилгын материалын лаборант</t>
  </si>
  <si>
    <t>3113-21</t>
  </si>
  <si>
    <t xml:space="preserve">6. Дорнод аймаг дахь Политехник коллеж </t>
  </si>
  <si>
    <t>8113-18</t>
  </si>
  <si>
    <t>8211-21</t>
  </si>
  <si>
    <t>8112-15</t>
  </si>
  <si>
    <t>7. Завхан аймаг дахь Политехник коллеж</t>
  </si>
  <si>
    <t>Мэдээлэл технологийн оператор</t>
  </si>
  <si>
    <t>5220-11</t>
  </si>
  <si>
    <t>8182-31</t>
  </si>
  <si>
    <t>Дулааны цахилгаан 
тоног төхөөрөмжмйн ажилтан</t>
  </si>
  <si>
    <t>Гэр ахуйн цахилгаан тоног төхөөрөмжийн засварчин</t>
  </si>
  <si>
    <t>28</t>
  </si>
  <si>
    <t>30</t>
  </si>
  <si>
    <t>32</t>
  </si>
  <si>
    <t>8. Монгол-Солонгосын Политехник коллеж</t>
  </si>
  <si>
    <t>7535-51</t>
  </si>
  <si>
    <t>Эсгий, ноос, ноолуур боловсруулах анхан шатны технологийн ажилтан</t>
  </si>
  <si>
    <t>7521-34</t>
  </si>
  <si>
    <t>7412-31</t>
  </si>
  <si>
    <t>Хувцасны загвар зохион бүтээгч</t>
  </si>
  <si>
    <t>3512-15</t>
  </si>
  <si>
    <t>3511-13</t>
  </si>
  <si>
    <t>Мэдээллийн технологич</t>
  </si>
  <si>
    <t>3513-17</t>
  </si>
  <si>
    <t>Компьютерийн сүлжээний техникч</t>
  </si>
  <si>
    <t>2643-28</t>
  </si>
  <si>
    <t>3432-18</t>
  </si>
  <si>
    <t>3115-59</t>
  </si>
  <si>
    <t>9. Өвөрхангай аймаг дахь Политехник коллеж</t>
  </si>
  <si>
    <t>10. Өмнөговь аймаг дахь Политехник коллеж</t>
  </si>
  <si>
    <t>7115-25</t>
  </si>
  <si>
    <t>11. Сэлэнгэ аймгийн Мандал суман дахь "Зүүнхараа"  Политехник коллеж</t>
  </si>
  <si>
    <t>3115-29</t>
  </si>
  <si>
    <t>3142-13</t>
  </si>
  <si>
    <t>8312-15</t>
  </si>
  <si>
    <t>13. Увс аймаг дахь "Улаангом" политехник коллеж</t>
  </si>
  <si>
    <t>7536-21</t>
  </si>
  <si>
    <t>6111-15</t>
  </si>
  <si>
    <t>3113-20</t>
  </si>
  <si>
    <t>14. Үйлдвэрлэл- урлалын политехник коллеж</t>
  </si>
  <si>
    <t>15. Ховд аймаг дахь "Хөгжил" Политехник коллеж</t>
  </si>
  <si>
    <t>3240-16</t>
  </si>
  <si>
    <t>Зоотехникч</t>
  </si>
  <si>
    <t>Ноос, ноолуур боловсруулалтын технологийн ажилтан</t>
  </si>
  <si>
    <t>IV-ТӨРИЙН БУС ӨМЧИЙН ПОЛИТЕХНИК КОЛЛЕЖИЙН ДҮН-4</t>
  </si>
  <si>
    <t xml:space="preserve">1. Барилга,технологийн коллеж </t>
  </si>
  <si>
    <t>2. Хүнс,Технологийн Политехник коллеж</t>
  </si>
  <si>
    <t>3119-26</t>
  </si>
  <si>
    <t>3142-19</t>
  </si>
  <si>
    <t>3. Техник Технологийн Политехник коллеж</t>
  </si>
  <si>
    <t>3112-37</t>
  </si>
  <si>
    <t>3112-43</t>
  </si>
  <si>
    <t>4. "Универсал" Политехник коллеж</t>
  </si>
  <si>
    <t>V-ТӨРИЙН ӨМЧИЙН ДЭЭД СУРГУУЛЬ ДҮН-1</t>
  </si>
  <si>
    <t xml:space="preserve">1. Төмөр замын дээд сургууль </t>
  </si>
  <si>
    <t>Төмөр замын ашиглалтын техникч</t>
  </si>
  <si>
    <t>Зүтгүүрийн техникч</t>
  </si>
  <si>
    <t>Вагоны техникч</t>
  </si>
  <si>
    <t>Замын техникч</t>
  </si>
  <si>
    <t>Дохиолол төвлөрүүлэлт хориглолтын техникч</t>
  </si>
  <si>
    <t>VI-ТӨРИЙН БУС ӨМЧИЙН ДЭЭД СУРГУУЛЬ ДҮН-4</t>
  </si>
  <si>
    <t>1. Анагаах Ухааны "Энэрэл" дээд сургууль</t>
  </si>
  <si>
    <t>3222-12</t>
  </si>
  <si>
    <t>3213-13</t>
  </si>
  <si>
    <t>2. "Хангай" ДС-ийн харъяа МСҮТ</t>
  </si>
  <si>
    <t>3. "Шинэ иргэншил" ДС-ийн дэргэдэх МСҮТ</t>
  </si>
  <si>
    <t>4. "Этүгэн" Дээд сургуулийн дэргэдэх МСҮТ</t>
  </si>
  <si>
    <t>5321-12</t>
  </si>
  <si>
    <t>VII-ТӨРИЙН ӨМЧИЙН ИХ СУРГУУЛИЙН ДЭРГЭДЭХ МСҮТ СУРГУУЛЬ ДҮН-10</t>
  </si>
  <si>
    <t xml:space="preserve">1. АШУҮИС-ийн Сувилахуйн сургууль </t>
  </si>
  <si>
    <t>CB72084</t>
  </si>
  <si>
    <t>Нүүр амны техникч</t>
  </si>
  <si>
    <t>НО3251-12</t>
  </si>
  <si>
    <t>Нүүр амны эрүүл ахуй</t>
  </si>
  <si>
    <t>2. Дархан-Уул аймаг дахь ХААИС</t>
  </si>
  <si>
    <t>3. Монгол Улсын Консерватори</t>
  </si>
  <si>
    <t>2652-21</t>
  </si>
  <si>
    <t>Хөгжимчин,найрал хөгжмийн /чавхдас</t>
  </si>
  <si>
    <t>2652-18</t>
  </si>
  <si>
    <t>Төгөлдөр хуурч /хөгжимчин/</t>
  </si>
  <si>
    <t>Хөгжимчин,үндэсний найрал хөгжмийн</t>
  </si>
  <si>
    <t>4. Орхон аймаг дахь ШУТИС-ийн Технологийн сургууль</t>
  </si>
  <si>
    <t xml:space="preserve">8112-15 </t>
  </si>
  <si>
    <t>5. Үндэсний Батлан хамгаалахын их сургуулийн ахлагчийн сургууль</t>
  </si>
  <si>
    <t>0312-17</t>
  </si>
  <si>
    <t>0310-35</t>
  </si>
  <si>
    <t>0312-12</t>
  </si>
  <si>
    <t>0210-16</t>
  </si>
  <si>
    <t>0210-42</t>
  </si>
  <si>
    <t>0310-23</t>
  </si>
  <si>
    <t>0310-22</t>
  </si>
  <si>
    <t>0310-12</t>
  </si>
  <si>
    <t>0310-15</t>
  </si>
  <si>
    <t>0310-14</t>
  </si>
  <si>
    <t>0210-21</t>
  </si>
  <si>
    <t>0315-22</t>
  </si>
  <si>
    <t>Онгоц, нисдэг тэрэгний хөдөлгүүрийн механик</t>
  </si>
  <si>
    <t>0310-54</t>
  </si>
  <si>
    <t>0310-57</t>
  </si>
  <si>
    <t>0314-11</t>
  </si>
  <si>
    <t>0210-36</t>
  </si>
  <si>
    <t>0210-35</t>
  </si>
  <si>
    <t>0310-25</t>
  </si>
  <si>
    <t>0310-24</t>
  </si>
  <si>
    <t>2652-23</t>
  </si>
  <si>
    <t>Мэргэжлийн ахлагч бэлтгэх төвийн Буудагч</t>
  </si>
  <si>
    <t>6. Худалдаа Үйлдвэрлэлийн их сургуулийн дэргэдэх МСҮТ</t>
  </si>
  <si>
    <t>7. Хууль сахиулахын их сургуулийн харьяа ахлагчийн сургууль</t>
  </si>
  <si>
    <t>5412-12</t>
  </si>
  <si>
    <t>Дотоодын цэргийн"Харуулчин"</t>
  </si>
  <si>
    <t>5414-15</t>
  </si>
  <si>
    <t>5413-14</t>
  </si>
  <si>
    <t>5411-11</t>
  </si>
  <si>
    <t>Аврагч</t>
  </si>
  <si>
    <t>8. ШУТИС-ийн МТС-ийн дэргэдэх МСҮТ</t>
  </si>
  <si>
    <t>9. ШУТИС-ийн ҮТС-ийн дэргэдэх МСҮТ</t>
  </si>
  <si>
    <t>10. Завхан аймаг дахь Хөгжим бүжгийн коллеж</t>
  </si>
  <si>
    <t>VIII-ТӨРИЙН БУС ӨМЧИЙН ИХ СУРГУУЛИЙН ДЭРГЭДЭХ МСҮТ СУРГУУЛЬ ДҮН-2</t>
  </si>
  <si>
    <t>1. Их Засаг их сургуулийн дэргэдэх МСҮТ</t>
  </si>
  <si>
    <t>2. Улаанбаатар Эрдэм Их сургуулийн МСҮТ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</si>
</sst>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0">
    <font>
      <sz val="10"/>
      <name val="Arial Mon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@MS Mincho Western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 Mon"/>
      <family val="2"/>
    </font>
    <font>
      <sz val="10"/>
      <name val="Arial"/>
      <family val="2"/>
      <charset val="204"/>
    </font>
    <font>
      <sz val="9"/>
      <color theme="3" tint="-0.499984740745262"/>
      <name val="Arial"/>
      <family val="2"/>
    </font>
    <font>
      <sz val="9"/>
      <name val="Arial"/>
      <family val="2"/>
      <charset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3" tint="-0.499984740745262"/>
      <name val="Arial"/>
      <family val="2"/>
    </font>
    <font>
      <sz val="11"/>
      <name val="Arial Mon"/>
    </font>
    <font>
      <sz val="11"/>
      <color rgb="FFFF0000"/>
      <name val="Arial"/>
      <family val="2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23" fillId="0" borderId="0"/>
    <xf numFmtId="0" fontId="2" fillId="0" borderId="0"/>
  </cellStyleXfs>
  <cellXfs count="324">
    <xf numFmtId="0" fontId="0" fillId="0" borderId="0" xfId="0"/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quotePrefix="1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top" wrapText="1"/>
    </xf>
    <xf numFmtId="0" fontId="10" fillId="2" borderId="3" xfId="2" applyFont="1" applyFill="1" applyBorder="1" applyAlignment="1">
      <alignment horizontal="left" vertical="top" wrapText="1"/>
    </xf>
    <xf numFmtId="0" fontId="10" fillId="2" borderId="4" xfId="2" applyFont="1" applyFill="1" applyBorder="1" applyAlignment="1">
      <alignment horizontal="left" vertical="top" wrapText="1"/>
    </xf>
    <xf numFmtId="0" fontId="10" fillId="2" borderId="1" xfId="2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quotePrefix="1" applyFont="1" applyFill="1" applyBorder="1" applyAlignment="1">
      <alignment horizontal="center" vertical="center"/>
    </xf>
    <xf numFmtId="0" fontId="10" fillId="2" borderId="2" xfId="5" applyFont="1" applyFill="1" applyBorder="1" applyAlignment="1">
      <alignment horizontal="left" vertical="center" wrapText="1"/>
    </xf>
    <xf numFmtId="0" fontId="10" fillId="2" borderId="3" xfId="5" applyFont="1" applyFill="1" applyBorder="1" applyAlignment="1">
      <alignment horizontal="left" vertical="center" wrapText="1"/>
    </xf>
    <xf numFmtId="0" fontId="10" fillId="2" borderId="4" xfId="5" applyFont="1" applyFill="1" applyBorder="1" applyAlignment="1">
      <alignment horizontal="left" vertical="center" wrapText="1"/>
    </xf>
    <xf numFmtId="0" fontId="10" fillId="2" borderId="4" xfId="5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9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7" fontId="7" fillId="2" borderId="1" xfId="0" applyNumberFormat="1" applyFont="1" applyFill="1" applyBorder="1" applyAlignment="1">
      <alignment horizontal="center" wrapText="1"/>
    </xf>
    <xf numFmtId="17" fontId="7" fillId="2" borderId="1" xfId="0" applyNumberFormat="1" applyFont="1" applyFill="1" applyBorder="1" applyAlignment="1">
      <alignment horizontal="left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12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center" vertical="center"/>
    </xf>
    <xf numFmtId="1" fontId="7" fillId="2" borderId="1" xfId="0" quotePrefix="1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7" fillId="2" borderId="1" xfId="3" quotePrefix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center" vertical="center" wrapText="1"/>
    </xf>
    <xf numFmtId="0" fontId="7" fillId="2" borderId="1" xfId="8" applyFont="1" applyFill="1" applyBorder="1" applyAlignment="1">
      <alignment horizontal="left" vertical="center" wrapText="1"/>
    </xf>
    <xf numFmtId="0" fontId="13" fillId="2" borderId="1" xfId="8" applyFont="1" applyFill="1" applyBorder="1" applyAlignment="1">
      <alignment horizontal="center" vertical="center" wrapText="1"/>
    </xf>
    <xf numFmtId="0" fontId="13" fillId="2" borderId="1" xfId="8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left" vertical="center" wrapText="1"/>
    </xf>
    <xf numFmtId="0" fontId="7" fillId="2" borderId="1" xfId="9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2" fillId="2" borderId="1" xfId="0" quotePrefix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3" xfId="0" quotePrefix="1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quotePrefix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0" fillId="2" borderId="2" xfId="2" applyFont="1" applyFill="1" applyBorder="1" applyAlignment="1">
      <alignment horizontal="left" wrapText="1"/>
    </xf>
    <xf numFmtId="0" fontId="10" fillId="2" borderId="3" xfId="2" applyFont="1" applyFill="1" applyBorder="1" applyAlignment="1">
      <alignment horizontal="left" wrapText="1"/>
    </xf>
    <xf numFmtId="0" fontId="10" fillId="2" borderId="4" xfId="2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10" fillId="2" borderId="6" xfId="4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wrapText="1"/>
    </xf>
    <xf numFmtId="0" fontId="10" fillId="2" borderId="3" xfId="3" applyFont="1" applyFill="1" applyBorder="1" applyAlignment="1">
      <alignment horizontal="left" wrapText="1"/>
    </xf>
    <xf numFmtId="0" fontId="10" fillId="2" borderId="4" xfId="3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6" xfId="6" applyFont="1" applyFill="1" applyBorder="1" applyAlignment="1">
      <alignment horizontal="left" vertical="center" wrapText="1"/>
    </xf>
    <xf numFmtId="0" fontId="10" fillId="2" borderId="7" xfId="6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0" fillId="2" borderId="6" xfId="8" applyFont="1" applyFill="1" applyBorder="1" applyAlignment="1">
      <alignment horizontal="left" vertical="center" wrapText="1"/>
    </xf>
    <xf numFmtId="0" fontId="10" fillId="2" borderId="7" xfId="8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2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17" fontId="1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49" fontId="10" fillId="2" borderId="2" xfId="2" applyNumberFormat="1" applyFont="1" applyFill="1" applyBorder="1" applyAlignment="1">
      <alignment vertical="center"/>
    </xf>
    <xf numFmtId="0" fontId="10" fillId="2" borderId="2" xfId="2" applyFont="1" applyFill="1" applyBorder="1" applyAlignment="1">
      <alignment vertical="center"/>
    </xf>
    <xf numFmtId="0" fontId="10" fillId="2" borderId="1" xfId="2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 wrapText="1"/>
    </xf>
    <xf numFmtId="17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1" xfId="0" applyFont="1" applyFill="1" applyBorder="1" applyAlignment="1"/>
    <xf numFmtId="0" fontId="10" fillId="2" borderId="2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wrapText="1"/>
    </xf>
    <xf numFmtId="49" fontId="10" fillId="2" borderId="1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10" fillId="2" borderId="1" xfId="5" applyFont="1" applyFill="1" applyBorder="1" applyAlignment="1">
      <alignment vertical="center"/>
    </xf>
    <xf numFmtId="1" fontId="10" fillId="2" borderId="2" xfId="0" quotePrefix="1" applyNumberFormat="1" applyFont="1" applyFill="1" applyBorder="1" applyAlignment="1">
      <alignment vertical="center"/>
    </xf>
    <xf numFmtId="1" fontId="11" fillId="2" borderId="2" xfId="0" applyNumberFormat="1" applyFont="1" applyFill="1" applyBorder="1" applyAlignment="1">
      <alignment vertical="center"/>
    </xf>
    <xf numFmtId="0" fontId="10" fillId="2" borderId="1" xfId="3" applyFont="1" applyFill="1" applyBorder="1" applyAlignment="1">
      <alignment vertical="center"/>
    </xf>
    <xf numFmtId="0" fontId="16" fillId="2" borderId="1" xfId="7" applyFont="1" applyFill="1" applyBorder="1" applyAlignment="1">
      <alignment vertical="center" wrapText="1"/>
    </xf>
    <xf numFmtId="0" fontId="16" fillId="2" borderId="1" xfId="7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8" applyFont="1" applyFill="1" applyBorder="1" applyAlignment="1">
      <alignment vertical="center" wrapText="1"/>
    </xf>
    <xf numFmtId="0" fontId="11" fillId="2" borderId="1" xfId="8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/>
    </xf>
    <xf numFmtId="0" fontId="10" fillId="2" borderId="15" xfId="0" quotePrefix="1" applyFont="1" applyFill="1" applyBorder="1" applyAlignment="1">
      <alignment vertical="center"/>
    </xf>
    <xf numFmtId="17" fontId="10" fillId="2" borderId="15" xfId="0" quotePrefix="1" applyNumberFormat="1" applyFont="1" applyFill="1" applyBorder="1" applyAlignment="1">
      <alignment vertical="center"/>
    </xf>
    <xf numFmtId="0" fontId="10" fillId="2" borderId="1" xfId="9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/>
    <xf numFmtId="0" fontId="10" fillId="2" borderId="1" xfId="10" applyFont="1" applyFill="1" applyBorder="1" applyAlignment="1">
      <alignment wrapText="1"/>
    </xf>
    <xf numFmtId="0" fontId="10" fillId="2" borderId="11" xfId="0" applyFont="1" applyFill="1" applyBorder="1" applyAlignment="1">
      <alignment vertical="center" wrapText="1"/>
    </xf>
    <xf numFmtId="0" fontId="0" fillId="2" borderId="0" xfId="0" applyFill="1" applyAlignment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 readingOrder="2"/>
    </xf>
    <xf numFmtId="0" fontId="7" fillId="2" borderId="0" xfId="0" applyFont="1" applyFill="1" applyAlignment="1">
      <alignment horizontal="justify" wrapText="1"/>
    </xf>
    <xf numFmtId="0" fontId="19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2" borderId="1" xfId="1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5" fillId="2" borderId="1" xfId="1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vertical="center"/>
    </xf>
    <xf numFmtId="0" fontId="7" fillId="2" borderId="1" xfId="0" quotePrefix="1" applyFont="1" applyFill="1" applyBorder="1" applyAlignment="1">
      <alignment horizontal="center" wrapText="1"/>
    </xf>
    <xf numFmtId="0" fontId="7" fillId="2" borderId="1" xfId="0" quotePrefix="1" applyFont="1" applyFill="1" applyBorder="1" applyAlignment="1">
      <alignment horizontal="left" vertical="center"/>
    </xf>
    <xf numFmtId="0" fontId="22" fillId="2" borderId="1" xfId="0" quotePrefix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1" xfId="0" applyFont="1" applyFill="1" applyBorder="1" applyAlignment="1">
      <alignment vertical="center"/>
    </xf>
    <xf numFmtId="0" fontId="7" fillId="2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1" xfId="0" quotePrefix="1" applyFont="1" applyFill="1" applyBorder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49" fontId="7" fillId="2" borderId="1" xfId="0" applyNumberFormat="1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13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6" applyFont="1" applyFill="1" applyBorder="1" applyAlignment="1">
      <alignment horizontal="center"/>
    </xf>
    <xf numFmtId="0" fontId="7" fillId="2" borderId="1" xfId="6" applyFont="1" applyFill="1" applyBorder="1" applyAlignment="1">
      <alignment horizontal="left"/>
    </xf>
    <xf numFmtId="0" fontId="26" fillId="2" borderId="1" xfId="7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17" fontId="7" fillId="2" borderId="1" xfId="0" quotePrefix="1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left" vertical="center"/>
      <protection locked="0"/>
    </xf>
    <xf numFmtId="49" fontId="7" fillId="2" borderId="1" xfId="0" quotePrefix="1" applyNumberFormat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 wrapText="1"/>
    </xf>
    <xf numFmtId="0" fontId="5" fillId="2" borderId="4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left" wrapText="1"/>
    </xf>
    <xf numFmtId="0" fontId="7" fillId="2" borderId="1" xfId="14" applyFont="1" applyFill="1" applyBorder="1" applyAlignment="1">
      <alignment horizontal="center" wrapText="1"/>
    </xf>
    <xf numFmtId="0" fontId="7" fillId="2" borderId="1" xfId="14" applyFont="1" applyFill="1" applyBorder="1" applyAlignment="1">
      <alignment horizontal="left"/>
    </xf>
    <xf numFmtId="0" fontId="7" fillId="2" borderId="1" xfId="14" quotePrefix="1" applyFont="1" applyFill="1" applyBorder="1" applyAlignment="1">
      <alignment horizontal="center"/>
    </xf>
    <xf numFmtId="0" fontId="7" fillId="2" borderId="1" xfId="14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</cellXfs>
  <cellStyles count="15">
    <cellStyle name="Comma" xfId="1" builtinId="3"/>
    <cellStyle name="Normal" xfId="0" builtinId="0"/>
    <cellStyle name="Normal 10" xfId="8" xr:uid="{335A03E1-3395-4FD9-B56C-DBA7FF077E8B}"/>
    <cellStyle name="Normal 10 2 2" xfId="2" xr:uid="{CD7FB79B-0825-4098-9115-B779E7BC6DF1}"/>
    <cellStyle name="Normal 101" xfId="9" xr:uid="{801C6E86-5241-457E-BFEF-B08D04412897}"/>
    <cellStyle name="Normal 106" xfId="3" xr:uid="{5949E410-21FD-4E05-A575-1E590FF62AD1}"/>
    <cellStyle name="Normal 12" xfId="14" xr:uid="{11548A9A-0A8A-4801-961B-D2CC53E32527}"/>
    <cellStyle name="Normal 12 10" xfId="6" xr:uid="{FF816FEC-07C3-4810-BFC7-41605018B050}"/>
    <cellStyle name="Normal 14 43" xfId="11" xr:uid="{3E47B4D3-CD50-402B-9207-31D2FF186929}"/>
    <cellStyle name="Normal 15" xfId="10" xr:uid="{E67C652E-B2E1-47E7-8CC8-03FEA63BBA9A}"/>
    <cellStyle name="Normal 2" xfId="5" xr:uid="{9B542761-CDF6-438F-80A3-AA2F8E41A1C1}"/>
    <cellStyle name="Normal 2 6" xfId="7" xr:uid="{0183A6CA-1FCD-40AB-A1EB-0CC2E809C109}"/>
    <cellStyle name="Normal 4 9" xfId="13" xr:uid="{320128E7-F77D-4552-A86B-2F916552BCE3}"/>
    <cellStyle name="Normal 6 2" xfId="4" xr:uid="{F5EC38BC-279B-4D24-BE5C-AA0331144707}"/>
    <cellStyle name="Normal 6 3" xfId="12" xr:uid="{70F710A1-50DE-435C-ACCD-0EE1DD55B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188631</xdr:colOff>
      <xdr:row>3</xdr:row>
      <xdr:rowOff>134906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6E807E-6F79-486C-9E23-5D4ED912C263}"/>
            </a:ext>
          </a:extLst>
        </xdr:cNvPr>
        <xdr:cNvSpPr txBox="1"/>
      </xdr:nvSpPr>
      <xdr:spPr>
        <a:xfrm>
          <a:off x="0" y="0"/>
          <a:ext cx="2627031" cy="76355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ts val="1100"/>
            </a:lnSpc>
          </a:pPr>
          <a:r>
            <a:rPr lang="mn-MN" sz="1100">
              <a:latin typeface="Arial" pitchFamily="34" charset="0"/>
              <a:cs typeface="Arial" pitchFamily="34" charset="0"/>
            </a:rPr>
            <a:t>Үндэсний статистикийн хорооны даргын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mn-MN" sz="1100">
              <a:latin typeface="Arial" pitchFamily="34" charset="0"/>
              <a:cs typeface="Arial" pitchFamily="34" charset="0"/>
            </a:rPr>
            <a:t>2013 оны 12</a:t>
          </a:r>
          <a:r>
            <a:rPr lang="mn-MN" sz="1100" baseline="0">
              <a:latin typeface="Arial" pitchFamily="34" charset="0"/>
              <a:cs typeface="Arial" pitchFamily="34" charset="0"/>
            </a:rPr>
            <a:t> дугаар </a:t>
          </a:r>
          <a:r>
            <a:rPr lang="mn-MN" sz="1100">
              <a:latin typeface="Arial" pitchFamily="34" charset="0"/>
              <a:cs typeface="Arial" pitchFamily="34" charset="0"/>
            </a:rPr>
            <a:t>сарын 31-ний өдрийн 1/161 тоот тушаалаар батлав.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514350</xdr:colOff>
      <xdr:row>0</xdr:row>
      <xdr:rowOff>0</xdr:rowOff>
    </xdr:from>
    <xdr:to>
      <xdr:col>9</xdr:col>
      <xdr:colOff>32839</xdr:colOff>
      <xdr:row>5</xdr:row>
      <xdr:rowOff>149051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9A6C7F0-AB64-4C74-8B76-0D3B5D93B37C}"/>
            </a:ext>
          </a:extLst>
        </xdr:cNvPr>
        <xdr:cNvSpPr txBox="1">
          <a:spLocks noChangeArrowheads="1"/>
        </xdr:cNvSpPr>
      </xdr:nvSpPr>
      <xdr:spPr bwMode="auto">
        <a:xfrm>
          <a:off x="3248025" y="0"/>
          <a:ext cx="2814139" cy="1196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mn-MN" sz="1050" b="0" i="0" baseline="0">
              <a:latin typeface="Arial" pitchFamily="34" charset="0"/>
              <a:ea typeface="+mn-ea"/>
              <a:cs typeface="Arial" pitchFamily="34" charset="0"/>
            </a:rPr>
            <a:t>Монгол Улсын  "Статистикийн тухай" хуулийн 22 дугаар зүйлийн 3 дугаар заалтын дагуу мэдээллийн нууцыг хадгална. </a:t>
          </a:r>
          <a:endParaRPr lang="en-US" sz="1050" b="0" i="0"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8BD4777F-0982-44D7-A9BE-A70F103BDE7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 eaLnBrk="1" fontAlgn="auto" latinLnBrk="0" hangingPunct="1"/>
          <a:r>
            <a:rPr lang="mn-MN" sz="900" b="0" i="0" baseline="0">
              <a:latin typeface="Arial" pitchFamily="34" charset="0"/>
              <a:ea typeface="+mn-ea"/>
              <a:cs typeface="Arial" pitchFamily="34" charset="0"/>
            </a:rPr>
            <a:t>Монгол Улсын  "Статистикийн тухай"  хуулийн 22 дугаар зүйлийн 3 дугаар заалтын дагуу мэдээллийн нууцыг хадгална. </a:t>
          </a:r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l" rtl="1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900">
            <a:latin typeface="Arial" pitchFamily="34" charset="0"/>
            <a:cs typeface="Arial" pitchFamily="34" charset="0"/>
          </a:endParaRPr>
        </a:p>
        <a:p>
          <a:pPr algn="l" rtl="1"/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l" rtl="1"/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21DAF5-1669-4829-8074-E40358284779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mn-MN" sz="900">
              <a:latin typeface="Arial" pitchFamily="34" charset="0"/>
              <a:cs typeface="Arial" pitchFamily="34" charset="0"/>
            </a:rPr>
            <a:t>Үндэсний статистикийн хорооны  даргын</a:t>
          </a:r>
          <a:r>
            <a:rPr lang="en-US" sz="900" baseline="0">
              <a:latin typeface="Arial" pitchFamily="34" charset="0"/>
              <a:cs typeface="Arial" pitchFamily="34" charset="0"/>
            </a:rPr>
            <a:t> </a:t>
          </a:r>
          <a:r>
            <a:rPr lang="mn-MN" sz="900">
              <a:latin typeface="Arial" pitchFamily="34" charset="0"/>
              <a:cs typeface="Arial" pitchFamily="34" charset="0"/>
            </a:rPr>
            <a:t>2013</a:t>
          </a:r>
          <a:r>
            <a:rPr lang="mn-MN" sz="900" baseline="0">
              <a:latin typeface="Arial" pitchFamily="34" charset="0"/>
              <a:cs typeface="Arial" pitchFamily="34" charset="0"/>
            </a:rPr>
            <a:t> </a:t>
          </a:r>
          <a:r>
            <a:rPr lang="mn-MN" sz="900">
              <a:latin typeface="Arial" pitchFamily="34" charset="0"/>
              <a:cs typeface="Arial" pitchFamily="34" charset="0"/>
            </a:rPr>
            <a:t>оны             12 дугаар сарын 31-ний өдрийн 1/161</a:t>
          </a:r>
          <a:r>
            <a:rPr lang="mn-MN" sz="900" baseline="0">
              <a:latin typeface="Arial" pitchFamily="34" charset="0"/>
              <a:cs typeface="Arial" pitchFamily="34" charset="0"/>
            </a:rPr>
            <a:t> </a:t>
          </a:r>
          <a:r>
            <a:rPr lang="mn-MN" sz="900">
              <a:latin typeface="Arial" pitchFamily="34" charset="0"/>
              <a:cs typeface="Arial" pitchFamily="34" charset="0"/>
            </a:rPr>
            <a:t>тоот тушаалаар батлав.</a:t>
          </a:r>
          <a:endParaRPr lang="en-US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9565DF8-42AC-4C47-8BA4-ECF71A86818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1" eaLnBrk="1" fontAlgn="auto" latinLnBrk="0" hangingPunct="1"/>
          <a:r>
            <a:rPr lang="mn-MN" sz="900" b="0" i="0" baseline="0">
              <a:latin typeface="Arial" pitchFamily="34" charset="0"/>
              <a:ea typeface="+mn-ea"/>
              <a:cs typeface="Arial" pitchFamily="34" charset="0"/>
            </a:rPr>
            <a:t>Монгол Улсын  "Статистикийн тухай"  хуулийн 22 дугаар зүйлийн 3 дугаар заалтын дагуу мэдээллийн нууцыг хадгална. </a:t>
          </a:r>
          <a:endParaRPr lang="en-US" sz="900" b="0" i="0">
            <a:latin typeface="Arial" pitchFamily="34" charset="0"/>
            <a:ea typeface="+mn-ea"/>
            <a:cs typeface="Arial" pitchFamily="34" charset="0"/>
          </a:endParaRPr>
        </a:p>
        <a:p>
          <a:pPr algn="l" rtl="1"/>
          <a:r>
            <a:rPr lang="en-US" sz="900" b="0" i="0"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900">
            <a:latin typeface="Arial" pitchFamily="34" charset="0"/>
            <a:cs typeface="Arial" pitchFamily="34" charset="0"/>
          </a:endParaRPr>
        </a:p>
        <a:p>
          <a:pPr algn="l" rtl="1"/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l" rtl="1"/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1"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0C6203-5422-4A7F-BF9A-FE7429117108}"/>
            </a:ext>
          </a:extLst>
        </xdr:cNvPr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246529</xdr:colOff>
      <xdr:row>7</xdr:row>
      <xdr:rowOff>56031</xdr:rowOff>
    </xdr:from>
    <xdr:to>
      <xdr:col>16</xdr:col>
      <xdr:colOff>513561</xdr:colOff>
      <xdr:row>11</xdr:row>
      <xdr:rowOff>89647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3092DE9-AE57-4110-9AF0-1CC503F78007}"/>
            </a:ext>
          </a:extLst>
        </xdr:cNvPr>
        <xdr:cNvSpPr txBox="1"/>
      </xdr:nvSpPr>
      <xdr:spPr>
        <a:xfrm>
          <a:off x="7888941" y="1647266"/>
          <a:ext cx="4301149" cy="1030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 Техникийн болон мэргэжлийн боловсрол, сургалтын өмчийн бүх хэлбэрийн байгууллага нь жил бүрийн 07-р сарын 01-ний дотор Хөдөлмөрийн асуудал эрхэлсэн төрийн захиргааны төв байгууллагад цахим болон маягт хэлбэрээр ирүүлнэ.</a:t>
          </a:r>
          <a:endParaRPr lang="en-US" sz="1000"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 Хөдөлмөрийн асуудал эрхэлсэн төрийн захиргааны төв байгууллага нь нэгтгэж, 07-р сарын 15-ны дотор Үндэсний статистикийн хороонд цахим болон маягт хэлбэрээр ирүүлнэ. </a:t>
          </a:r>
          <a:endParaRPr lang="en-US" sz="1000"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rgbClr val="000000"/>
              </a:solidFill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3133957</xdr:colOff>
      <xdr:row>2</xdr:row>
      <xdr:rowOff>54398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68EBABA-8671-432E-B029-EBE810499EC7}"/>
            </a:ext>
          </a:extLst>
        </xdr:cNvPr>
        <xdr:cNvSpPr txBox="1"/>
      </xdr:nvSpPr>
      <xdr:spPr>
        <a:xfrm>
          <a:off x="0" y="0"/>
          <a:ext cx="4000732" cy="54017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ts val="1100"/>
            </a:lnSpc>
          </a:pPr>
          <a:r>
            <a:rPr lang="mn-MN" sz="1000">
              <a:latin typeface="Arial" pitchFamily="34" charset="0"/>
              <a:cs typeface="Arial" pitchFamily="34" charset="0"/>
            </a:rPr>
            <a:t>Үндэсний статистикийн хорооны даргын</a:t>
          </a:r>
          <a:r>
            <a:rPr lang="en-US" sz="1000" baseline="0"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latin typeface="Arial" pitchFamily="34" charset="0"/>
              <a:cs typeface="Arial" pitchFamily="34" charset="0"/>
            </a:rPr>
            <a:t>2013 оны 12</a:t>
          </a:r>
          <a:r>
            <a:rPr lang="mn-MN" sz="1000" baseline="0">
              <a:latin typeface="Arial" pitchFamily="34" charset="0"/>
              <a:cs typeface="Arial" pitchFamily="34" charset="0"/>
            </a:rPr>
            <a:t> дугаар </a:t>
          </a:r>
          <a:r>
            <a:rPr lang="mn-MN" sz="1000">
              <a:latin typeface="Arial" pitchFamily="34" charset="0"/>
              <a:cs typeface="Arial" pitchFamily="34" charset="0"/>
            </a:rPr>
            <a:t>сарын 31-ний өдрийн 1/161 тоот тушаалаар батлав.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476362</xdr:colOff>
      <xdr:row>0</xdr:row>
      <xdr:rowOff>0</xdr:rowOff>
    </xdr:from>
    <xdr:to>
      <xdr:col>11</xdr:col>
      <xdr:colOff>300678</xdr:colOff>
      <xdr:row>2</xdr:row>
      <xdr:rowOff>156173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E5511048-0B4C-4CBD-BF38-8E950952CAE0}"/>
            </a:ext>
          </a:extLst>
        </xdr:cNvPr>
        <xdr:cNvSpPr txBox="1">
          <a:spLocks noChangeArrowheads="1"/>
        </xdr:cNvSpPr>
      </xdr:nvSpPr>
      <xdr:spPr bwMode="auto">
        <a:xfrm>
          <a:off x="5372212" y="0"/>
          <a:ext cx="3720041" cy="64194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 eaLnBrk="1" fontAlgn="auto" latinLnBrk="0" hangingPunct="1">
            <a:lnSpc>
              <a:spcPts val="700"/>
            </a:lnSpc>
          </a:pPr>
          <a:r>
            <a:rPr lang="mn-MN" sz="1000" b="0" i="0" baseline="0">
              <a:latin typeface="Arial" pitchFamily="34" charset="0"/>
              <a:ea typeface="+mn-ea"/>
              <a:cs typeface="Arial" pitchFamily="34" charset="0"/>
            </a:rPr>
            <a:t>Монгол Улсын  "Статистикийн тухай"  хуулийн 22 дугаар зүйлийн 3 дугаар заалтын дагуу мэдээллийн нууцыг хадгална. </a:t>
          </a:r>
          <a:endParaRPr lang="en-US" sz="900"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700"/>
            </a:lnSpc>
          </a:pPr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800"/>
            </a:lnSpc>
          </a:pPr>
          <a:endParaRPr lang="en-US" sz="900" b="1" i="0">
            <a:latin typeface="Arial" pitchFamily="34" charset="0"/>
            <a:ea typeface="+mn-ea"/>
            <a:cs typeface="Arial" pitchFamily="34" charset="0"/>
          </a:endParaRPr>
        </a:p>
        <a:p>
          <a:pPr algn="ctr" rtl="1">
            <a:lnSpc>
              <a:spcPts val="700"/>
            </a:lnSpc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1">
            <a:lnSpc>
              <a:spcPts val="600"/>
            </a:lnSpc>
            <a:defRPr sz="1000"/>
          </a:pPr>
          <a:endParaRPr lang="en-US" sz="9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STATISTIC/2018-STATISTIC-2018-2019/TMB-10%2010A%202018-2019/ARKHANGAI%20MSUT%20TMB-10%201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МБ-10"/>
      <sheetName val="ТМБ-10 ЗААВАР"/>
      <sheetName val="ТМБ-10а"/>
      <sheetName val="ТМБ-10а ЗААВАР"/>
    </sheetNames>
    <sheetDataSet>
      <sheetData sheetId="0">
        <row r="19">
          <cell r="A19" t="str">
            <v>8211-20</v>
          </cell>
          <cell r="B19" t="str">
            <v>Автомашины засварчин</v>
          </cell>
        </row>
        <row r="20">
          <cell r="A20" t="str">
            <v>7126-36</v>
          </cell>
          <cell r="B20" t="str">
            <v>Барилгын сантехникч</v>
          </cell>
        </row>
        <row r="21">
          <cell r="A21" t="str">
            <v>7123-20</v>
          </cell>
          <cell r="B21" t="str">
            <v>Барилгын засал чимэглэлчин</v>
          </cell>
        </row>
        <row r="22">
          <cell r="A22" t="str">
            <v>5120-11</v>
          </cell>
          <cell r="B22" t="str">
            <v>Тогооч</v>
          </cell>
        </row>
        <row r="23">
          <cell r="A23" t="str">
            <v>5141-11</v>
          </cell>
          <cell r="B23" t="str">
            <v>Үсчин</v>
          </cell>
        </row>
        <row r="24">
          <cell r="A24" t="str">
            <v>7112-19</v>
          </cell>
          <cell r="B24" t="str">
            <v>Барилгын Өрөг Угсрагч</v>
          </cell>
        </row>
        <row r="25">
          <cell r="A25" t="str">
            <v>7317-11</v>
          </cell>
          <cell r="B25" t="str">
            <v xml:space="preserve">Бэлэг  дурсгалын зүйл урлаач </v>
          </cell>
        </row>
        <row r="27">
          <cell r="A27" t="str">
            <v>5142-11</v>
          </cell>
          <cell r="B27" t="str">
            <v>Гоо засалч</v>
          </cell>
        </row>
        <row r="28">
          <cell r="A28" t="str">
            <v>7115-24</v>
          </cell>
          <cell r="B28" t="str">
            <v>Модон эдлэлийн мужаан</v>
          </cell>
        </row>
        <row r="29">
          <cell r="A29" t="str">
            <v>6112-13</v>
          </cell>
          <cell r="B29" t="str">
            <v>Жимс, Жимсгэний аж ахуй фермер</v>
          </cell>
        </row>
        <row r="30">
          <cell r="A30" t="str">
            <v>7533-28</v>
          </cell>
          <cell r="B30" t="str">
            <v>Оёмол бүтээгдэхүүний оёдолчин</v>
          </cell>
        </row>
        <row r="31">
          <cell r="A31" t="str">
            <v>7421-16</v>
          </cell>
          <cell r="B31" t="str">
            <v>Цахим тоног төхөөрөмж үйлчилгээний ажилтан</v>
          </cell>
        </row>
        <row r="32">
          <cell r="A32" t="str">
            <v>8152-36</v>
          </cell>
          <cell r="B32" t="str">
            <v>Ноос ноолуур  боловсруулалтын технологийн ажилтан</v>
          </cell>
        </row>
        <row r="34">
          <cell r="A34" t="str">
            <v>6221-23</v>
          </cell>
          <cell r="B34" t="str">
            <v>Малын асргаа /санитар/</v>
          </cell>
        </row>
        <row r="35">
          <cell r="A35" t="str">
            <v>7513-23</v>
          </cell>
          <cell r="B35" t="str">
            <v>Сүү боловсруулах үйлдвэрлэлийн ажилтан</v>
          </cell>
        </row>
        <row r="36">
          <cell r="A36" t="str">
            <v>6112-25</v>
          </cell>
          <cell r="B36" t="str">
            <v>Хүлэмжийн аж ахуй фермер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C7E2A-7CE3-4DC6-AC5F-DEC0E81F8D22}">
  <sheetPr>
    <tabColor rgb="FF00B050"/>
  </sheetPr>
  <dimension ref="A1:K912"/>
  <sheetViews>
    <sheetView view="pageBreakPreview" zoomScaleNormal="100" zoomScaleSheetLayoutView="100" workbookViewId="0">
      <selection activeCell="O25" sqref="O25"/>
    </sheetView>
  </sheetViews>
  <sheetFormatPr defaultRowHeight="12.75"/>
  <cols>
    <col min="1" max="1" width="10.28515625" style="210" customWidth="1"/>
    <col min="2" max="6" width="9.140625" style="225"/>
    <col min="7" max="7" width="9.140625" style="77"/>
    <col min="8" max="11" width="11" style="77" customWidth="1"/>
    <col min="12" max="16384" width="9.140625" style="77"/>
  </cols>
  <sheetData>
    <row r="1" spans="1:11" ht="16.5">
      <c r="A1" s="170"/>
      <c r="B1" s="73"/>
      <c r="C1" s="78"/>
      <c r="D1" s="78"/>
      <c r="E1" s="78"/>
      <c r="F1" s="78"/>
      <c r="G1" s="74"/>
      <c r="H1" s="75"/>
      <c r="I1" s="75"/>
      <c r="J1" s="76" t="s">
        <v>0</v>
      </c>
      <c r="K1" s="76"/>
    </row>
    <row r="2" spans="1:11" ht="16.5">
      <c r="A2" s="171"/>
      <c r="B2" s="73"/>
      <c r="C2" s="78"/>
      <c r="D2" s="78"/>
      <c r="E2" s="78"/>
      <c r="F2" s="78"/>
      <c r="G2" s="74"/>
      <c r="H2" s="75"/>
      <c r="I2" s="75"/>
      <c r="J2" s="75"/>
      <c r="K2" s="75"/>
    </row>
    <row r="3" spans="1:11" ht="16.5">
      <c r="A3" s="171"/>
      <c r="B3" s="78"/>
      <c r="C3" s="78"/>
      <c r="D3" s="78"/>
      <c r="E3" s="78"/>
      <c r="F3" s="78"/>
      <c r="G3" s="74"/>
      <c r="H3" s="75"/>
      <c r="I3" s="75"/>
      <c r="J3" s="75"/>
      <c r="K3" s="75"/>
    </row>
    <row r="4" spans="1:11" ht="16.5">
      <c r="A4" s="171"/>
      <c r="B4" s="78"/>
      <c r="C4" s="78"/>
      <c r="D4" s="78"/>
      <c r="E4" s="78"/>
      <c r="F4" s="78"/>
      <c r="G4" s="74"/>
      <c r="H4" s="75"/>
      <c r="I4" s="75"/>
      <c r="J4" s="75"/>
      <c r="K4" s="75"/>
    </row>
    <row r="5" spans="1:11" ht="16.5">
      <c r="A5" s="171"/>
      <c r="B5" s="78"/>
      <c r="C5" s="78"/>
      <c r="D5" s="78"/>
      <c r="E5" s="78"/>
      <c r="F5" s="78"/>
      <c r="G5" s="74"/>
      <c r="H5" s="75"/>
      <c r="I5" s="75"/>
      <c r="J5" s="75"/>
      <c r="K5" s="75"/>
    </row>
    <row r="6" spans="1:11" ht="16.5">
      <c r="A6" s="171"/>
      <c r="B6" s="78"/>
      <c r="C6" s="78"/>
      <c r="D6" s="78"/>
      <c r="E6" s="78"/>
      <c r="F6" s="78"/>
      <c r="G6" s="74"/>
      <c r="H6" s="75"/>
      <c r="I6" s="75"/>
      <c r="J6" s="75"/>
      <c r="K6" s="75"/>
    </row>
    <row r="7" spans="1:11" ht="15">
      <c r="A7" s="79" t="s">
        <v>1</v>
      </c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15">
      <c r="A8" s="80" t="s">
        <v>2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16.5">
      <c r="A9" s="81"/>
      <c r="B9" s="82"/>
      <c r="C9" s="82"/>
      <c r="D9" s="82"/>
      <c r="E9" s="82"/>
      <c r="F9" s="82"/>
      <c r="G9" s="83"/>
      <c r="H9" s="84"/>
      <c r="I9" s="84"/>
      <c r="J9" s="84"/>
      <c r="K9" s="84"/>
    </row>
    <row r="10" spans="1:11" ht="16.5">
      <c r="A10" s="171"/>
      <c r="B10" s="78"/>
      <c r="C10" s="78"/>
      <c r="D10" s="78"/>
      <c r="E10" s="78"/>
      <c r="F10" s="78"/>
      <c r="G10" s="74"/>
      <c r="H10" s="85"/>
      <c r="I10" s="75"/>
      <c r="J10" s="75"/>
      <c r="K10" s="75"/>
    </row>
    <row r="11" spans="1:11">
      <c r="A11" s="172" t="s">
        <v>4</v>
      </c>
      <c r="B11" s="211" t="s">
        <v>5</v>
      </c>
      <c r="C11" s="212"/>
      <c r="D11" s="212"/>
      <c r="E11" s="212"/>
      <c r="F11" s="213"/>
      <c r="G11" s="87" t="s">
        <v>6</v>
      </c>
      <c r="H11" s="68" t="s">
        <v>7</v>
      </c>
      <c r="I11" s="69"/>
      <c r="J11" s="69"/>
      <c r="K11" s="70"/>
    </row>
    <row r="12" spans="1:11">
      <c r="A12" s="172"/>
      <c r="B12" s="214"/>
      <c r="C12" s="215"/>
      <c r="D12" s="215"/>
      <c r="E12" s="215"/>
      <c r="F12" s="216"/>
      <c r="G12" s="87"/>
      <c r="H12" s="71"/>
      <c r="I12" s="86" t="s">
        <v>8</v>
      </c>
      <c r="J12" s="86" t="s">
        <v>9</v>
      </c>
      <c r="K12" s="86" t="s">
        <v>10</v>
      </c>
    </row>
    <row r="13" spans="1:11">
      <c r="A13" s="172"/>
      <c r="B13" s="214"/>
      <c r="C13" s="215"/>
      <c r="D13" s="215"/>
      <c r="E13" s="215"/>
      <c r="F13" s="216"/>
      <c r="G13" s="87"/>
      <c r="H13" s="71"/>
      <c r="I13" s="86"/>
      <c r="J13" s="86"/>
      <c r="K13" s="86"/>
    </row>
    <row r="14" spans="1:11">
      <c r="A14" s="172"/>
      <c r="B14" s="214"/>
      <c r="C14" s="215"/>
      <c r="D14" s="215"/>
      <c r="E14" s="215"/>
      <c r="F14" s="216"/>
      <c r="G14" s="87"/>
      <c r="H14" s="71"/>
      <c r="I14" s="86"/>
      <c r="J14" s="86"/>
      <c r="K14" s="86"/>
    </row>
    <row r="15" spans="1:11">
      <c r="A15" s="172"/>
      <c r="B15" s="214"/>
      <c r="C15" s="215"/>
      <c r="D15" s="215"/>
      <c r="E15" s="215"/>
      <c r="F15" s="216"/>
      <c r="G15" s="87"/>
      <c r="H15" s="71"/>
      <c r="I15" s="86"/>
      <c r="J15" s="86"/>
      <c r="K15" s="86"/>
    </row>
    <row r="16" spans="1:11">
      <c r="A16" s="172"/>
      <c r="B16" s="217"/>
      <c r="C16" s="218"/>
      <c r="D16" s="218"/>
      <c r="E16" s="218"/>
      <c r="F16" s="219"/>
      <c r="G16" s="87"/>
      <c r="H16" s="72"/>
      <c r="I16" s="86"/>
      <c r="J16" s="86"/>
      <c r="K16" s="86"/>
    </row>
    <row r="17" spans="1:11" ht="14.25">
      <c r="A17" s="173" t="s">
        <v>11</v>
      </c>
      <c r="B17" s="220" t="s">
        <v>12</v>
      </c>
      <c r="C17" s="221"/>
      <c r="D17" s="221"/>
      <c r="E17" s="221"/>
      <c r="F17" s="222"/>
      <c r="G17" s="41" t="s">
        <v>13</v>
      </c>
      <c r="H17" s="4" t="s">
        <v>14</v>
      </c>
      <c r="I17" s="5" t="s">
        <v>15</v>
      </c>
      <c r="J17" s="5" t="s">
        <v>16</v>
      </c>
      <c r="K17" s="5" t="s">
        <v>17</v>
      </c>
    </row>
    <row r="18" spans="1:11" ht="14.25">
      <c r="A18" s="88" t="s">
        <v>18</v>
      </c>
      <c r="B18" s="89"/>
      <c r="C18" s="89"/>
      <c r="D18" s="89"/>
      <c r="E18" s="89"/>
      <c r="F18" s="90"/>
      <c r="G18" s="91" t="s">
        <v>14</v>
      </c>
      <c r="H18" s="4">
        <f>+H19+H314+H451+H742+H803+H811+H834+H903</f>
        <v>11356</v>
      </c>
      <c r="I18" s="4">
        <f>+I19+I314+I451+I742+I803+I811+I834+I903</f>
        <v>9011</v>
      </c>
      <c r="J18" s="4">
        <f>+J19+J314+J451+J742+J803+J811+J834+J903</f>
        <v>1808</v>
      </c>
      <c r="K18" s="4">
        <f>+K19+K314+K451+K742+K803+K811+K834+K903</f>
        <v>537</v>
      </c>
    </row>
    <row r="19" spans="1:11">
      <c r="A19" s="92" t="s">
        <v>19</v>
      </c>
      <c r="B19" s="93"/>
      <c r="C19" s="93"/>
      <c r="D19" s="93"/>
      <c r="E19" s="93"/>
      <c r="F19" s="94"/>
      <c r="G19" s="17" t="s">
        <v>15</v>
      </c>
      <c r="H19" s="95">
        <f>+H20+H37+H48+H62+H70+H84+H97+H105+H119+H139+H155+H176+H182+H191+H199+H206+H214+H227+H237+H247+H258+H264+H285+H295+H303</f>
        <v>3084</v>
      </c>
      <c r="I19" s="95">
        <f>+I20+I37+I48+I62+I70+I84+I97+I105+I119+I139+I155+I176+I182+I191+I199+I206+I214+I227+I237+I247+I258+I264+I285+I295+I303</f>
        <v>2531</v>
      </c>
      <c r="J19" s="95">
        <f>+J20+J37+J48+J62+J70+J84+J97+J105+J119+J139+J155+J176+J182+J191+J199+J206+J214+J227+J237+J247+J258+J264+J285+J295+J303</f>
        <v>442</v>
      </c>
      <c r="K19" s="95">
        <f>+K20+K37+K48+K62+K70+K84+K97+K105+K119+K139+K155+K176+K182+K191+K199+K206+K214+K227+K237+K247+K258+K264+K285+K295+K303</f>
        <v>111</v>
      </c>
    </row>
    <row r="20" spans="1:11">
      <c r="A20" s="92" t="s">
        <v>20</v>
      </c>
      <c r="B20" s="93"/>
      <c r="C20" s="93"/>
      <c r="D20" s="93"/>
      <c r="E20" s="93"/>
      <c r="F20" s="94"/>
      <c r="G20" s="17" t="s">
        <v>16</v>
      </c>
      <c r="H20" s="95">
        <f>SUM(H21:H36)</f>
        <v>181</v>
      </c>
      <c r="I20" s="95">
        <f>SUM(I21:I36)</f>
        <v>177</v>
      </c>
      <c r="J20" s="95">
        <f>SUM(J21:J36)</f>
        <v>4</v>
      </c>
      <c r="K20" s="95">
        <f>SUM(K21:K36)</f>
        <v>0</v>
      </c>
    </row>
    <row r="21" spans="1:11">
      <c r="A21" s="96" t="str">
        <f>'[1]ТМБ-10'!A19</f>
        <v>8211-20</v>
      </c>
      <c r="B21" s="97" t="str">
        <f>'[1]ТМБ-10'!B19</f>
        <v>Автомашины засварчин</v>
      </c>
      <c r="C21" s="98"/>
      <c r="D21" s="98"/>
      <c r="E21" s="98"/>
      <c r="F21" s="99"/>
      <c r="G21" s="17" t="s">
        <v>17</v>
      </c>
      <c r="H21" s="100">
        <f>+I21+J21+K21</f>
        <v>1</v>
      </c>
      <c r="I21" s="6">
        <v>1</v>
      </c>
      <c r="J21" s="6"/>
      <c r="K21" s="6"/>
    </row>
    <row r="22" spans="1:11">
      <c r="A22" s="96" t="str">
        <f>'[1]ТМБ-10'!A20</f>
        <v>7126-36</v>
      </c>
      <c r="B22" s="97" t="str">
        <f>'[1]ТМБ-10'!B20</f>
        <v>Барилгын сантехникч</v>
      </c>
      <c r="C22" s="98"/>
      <c r="D22" s="98"/>
      <c r="E22" s="98"/>
      <c r="F22" s="99"/>
      <c r="G22" s="17" t="s">
        <v>21</v>
      </c>
      <c r="H22" s="100">
        <f t="shared" ref="H22:H85" si="0">+I22+J22+K22</f>
        <v>26</v>
      </c>
      <c r="I22" s="6">
        <v>24</v>
      </c>
      <c r="J22" s="6">
        <v>2</v>
      </c>
      <c r="K22" s="6"/>
    </row>
    <row r="23" spans="1:11">
      <c r="A23" s="96" t="str">
        <f>'[1]ТМБ-10'!A21</f>
        <v>7123-20</v>
      </c>
      <c r="B23" s="97" t="str">
        <f>'[1]ТМБ-10'!B21</f>
        <v>Барилгын засал чимэглэлчин</v>
      </c>
      <c r="C23" s="98"/>
      <c r="D23" s="98"/>
      <c r="E23" s="98"/>
      <c r="F23" s="99"/>
      <c r="G23" s="17" t="s">
        <v>22</v>
      </c>
      <c r="H23" s="100">
        <f t="shared" si="0"/>
        <v>10</v>
      </c>
      <c r="I23" s="6">
        <v>10</v>
      </c>
      <c r="J23" s="6"/>
      <c r="K23" s="6"/>
    </row>
    <row r="24" spans="1:11">
      <c r="A24" s="96" t="str">
        <f>'[1]ТМБ-10'!A22</f>
        <v>5120-11</v>
      </c>
      <c r="B24" s="97" t="str">
        <f>'[1]ТМБ-10'!B22</f>
        <v>Тогооч</v>
      </c>
      <c r="C24" s="98"/>
      <c r="D24" s="98"/>
      <c r="E24" s="98"/>
      <c r="F24" s="99"/>
      <c r="G24" s="17" t="s">
        <v>23</v>
      </c>
      <c r="H24" s="100">
        <f t="shared" si="0"/>
        <v>18</v>
      </c>
      <c r="I24" s="6">
        <v>18</v>
      </c>
      <c r="J24" s="6"/>
      <c r="K24" s="6"/>
    </row>
    <row r="25" spans="1:11">
      <c r="A25" s="96" t="str">
        <f>'[1]ТМБ-10'!A23</f>
        <v>5141-11</v>
      </c>
      <c r="B25" s="97" t="str">
        <f>'[1]ТМБ-10'!B23</f>
        <v>Үсчин</v>
      </c>
      <c r="C25" s="98"/>
      <c r="D25" s="98"/>
      <c r="E25" s="98"/>
      <c r="F25" s="99"/>
      <c r="G25" s="17" t="s">
        <v>24</v>
      </c>
      <c r="H25" s="100">
        <f t="shared" si="0"/>
        <v>3</v>
      </c>
      <c r="I25" s="6">
        <v>2</v>
      </c>
      <c r="J25" s="6">
        <v>1</v>
      </c>
      <c r="K25" s="6"/>
    </row>
    <row r="26" spans="1:11">
      <c r="A26" s="96" t="str">
        <f>'[1]ТМБ-10'!A24</f>
        <v>7112-19</v>
      </c>
      <c r="B26" s="97" t="str">
        <f>'[1]ТМБ-10'!B24</f>
        <v>Барилгын Өрөг Угсрагч</v>
      </c>
      <c r="C26" s="98"/>
      <c r="D26" s="98"/>
      <c r="E26" s="98"/>
      <c r="F26" s="99"/>
      <c r="G26" s="17" t="s">
        <v>25</v>
      </c>
      <c r="H26" s="100">
        <f t="shared" si="0"/>
        <v>14</v>
      </c>
      <c r="I26" s="6">
        <v>14</v>
      </c>
      <c r="J26" s="6"/>
      <c r="K26" s="6"/>
    </row>
    <row r="27" spans="1:11">
      <c r="A27" s="96" t="str">
        <f>'[1]ТМБ-10'!A25</f>
        <v>7317-11</v>
      </c>
      <c r="B27" s="97" t="str">
        <f>'[1]ТМБ-10'!B25</f>
        <v xml:space="preserve">Бэлэг  дурсгалын зүйл урлаач </v>
      </c>
      <c r="C27" s="98"/>
      <c r="D27" s="98"/>
      <c r="E27" s="98"/>
      <c r="F27" s="99"/>
      <c r="G27" s="17" t="s">
        <v>26</v>
      </c>
      <c r="H27" s="100">
        <f t="shared" si="0"/>
        <v>14</v>
      </c>
      <c r="I27" s="6">
        <v>14</v>
      </c>
      <c r="J27" s="6"/>
      <c r="K27" s="6"/>
    </row>
    <row r="28" spans="1:11">
      <c r="A28" s="96" t="str">
        <f>'[1]ТМБ-10'!A27</f>
        <v>5142-11</v>
      </c>
      <c r="B28" s="97" t="str">
        <f>'[1]ТМБ-10'!B27</f>
        <v>Гоо засалч</v>
      </c>
      <c r="C28" s="98"/>
      <c r="D28" s="98"/>
      <c r="E28" s="98"/>
      <c r="F28" s="99"/>
      <c r="G28" s="17" t="s">
        <v>27</v>
      </c>
      <c r="H28" s="100">
        <f t="shared" si="0"/>
        <v>15</v>
      </c>
      <c r="I28" s="6">
        <v>15</v>
      </c>
      <c r="J28" s="6"/>
      <c r="K28" s="6"/>
    </row>
    <row r="29" spans="1:11">
      <c r="A29" s="96" t="str">
        <f>'[1]ТМБ-10'!A28</f>
        <v>7115-24</v>
      </c>
      <c r="B29" s="97" t="str">
        <f>'[1]ТМБ-10'!B28</f>
        <v>Модон эдлэлийн мужаан</v>
      </c>
      <c r="C29" s="98"/>
      <c r="D29" s="98"/>
      <c r="E29" s="98"/>
      <c r="F29" s="99"/>
      <c r="G29" s="17" t="s">
        <v>28</v>
      </c>
      <c r="H29" s="100">
        <f t="shared" si="0"/>
        <v>9</v>
      </c>
      <c r="I29" s="6">
        <v>9</v>
      </c>
      <c r="J29" s="6"/>
      <c r="K29" s="6"/>
    </row>
    <row r="30" spans="1:11">
      <c r="A30" s="96" t="str">
        <f>'[1]ТМБ-10'!A29</f>
        <v>6112-13</v>
      </c>
      <c r="B30" s="97" t="str">
        <f>'[1]ТМБ-10'!B29</f>
        <v>Жимс, Жимсгэний аж ахуй фермер</v>
      </c>
      <c r="C30" s="98"/>
      <c r="D30" s="98"/>
      <c r="E30" s="98"/>
      <c r="F30" s="99"/>
      <c r="G30" s="17" t="s">
        <v>29</v>
      </c>
      <c r="H30" s="100">
        <f t="shared" si="0"/>
        <v>2</v>
      </c>
      <c r="I30" s="6">
        <v>1</v>
      </c>
      <c r="J30" s="6">
        <v>1</v>
      </c>
      <c r="K30" s="6"/>
    </row>
    <row r="31" spans="1:11">
      <c r="A31" s="96" t="str">
        <f>'[1]ТМБ-10'!A30</f>
        <v>7533-28</v>
      </c>
      <c r="B31" s="97" t="str">
        <f>'[1]ТМБ-10'!B30</f>
        <v>Оёмол бүтээгдэхүүний оёдолчин</v>
      </c>
      <c r="C31" s="98"/>
      <c r="D31" s="98"/>
      <c r="E31" s="98"/>
      <c r="F31" s="99"/>
      <c r="G31" s="17" t="s">
        <v>30</v>
      </c>
      <c r="H31" s="100">
        <f t="shared" si="0"/>
        <v>5</v>
      </c>
      <c r="I31" s="6">
        <v>5</v>
      </c>
      <c r="J31" s="6"/>
      <c r="K31" s="6"/>
    </row>
    <row r="32" spans="1:11">
      <c r="A32" s="96" t="str">
        <f>'[1]ТМБ-10'!A31</f>
        <v>7421-16</v>
      </c>
      <c r="B32" s="97" t="str">
        <f>'[1]ТМБ-10'!B31</f>
        <v>Цахим тоног төхөөрөмж үйлчилгээний ажилтан</v>
      </c>
      <c r="C32" s="98"/>
      <c r="D32" s="98"/>
      <c r="E32" s="98"/>
      <c r="F32" s="99"/>
      <c r="G32" s="17" t="s">
        <v>31</v>
      </c>
      <c r="H32" s="100">
        <f t="shared" si="0"/>
        <v>29</v>
      </c>
      <c r="I32" s="6">
        <v>29</v>
      </c>
      <c r="J32" s="6"/>
      <c r="K32" s="6"/>
    </row>
    <row r="33" spans="1:11">
      <c r="A33" s="96" t="str">
        <f>'[1]ТМБ-10'!A32</f>
        <v>8152-36</v>
      </c>
      <c r="B33" s="97" t="str">
        <f>'[1]ТМБ-10'!B32</f>
        <v>Ноос ноолуур  боловсруулалтын технологийн ажилтан</v>
      </c>
      <c r="C33" s="98"/>
      <c r="D33" s="98"/>
      <c r="E33" s="98"/>
      <c r="F33" s="99"/>
      <c r="G33" s="17" t="s">
        <v>32</v>
      </c>
      <c r="H33" s="100">
        <f t="shared" si="0"/>
        <v>8</v>
      </c>
      <c r="I33" s="6">
        <v>8</v>
      </c>
      <c r="J33" s="6"/>
      <c r="K33" s="6"/>
    </row>
    <row r="34" spans="1:11">
      <c r="A34" s="96" t="str">
        <f>'[1]ТМБ-10'!A34</f>
        <v>6221-23</v>
      </c>
      <c r="B34" s="97" t="str">
        <f>'[1]ТМБ-10'!B34</f>
        <v>Малын асргаа /санитар/</v>
      </c>
      <c r="C34" s="98"/>
      <c r="D34" s="98"/>
      <c r="E34" s="98"/>
      <c r="F34" s="99"/>
      <c r="G34" s="17" t="s">
        <v>33</v>
      </c>
      <c r="H34" s="100">
        <f t="shared" si="0"/>
        <v>5</v>
      </c>
      <c r="I34" s="6">
        <v>5</v>
      </c>
      <c r="J34" s="6"/>
      <c r="K34" s="6"/>
    </row>
    <row r="35" spans="1:11">
      <c r="A35" s="96" t="str">
        <f>'[1]ТМБ-10'!A35</f>
        <v>7513-23</v>
      </c>
      <c r="B35" s="97" t="str">
        <f>'[1]ТМБ-10'!B35</f>
        <v>Сүү боловсруулах үйлдвэрлэлийн ажилтан</v>
      </c>
      <c r="C35" s="98"/>
      <c r="D35" s="98"/>
      <c r="E35" s="98"/>
      <c r="F35" s="99"/>
      <c r="G35" s="17" t="s">
        <v>34</v>
      </c>
      <c r="H35" s="100">
        <f t="shared" si="0"/>
        <v>11</v>
      </c>
      <c r="I35" s="6">
        <v>11</v>
      </c>
      <c r="J35" s="6"/>
      <c r="K35" s="6"/>
    </row>
    <row r="36" spans="1:11">
      <c r="A36" s="96" t="str">
        <f>'[1]ТМБ-10'!A36</f>
        <v>6112-25</v>
      </c>
      <c r="B36" s="97" t="str">
        <f>'[1]ТМБ-10'!B36</f>
        <v>Хүлэмжийн аж ахуй фермер</v>
      </c>
      <c r="C36" s="98"/>
      <c r="D36" s="98"/>
      <c r="E36" s="98"/>
      <c r="F36" s="99"/>
      <c r="G36" s="17" t="s">
        <v>35</v>
      </c>
      <c r="H36" s="100">
        <f t="shared" si="0"/>
        <v>11</v>
      </c>
      <c r="I36" s="6">
        <v>11</v>
      </c>
      <c r="J36" s="6"/>
      <c r="K36" s="6"/>
    </row>
    <row r="37" spans="1:11">
      <c r="A37" s="92" t="s">
        <v>36</v>
      </c>
      <c r="B37" s="93"/>
      <c r="C37" s="93"/>
      <c r="D37" s="93"/>
      <c r="E37" s="93"/>
      <c r="F37" s="94"/>
      <c r="G37" s="17" t="s">
        <v>37</v>
      </c>
      <c r="H37" s="95">
        <f>SUM(H38:H47)</f>
        <v>89</v>
      </c>
      <c r="I37" s="95">
        <f>SUM(I38:I47)</f>
        <v>58</v>
      </c>
      <c r="J37" s="95">
        <f>SUM(J38:J47)</f>
        <v>31</v>
      </c>
      <c r="K37" s="95">
        <f>SUM(K38:K47)</f>
        <v>0</v>
      </c>
    </row>
    <row r="38" spans="1:11">
      <c r="A38" s="96" t="s">
        <v>38</v>
      </c>
      <c r="B38" s="97" t="s">
        <v>39</v>
      </c>
      <c r="C38" s="98"/>
      <c r="D38" s="98"/>
      <c r="E38" s="98"/>
      <c r="F38" s="99"/>
      <c r="G38" s="17" t="s">
        <v>40</v>
      </c>
      <c r="H38" s="100">
        <f t="shared" si="0"/>
        <v>5</v>
      </c>
      <c r="I38" s="6">
        <v>2</v>
      </c>
      <c r="J38" s="6">
        <v>3</v>
      </c>
      <c r="K38" s="6"/>
    </row>
    <row r="39" spans="1:11">
      <c r="A39" s="96" t="s">
        <v>41</v>
      </c>
      <c r="B39" s="97" t="s">
        <v>42</v>
      </c>
      <c r="C39" s="98"/>
      <c r="D39" s="98"/>
      <c r="E39" s="98"/>
      <c r="F39" s="99"/>
      <c r="G39" s="17" t="s">
        <v>43</v>
      </c>
      <c r="H39" s="100">
        <f t="shared" si="0"/>
        <v>9</v>
      </c>
      <c r="I39" s="6">
        <v>5</v>
      </c>
      <c r="J39" s="6">
        <v>4</v>
      </c>
      <c r="K39" s="6"/>
    </row>
    <row r="40" spans="1:11">
      <c r="A40" s="96" t="s">
        <v>44</v>
      </c>
      <c r="B40" s="97" t="s">
        <v>45</v>
      </c>
      <c r="C40" s="98"/>
      <c r="D40" s="98"/>
      <c r="E40" s="98"/>
      <c r="F40" s="99"/>
      <c r="G40" s="17" t="s">
        <v>46</v>
      </c>
      <c r="H40" s="100">
        <f t="shared" si="0"/>
        <v>11</v>
      </c>
      <c r="I40" s="6">
        <v>4</v>
      </c>
      <c r="J40" s="6">
        <v>7</v>
      </c>
      <c r="K40" s="6"/>
    </row>
    <row r="41" spans="1:11">
      <c r="A41" s="96" t="s">
        <v>47</v>
      </c>
      <c r="B41" s="97" t="s">
        <v>48</v>
      </c>
      <c r="C41" s="98"/>
      <c r="D41" s="98"/>
      <c r="E41" s="98"/>
      <c r="F41" s="99"/>
      <c r="G41" s="17" t="s">
        <v>49</v>
      </c>
      <c r="H41" s="100">
        <f t="shared" si="0"/>
        <v>13</v>
      </c>
      <c r="I41" s="6">
        <v>8</v>
      </c>
      <c r="J41" s="6">
        <v>5</v>
      </c>
      <c r="K41" s="6"/>
    </row>
    <row r="42" spans="1:11">
      <c r="A42" s="96" t="s">
        <v>50</v>
      </c>
      <c r="B42" s="97" t="s">
        <v>51</v>
      </c>
      <c r="C42" s="98"/>
      <c r="D42" s="98"/>
      <c r="E42" s="98"/>
      <c r="F42" s="99"/>
      <c r="G42" s="17" t="s">
        <v>52</v>
      </c>
      <c r="H42" s="100">
        <f t="shared" si="0"/>
        <v>10</v>
      </c>
      <c r="I42" s="6">
        <v>4</v>
      </c>
      <c r="J42" s="6">
        <v>6</v>
      </c>
      <c r="K42" s="6"/>
    </row>
    <row r="43" spans="1:11">
      <c r="A43" s="96" t="s">
        <v>53</v>
      </c>
      <c r="B43" s="97" t="s">
        <v>54</v>
      </c>
      <c r="C43" s="98"/>
      <c r="D43" s="98"/>
      <c r="E43" s="98"/>
      <c r="F43" s="99"/>
      <c r="G43" s="17" t="s">
        <v>55</v>
      </c>
      <c r="H43" s="100">
        <f t="shared" si="0"/>
        <v>13</v>
      </c>
      <c r="I43" s="6">
        <v>13</v>
      </c>
      <c r="J43" s="6"/>
      <c r="K43" s="6"/>
    </row>
    <row r="44" spans="1:11">
      <c r="A44" s="96" t="s">
        <v>56</v>
      </c>
      <c r="B44" s="97" t="s">
        <v>57</v>
      </c>
      <c r="C44" s="98"/>
      <c r="D44" s="98"/>
      <c r="E44" s="98"/>
      <c r="F44" s="99"/>
      <c r="G44" s="17" t="s">
        <v>58</v>
      </c>
      <c r="H44" s="100">
        <f t="shared" si="0"/>
        <v>8</v>
      </c>
      <c r="I44" s="6">
        <v>7</v>
      </c>
      <c r="J44" s="6">
        <v>1</v>
      </c>
      <c r="K44" s="6"/>
    </row>
    <row r="45" spans="1:11">
      <c r="A45" s="96" t="s">
        <v>59</v>
      </c>
      <c r="B45" s="97" t="s">
        <v>60</v>
      </c>
      <c r="C45" s="98"/>
      <c r="D45" s="98"/>
      <c r="E45" s="98"/>
      <c r="F45" s="99"/>
      <c r="G45" s="17" t="s">
        <v>61</v>
      </c>
      <c r="H45" s="100">
        <f t="shared" si="0"/>
        <v>5</v>
      </c>
      <c r="I45" s="6">
        <v>4</v>
      </c>
      <c r="J45" s="6">
        <v>1</v>
      </c>
      <c r="K45" s="6"/>
    </row>
    <row r="46" spans="1:11">
      <c r="A46" s="96" t="s">
        <v>62</v>
      </c>
      <c r="B46" s="97" t="s">
        <v>63</v>
      </c>
      <c r="C46" s="98"/>
      <c r="D46" s="98"/>
      <c r="E46" s="98"/>
      <c r="F46" s="99"/>
      <c r="G46" s="17" t="s">
        <v>64</v>
      </c>
      <c r="H46" s="100">
        <f t="shared" si="0"/>
        <v>8</v>
      </c>
      <c r="I46" s="6">
        <v>8</v>
      </c>
      <c r="J46" s="6"/>
      <c r="K46" s="6"/>
    </row>
    <row r="47" spans="1:11">
      <c r="A47" s="96" t="s">
        <v>65</v>
      </c>
      <c r="B47" s="97" t="s">
        <v>66</v>
      </c>
      <c r="C47" s="98"/>
      <c r="D47" s="98"/>
      <c r="E47" s="98"/>
      <c r="F47" s="99"/>
      <c r="G47" s="17" t="s">
        <v>67</v>
      </c>
      <c r="H47" s="100">
        <f t="shared" si="0"/>
        <v>7</v>
      </c>
      <c r="I47" s="6">
        <v>3</v>
      </c>
      <c r="J47" s="6">
        <v>4</v>
      </c>
      <c r="K47" s="6"/>
    </row>
    <row r="48" spans="1:11">
      <c r="A48" s="101" t="s">
        <v>68</v>
      </c>
      <c r="B48" s="101"/>
      <c r="C48" s="101"/>
      <c r="D48" s="101"/>
      <c r="E48" s="101"/>
      <c r="F48" s="101"/>
      <c r="G48" s="17" t="s">
        <v>69</v>
      </c>
      <c r="H48" s="102">
        <f>SUM(H49:H61)</f>
        <v>174</v>
      </c>
      <c r="I48" s="102">
        <f>SUM(I49:I61)</f>
        <v>130</v>
      </c>
      <c r="J48" s="102">
        <f>SUM(J49:J61)</f>
        <v>25</v>
      </c>
      <c r="K48" s="102">
        <f>SUM(K49:K61)</f>
        <v>19</v>
      </c>
    </row>
    <row r="49" spans="1:11">
      <c r="A49" s="153" t="s">
        <v>70</v>
      </c>
      <c r="B49" s="7" t="s">
        <v>45</v>
      </c>
      <c r="C49" s="7"/>
      <c r="D49" s="7"/>
      <c r="E49" s="7"/>
      <c r="F49" s="7"/>
      <c r="G49" s="17" t="s">
        <v>71</v>
      </c>
      <c r="H49" s="100">
        <f t="shared" si="0"/>
        <v>27</v>
      </c>
      <c r="I49" s="6">
        <v>16</v>
      </c>
      <c r="J49" s="6">
        <v>11</v>
      </c>
      <c r="K49" s="6"/>
    </row>
    <row r="50" spans="1:11">
      <c r="A50" s="153" t="s">
        <v>72</v>
      </c>
      <c r="B50" s="7" t="s">
        <v>73</v>
      </c>
      <c r="C50" s="7"/>
      <c r="D50" s="7"/>
      <c r="E50" s="7"/>
      <c r="F50" s="7"/>
      <c r="G50" s="17" t="s">
        <v>74</v>
      </c>
      <c r="H50" s="100">
        <f t="shared" si="0"/>
        <v>23</v>
      </c>
      <c r="I50" s="6">
        <v>23</v>
      </c>
      <c r="J50" s="6"/>
      <c r="K50" s="6"/>
    </row>
    <row r="51" spans="1:11">
      <c r="A51" s="153" t="s">
        <v>75</v>
      </c>
      <c r="B51" s="7" t="s">
        <v>51</v>
      </c>
      <c r="C51" s="7"/>
      <c r="D51" s="7"/>
      <c r="E51" s="7"/>
      <c r="F51" s="7"/>
      <c r="G51" s="17" t="s">
        <v>76</v>
      </c>
      <c r="H51" s="100">
        <f t="shared" si="0"/>
        <v>12</v>
      </c>
      <c r="I51" s="6">
        <v>12</v>
      </c>
      <c r="J51" s="6"/>
      <c r="K51" s="6"/>
    </row>
    <row r="52" spans="1:11">
      <c r="A52" s="153" t="s">
        <v>77</v>
      </c>
      <c r="B52" s="7" t="s">
        <v>66</v>
      </c>
      <c r="C52" s="7"/>
      <c r="D52" s="7"/>
      <c r="E52" s="7"/>
      <c r="F52" s="7"/>
      <c r="G52" s="17" t="s">
        <v>78</v>
      </c>
      <c r="H52" s="100">
        <f t="shared" si="0"/>
        <v>5</v>
      </c>
      <c r="I52" s="6">
        <v>5</v>
      </c>
      <c r="J52" s="6"/>
      <c r="K52" s="6"/>
    </row>
    <row r="53" spans="1:11">
      <c r="A53" s="153" t="s">
        <v>79</v>
      </c>
      <c r="B53" s="7" t="s">
        <v>80</v>
      </c>
      <c r="C53" s="7"/>
      <c r="D53" s="7"/>
      <c r="E53" s="7"/>
      <c r="F53" s="7"/>
      <c r="G53" s="17" t="s">
        <v>81</v>
      </c>
      <c r="H53" s="100">
        <f t="shared" si="0"/>
        <v>5</v>
      </c>
      <c r="I53" s="6">
        <v>5</v>
      </c>
      <c r="J53" s="6"/>
      <c r="K53" s="6"/>
    </row>
    <row r="54" spans="1:11">
      <c r="A54" s="153" t="s">
        <v>82</v>
      </c>
      <c r="B54" s="7" t="s">
        <v>83</v>
      </c>
      <c r="C54" s="7"/>
      <c r="D54" s="7"/>
      <c r="E54" s="7"/>
      <c r="F54" s="7"/>
      <c r="G54" s="17" t="s">
        <v>84</v>
      </c>
      <c r="H54" s="100">
        <f t="shared" si="0"/>
        <v>1</v>
      </c>
      <c r="I54" s="6">
        <v>1</v>
      </c>
      <c r="J54" s="6"/>
      <c r="K54" s="6"/>
    </row>
    <row r="55" spans="1:11">
      <c r="A55" s="153" t="s">
        <v>85</v>
      </c>
      <c r="B55" s="7" t="s">
        <v>86</v>
      </c>
      <c r="C55" s="7"/>
      <c r="D55" s="7"/>
      <c r="E55" s="7"/>
      <c r="F55" s="7"/>
      <c r="G55" s="17" t="s">
        <v>87</v>
      </c>
      <c r="H55" s="100">
        <f t="shared" si="0"/>
        <v>1</v>
      </c>
      <c r="I55" s="6">
        <v>1</v>
      </c>
      <c r="J55" s="6"/>
      <c r="K55" s="6"/>
    </row>
    <row r="56" spans="1:11">
      <c r="A56" s="153" t="s">
        <v>88</v>
      </c>
      <c r="B56" s="7" t="s">
        <v>89</v>
      </c>
      <c r="C56" s="7"/>
      <c r="D56" s="7"/>
      <c r="E56" s="7"/>
      <c r="F56" s="7"/>
      <c r="G56" s="17" t="s">
        <v>90</v>
      </c>
      <c r="H56" s="100">
        <f t="shared" si="0"/>
        <v>23</v>
      </c>
      <c r="I56" s="6">
        <v>4</v>
      </c>
      <c r="J56" s="6">
        <v>7</v>
      </c>
      <c r="K56" s="6">
        <v>12</v>
      </c>
    </row>
    <row r="57" spans="1:11">
      <c r="A57" s="153" t="s">
        <v>91</v>
      </c>
      <c r="B57" s="7" t="s">
        <v>54</v>
      </c>
      <c r="C57" s="7"/>
      <c r="D57" s="7"/>
      <c r="E57" s="7"/>
      <c r="F57" s="7"/>
      <c r="G57" s="17" t="s">
        <v>92</v>
      </c>
      <c r="H57" s="100">
        <f t="shared" si="0"/>
        <v>19</v>
      </c>
      <c r="I57" s="6">
        <v>5</v>
      </c>
      <c r="J57" s="6">
        <v>7</v>
      </c>
      <c r="K57" s="6">
        <v>7</v>
      </c>
    </row>
    <row r="58" spans="1:11">
      <c r="A58" s="153" t="s">
        <v>93</v>
      </c>
      <c r="B58" s="7" t="s">
        <v>42</v>
      </c>
      <c r="C58" s="7"/>
      <c r="D58" s="7"/>
      <c r="E58" s="7"/>
      <c r="F58" s="7"/>
      <c r="G58" s="17" t="s">
        <v>94</v>
      </c>
      <c r="H58" s="100">
        <f t="shared" si="0"/>
        <v>17</v>
      </c>
      <c r="I58" s="6">
        <v>17</v>
      </c>
      <c r="J58" s="6"/>
      <c r="K58" s="6"/>
    </row>
    <row r="59" spans="1:11">
      <c r="A59" s="153" t="s">
        <v>95</v>
      </c>
      <c r="B59" s="7" t="s">
        <v>96</v>
      </c>
      <c r="C59" s="7"/>
      <c r="D59" s="7"/>
      <c r="E59" s="7"/>
      <c r="F59" s="7"/>
      <c r="G59" s="17" t="s">
        <v>97</v>
      </c>
      <c r="H59" s="100">
        <f t="shared" si="0"/>
        <v>20</v>
      </c>
      <c r="I59" s="6">
        <v>20</v>
      </c>
      <c r="J59" s="6"/>
      <c r="K59" s="6"/>
    </row>
    <row r="60" spans="1:11">
      <c r="A60" s="153" t="s">
        <v>98</v>
      </c>
      <c r="B60" s="7" t="s">
        <v>99</v>
      </c>
      <c r="C60" s="7"/>
      <c r="D60" s="7"/>
      <c r="E60" s="7"/>
      <c r="F60" s="7"/>
      <c r="G60" s="17" t="s">
        <v>100</v>
      </c>
      <c r="H60" s="100">
        <f t="shared" si="0"/>
        <v>20</v>
      </c>
      <c r="I60" s="6">
        <v>20</v>
      </c>
      <c r="J60" s="6"/>
      <c r="K60" s="6"/>
    </row>
    <row r="61" spans="1:11">
      <c r="A61" s="153" t="s">
        <v>101</v>
      </c>
      <c r="B61" s="7" t="s">
        <v>63</v>
      </c>
      <c r="C61" s="7"/>
      <c r="D61" s="7"/>
      <c r="E61" s="7"/>
      <c r="F61" s="7"/>
      <c r="G61" s="17" t="s">
        <v>102</v>
      </c>
      <c r="H61" s="100">
        <f t="shared" si="0"/>
        <v>1</v>
      </c>
      <c r="I61" s="103">
        <v>1</v>
      </c>
      <c r="J61" s="103"/>
      <c r="K61" s="103"/>
    </row>
    <row r="62" spans="1:11">
      <c r="A62" s="101" t="s">
        <v>103</v>
      </c>
      <c r="B62" s="101"/>
      <c r="C62" s="101"/>
      <c r="D62" s="101"/>
      <c r="E62" s="101"/>
      <c r="F62" s="101"/>
      <c r="G62" s="17" t="s">
        <v>104</v>
      </c>
      <c r="H62" s="102">
        <f>SUM(H63:H69)</f>
        <v>37</v>
      </c>
      <c r="I62" s="102">
        <f>SUM(I63:I69)</f>
        <v>37</v>
      </c>
      <c r="J62" s="102">
        <f>SUM(J63:J69)</f>
        <v>0</v>
      </c>
      <c r="K62" s="102">
        <f>SUM(K63:K69)</f>
        <v>0</v>
      </c>
    </row>
    <row r="63" spans="1:11">
      <c r="A63" s="115" t="s">
        <v>105</v>
      </c>
      <c r="B63" s="7" t="s">
        <v>106</v>
      </c>
      <c r="C63" s="7"/>
      <c r="D63" s="7"/>
      <c r="E63" s="7"/>
      <c r="F63" s="7"/>
      <c r="G63" s="17" t="s">
        <v>107</v>
      </c>
      <c r="H63" s="100">
        <f t="shared" si="0"/>
        <v>3</v>
      </c>
      <c r="I63" s="8">
        <v>3</v>
      </c>
      <c r="J63" s="104"/>
      <c r="K63" s="104"/>
    </row>
    <row r="64" spans="1:11">
      <c r="A64" s="115" t="s">
        <v>108</v>
      </c>
      <c r="B64" s="7" t="s">
        <v>109</v>
      </c>
      <c r="C64" s="7"/>
      <c r="D64" s="7"/>
      <c r="E64" s="7"/>
      <c r="F64" s="7"/>
      <c r="G64" s="17" t="s">
        <v>110</v>
      </c>
      <c r="H64" s="100">
        <f t="shared" si="0"/>
        <v>2</v>
      </c>
      <c r="I64" s="9">
        <v>2</v>
      </c>
      <c r="J64" s="6"/>
      <c r="K64" s="6"/>
    </row>
    <row r="65" spans="1:11">
      <c r="A65" s="115" t="s">
        <v>111</v>
      </c>
      <c r="B65" s="7" t="s">
        <v>112</v>
      </c>
      <c r="C65" s="7"/>
      <c r="D65" s="7"/>
      <c r="E65" s="7"/>
      <c r="F65" s="7"/>
      <c r="G65" s="17" t="s">
        <v>113</v>
      </c>
      <c r="H65" s="100">
        <f t="shared" si="0"/>
        <v>10</v>
      </c>
      <c r="I65" s="9">
        <v>10</v>
      </c>
      <c r="J65" s="6"/>
      <c r="K65" s="6"/>
    </row>
    <row r="66" spans="1:11">
      <c r="A66" s="115" t="s">
        <v>114</v>
      </c>
      <c r="B66" s="7" t="s">
        <v>115</v>
      </c>
      <c r="C66" s="7"/>
      <c r="D66" s="7"/>
      <c r="E66" s="7"/>
      <c r="F66" s="7"/>
      <c r="G66" s="17" t="s">
        <v>116</v>
      </c>
      <c r="H66" s="100">
        <f t="shared" si="0"/>
        <v>7</v>
      </c>
      <c r="I66" s="9">
        <v>7</v>
      </c>
      <c r="J66" s="6"/>
      <c r="K66" s="6"/>
    </row>
    <row r="67" spans="1:11">
      <c r="A67" s="115" t="s">
        <v>117</v>
      </c>
      <c r="B67" s="105" t="s">
        <v>118</v>
      </c>
      <c r="C67" s="105"/>
      <c r="D67" s="105"/>
      <c r="E67" s="105"/>
      <c r="F67" s="105"/>
      <c r="G67" s="17" t="s">
        <v>119</v>
      </c>
      <c r="H67" s="100">
        <f t="shared" si="0"/>
        <v>9</v>
      </c>
      <c r="I67" s="9">
        <v>9</v>
      </c>
      <c r="J67" s="6"/>
      <c r="K67" s="6"/>
    </row>
    <row r="68" spans="1:11">
      <c r="A68" s="115" t="s">
        <v>120</v>
      </c>
      <c r="B68" s="7" t="s">
        <v>121</v>
      </c>
      <c r="C68" s="7"/>
      <c r="D68" s="7"/>
      <c r="E68" s="7"/>
      <c r="F68" s="7"/>
      <c r="G68" s="17" t="s">
        <v>122</v>
      </c>
      <c r="H68" s="100">
        <f t="shared" si="0"/>
        <v>3</v>
      </c>
      <c r="I68" s="9">
        <v>3</v>
      </c>
      <c r="J68" s="6"/>
      <c r="K68" s="6"/>
    </row>
    <row r="69" spans="1:11">
      <c r="A69" s="115" t="s">
        <v>123</v>
      </c>
      <c r="B69" s="7" t="s">
        <v>124</v>
      </c>
      <c r="C69" s="7"/>
      <c r="D69" s="7"/>
      <c r="E69" s="7"/>
      <c r="F69" s="7"/>
      <c r="G69" s="17" t="s">
        <v>125</v>
      </c>
      <c r="H69" s="100">
        <f t="shared" si="0"/>
        <v>3</v>
      </c>
      <c r="I69" s="9">
        <v>3</v>
      </c>
      <c r="J69" s="6"/>
      <c r="K69" s="6"/>
    </row>
    <row r="70" spans="1:11">
      <c r="A70" s="101" t="s">
        <v>126</v>
      </c>
      <c r="B70" s="101"/>
      <c r="C70" s="101"/>
      <c r="D70" s="101"/>
      <c r="E70" s="101"/>
      <c r="F70" s="101"/>
      <c r="G70" s="17" t="s">
        <v>127</v>
      </c>
      <c r="H70" s="102">
        <f>SUM(H71:H83)</f>
        <v>86</v>
      </c>
      <c r="I70" s="102">
        <f>SUM(I71:I83)</f>
        <v>72</v>
      </c>
      <c r="J70" s="102">
        <f>SUM(J71:J83)</f>
        <v>14</v>
      </c>
      <c r="K70" s="102">
        <f>SUM(K71:K83)</f>
        <v>0</v>
      </c>
    </row>
    <row r="71" spans="1:11">
      <c r="A71" s="153" t="s">
        <v>75</v>
      </c>
      <c r="B71" s="22" t="s">
        <v>51</v>
      </c>
      <c r="C71" s="23"/>
      <c r="D71" s="23"/>
      <c r="E71" s="23"/>
      <c r="F71" s="24"/>
      <c r="G71" s="17" t="s">
        <v>128</v>
      </c>
      <c r="H71" s="100">
        <f t="shared" si="0"/>
        <v>12</v>
      </c>
      <c r="I71" s="9">
        <v>12</v>
      </c>
      <c r="J71" s="9"/>
      <c r="K71" s="6"/>
    </row>
    <row r="72" spans="1:11">
      <c r="A72" s="153" t="s">
        <v>77</v>
      </c>
      <c r="B72" s="22" t="s">
        <v>66</v>
      </c>
      <c r="C72" s="23"/>
      <c r="D72" s="23"/>
      <c r="E72" s="23"/>
      <c r="F72" s="24"/>
      <c r="G72" s="17" t="s">
        <v>129</v>
      </c>
      <c r="H72" s="100">
        <f t="shared" si="0"/>
        <v>12</v>
      </c>
      <c r="I72" s="9">
        <v>10</v>
      </c>
      <c r="J72" s="9">
        <v>2</v>
      </c>
      <c r="K72" s="6"/>
    </row>
    <row r="73" spans="1:11">
      <c r="A73" s="153" t="s">
        <v>93</v>
      </c>
      <c r="B73" s="22" t="s">
        <v>42</v>
      </c>
      <c r="C73" s="23"/>
      <c r="D73" s="23"/>
      <c r="E73" s="23"/>
      <c r="F73" s="24"/>
      <c r="G73" s="17" t="s">
        <v>130</v>
      </c>
      <c r="H73" s="100">
        <f t="shared" si="0"/>
        <v>9</v>
      </c>
      <c r="I73" s="9">
        <v>6</v>
      </c>
      <c r="J73" s="9">
        <v>3</v>
      </c>
      <c r="K73" s="6"/>
    </row>
    <row r="74" spans="1:11">
      <c r="A74" s="153" t="s">
        <v>131</v>
      </c>
      <c r="B74" s="22" t="s">
        <v>132</v>
      </c>
      <c r="C74" s="23"/>
      <c r="D74" s="23"/>
      <c r="E74" s="23"/>
      <c r="F74" s="24"/>
      <c r="G74" s="17" t="s">
        <v>133</v>
      </c>
      <c r="H74" s="100">
        <f t="shared" si="0"/>
        <v>7</v>
      </c>
      <c r="I74" s="9">
        <v>7</v>
      </c>
      <c r="J74" s="9"/>
      <c r="K74" s="6"/>
    </row>
    <row r="75" spans="1:11">
      <c r="A75" s="153" t="s">
        <v>134</v>
      </c>
      <c r="B75" s="22" t="s">
        <v>135</v>
      </c>
      <c r="C75" s="23"/>
      <c r="D75" s="23"/>
      <c r="E75" s="23"/>
      <c r="F75" s="24"/>
      <c r="G75" s="17" t="s">
        <v>136</v>
      </c>
      <c r="H75" s="100">
        <f t="shared" si="0"/>
        <v>1</v>
      </c>
      <c r="I75" s="9">
        <v>1</v>
      </c>
      <c r="J75" s="9"/>
      <c r="K75" s="6"/>
    </row>
    <row r="76" spans="1:11">
      <c r="A76" s="153" t="s">
        <v>137</v>
      </c>
      <c r="B76" s="22" t="s">
        <v>60</v>
      </c>
      <c r="C76" s="23"/>
      <c r="D76" s="23"/>
      <c r="E76" s="23"/>
      <c r="F76" s="24"/>
      <c r="G76" s="17" t="s">
        <v>138</v>
      </c>
      <c r="H76" s="100">
        <f t="shared" si="0"/>
        <v>7</v>
      </c>
      <c r="I76" s="9">
        <v>2</v>
      </c>
      <c r="J76" s="9">
        <v>5</v>
      </c>
      <c r="K76" s="6"/>
    </row>
    <row r="77" spans="1:11">
      <c r="A77" s="174" t="s">
        <v>139</v>
      </c>
      <c r="B77" s="22" t="s">
        <v>140</v>
      </c>
      <c r="C77" s="23"/>
      <c r="D77" s="23"/>
      <c r="E77" s="23"/>
      <c r="F77" s="24"/>
      <c r="G77" s="17" t="s">
        <v>141</v>
      </c>
      <c r="H77" s="100">
        <f t="shared" si="0"/>
        <v>6</v>
      </c>
      <c r="I77" s="9">
        <v>4</v>
      </c>
      <c r="J77" s="9">
        <v>2</v>
      </c>
      <c r="K77" s="6"/>
    </row>
    <row r="78" spans="1:11">
      <c r="A78" s="153" t="s">
        <v>142</v>
      </c>
      <c r="B78" s="22" t="s">
        <v>143</v>
      </c>
      <c r="C78" s="23"/>
      <c r="D78" s="23"/>
      <c r="E78" s="23"/>
      <c r="F78" s="24"/>
      <c r="G78" s="17" t="s">
        <v>144</v>
      </c>
      <c r="H78" s="100">
        <f t="shared" si="0"/>
        <v>2</v>
      </c>
      <c r="I78" s="9">
        <v>2</v>
      </c>
      <c r="J78" s="9"/>
      <c r="K78" s="6"/>
    </row>
    <row r="79" spans="1:11">
      <c r="A79" s="153" t="s">
        <v>145</v>
      </c>
      <c r="B79" s="22" t="s">
        <v>146</v>
      </c>
      <c r="C79" s="23"/>
      <c r="D79" s="23"/>
      <c r="E79" s="23"/>
      <c r="F79" s="24"/>
      <c r="G79" s="17" t="s">
        <v>147</v>
      </c>
      <c r="H79" s="100">
        <f t="shared" si="0"/>
        <v>4</v>
      </c>
      <c r="I79" s="9">
        <v>2</v>
      </c>
      <c r="J79" s="9">
        <v>2</v>
      </c>
      <c r="K79" s="6"/>
    </row>
    <row r="80" spans="1:11">
      <c r="A80" s="153" t="s">
        <v>101</v>
      </c>
      <c r="B80" s="22" t="s">
        <v>148</v>
      </c>
      <c r="C80" s="23"/>
      <c r="D80" s="23"/>
      <c r="E80" s="23"/>
      <c r="F80" s="24"/>
      <c r="G80" s="17" t="s">
        <v>149</v>
      </c>
      <c r="H80" s="100">
        <f t="shared" si="0"/>
        <v>9</v>
      </c>
      <c r="I80" s="9">
        <v>9</v>
      </c>
      <c r="J80" s="9"/>
      <c r="K80" s="6"/>
    </row>
    <row r="81" spans="1:11">
      <c r="A81" s="153" t="s">
        <v>150</v>
      </c>
      <c r="B81" s="22" t="s">
        <v>151</v>
      </c>
      <c r="C81" s="23"/>
      <c r="D81" s="23"/>
      <c r="E81" s="23"/>
      <c r="F81" s="24"/>
      <c r="G81" s="17" t="s">
        <v>152</v>
      </c>
      <c r="H81" s="100">
        <f t="shared" si="0"/>
        <v>1</v>
      </c>
      <c r="I81" s="9">
        <v>1</v>
      </c>
      <c r="J81" s="9"/>
      <c r="K81" s="6"/>
    </row>
    <row r="82" spans="1:11">
      <c r="A82" s="153" t="s">
        <v>91</v>
      </c>
      <c r="B82" s="22" t="s">
        <v>54</v>
      </c>
      <c r="C82" s="23"/>
      <c r="D82" s="23"/>
      <c r="E82" s="23"/>
      <c r="F82" s="24"/>
      <c r="G82" s="17" t="s">
        <v>153</v>
      </c>
      <c r="H82" s="100">
        <f t="shared" si="0"/>
        <v>15</v>
      </c>
      <c r="I82" s="9">
        <v>15</v>
      </c>
      <c r="J82" s="9"/>
      <c r="K82" s="6"/>
    </row>
    <row r="83" spans="1:11">
      <c r="A83" s="153" t="s">
        <v>154</v>
      </c>
      <c r="B83" s="22" t="s">
        <v>155</v>
      </c>
      <c r="C83" s="23"/>
      <c r="D83" s="23"/>
      <c r="E83" s="23"/>
      <c r="F83" s="24"/>
      <c r="G83" s="17" t="s">
        <v>156</v>
      </c>
      <c r="H83" s="100">
        <f t="shared" si="0"/>
        <v>1</v>
      </c>
      <c r="I83" s="9">
        <v>1</v>
      </c>
      <c r="J83" s="9"/>
      <c r="K83" s="6"/>
    </row>
    <row r="84" spans="1:11">
      <c r="A84" s="101" t="s">
        <v>157</v>
      </c>
      <c r="B84" s="101"/>
      <c r="C84" s="101"/>
      <c r="D84" s="101"/>
      <c r="E84" s="101"/>
      <c r="F84" s="101"/>
      <c r="G84" s="17" t="s">
        <v>158</v>
      </c>
      <c r="H84" s="102">
        <f>SUM(H85:H96)</f>
        <v>395</v>
      </c>
      <c r="I84" s="102">
        <f>SUM(I85:I96)</f>
        <v>395</v>
      </c>
      <c r="J84" s="102">
        <f>SUM(J85:J96)</f>
        <v>0</v>
      </c>
      <c r="K84" s="102">
        <f>SUM(K85:K96)</f>
        <v>0</v>
      </c>
    </row>
    <row r="85" spans="1:11">
      <c r="A85" s="175" t="s">
        <v>50</v>
      </c>
      <c r="B85" s="106" t="s">
        <v>159</v>
      </c>
      <c r="C85" s="107"/>
      <c r="D85" s="107"/>
      <c r="E85" s="107"/>
      <c r="F85" s="108"/>
      <c r="G85" s="17" t="s">
        <v>160</v>
      </c>
      <c r="H85" s="100">
        <f t="shared" si="0"/>
        <v>5</v>
      </c>
      <c r="I85" s="9">
        <v>5</v>
      </c>
      <c r="J85" s="9"/>
      <c r="K85" s="9"/>
    </row>
    <row r="86" spans="1:11">
      <c r="A86" s="176" t="s">
        <v>59</v>
      </c>
      <c r="B86" s="106" t="s">
        <v>161</v>
      </c>
      <c r="C86" s="107"/>
      <c r="D86" s="107"/>
      <c r="E86" s="107"/>
      <c r="F86" s="108"/>
      <c r="G86" s="17" t="s">
        <v>162</v>
      </c>
      <c r="H86" s="100">
        <f t="shared" ref="H86:H138" si="1">+I86+J86+K86</f>
        <v>4</v>
      </c>
      <c r="I86" s="9">
        <v>4</v>
      </c>
      <c r="J86" s="9"/>
      <c r="K86" s="9"/>
    </row>
    <row r="87" spans="1:11">
      <c r="A87" s="175" t="s">
        <v>65</v>
      </c>
      <c r="B87" s="106" t="s">
        <v>163</v>
      </c>
      <c r="C87" s="107"/>
      <c r="D87" s="107"/>
      <c r="E87" s="107"/>
      <c r="F87" s="108"/>
      <c r="G87" s="17" t="s">
        <v>164</v>
      </c>
      <c r="H87" s="100">
        <f t="shared" si="1"/>
        <v>18</v>
      </c>
      <c r="I87" s="9">
        <v>18</v>
      </c>
      <c r="J87" s="9"/>
      <c r="K87" s="9"/>
    </row>
    <row r="88" spans="1:11">
      <c r="A88" s="175" t="s">
        <v>165</v>
      </c>
      <c r="B88" s="106" t="s">
        <v>166</v>
      </c>
      <c r="C88" s="107"/>
      <c r="D88" s="107"/>
      <c r="E88" s="107"/>
      <c r="F88" s="108"/>
      <c r="G88" s="17" t="s">
        <v>167</v>
      </c>
      <c r="H88" s="100">
        <f t="shared" si="1"/>
        <v>23</v>
      </c>
      <c r="I88" s="9">
        <v>23</v>
      </c>
      <c r="J88" s="9"/>
      <c r="K88" s="9"/>
    </row>
    <row r="89" spans="1:11">
      <c r="A89" s="175" t="s">
        <v>168</v>
      </c>
      <c r="B89" s="109" t="s">
        <v>169</v>
      </c>
      <c r="C89" s="110"/>
      <c r="D89" s="110"/>
      <c r="E89" s="110"/>
      <c r="F89" s="111"/>
      <c r="G89" s="17" t="s">
        <v>170</v>
      </c>
      <c r="H89" s="100">
        <f t="shared" si="1"/>
        <v>10</v>
      </c>
      <c r="I89" s="9">
        <v>10</v>
      </c>
      <c r="J89" s="9"/>
      <c r="K89" s="9"/>
    </row>
    <row r="90" spans="1:11">
      <c r="A90" s="175" t="s">
        <v>44</v>
      </c>
      <c r="B90" s="112" t="s">
        <v>171</v>
      </c>
      <c r="C90" s="113"/>
      <c r="D90" s="113"/>
      <c r="E90" s="113"/>
      <c r="F90" s="114"/>
      <c r="G90" s="17" t="s">
        <v>172</v>
      </c>
      <c r="H90" s="100">
        <f t="shared" si="1"/>
        <v>5</v>
      </c>
      <c r="I90" s="9">
        <v>5</v>
      </c>
      <c r="J90" s="9"/>
      <c r="K90" s="9"/>
    </row>
    <row r="91" spans="1:11">
      <c r="A91" s="175" t="s">
        <v>53</v>
      </c>
      <c r="B91" s="106" t="s">
        <v>173</v>
      </c>
      <c r="C91" s="107"/>
      <c r="D91" s="107"/>
      <c r="E91" s="107"/>
      <c r="F91" s="108"/>
      <c r="G91" s="17" t="s">
        <v>174</v>
      </c>
      <c r="H91" s="100">
        <f t="shared" si="1"/>
        <v>29</v>
      </c>
      <c r="I91" s="9">
        <v>29</v>
      </c>
      <c r="J91" s="9"/>
      <c r="K91" s="9"/>
    </row>
    <row r="92" spans="1:11">
      <c r="A92" s="175" t="s">
        <v>62</v>
      </c>
      <c r="B92" s="106" t="s">
        <v>148</v>
      </c>
      <c r="C92" s="107"/>
      <c r="D92" s="107"/>
      <c r="E92" s="107"/>
      <c r="F92" s="108"/>
      <c r="G92" s="17" t="s">
        <v>175</v>
      </c>
      <c r="H92" s="100">
        <f t="shared" si="1"/>
        <v>18</v>
      </c>
      <c r="I92" s="9">
        <v>18</v>
      </c>
      <c r="J92" s="9"/>
      <c r="K92" s="9"/>
    </row>
    <row r="93" spans="1:11">
      <c r="A93" s="175" t="s">
        <v>41</v>
      </c>
      <c r="B93" s="106" t="s">
        <v>176</v>
      </c>
      <c r="C93" s="107"/>
      <c r="D93" s="107"/>
      <c r="E93" s="107"/>
      <c r="F93" s="108"/>
      <c r="G93" s="17" t="s">
        <v>177</v>
      </c>
      <c r="H93" s="100">
        <f t="shared" si="1"/>
        <v>38</v>
      </c>
      <c r="I93" s="9">
        <v>38</v>
      </c>
      <c r="J93" s="9"/>
      <c r="K93" s="9"/>
    </row>
    <row r="94" spans="1:11">
      <c r="A94" s="175" t="s">
        <v>38</v>
      </c>
      <c r="B94" s="106" t="s">
        <v>96</v>
      </c>
      <c r="C94" s="107"/>
      <c r="D94" s="107"/>
      <c r="E94" s="107"/>
      <c r="F94" s="108"/>
      <c r="G94" s="17" t="s">
        <v>178</v>
      </c>
      <c r="H94" s="100">
        <f t="shared" si="1"/>
        <v>8</v>
      </c>
      <c r="I94" s="9">
        <v>8</v>
      </c>
      <c r="J94" s="9"/>
      <c r="K94" s="9"/>
    </row>
    <row r="95" spans="1:11">
      <c r="A95" s="175" t="s">
        <v>179</v>
      </c>
      <c r="B95" s="106" t="s">
        <v>180</v>
      </c>
      <c r="C95" s="107"/>
      <c r="D95" s="107"/>
      <c r="E95" s="107"/>
      <c r="F95" s="108"/>
      <c r="G95" s="17" t="s">
        <v>181</v>
      </c>
      <c r="H95" s="100">
        <f t="shared" si="1"/>
        <v>10</v>
      </c>
      <c r="I95" s="9">
        <v>10</v>
      </c>
      <c r="J95" s="9"/>
      <c r="K95" s="9"/>
    </row>
    <row r="96" spans="1:11">
      <c r="A96" s="115"/>
      <c r="B96" s="116" t="s">
        <v>182</v>
      </c>
      <c r="C96" s="117"/>
      <c r="D96" s="117"/>
      <c r="E96" s="117"/>
      <c r="F96" s="118"/>
      <c r="G96" s="17" t="s">
        <v>183</v>
      </c>
      <c r="H96" s="100">
        <f t="shared" si="1"/>
        <v>227</v>
      </c>
      <c r="I96" s="9">
        <v>227</v>
      </c>
      <c r="J96" s="9"/>
      <c r="K96" s="9"/>
    </row>
    <row r="97" spans="1:11">
      <c r="A97" s="101" t="s">
        <v>184</v>
      </c>
      <c r="B97" s="101"/>
      <c r="C97" s="101"/>
      <c r="D97" s="101"/>
      <c r="E97" s="101"/>
      <c r="F97" s="101"/>
      <c r="G97" s="17" t="s">
        <v>185</v>
      </c>
      <c r="H97" s="102">
        <f>SUM(H98:H104)</f>
        <v>31</v>
      </c>
      <c r="I97" s="102">
        <f>SUM(I98:I104)</f>
        <v>18</v>
      </c>
      <c r="J97" s="102">
        <f>SUM(J98:J104)</f>
        <v>13</v>
      </c>
      <c r="K97" s="102">
        <f>SUM(K98:K104)</f>
        <v>0</v>
      </c>
    </row>
    <row r="98" spans="1:11">
      <c r="A98" s="115" t="s">
        <v>186</v>
      </c>
      <c r="B98" s="97" t="s">
        <v>143</v>
      </c>
      <c r="C98" s="98"/>
      <c r="D98" s="98"/>
      <c r="E98" s="98"/>
      <c r="F98" s="99"/>
      <c r="G98" s="17" t="s">
        <v>187</v>
      </c>
      <c r="H98" s="100">
        <f t="shared" si="1"/>
        <v>5</v>
      </c>
      <c r="I98" s="6">
        <v>0</v>
      </c>
      <c r="J98" s="6">
        <v>5</v>
      </c>
      <c r="K98" s="6">
        <v>0</v>
      </c>
    </row>
    <row r="99" spans="1:11">
      <c r="A99" s="115" t="s">
        <v>41</v>
      </c>
      <c r="B99" s="97" t="s">
        <v>42</v>
      </c>
      <c r="C99" s="98"/>
      <c r="D99" s="98"/>
      <c r="E99" s="98"/>
      <c r="F99" s="99"/>
      <c r="G99" s="17" t="s">
        <v>188</v>
      </c>
      <c r="H99" s="100">
        <f t="shared" si="1"/>
        <v>3</v>
      </c>
      <c r="I99" s="6">
        <v>3</v>
      </c>
      <c r="J99" s="6">
        <v>0</v>
      </c>
      <c r="K99" s="6">
        <v>0</v>
      </c>
    </row>
    <row r="100" spans="1:11">
      <c r="A100" s="115" t="s">
        <v>189</v>
      </c>
      <c r="B100" s="97" t="s">
        <v>190</v>
      </c>
      <c r="C100" s="98"/>
      <c r="D100" s="98"/>
      <c r="E100" s="98"/>
      <c r="F100" s="99"/>
      <c r="G100" s="17" t="s">
        <v>191</v>
      </c>
      <c r="H100" s="100">
        <f t="shared" si="1"/>
        <v>2</v>
      </c>
      <c r="I100" s="6">
        <v>2</v>
      </c>
      <c r="J100" s="6">
        <v>0</v>
      </c>
      <c r="K100" s="6">
        <v>0</v>
      </c>
    </row>
    <row r="101" spans="1:11">
      <c r="A101" s="115" t="s">
        <v>53</v>
      </c>
      <c r="B101" s="97" t="s">
        <v>54</v>
      </c>
      <c r="C101" s="98"/>
      <c r="D101" s="98"/>
      <c r="E101" s="98"/>
      <c r="F101" s="99"/>
      <c r="G101" s="17" t="s">
        <v>192</v>
      </c>
      <c r="H101" s="100">
        <f t="shared" si="1"/>
        <v>10</v>
      </c>
      <c r="I101" s="6">
        <v>10</v>
      </c>
      <c r="J101" s="6">
        <v>0</v>
      </c>
      <c r="K101" s="6">
        <v>0</v>
      </c>
    </row>
    <row r="102" spans="1:11">
      <c r="A102" s="115" t="s">
        <v>165</v>
      </c>
      <c r="B102" s="97" t="s">
        <v>80</v>
      </c>
      <c r="C102" s="98"/>
      <c r="D102" s="98"/>
      <c r="E102" s="98"/>
      <c r="F102" s="99"/>
      <c r="G102" s="17" t="s">
        <v>193</v>
      </c>
      <c r="H102" s="100">
        <f t="shared" si="1"/>
        <v>6</v>
      </c>
      <c r="I102" s="6">
        <v>0</v>
      </c>
      <c r="J102" s="6">
        <v>6</v>
      </c>
      <c r="K102" s="6">
        <v>0</v>
      </c>
    </row>
    <row r="103" spans="1:11">
      <c r="A103" s="115" t="s">
        <v>44</v>
      </c>
      <c r="B103" s="97" t="s">
        <v>194</v>
      </c>
      <c r="C103" s="98"/>
      <c r="D103" s="98"/>
      <c r="E103" s="98"/>
      <c r="F103" s="99"/>
      <c r="G103" s="17" t="s">
        <v>195</v>
      </c>
      <c r="H103" s="100">
        <f t="shared" si="1"/>
        <v>3</v>
      </c>
      <c r="I103" s="6">
        <v>3</v>
      </c>
      <c r="J103" s="6">
        <v>0</v>
      </c>
      <c r="K103" s="6">
        <v>0</v>
      </c>
    </row>
    <row r="104" spans="1:11">
      <c r="A104" s="115" t="s">
        <v>59</v>
      </c>
      <c r="B104" s="97" t="s">
        <v>73</v>
      </c>
      <c r="C104" s="98"/>
      <c r="D104" s="98"/>
      <c r="E104" s="98"/>
      <c r="F104" s="99"/>
      <c r="G104" s="17" t="s">
        <v>196</v>
      </c>
      <c r="H104" s="100">
        <f t="shared" si="1"/>
        <v>2</v>
      </c>
      <c r="I104" s="6">
        <v>0</v>
      </c>
      <c r="J104" s="6">
        <v>2</v>
      </c>
      <c r="K104" s="6">
        <v>0</v>
      </c>
    </row>
    <row r="105" spans="1:11">
      <c r="A105" s="101" t="s">
        <v>197</v>
      </c>
      <c r="B105" s="101"/>
      <c r="C105" s="101"/>
      <c r="D105" s="101"/>
      <c r="E105" s="101"/>
      <c r="F105" s="101"/>
      <c r="G105" s="17" t="s">
        <v>198</v>
      </c>
      <c r="H105" s="102">
        <f>SUM(H106:H118)</f>
        <v>173</v>
      </c>
      <c r="I105" s="102">
        <f>SUM(I106:I118)</f>
        <v>137</v>
      </c>
      <c r="J105" s="102">
        <f>SUM(J106:J118)</f>
        <v>27</v>
      </c>
      <c r="K105" s="102">
        <f>SUM(K106:K118)</f>
        <v>9</v>
      </c>
    </row>
    <row r="106" spans="1:11">
      <c r="A106" s="96" t="s">
        <v>137</v>
      </c>
      <c r="B106" s="116" t="s">
        <v>60</v>
      </c>
      <c r="C106" s="117"/>
      <c r="D106" s="117"/>
      <c r="E106" s="117"/>
      <c r="F106" s="118"/>
      <c r="G106" s="17" t="s">
        <v>199</v>
      </c>
      <c r="H106" s="100">
        <f t="shared" si="1"/>
        <v>23</v>
      </c>
      <c r="I106" s="9">
        <v>12</v>
      </c>
      <c r="J106" s="9">
        <v>7</v>
      </c>
      <c r="K106" s="9">
        <v>4</v>
      </c>
    </row>
    <row r="107" spans="1:11">
      <c r="A107" s="96" t="s">
        <v>75</v>
      </c>
      <c r="B107" s="116" t="s">
        <v>51</v>
      </c>
      <c r="C107" s="117"/>
      <c r="D107" s="117"/>
      <c r="E107" s="117"/>
      <c r="F107" s="118"/>
      <c r="G107" s="17" t="s">
        <v>200</v>
      </c>
      <c r="H107" s="100">
        <f t="shared" si="1"/>
        <v>53</v>
      </c>
      <c r="I107" s="9">
        <v>53</v>
      </c>
      <c r="J107" s="9"/>
      <c r="K107" s="9"/>
    </row>
    <row r="108" spans="1:11">
      <c r="A108" s="96" t="s">
        <v>77</v>
      </c>
      <c r="B108" s="116" t="s">
        <v>66</v>
      </c>
      <c r="C108" s="117"/>
      <c r="D108" s="117"/>
      <c r="E108" s="117"/>
      <c r="F108" s="118"/>
      <c r="G108" s="17" t="s">
        <v>201</v>
      </c>
      <c r="H108" s="100">
        <f t="shared" si="1"/>
        <v>22</v>
      </c>
      <c r="I108" s="9">
        <v>15</v>
      </c>
      <c r="J108" s="9">
        <v>7</v>
      </c>
      <c r="K108" s="9"/>
    </row>
    <row r="109" spans="1:11">
      <c r="A109" s="175" t="s">
        <v>72</v>
      </c>
      <c r="B109" s="116" t="s">
        <v>48</v>
      </c>
      <c r="C109" s="117"/>
      <c r="D109" s="117"/>
      <c r="E109" s="117"/>
      <c r="F109" s="118"/>
      <c r="G109" s="17" t="s">
        <v>202</v>
      </c>
      <c r="H109" s="100">
        <f t="shared" si="1"/>
        <v>3</v>
      </c>
      <c r="I109" s="9">
        <v>3</v>
      </c>
      <c r="J109" s="9"/>
      <c r="K109" s="9"/>
    </row>
    <row r="110" spans="1:11">
      <c r="A110" s="96" t="s">
        <v>203</v>
      </c>
      <c r="B110" s="116" t="s">
        <v>204</v>
      </c>
      <c r="C110" s="117"/>
      <c r="D110" s="117"/>
      <c r="E110" s="117"/>
      <c r="F110" s="118"/>
      <c r="G110" s="17" t="s">
        <v>205</v>
      </c>
      <c r="H110" s="100">
        <f t="shared" si="1"/>
        <v>12</v>
      </c>
      <c r="I110" s="9">
        <v>12</v>
      </c>
      <c r="J110" s="9"/>
      <c r="K110" s="9"/>
    </row>
    <row r="111" spans="1:11">
      <c r="A111" s="96" t="s">
        <v>79</v>
      </c>
      <c r="B111" s="116" t="s">
        <v>80</v>
      </c>
      <c r="C111" s="117"/>
      <c r="D111" s="117"/>
      <c r="E111" s="117"/>
      <c r="F111" s="118"/>
      <c r="G111" s="17" t="s">
        <v>206</v>
      </c>
      <c r="H111" s="100">
        <f t="shared" si="1"/>
        <v>11</v>
      </c>
      <c r="I111" s="9">
        <v>8</v>
      </c>
      <c r="J111" s="9">
        <v>2</v>
      </c>
      <c r="K111" s="9">
        <v>1</v>
      </c>
    </row>
    <row r="112" spans="1:11">
      <c r="A112" s="96" t="s">
        <v>207</v>
      </c>
      <c r="B112" s="106" t="s">
        <v>42</v>
      </c>
      <c r="C112" s="107"/>
      <c r="D112" s="107"/>
      <c r="E112" s="107"/>
      <c r="F112" s="108"/>
      <c r="G112" s="17" t="s">
        <v>208</v>
      </c>
      <c r="H112" s="100">
        <f t="shared" si="1"/>
        <v>16</v>
      </c>
      <c r="I112" s="9">
        <v>9</v>
      </c>
      <c r="J112" s="9">
        <v>4</v>
      </c>
      <c r="K112" s="9">
        <v>3</v>
      </c>
    </row>
    <row r="113" spans="1:11">
      <c r="A113" s="96" t="s">
        <v>70</v>
      </c>
      <c r="B113" s="116" t="s">
        <v>209</v>
      </c>
      <c r="C113" s="117"/>
      <c r="D113" s="117"/>
      <c r="E113" s="117"/>
      <c r="F113" s="118"/>
      <c r="G113" s="17" t="s">
        <v>210</v>
      </c>
      <c r="H113" s="100">
        <f t="shared" si="1"/>
        <v>16</v>
      </c>
      <c r="I113" s="9">
        <v>8</v>
      </c>
      <c r="J113" s="9">
        <v>7</v>
      </c>
      <c r="K113" s="9">
        <v>1</v>
      </c>
    </row>
    <row r="114" spans="1:11">
      <c r="A114" s="96" t="s">
        <v>211</v>
      </c>
      <c r="B114" s="116" t="s">
        <v>212</v>
      </c>
      <c r="C114" s="117"/>
      <c r="D114" s="117"/>
      <c r="E114" s="117"/>
      <c r="F114" s="118"/>
      <c r="G114" s="17" t="s">
        <v>213</v>
      </c>
      <c r="H114" s="100">
        <f t="shared" si="1"/>
        <v>6</v>
      </c>
      <c r="I114" s="9">
        <v>6</v>
      </c>
      <c r="J114" s="9"/>
      <c r="K114" s="9"/>
    </row>
    <row r="115" spans="1:11">
      <c r="A115" s="96" t="s">
        <v>214</v>
      </c>
      <c r="B115" s="116" t="s">
        <v>215</v>
      </c>
      <c r="C115" s="117"/>
      <c r="D115" s="117"/>
      <c r="E115" s="117"/>
      <c r="F115" s="118"/>
      <c r="G115" s="17" t="s">
        <v>216</v>
      </c>
      <c r="H115" s="100">
        <f t="shared" si="1"/>
        <v>1</v>
      </c>
      <c r="I115" s="9">
        <v>1</v>
      </c>
      <c r="J115" s="9"/>
      <c r="K115" s="9"/>
    </row>
    <row r="116" spans="1:11">
      <c r="A116" s="96" t="s">
        <v>217</v>
      </c>
      <c r="B116" s="116" t="s">
        <v>218</v>
      </c>
      <c r="C116" s="117"/>
      <c r="D116" s="117"/>
      <c r="E116" s="117"/>
      <c r="F116" s="118"/>
      <c r="G116" s="17" t="s">
        <v>219</v>
      </c>
      <c r="H116" s="100">
        <f t="shared" si="1"/>
        <v>5</v>
      </c>
      <c r="I116" s="9">
        <v>5</v>
      </c>
      <c r="J116" s="9"/>
      <c r="K116" s="9"/>
    </row>
    <row r="117" spans="1:11">
      <c r="A117" s="96" t="s">
        <v>131</v>
      </c>
      <c r="B117" s="106" t="s">
        <v>220</v>
      </c>
      <c r="C117" s="107"/>
      <c r="D117" s="107"/>
      <c r="E117" s="107"/>
      <c r="F117" s="108"/>
      <c r="G117" s="17" t="s">
        <v>221</v>
      </c>
      <c r="H117" s="100">
        <f t="shared" si="1"/>
        <v>4</v>
      </c>
      <c r="I117" s="9">
        <v>4</v>
      </c>
      <c r="J117" s="9"/>
      <c r="K117" s="9"/>
    </row>
    <row r="118" spans="1:11">
      <c r="A118" s="96" t="s">
        <v>222</v>
      </c>
      <c r="B118" s="116" t="s">
        <v>190</v>
      </c>
      <c r="C118" s="117"/>
      <c r="D118" s="117"/>
      <c r="E118" s="117"/>
      <c r="F118" s="118"/>
      <c r="G118" s="17" t="s">
        <v>223</v>
      </c>
      <c r="H118" s="100">
        <f t="shared" si="1"/>
        <v>1</v>
      </c>
      <c r="I118" s="9">
        <v>1</v>
      </c>
      <c r="J118" s="9"/>
      <c r="K118" s="9"/>
    </row>
    <row r="119" spans="1:11">
      <c r="A119" s="101" t="s">
        <v>224</v>
      </c>
      <c r="B119" s="101"/>
      <c r="C119" s="101"/>
      <c r="D119" s="101"/>
      <c r="E119" s="101"/>
      <c r="F119" s="101"/>
      <c r="G119" s="17" t="s">
        <v>225</v>
      </c>
      <c r="H119" s="102">
        <f>SUM(H120:H138)</f>
        <v>262</v>
      </c>
      <c r="I119" s="102">
        <f>SUM(I120:I138)</f>
        <v>151</v>
      </c>
      <c r="J119" s="102">
        <f>SUM(J120:J138)</f>
        <v>111</v>
      </c>
      <c r="K119" s="102">
        <f>SUM(K120:K138)</f>
        <v>0</v>
      </c>
    </row>
    <row r="120" spans="1:11">
      <c r="A120" s="177" t="s">
        <v>53</v>
      </c>
      <c r="B120" s="10" t="s">
        <v>54</v>
      </c>
      <c r="C120" s="11"/>
      <c r="D120" s="11"/>
      <c r="E120" s="11"/>
      <c r="F120" s="12"/>
      <c r="G120" s="17" t="s">
        <v>226</v>
      </c>
      <c r="H120" s="100">
        <f t="shared" si="1"/>
        <v>17</v>
      </c>
      <c r="I120" s="13">
        <v>15</v>
      </c>
      <c r="J120" s="14">
        <v>2</v>
      </c>
      <c r="K120" s="14"/>
    </row>
    <row r="121" spans="1:11">
      <c r="A121" s="178" t="s">
        <v>41</v>
      </c>
      <c r="B121" s="10" t="s">
        <v>42</v>
      </c>
      <c r="C121" s="11"/>
      <c r="D121" s="11"/>
      <c r="E121" s="11"/>
      <c r="F121" s="12"/>
      <c r="G121" s="17" t="s">
        <v>227</v>
      </c>
      <c r="H121" s="100">
        <f t="shared" si="1"/>
        <v>24</v>
      </c>
      <c r="I121" s="14">
        <v>5</v>
      </c>
      <c r="J121" s="14">
        <v>19</v>
      </c>
      <c r="K121" s="14"/>
    </row>
    <row r="122" spans="1:11">
      <c r="A122" s="177" t="s">
        <v>228</v>
      </c>
      <c r="B122" s="10" t="s">
        <v>229</v>
      </c>
      <c r="C122" s="11"/>
      <c r="D122" s="11"/>
      <c r="E122" s="11"/>
      <c r="F122" s="12"/>
      <c r="G122" s="17" t="s">
        <v>230</v>
      </c>
      <c r="H122" s="100">
        <f t="shared" si="1"/>
        <v>11</v>
      </c>
      <c r="I122" s="14">
        <v>1</v>
      </c>
      <c r="J122" s="14">
        <v>10</v>
      </c>
      <c r="K122" s="14"/>
    </row>
    <row r="123" spans="1:11">
      <c r="A123" s="178" t="s">
        <v>44</v>
      </c>
      <c r="B123" s="10" t="s">
        <v>45</v>
      </c>
      <c r="C123" s="11"/>
      <c r="D123" s="11"/>
      <c r="E123" s="11"/>
      <c r="F123" s="12"/>
      <c r="G123" s="17" t="s">
        <v>231</v>
      </c>
      <c r="H123" s="100">
        <f t="shared" si="1"/>
        <v>6</v>
      </c>
      <c r="I123" s="14">
        <v>6</v>
      </c>
      <c r="J123" s="14"/>
      <c r="K123" s="14"/>
    </row>
    <row r="124" spans="1:11">
      <c r="A124" s="178" t="s">
        <v>59</v>
      </c>
      <c r="B124" s="10" t="s">
        <v>232</v>
      </c>
      <c r="C124" s="11"/>
      <c r="D124" s="11"/>
      <c r="E124" s="11"/>
      <c r="F124" s="12"/>
      <c r="G124" s="17" t="s">
        <v>233</v>
      </c>
      <c r="H124" s="100">
        <f t="shared" si="1"/>
        <v>23</v>
      </c>
      <c r="I124" s="14">
        <v>9</v>
      </c>
      <c r="J124" s="14">
        <v>14</v>
      </c>
      <c r="K124" s="14"/>
    </row>
    <row r="125" spans="1:11">
      <c r="A125" s="177" t="s">
        <v>65</v>
      </c>
      <c r="B125" s="10" t="s">
        <v>66</v>
      </c>
      <c r="C125" s="11"/>
      <c r="D125" s="11"/>
      <c r="E125" s="11"/>
      <c r="F125" s="12"/>
      <c r="G125" s="17" t="s">
        <v>234</v>
      </c>
      <c r="H125" s="100">
        <f t="shared" si="1"/>
        <v>11</v>
      </c>
      <c r="I125" s="14">
        <v>4</v>
      </c>
      <c r="J125" s="14">
        <v>7</v>
      </c>
      <c r="K125" s="14"/>
    </row>
    <row r="126" spans="1:11">
      <c r="A126" s="177" t="s">
        <v>235</v>
      </c>
      <c r="B126" s="10" t="s">
        <v>236</v>
      </c>
      <c r="C126" s="11"/>
      <c r="D126" s="11"/>
      <c r="E126" s="11"/>
      <c r="F126" s="12"/>
      <c r="G126" s="17" t="s">
        <v>237</v>
      </c>
      <c r="H126" s="100">
        <f t="shared" si="1"/>
        <v>10</v>
      </c>
      <c r="I126" s="14">
        <v>6</v>
      </c>
      <c r="J126" s="14">
        <v>4</v>
      </c>
      <c r="K126" s="14"/>
    </row>
    <row r="127" spans="1:11">
      <c r="A127" s="178" t="s">
        <v>238</v>
      </c>
      <c r="B127" s="10" t="s">
        <v>239</v>
      </c>
      <c r="C127" s="11"/>
      <c r="D127" s="11"/>
      <c r="E127" s="11"/>
      <c r="F127" s="12"/>
      <c r="G127" s="17" t="s">
        <v>240</v>
      </c>
      <c r="H127" s="100">
        <f t="shared" si="1"/>
        <v>13</v>
      </c>
      <c r="I127" s="14">
        <v>10</v>
      </c>
      <c r="J127" s="14">
        <v>3</v>
      </c>
      <c r="K127" s="14"/>
    </row>
    <row r="128" spans="1:11">
      <c r="A128" s="178" t="s">
        <v>241</v>
      </c>
      <c r="B128" s="10" t="s">
        <v>204</v>
      </c>
      <c r="C128" s="11"/>
      <c r="D128" s="11"/>
      <c r="E128" s="11"/>
      <c r="F128" s="12"/>
      <c r="G128" s="17" t="s">
        <v>242</v>
      </c>
      <c r="H128" s="100">
        <f t="shared" si="1"/>
        <v>13</v>
      </c>
      <c r="I128" s="14">
        <v>13</v>
      </c>
      <c r="J128" s="14"/>
      <c r="K128" s="14"/>
    </row>
    <row r="129" spans="1:11">
      <c r="A129" s="178" t="s">
        <v>186</v>
      </c>
      <c r="B129" s="10" t="s">
        <v>243</v>
      </c>
      <c r="C129" s="11"/>
      <c r="D129" s="11"/>
      <c r="E129" s="11"/>
      <c r="F129" s="12"/>
      <c r="G129" s="17" t="s">
        <v>244</v>
      </c>
      <c r="H129" s="100">
        <f t="shared" si="1"/>
        <v>11</v>
      </c>
      <c r="I129" s="14">
        <v>2</v>
      </c>
      <c r="J129" s="14">
        <v>9</v>
      </c>
      <c r="K129" s="14"/>
    </row>
    <row r="130" spans="1:11">
      <c r="A130" s="178" t="s">
        <v>108</v>
      </c>
      <c r="B130" s="10" t="s">
        <v>109</v>
      </c>
      <c r="C130" s="11"/>
      <c r="D130" s="11"/>
      <c r="E130" s="11"/>
      <c r="F130" s="12"/>
      <c r="G130" s="17" t="s">
        <v>245</v>
      </c>
      <c r="H130" s="100">
        <f t="shared" si="1"/>
        <v>16</v>
      </c>
      <c r="I130" s="14">
        <v>6</v>
      </c>
      <c r="J130" s="14">
        <v>10</v>
      </c>
      <c r="K130" s="14"/>
    </row>
    <row r="131" spans="1:11">
      <c r="A131" s="178" t="s">
        <v>38</v>
      </c>
      <c r="B131" s="10" t="s">
        <v>96</v>
      </c>
      <c r="C131" s="11"/>
      <c r="D131" s="11"/>
      <c r="E131" s="11"/>
      <c r="F131" s="12"/>
      <c r="G131" s="17" t="s">
        <v>246</v>
      </c>
      <c r="H131" s="100">
        <f t="shared" si="1"/>
        <v>18</v>
      </c>
      <c r="I131" s="14"/>
      <c r="J131" s="14">
        <v>18</v>
      </c>
      <c r="K131" s="14"/>
    </row>
    <row r="132" spans="1:11">
      <c r="A132" s="177" t="s">
        <v>247</v>
      </c>
      <c r="B132" s="10" t="s">
        <v>248</v>
      </c>
      <c r="C132" s="11"/>
      <c r="D132" s="11"/>
      <c r="E132" s="11"/>
      <c r="F132" s="12"/>
      <c r="G132" s="17" t="s">
        <v>249</v>
      </c>
      <c r="H132" s="100">
        <f t="shared" si="1"/>
        <v>15</v>
      </c>
      <c r="I132" s="14">
        <v>11</v>
      </c>
      <c r="J132" s="14">
        <v>4</v>
      </c>
      <c r="K132" s="14"/>
    </row>
    <row r="133" spans="1:11">
      <c r="A133" s="178" t="s">
        <v>250</v>
      </c>
      <c r="B133" s="10" t="s">
        <v>251</v>
      </c>
      <c r="C133" s="11"/>
      <c r="D133" s="11"/>
      <c r="E133" s="11"/>
      <c r="F133" s="12"/>
      <c r="G133" s="17" t="s">
        <v>252</v>
      </c>
      <c r="H133" s="100">
        <f t="shared" si="1"/>
        <v>13</v>
      </c>
      <c r="I133" s="14">
        <v>6</v>
      </c>
      <c r="J133" s="14">
        <v>7</v>
      </c>
      <c r="K133" s="14"/>
    </row>
    <row r="134" spans="1:11">
      <c r="A134" s="178" t="s">
        <v>253</v>
      </c>
      <c r="B134" s="10" t="s">
        <v>254</v>
      </c>
      <c r="C134" s="11"/>
      <c r="D134" s="11"/>
      <c r="E134" s="11"/>
      <c r="F134" s="12"/>
      <c r="G134" s="17" t="s">
        <v>255</v>
      </c>
      <c r="H134" s="100">
        <f t="shared" si="1"/>
        <v>15</v>
      </c>
      <c r="I134" s="14">
        <v>15</v>
      </c>
      <c r="J134" s="14"/>
      <c r="K134" s="14"/>
    </row>
    <row r="135" spans="1:11">
      <c r="A135" s="179" t="s">
        <v>120</v>
      </c>
      <c r="B135" s="119" t="s">
        <v>256</v>
      </c>
      <c r="C135" s="120"/>
      <c r="D135" s="120"/>
      <c r="E135" s="120"/>
      <c r="F135" s="121"/>
      <c r="G135" s="17" t="s">
        <v>257</v>
      </c>
      <c r="H135" s="100">
        <f t="shared" si="1"/>
        <v>15</v>
      </c>
      <c r="I135" s="14">
        <v>12</v>
      </c>
      <c r="J135" s="14">
        <v>3</v>
      </c>
      <c r="K135" s="14"/>
    </row>
    <row r="136" spans="1:11">
      <c r="A136" s="178" t="s">
        <v>258</v>
      </c>
      <c r="B136" s="10" t="s">
        <v>259</v>
      </c>
      <c r="C136" s="11"/>
      <c r="D136" s="11"/>
      <c r="E136" s="11"/>
      <c r="F136" s="12"/>
      <c r="G136" s="17" t="s">
        <v>260</v>
      </c>
      <c r="H136" s="100">
        <f t="shared" si="1"/>
        <v>13</v>
      </c>
      <c r="I136" s="14">
        <v>13</v>
      </c>
      <c r="J136" s="14"/>
      <c r="K136" s="14"/>
    </row>
    <row r="137" spans="1:11">
      <c r="A137" s="179" t="s">
        <v>261</v>
      </c>
      <c r="B137" s="10" t="s">
        <v>262</v>
      </c>
      <c r="C137" s="11"/>
      <c r="D137" s="11"/>
      <c r="E137" s="11"/>
      <c r="F137" s="12"/>
      <c r="G137" s="17" t="s">
        <v>263</v>
      </c>
      <c r="H137" s="100">
        <f t="shared" si="1"/>
        <v>9</v>
      </c>
      <c r="I137" s="14">
        <v>8</v>
      </c>
      <c r="J137" s="14">
        <v>1</v>
      </c>
      <c r="K137" s="14"/>
    </row>
    <row r="138" spans="1:11">
      <c r="A138" s="179" t="s">
        <v>264</v>
      </c>
      <c r="B138" s="10" t="s">
        <v>265</v>
      </c>
      <c r="C138" s="11"/>
      <c r="D138" s="11"/>
      <c r="E138" s="11"/>
      <c r="F138" s="12"/>
      <c r="G138" s="17" t="s">
        <v>266</v>
      </c>
      <c r="H138" s="100">
        <f t="shared" si="1"/>
        <v>9</v>
      </c>
      <c r="I138" s="14">
        <v>9</v>
      </c>
      <c r="J138" s="14"/>
      <c r="K138" s="14"/>
    </row>
    <row r="139" spans="1:11">
      <c r="A139" s="101" t="s">
        <v>267</v>
      </c>
      <c r="B139" s="101"/>
      <c r="C139" s="101"/>
      <c r="D139" s="101"/>
      <c r="E139" s="101"/>
      <c r="F139" s="101"/>
      <c r="G139" s="17" t="s">
        <v>268</v>
      </c>
      <c r="H139" s="102">
        <f>SUM(H140:H154)</f>
        <v>196</v>
      </c>
      <c r="I139" s="102">
        <f>SUM(I140:I154)</f>
        <v>164</v>
      </c>
      <c r="J139" s="102">
        <f>SUM(J140:J154)</f>
        <v>26</v>
      </c>
      <c r="K139" s="102">
        <f>SUM(K140:K154)</f>
        <v>6</v>
      </c>
    </row>
    <row r="140" spans="1:11">
      <c r="A140" s="96" t="s">
        <v>53</v>
      </c>
      <c r="B140" s="97" t="s">
        <v>54</v>
      </c>
      <c r="C140" s="98"/>
      <c r="D140" s="98"/>
      <c r="E140" s="98"/>
      <c r="F140" s="99"/>
      <c r="G140" s="17" t="s">
        <v>269</v>
      </c>
      <c r="H140" s="100">
        <f t="shared" ref="H140:H203" si="2">+I140+J140+K140</f>
        <v>30</v>
      </c>
      <c r="I140" s="6">
        <v>19</v>
      </c>
      <c r="J140" s="6">
        <v>6</v>
      </c>
      <c r="K140" s="6">
        <v>5</v>
      </c>
    </row>
    <row r="141" spans="1:11">
      <c r="A141" s="96" t="s">
        <v>38</v>
      </c>
      <c r="B141" s="97" t="s">
        <v>96</v>
      </c>
      <c r="C141" s="98"/>
      <c r="D141" s="98"/>
      <c r="E141" s="98"/>
      <c r="F141" s="99"/>
      <c r="G141" s="17" t="s">
        <v>270</v>
      </c>
      <c r="H141" s="100">
        <f t="shared" si="2"/>
        <v>10</v>
      </c>
      <c r="I141" s="6">
        <v>10</v>
      </c>
      <c r="J141" s="6"/>
      <c r="K141" s="6"/>
    </row>
    <row r="142" spans="1:11">
      <c r="A142" s="96" t="s">
        <v>271</v>
      </c>
      <c r="B142" s="97" t="s">
        <v>272</v>
      </c>
      <c r="C142" s="98"/>
      <c r="D142" s="98"/>
      <c r="E142" s="98"/>
      <c r="F142" s="99"/>
      <c r="G142" s="17" t="s">
        <v>273</v>
      </c>
      <c r="H142" s="100">
        <f t="shared" si="2"/>
        <v>8</v>
      </c>
      <c r="I142" s="6">
        <v>5</v>
      </c>
      <c r="J142" s="6">
        <v>3</v>
      </c>
      <c r="K142" s="6"/>
    </row>
    <row r="143" spans="1:11">
      <c r="A143" s="96" t="s">
        <v>274</v>
      </c>
      <c r="B143" s="97" t="s">
        <v>275</v>
      </c>
      <c r="C143" s="98"/>
      <c r="D143" s="98"/>
      <c r="E143" s="98"/>
      <c r="F143" s="99"/>
      <c r="G143" s="17" t="s">
        <v>276</v>
      </c>
      <c r="H143" s="100">
        <f t="shared" si="2"/>
        <v>3</v>
      </c>
      <c r="I143" s="6">
        <v>3</v>
      </c>
      <c r="J143" s="6"/>
      <c r="K143" s="6"/>
    </row>
    <row r="144" spans="1:11">
      <c r="A144" s="96" t="s">
        <v>44</v>
      </c>
      <c r="B144" s="97" t="s">
        <v>45</v>
      </c>
      <c r="C144" s="98"/>
      <c r="D144" s="98"/>
      <c r="E144" s="98"/>
      <c r="F144" s="99"/>
      <c r="G144" s="17" t="s">
        <v>277</v>
      </c>
      <c r="H144" s="100">
        <f t="shared" si="2"/>
        <v>21</v>
      </c>
      <c r="I144" s="6">
        <v>21</v>
      </c>
      <c r="J144" s="6"/>
      <c r="K144" s="6"/>
    </row>
    <row r="145" spans="1:11">
      <c r="A145" s="96" t="s">
        <v>50</v>
      </c>
      <c r="B145" s="97" t="s">
        <v>51</v>
      </c>
      <c r="C145" s="98"/>
      <c r="D145" s="98"/>
      <c r="E145" s="98"/>
      <c r="F145" s="99"/>
      <c r="G145" s="17" t="s">
        <v>278</v>
      </c>
      <c r="H145" s="100">
        <f t="shared" si="2"/>
        <v>16</v>
      </c>
      <c r="I145" s="6">
        <v>8</v>
      </c>
      <c r="J145" s="6">
        <v>8</v>
      </c>
      <c r="K145" s="6"/>
    </row>
    <row r="146" spans="1:11">
      <c r="A146" s="96" t="s">
        <v>59</v>
      </c>
      <c r="B146" s="97" t="s">
        <v>73</v>
      </c>
      <c r="C146" s="98"/>
      <c r="D146" s="98"/>
      <c r="E146" s="98"/>
      <c r="F146" s="99"/>
      <c r="G146" s="17" t="s">
        <v>279</v>
      </c>
      <c r="H146" s="100">
        <f t="shared" si="2"/>
        <v>25</v>
      </c>
      <c r="I146" s="6">
        <v>20</v>
      </c>
      <c r="J146" s="6">
        <v>4</v>
      </c>
      <c r="K146" s="6">
        <v>1</v>
      </c>
    </row>
    <row r="147" spans="1:11">
      <c r="A147" s="96" t="s">
        <v>280</v>
      </c>
      <c r="B147" s="97" t="s">
        <v>281</v>
      </c>
      <c r="C147" s="98"/>
      <c r="D147" s="98"/>
      <c r="E147" s="98"/>
      <c r="F147" s="99"/>
      <c r="G147" s="17" t="s">
        <v>282</v>
      </c>
      <c r="H147" s="100">
        <f t="shared" si="2"/>
        <v>4</v>
      </c>
      <c r="I147" s="6">
        <v>4</v>
      </c>
      <c r="J147" s="6"/>
      <c r="K147" s="6"/>
    </row>
    <row r="148" spans="1:11">
      <c r="A148" s="96" t="s">
        <v>65</v>
      </c>
      <c r="B148" s="122" t="s">
        <v>283</v>
      </c>
      <c r="C148" s="123"/>
      <c r="D148" s="123"/>
      <c r="E148" s="123"/>
      <c r="F148" s="124"/>
      <c r="G148" s="17" t="s">
        <v>284</v>
      </c>
      <c r="H148" s="100">
        <f t="shared" si="2"/>
        <v>5</v>
      </c>
      <c r="I148" s="6">
        <v>3</v>
      </c>
      <c r="J148" s="6">
        <v>2</v>
      </c>
      <c r="K148" s="6"/>
    </row>
    <row r="149" spans="1:11">
      <c r="A149" s="96" t="s">
        <v>165</v>
      </c>
      <c r="B149" s="97" t="s">
        <v>80</v>
      </c>
      <c r="C149" s="98"/>
      <c r="D149" s="98"/>
      <c r="E149" s="98"/>
      <c r="F149" s="99"/>
      <c r="G149" s="17" t="s">
        <v>285</v>
      </c>
      <c r="H149" s="100">
        <f t="shared" si="2"/>
        <v>17</v>
      </c>
      <c r="I149" s="6">
        <v>17</v>
      </c>
      <c r="J149" s="6"/>
      <c r="K149" s="6"/>
    </row>
    <row r="150" spans="1:11">
      <c r="A150" s="96" t="s">
        <v>186</v>
      </c>
      <c r="B150" s="97" t="s">
        <v>286</v>
      </c>
      <c r="C150" s="98"/>
      <c r="D150" s="98"/>
      <c r="E150" s="98"/>
      <c r="F150" s="99"/>
      <c r="G150" s="17" t="s">
        <v>287</v>
      </c>
      <c r="H150" s="100">
        <f t="shared" si="2"/>
        <v>13</v>
      </c>
      <c r="I150" s="6">
        <v>10</v>
      </c>
      <c r="J150" s="6">
        <v>3</v>
      </c>
      <c r="K150" s="6"/>
    </row>
    <row r="151" spans="1:11">
      <c r="A151" s="96" t="s">
        <v>288</v>
      </c>
      <c r="B151" s="97" t="s">
        <v>289</v>
      </c>
      <c r="C151" s="98"/>
      <c r="D151" s="98"/>
      <c r="E151" s="98"/>
      <c r="F151" s="99"/>
      <c r="G151" s="17" t="s">
        <v>290</v>
      </c>
      <c r="H151" s="100">
        <f t="shared" si="2"/>
        <v>7</v>
      </c>
      <c r="I151" s="6">
        <v>7</v>
      </c>
      <c r="J151" s="6"/>
      <c r="K151" s="6"/>
    </row>
    <row r="152" spans="1:11">
      <c r="A152" s="96" t="s">
        <v>62</v>
      </c>
      <c r="B152" s="97" t="s">
        <v>63</v>
      </c>
      <c r="C152" s="98"/>
      <c r="D152" s="98"/>
      <c r="E152" s="98"/>
      <c r="F152" s="99"/>
      <c r="G152" s="17" t="s">
        <v>291</v>
      </c>
      <c r="H152" s="100">
        <f t="shared" si="2"/>
        <v>9</v>
      </c>
      <c r="I152" s="6">
        <v>9</v>
      </c>
      <c r="J152" s="6"/>
      <c r="K152" s="6"/>
    </row>
    <row r="153" spans="1:11">
      <c r="A153" s="96" t="s">
        <v>41</v>
      </c>
      <c r="B153" s="97" t="s">
        <v>292</v>
      </c>
      <c r="C153" s="98"/>
      <c r="D153" s="98"/>
      <c r="E153" s="98"/>
      <c r="F153" s="99"/>
      <c r="G153" s="17" t="s">
        <v>293</v>
      </c>
      <c r="H153" s="100">
        <f t="shared" si="2"/>
        <v>13</v>
      </c>
      <c r="I153" s="6">
        <v>13</v>
      </c>
      <c r="J153" s="6"/>
      <c r="K153" s="6"/>
    </row>
    <row r="154" spans="1:11">
      <c r="A154" s="96" t="s">
        <v>294</v>
      </c>
      <c r="B154" s="97" t="s">
        <v>295</v>
      </c>
      <c r="C154" s="98"/>
      <c r="D154" s="98"/>
      <c r="E154" s="98"/>
      <c r="F154" s="99"/>
      <c r="G154" s="17" t="s">
        <v>296</v>
      </c>
      <c r="H154" s="100">
        <f t="shared" si="2"/>
        <v>15</v>
      </c>
      <c r="I154" s="6">
        <v>15</v>
      </c>
      <c r="J154" s="6"/>
      <c r="K154" s="6"/>
    </row>
    <row r="155" spans="1:11">
      <c r="A155" s="101" t="s">
        <v>297</v>
      </c>
      <c r="B155" s="101"/>
      <c r="C155" s="101"/>
      <c r="D155" s="101"/>
      <c r="E155" s="101"/>
      <c r="F155" s="101"/>
      <c r="G155" s="17" t="s">
        <v>298</v>
      </c>
      <c r="H155" s="102">
        <f>SUM(H156:H175)</f>
        <v>287</v>
      </c>
      <c r="I155" s="102">
        <f>SUM(I156:I175)</f>
        <v>240</v>
      </c>
      <c r="J155" s="102">
        <f>SUM(J156:J175)</f>
        <v>27</v>
      </c>
      <c r="K155" s="102">
        <f>SUM(K156:K175)</f>
        <v>20</v>
      </c>
    </row>
    <row r="156" spans="1:11">
      <c r="A156" s="115" t="s">
        <v>299</v>
      </c>
      <c r="B156" s="97" t="s">
        <v>173</v>
      </c>
      <c r="C156" s="98"/>
      <c r="D156" s="98"/>
      <c r="E156" s="98"/>
      <c r="F156" s="99"/>
      <c r="G156" s="17" t="s">
        <v>300</v>
      </c>
      <c r="H156" s="100">
        <f t="shared" si="2"/>
        <v>16</v>
      </c>
      <c r="I156" s="125">
        <v>8</v>
      </c>
      <c r="J156" s="9">
        <v>5</v>
      </c>
      <c r="K156" s="9">
        <v>3</v>
      </c>
    </row>
    <row r="157" spans="1:11">
      <c r="A157" s="115" t="s">
        <v>301</v>
      </c>
      <c r="B157" s="97" t="s">
        <v>302</v>
      </c>
      <c r="C157" s="98"/>
      <c r="D157" s="98"/>
      <c r="E157" s="98"/>
      <c r="F157" s="99"/>
      <c r="G157" s="17" t="s">
        <v>303</v>
      </c>
      <c r="H157" s="100">
        <f t="shared" si="2"/>
        <v>11</v>
      </c>
      <c r="I157" s="125">
        <v>4</v>
      </c>
      <c r="J157" s="9">
        <v>3</v>
      </c>
      <c r="K157" s="9">
        <v>4</v>
      </c>
    </row>
    <row r="158" spans="1:11" ht="24">
      <c r="A158" s="115" t="s">
        <v>304</v>
      </c>
      <c r="B158" s="25" t="s">
        <v>148</v>
      </c>
      <c r="C158" s="26"/>
      <c r="D158" s="26"/>
      <c r="E158" s="26"/>
      <c r="F158" s="27"/>
      <c r="G158" s="17" t="s">
        <v>305</v>
      </c>
      <c r="H158" s="100">
        <f t="shared" si="2"/>
        <v>8</v>
      </c>
      <c r="I158" s="125">
        <v>5</v>
      </c>
      <c r="J158" s="9">
        <v>1</v>
      </c>
      <c r="K158" s="9">
        <v>2</v>
      </c>
    </row>
    <row r="159" spans="1:11">
      <c r="A159" s="115" t="s">
        <v>306</v>
      </c>
      <c r="B159" s="97" t="s">
        <v>307</v>
      </c>
      <c r="C159" s="98"/>
      <c r="D159" s="98"/>
      <c r="E159" s="98"/>
      <c r="F159" s="99"/>
      <c r="G159" s="17" t="s">
        <v>308</v>
      </c>
      <c r="H159" s="100">
        <f t="shared" si="2"/>
        <v>7</v>
      </c>
      <c r="I159" s="125">
        <v>2</v>
      </c>
      <c r="J159" s="9"/>
      <c r="K159" s="9">
        <v>5</v>
      </c>
    </row>
    <row r="160" spans="1:11">
      <c r="A160" s="115" t="s">
        <v>309</v>
      </c>
      <c r="B160" s="97" t="s">
        <v>310</v>
      </c>
      <c r="C160" s="98"/>
      <c r="D160" s="98"/>
      <c r="E160" s="98"/>
      <c r="F160" s="99"/>
      <c r="G160" s="17" t="s">
        <v>311</v>
      </c>
      <c r="H160" s="100">
        <f t="shared" si="2"/>
        <v>21</v>
      </c>
      <c r="I160" s="125">
        <v>18</v>
      </c>
      <c r="J160" s="9">
        <v>3</v>
      </c>
      <c r="K160" s="9"/>
    </row>
    <row r="161" spans="1:11">
      <c r="A161" s="115" t="s">
        <v>312</v>
      </c>
      <c r="B161" s="97" t="s">
        <v>159</v>
      </c>
      <c r="C161" s="98"/>
      <c r="D161" s="98"/>
      <c r="E161" s="98"/>
      <c r="F161" s="99"/>
      <c r="G161" s="17" t="s">
        <v>313</v>
      </c>
      <c r="H161" s="100">
        <f t="shared" si="2"/>
        <v>8</v>
      </c>
      <c r="I161" s="125">
        <v>6</v>
      </c>
      <c r="J161" s="9">
        <v>2</v>
      </c>
      <c r="K161" s="9"/>
    </row>
    <row r="162" spans="1:11">
      <c r="A162" s="115" t="s">
        <v>314</v>
      </c>
      <c r="B162" s="25" t="s">
        <v>315</v>
      </c>
      <c r="C162" s="26"/>
      <c r="D162" s="26"/>
      <c r="E162" s="26"/>
      <c r="F162" s="27"/>
      <c r="G162" s="17" t="s">
        <v>316</v>
      </c>
      <c r="H162" s="100">
        <f t="shared" si="2"/>
        <v>25</v>
      </c>
      <c r="I162" s="125">
        <v>17</v>
      </c>
      <c r="J162" s="9">
        <v>4</v>
      </c>
      <c r="K162" s="9">
        <v>4</v>
      </c>
    </row>
    <row r="163" spans="1:11">
      <c r="A163" s="115" t="s">
        <v>317</v>
      </c>
      <c r="B163" s="97" t="s">
        <v>176</v>
      </c>
      <c r="C163" s="98"/>
      <c r="D163" s="98"/>
      <c r="E163" s="98"/>
      <c r="F163" s="99"/>
      <c r="G163" s="17" t="s">
        <v>318</v>
      </c>
      <c r="H163" s="100">
        <f t="shared" si="2"/>
        <v>25</v>
      </c>
      <c r="I163" s="125">
        <v>19</v>
      </c>
      <c r="J163" s="9">
        <v>5</v>
      </c>
      <c r="K163" s="9">
        <v>1</v>
      </c>
    </row>
    <row r="164" spans="1:11">
      <c r="A164" s="115" t="s">
        <v>319</v>
      </c>
      <c r="B164" s="97" t="s">
        <v>320</v>
      </c>
      <c r="C164" s="98"/>
      <c r="D164" s="98"/>
      <c r="E164" s="98"/>
      <c r="F164" s="99"/>
      <c r="G164" s="17" t="s">
        <v>321</v>
      </c>
      <c r="H164" s="100">
        <f t="shared" si="2"/>
        <v>23</v>
      </c>
      <c r="I164" s="125">
        <v>19</v>
      </c>
      <c r="J164" s="9">
        <v>4</v>
      </c>
      <c r="K164" s="9"/>
    </row>
    <row r="165" spans="1:11">
      <c r="A165" s="115" t="s">
        <v>322</v>
      </c>
      <c r="B165" s="97" t="s">
        <v>166</v>
      </c>
      <c r="C165" s="98"/>
      <c r="D165" s="98"/>
      <c r="E165" s="98"/>
      <c r="F165" s="99"/>
      <c r="G165" s="17" t="s">
        <v>323</v>
      </c>
      <c r="H165" s="100">
        <f t="shared" si="2"/>
        <v>12</v>
      </c>
      <c r="I165" s="125">
        <v>12</v>
      </c>
      <c r="J165" s="9"/>
      <c r="K165" s="9"/>
    </row>
    <row r="166" spans="1:11">
      <c r="A166" s="115" t="s">
        <v>324</v>
      </c>
      <c r="B166" s="25" t="s">
        <v>283</v>
      </c>
      <c r="C166" s="26"/>
      <c r="D166" s="26"/>
      <c r="E166" s="26"/>
      <c r="F166" s="27"/>
      <c r="G166" s="17" t="s">
        <v>325</v>
      </c>
      <c r="H166" s="100">
        <f t="shared" si="2"/>
        <v>20</v>
      </c>
      <c r="I166" s="125">
        <v>20</v>
      </c>
      <c r="J166" s="9"/>
      <c r="K166" s="9"/>
    </row>
    <row r="167" spans="1:11" ht="24">
      <c r="A167" s="115" t="s">
        <v>326</v>
      </c>
      <c r="B167" s="97" t="s">
        <v>327</v>
      </c>
      <c r="C167" s="98"/>
      <c r="D167" s="98"/>
      <c r="E167" s="98"/>
      <c r="F167" s="99"/>
      <c r="G167" s="17" t="s">
        <v>328</v>
      </c>
      <c r="H167" s="100">
        <f t="shared" si="2"/>
        <v>9</v>
      </c>
      <c r="I167" s="125">
        <v>9</v>
      </c>
      <c r="J167" s="9"/>
      <c r="K167" s="9"/>
    </row>
    <row r="168" spans="1:11">
      <c r="A168" s="115" t="s">
        <v>329</v>
      </c>
      <c r="B168" s="97" t="s">
        <v>330</v>
      </c>
      <c r="C168" s="98"/>
      <c r="D168" s="98"/>
      <c r="E168" s="98"/>
      <c r="F168" s="99"/>
      <c r="G168" s="17" t="s">
        <v>331</v>
      </c>
      <c r="H168" s="100">
        <f t="shared" si="2"/>
        <v>7</v>
      </c>
      <c r="I168" s="125">
        <v>7</v>
      </c>
      <c r="J168" s="9"/>
      <c r="K168" s="9"/>
    </row>
    <row r="169" spans="1:11">
      <c r="A169" s="115" t="s">
        <v>332</v>
      </c>
      <c r="B169" s="97" t="s">
        <v>333</v>
      </c>
      <c r="C169" s="98"/>
      <c r="D169" s="98"/>
      <c r="E169" s="98"/>
      <c r="F169" s="99"/>
      <c r="G169" s="17" t="s">
        <v>334</v>
      </c>
      <c r="H169" s="100">
        <f t="shared" si="2"/>
        <v>9</v>
      </c>
      <c r="I169" s="125">
        <v>9</v>
      </c>
      <c r="J169" s="9"/>
      <c r="K169" s="9"/>
    </row>
    <row r="170" spans="1:11">
      <c r="A170" s="115" t="s">
        <v>335</v>
      </c>
      <c r="B170" s="97" t="s">
        <v>336</v>
      </c>
      <c r="C170" s="98"/>
      <c r="D170" s="98"/>
      <c r="E170" s="98"/>
      <c r="F170" s="99"/>
      <c r="G170" s="17" t="s">
        <v>337</v>
      </c>
      <c r="H170" s="100">
        <f t="shared" si="2"/>
        <v>8</v>
      </c>
      <c r="I170" s="125">
        <v>8</v>
      </c>
      <c r="J170" s="9"/>
      <c r="K170" s="9"/>
    </row>
    <row r="171" spans="1:11">
      <c r="A171" s="115" t="s">
        <v>338</v>
      </c>
      <c r="B171" s="97" t="s">
        <v>339</v>
      </c>
      <c r="C171" s="98"/>
      <c r="D171" s="98"/>
      <c r="E171" s="98"/>
      <c r="F171" s="99"/>
      <c r="G171" s="17" t="s">
        <v>340</v>
      </c>
      <c r="H171" s="100">
        <f t="shared" si="2"/>
        <v>18</v>
      </c>
      <c r="I171" s="125">
        <v>17</v>
      </c>
      <c r="J171" s="9"/>
      <c r="K171" s="9">
        <v>1</v>
      </c>
    </row>
    <row r="172" spans="1:11">
      <c r="A172" s="115" t="s">
        <v>341</v>
      </c>
      <c r="B172" s="25" t="s">
        <v>342</v>
      </c>
      <c r="C172" s="26"/>
      <c r="D172" s="26"/>
      <c r="E172" s="26"/>
      <c r="F172" s="27"/>
      <c r="G172" s="17" t="s">
        <v>343</v>
      </c>
      <c r="H172" s="100">
        <f t="shared" si="2"/>
        <v>15</v>
      </c>
      <c r="I172" s="125">
        <v>15</v>
      </c>
      <c r="J172" s="9"/>
      <c r="K172" s="9"/>
    </row>
    <row r="173" spans="1:11">
      <c r="A173" s="115" t="s">
        <v>344</v>
      </c>
      <c r="B173" s="25" t="s">
        <v>345</v>
      </c>
      <c r="C173" s="26"/>
      <c r="D173" s="26"/>
      <c r="E173" s="26"/>
      <c r="F173" s="27"/>
      <c r="G173" s="17" t="s">
        <v>346</v>
      </c>
      <c r="H173" s="100">
        <f t="shared" si="2"/>
        <v>15</v>
      </c>
      <c r="I173" s="125">
        <v>15</v>
      </c>
      <c r="J173" s="9"/>
      <c r="K173" s="9"/>
    </row>
    <row r="174" spans="1:11">
      <c r="A174" s="115" t="s">
        <v>347</v>
      </c>
      <c r="B174" s="97" t="s">
        <v>348</v>
      </c>
      <c r="C174" s="98"/>
      <c r="D174" s="98"/>
      <c r="E174" s="98"/>
      <c r="F174" s="99"/>
      <c r="G174" s="17" t="s">
        <v>349</v>
      </c>
      <c r="H174" s="100">
        <f t="shared" si="2"/>
        <v>15</v>
      </c>
      <c r="I174" s="125">
        <v>15</v>
      </c>
      <c r="J174" s="9"/>
      <c r="K174" s="9"/>
    </row>
    <row r="175" spans="1:11">
      <c r="A175" s="115" t="s">
        <v>350</v>
      </c>
      <c r="B175" s="97" t="s">
        <v>351</v>
      </c>
      <c r="C175" s="98"/>
      <c r="D175" s="98"/>
      <c r="E175" s="98"/>
      <c r="F175" s="99"/>
      <c r="G175" s="17" t="s">
        <v>352</v>
      </c>
      <c r="H175" s="100">
        <f t="shared" si="2"/>
        <v>15</v>
      </c>
      <c r="I175" s="125">
        <v>15</v>
      </c>
      <c r="J175" s="9"/>
      <c r="K175" s="9"/>
    </row>
    <row r="176" spans="1:11">
      <c r="A176" s="101" t="s">
        <v>353</v>
      </c>
      <c r="B176" s="101"/>
      <c r="C176" s="101"/>
      <c r="D176" s="101"/>
      <c r="E176" s="101"/>
      <c r="F176" s="101"/>
      <c r="G176" s="17" t="s">
        <v>354</v>
      </c>
      <c r="H176" s="102">
        <f>SUM(H177:H181)</f>
        <v>103</v>
      </c>
      <c r="I176" s="102">
        <f>SUM(I177:I181)</f>
        <v>11</v>
      </c>
      <c r="J176" s="102">
        <f>SUM(J177:J181)</f>
        <v>78</v>
      </c>
      <c r="K176" s="102">
        <f>SUM(K177:K181)</f>
        <v>14</v>
      </c>
    </row>
    <row r="177" spans="1:11">
      <c r="A177" s="96" t="s">
        <v>88</v>
      </c>
      <c r="B177" s="97" t="s">
        <v>355</v>
      </c>
      <c r="C177" s="98"/>
      <c r="D177" s="98"/>
      <c r="E177" s="98"/>
      <c r="F177" s="99"/>
      <c r="G177" s="17" t="s">
        <v>356</v>
      </c>
      <c r="H177" s="100">
        <f t="shared" si="2"/>
        <v>15</v>
      </c>
      <c r="I177" s="6">
        <v>0</v>
      </c>
      <c r="J177" s="6">
        <v>15</v>
      </c>
      <c r="K177" s="6"/>
    </row>
    <row r="178" spans="1:11">
      <c r="A178" s="115" t="s">
        <v>357</v>
      </c>
      <c r="B178" s="97" t="s">
        <v>358</v>
      </c>
      <c r="C178" s="98" t="s">
        <v>358</v>
      </c>
      <c r="D178" s="98" t="s">
        <v>358</v>
      </c>
      <c r="E178" s="98" t="s">
        <v>358</v>
      </c>
      <c r="F178" s="99" t="s">
        <v>358</v>
      </c>
      <c r="G178" s="17" t="s">
        <v>359</v>
      </c>
      <c r="H178" s="100">
        <f t="shared" si="2"/>
        <v>22</v>
      </c>
      <c r="I178" s="6">
        <v>2</v>
      </c>
      <c r="J178" s="6">
        <v>20</v>
      </c>
      <c r="K178" s="6"/>
    </row>
    <row r="179" spans="1:11">
      <c r="A179" s="96" t="s">
        <v>70</v>
      </c>
      <c r="B179" s="97" t="s">
        <v>171</v>
      </c>
      <c r="C179" s="98" t="s">
        <v>171</v>
      </c>
      <c r="D179" s="98" t="s">
        <v>171</v>
      </c>
      <c r="E179" s="98" t="s">
        <v>171</v>
      </c>
      <c r="F179" s="99" t="s">
        <v>171</v>
      </c>
      <c r="G179" s="17" t="s">
        <v>360</v>
      </c>
      <c r="H179" s="100">
        <f t="shared" si="2"/>
        <v>29</v>
      </c>
      <c r="I179" s="6">
        <v>5</v>
      </c>
      <c r="J179" s="6">
        <v>16</v>
      </c>
      <c r="K179" s="6">
        <v>8</v>
      </c>
    </row>
    <row r="180" spans="1:11">
      <c r="A180" s="96" t="s">
        <v>77</v>
      </c>
      <c r="B180" s="97" t="s">
        <v>66</v>
      </c>
      <c r="C180" s="98" t="s">
        <v>66</v>
      </c>
      <c r="D180" s="98" t="s">
        <v>66</v>
      </c>
      <c r="E180" s="98" t="s">
        <v>66</v>
      </c>
      <c r="F180" s="99" t="s">
        <v>66</v>
      </c>
      <c r="G180" s="17" t="s">
        <v>361</v>
      </c>
      <c r="H180" s="100">
        <f t="shared" si="2"/>
        <v>13</v>
      </c>
      <c r="I180" s="6">
        <v>1</v>
      </c>
      <c r="J180" s="6">
        <v>6</v>
      </c>
      <c r="K180" s="6">
        <v>6</v>
      </c>
    </row>
    <row r="181" spans="1:11">
      <c r="A181" s="96" t="s">
        <v>362</v>
      </c>
      <c r="B181" s="97" t="s">
        <v>112</v>
      </c>
      <c r="C181" s="98" t="s">
        <v>112</v>
      </c>
      <c r="D181" s="98" t="s">
        <v>112</v>
      </c>
      <c r="E181" s="98" t="s">
        <v>112</v>
      </c>
      <c r="F181" s="99" t="s">
        <v>112</v>
      </c>
      <c r="G181" s="17" t="s">
        <v>363</v>
      </c>
      <c r="H181" s="100">
        <f t="shared" si="2"/>
        <v>24</v>
      </c>
      <c r="I181" s="6">
        <v>3</v>
      </c>
      <c r="J181" s="6">
        <v>21</v>
      </c>
      <c r="K181" s="6"/>
    </row>
    <row r="182" spans="1:11">
      <c r="A182" s="101" t="s">
        <v>364</v>
      </c>
      <c r="B182" s="101"/>
      <c r="C182" s="101"/>
      <c r="D182" s="101"/>
      <c r="E182" s="101"/>
      <c r="F182" s="101"/>
      <c r="G182" s="17" t="s">
        <v>365</v>
      </c>
      <c r="H182" s="102">
        <f>SUM(H183:H190)</f>
        <v>69</v>
      </c>
      <c r="I182" s="102">
        <f>SUM(I183:I190)</f>
        <v>45</v>
      </c>
      <c r="J182" s="102">
        <f>SUM(J183:J190)</f>
        <v>17</v>
      </c>
      <c r="K182" s="102">
        <f>SUM(K183:K190)</f>
        <v>7</v>
      </c>
    </row>
    <row r="183" spans="1:11">
      <c r="A183" s="153" t="s">
        <v>91</v>
      </c>
      <c r="B183" s="25" t="s">
        <v>54</v>
      </c>
      <c r="C183" s="26"/>
      <c r="D183" s="26"/>
      <c r="E183" s="26"/>
      <c r="F183" s="27"/>
      <c r="G183" s="17" t="s">
        <v>366</v>
      </c>
      <c r="H183" s="100">
        <f t="shared" si="2"/>
        <v>30</v>
      </c>
      <c r="I183" s="9">
        <v>18</v>
      </c>
      <c r="J183" s="9">
        <v>10</v>
      </c>
      <c r="K183" s="9">
        <v>2</v>
      </c>
    </row>
    <row r="184" spans="1:11">
      <c r="A184" s="153" t="s">
        <v>134</v>
      </c>
      <c r="B184" s="25" t="s">
        <v>367</v>
      </c>
      <c r="C184" s="26"/>
      <c r="D184" s="26"/>
      <c r="E184" s="26"/>
      <c r="F184" s="27"/>
      <c r="G184" s="17" t="s">
        <v>368</v>
      </c>
      <c r="H184" s="100">
        <f t="shared" si="2"/>
        <v>1</v>
      </c>
      <c r="I184" s="126"/>
      <c r="J184" s="9">
        <v>1</v>
      </c>
      <c r="K184" s="9"/>
    </row>
    <row r="185" spans="1:11">
      <c r="A185" s="153" t="s">
        <v>369</v>
      </c>
      <c r="B185" s="25" t="s">
        <v>370</v>
      </c>
      <c r="C185" s="26"/>
      <c r="D185" s="26"/>
      <c r="E185" s="26"/>
      <c r="F185" s="27"/>
      <c r="G185" s="17" t="s">
        <v>371</v>
      </c>
      <c r="H185" s="100">
        <f t="shared" si="2"/>
        <v>6</v>
      </c>
      <c r="I185" s="9">
        <v>3</v>
      </c>
      <c r="J185" s="9">
        <v>3</v>
      </c>
      <c r="K185" s="9"/>
    </row>
    <row r="186" spans="1:11">
      <c r="A186" s="153" t="s">
        <v>93</v>
      </c>
      <c r="B186" s="25" t="s">
        <v>42</v>
      </c>
      <c r="C186" s="26"/>
      <c r="D186" s="26"/>
      <c r="E186" s="26"/>
      <c r="F186" s="27"/>
      <c r="G186" s="17" t="s">
        <v>372</v>
      </c>
      <c r="H186" s="100">
        <f t="shared" si="2"/>
        <v>4</v>
      </c>
      <c r="I186" s="9">
        <v>4</v>
      </c>
      <c r="J186" s="9"/>
      <c r="K186" s="9"/>
    </row>
    <row r="187" spans="1:11">
      <c r="A187" s="153" t="s">
        <v>373</v>
      </c>
      <c r="B187" s="25" t="s">
        <v>374</v>
      </c>
      <c r="C187" s="26"/>
      <c r="D187" s="26"/>
      <c r="E187" s="26"/>
      <c r="F187" s="27"/>
      <c r="G187" s="17" t="s">
        <v>375</v>
      </c>
      <c r="H187" s="100">
        <f t="shared" si="2"/>
        <v>5</v>
      </c>
      <c r="I187" s="9">
        <v>3</v>
      </c>
      <c r="J187" s="9">
        <v>1</v>
      </c>
      <c r="K187" s="9">
        <v>1</v>
      </c>
    </row>
    <row r="188" spans="1:11">
      <c r="A188" s="153" t="s">
        <v>376</v>
      </c>
      <c r="B188" s="25" t="s">
        <v>377</v>
      </c>
      <c r="C188" s="26"/>
      <c r="D188" s="26"/>
      <c r="E188" s="26"/>
      <c r="F188" s="27"/>
      <c r="G188" s="17" t="s">
        <v>378</v>
      </c>
      <c r="H188" s="100">
        <f t="shared" si="2"/>
        <v>7</v>
      </c>
      <c r="I188" s="9">
        <v>1</v>
      </c>
      <c r="J188" s="9">
        <v>2</v>
      </c>
      <c r="K188" s="9">
        <v>4</v>
      </c>
    </row>
    <row r="189" spans="1:11">
      <c r="A189" s="180" t="s">
        <v>139</v>
      </c>
      <c r="B189" s="25" t="s">
        <v>140</v>
      </c>
      <c r="C189" s="26"/>
      <c r="D189" s="26"/>
      <c r="E189" s="26"/>
      <c r="F189" s="27"/>
      <c r="G189" s="17" t="s">
        <v>379</v>
      </c>
      <c r="H189" s="100">
        <f t="shared" si="2"/>
        <v>4</v>
      </c>
      <c r="I189" s="9">
        <v>4</v>
      </c>
      <c r="J189" s="9"/>
      <c r="K189" s="9"/>
    </row>
    <row r="190" spans="1:11">
      <c r="A190" s="115" t="s">
        <v>75</v>
      </c>
      <c r="B190" s="25" t="s">
        <v>51</v>
      </c>
      <c r="C190" s="26"/>
      <c r="D190" s="26"/>
      <c r="E190" s="26"/>
      <c r="F190" s="27"/>
      <c r="G190" s="17" t="s">
        <v>380</v>
      </c>
      <c r="H190" s="100">
        <f t="shared" si="2"/>
        <v>12</v>
      </c>
      <c r="I190" s="9">
        <v>12</v>
      </c>
      <c r="J190" s="9"/>
      <c r="K190" s="9"/>
    </row>
    <row r="191" spans="1:11">
      <c r="A191" s="101" t="s">
        <v>381</v>
      </c>
      <c r="B191" s="101"/>
      <c r="C191" s="101"/>
      <c r="D191" s="101"/>
      <c r="E191" s="101"/>
      <c r="F191" s="101"/>
      <c r="G191" s="17" t="s">
        <v>382</v>
      </c>
      <c r="H191" s="102">
        <f>SUM(H192:H198)</f>
        <v>41</v>
      </c>
      <c r="I191" s="102">
        <f>SUM(I192:I198)</f>
        <v>22</v>
      </c>
      <c r="J191" s="102">
        <f>SUM(J192:J198)</f>
        <v>12</v>
      </c>
      <c r="K191" s="102">
        <f>SUM(K192:K198)</f>
        <v>7</v>
      </c>
    </row>
    <row r="192" spans="1:11">
      <c r="A192" s="153" t="s">
        <v>59</v>
      </c>
      <c r="B192" s="25" t="s">
        <v>310</v>
      </c>
      <c r="C192" s="26"/>
      <c r="D192" s="26"/>
      <c r="E192" s="26"/>
      <c r="F192" s="27"/>
      <c r="G192" s="17" t="s">
        <v>383</v>
      </c>
      <c r="H192" s="100">
        <f t="shared" si="2"/>
        <v>10</v>
      </c>
      <c r="I192" s="9">
        <v>3</v>
      </c>
      <c r="J192" s="9">
        <v>4</v>
      </c>
      <c r="K192" s="9">
        <v>3</v>
      </c>
    </row>
    <row r="193" spans="1:11">
      <c r="A193" s="153" t="s">
        <v>44</v>
      </c>
      <c r="B193" s="25" t="s">
        <v>45</v>
      </c>
      <c r="C193" s="26"/>
      <c r="D193" s="26"/>
      <c r="E193" s="26"/>
      <c r="F193" s="27"/>
      <c r="G193" s="17" t="s">
        <v>384</v>
      </c>
      <c r="H193" s="100">
        <f t="shared" si="2"/>
        <v>8</v>
      </c>
      <c r="I193" s="9">
        <v>1</v>
      </c>
      <c r="J193" s="9">
        <v>4</v>
      </c>
      <c r="K193" s="9">
        <v>3</v>
      </c>
    </row>
    <row r="194" spans="1:11">
      <c r="A194" s="153" t="s">
        <v>385</v>
      </c>
      <c r="B194" s="25" t="s">
        <v>166</v>
      </c>
      <c r="C194" s="26"/>
      <c r="D194" s="26"/>
      <c r="E194" s="26"/>
      <c r="F194" s="27"/>
      <c r="G194" s="17" t="s">
        <v>386</v>
      </c>
      <c r="H194" s="100">
        <f t="shared" si="2"/>
        <v>4</v>
      </c>
      <c r="I194" s="9">
        <v>4</v>
      </c>
      <c r="J194" s="9">
        <v>0</v>
      </c>
      <c r="K194" s="9">
        <v>0</v>
      </c>
    </row>
    <row r="195" spans="1:11">
      <c r="A195" s="153" t="s">
        <v>228</v>
      </c>
      <c r="B195" s="25" t="s">
        <v>387</v>
      </c>
      <c r="C195" s="26"/>
      <c r="D195" s="26"/>
      <c r="E195" s="26"/>
      <c r="F195" s="27"/>
      <c r="G195" s="17" t="s">
        <v>388</v>
      </c>
      <c r="H195" s="100">
        <f t="shared" si="2"/>
        <v>2</v>
      </c>
      <c r="I195" s="9">
        <v>2</v>
      </c>
      <c r="J195" s="9">
        <v>0</v>
      </c>
      <c r="K195" s="9">
        <v>0</v>
      </c>
    </row>
    <row r="196" spans="1:11">
      <c r="A196" s="153" t="s">
        <v>53</v>
      </c>
      <c r="B196" s="25" t="s">
        <v>173</v>
      </c>
      <c r="C196" s="26"/>
      <c r="D196" s="26"/>
      <c r="E196" s="26"/>
      <c r="F196" s="27"/>
      <c r="G196" s="17" t="s">
        <v>389</v>
      </c>
      <c r="H196" s="100">
        <f t="shared" si="2"/>
        <v>5</v>
      </c>
      <c r="I196" s="9">
        <v>3</v>
      </c>
      <c r="J196" s="9">
        <v>2</v>
      </c>
      <c r="K196" s="9">
        <v>0</v>
      </c>
    </row>
    <row r="197" spans="1:11">
      <c r="A197" s="153" t="s">
        <v>108</v>
      </c>
      <c r="B197" s="25" t="s">
        <v>109</v>
      </c>
      <c r="C197" s="26"/>
      <c r="D197" s="26"/>
      <c r="E197" s="26"/>
      <c r="F197" s="27"/>
      <c r="G197" s="17" t="s">
        <v>390</v>
      </c>
      <c r="H197" s="100">
        <f t="shared" si="2"/>
        <v>6</v>
      </c>
      <c r="I197" s="9">
        <v>6</v>
      </c>
      <c r="J197" s="9">
        <v>0</v>
      </c>
      <c r="K197" s="9">
        <v>0</v>
      </c>
    </row>
    <row r="198" spans="1:11">
      <c r="A198" s="153" t="s">
        <v>41</v>
      </c>
      <c r="B198" s="25" t="s">
        <v>176</v>
      </c>
      <c r="C198" s="26"/>
      <c r="D198" s="26"/>
      <c r="E198" s="26"/>
      <c r="F198" s="27"/>
      <c r="G198" s="17" t="s">
        <v>391</v>
      </c>
      <c r="H198" s="100">
        <f t="shared" si="2"/>
        <v>6</v>
      </c>
      <c r="I198" s="9">
        <v>3</v>
      </c>
      <c r="J198" s="9">
        <v>2</v>
      </c>
      <c r="K198" s="9">
        <v>1</v>
      </c>
    </row>
    <row r="199" spans="1:11">
      <c r="A199" s="101" t="s">
        <v>392</v>
      </c>
      <c r="B199" s="101"/>
      <c r="C199" s="101"/>
      <c r="D199" s="101"/>
      <c r="E199" s="101"/>
      <c r="F199" s="101"/>
      <c r="G199" s="17" t="s">
        <v>393</v>
      </c>
      <c r="H199" s="102">
        <f>SUM(H200:H205)</f>
        <v>57</v>
      </c>
      <c r="I199" s="102">
        <f>SUM(I200:I205)</f>
        <v>48</v>
      </c>
      <c r="J199" s="102">
        <f>SUM(J200:J205)</f>
        <v>0</v>
      </c>
      <c r="K199" s="102">
        <f>SUM(K200:K205)</f>
        <v>9</v>
      </c>
    </row>
    <row r="200" spans="1:11">
      <c r="A200" s="115" t="s">
        <v>44</v>
      </c>
      <c r="B200" s="25" t="s">
        <v>45</v>
      </c>
      <c r="C200" s="26"/>
      <c r="D200" s="26"/>
      <c r="E200" s="26"/>
      <c r="F200" s="27"/>
      <c r="G200" s="17" t="s">
        <v>394</v>
      </c>
      <c r="H200" s="100">
        <f t="shared" si="2"/>
        <v>9</v>
      </c>
      <c r="I200" s="6">
        <v>5</v>
      </c>
      <c r="J200" s="6"/>
      <c r="K200" s="6">
        <v>4</v>
      </c>
    </row>
    <row r="201" spans="1:11">
      <c r="A201" s="115" t="s">
        <v>53</v>
      </c>
      <c r="B201" s="25" t="s">
        <v>54</v>
      </c>
      <c r="C201" s="26"/>
      <c r="D201" s="26"/>
      <c r="E201" s="26"/>
      <c r="F201" s="27"/>
      <c r="G201" s="17" t="s">
        <v>395</v>
      </c>
      <c r="H201" s="100">
        <f t="shared" si="2"/>
        <v>7</v>
      </c>
      <c r="I201" s="6">
        <v>7</v>
      </c>
      <c r="J201" s="6"/>
      <c r="K201" s="6"/>
    </row>
    <row r="202" spans="1:11">
      <c r="A202" s="115" t="s">
        <v>62</v>
      </c>
      <c r="B202" s="25" t="s">
        <v>63</v>
      </c>
      <c r="C202" s="26"/>
      <c r="D202" s="26"/>
      <c r="E202" s="26"/>
      <c r="F202" s="27"/>
      <c r="G202" s="17" t="s">
        <v>396</v>
      </c>
      <c r="H202" s="100">
        <f t="shared" si="2"/>
        <v>3</v>
      </c>
      <c r="I202" s="6">
        <v>3</v>
      </c>
      <c r="J202" s="6"/>
      <c r="K202" s="6"/>
    </row>
    <row r="203" spans="1:11">
      <c r="A203" s="115" t="s">
        <v>186</v>
      </c>
      <c r="B203" s="25" t="s">
        <v>143</v>
      </c>
      <c r="C203" s="26"/>
      <c r="D203" s="26"/>
      <c r="E203" s="26"/>
      <c r="F203" s="27"/>
      <c r="G203" s="17" t="s">
        <v>397</v>
      </c>
      <c r="H203" s="100">
        <f t="shared" si="2"/>
        <v>11</v>
      </c>
      <c r="I203" s="6">
        <v>11</v>
      </c>
      <c r="J203" s="6"/>
      <c r="K203" s="6"/>
    </row>
    <row r="204" spans="1:11">
      <c r="A204" s="115" t="s">
        <v>250</v>
      </c>
      <c r="B204" s="25" t="s">
        <v>398</v>
      </c>
      <c r="C204" s="26"/>
      <c r="D204" s="26"/>
      <c r="E204" s="26"/>
      <c r="F204" s="27"/>
      <c r="G204" s="17" t="s">
        <v>399</v>
      </c>
      <c r="H204" s="100">
        <f t="shared" ref="H204:H267" si="3">+I204+J204+K204</f>
        <v>8</v>
      </c>
      <c r="I204" s="6">
        <v>8</v>
      </c>
      <c r="J204" s="6"/>
      <c r="K204" s="6"/>
    </row>
    <row r="205" spans="1:11">
      <c r="A205" s="115" t="s">
        <v>400</v>
      </c>
      <c r="B205" s="25" t="s">
        <v>401</v>
      </c>
      <c r="C205" s="26"/>
      <c r="D205" s="26"/>
      <c r="E205" s="26"/>
      <c r="F205" s="27"/>
      <c r="G205" s="17" t="s">
        <v>402</v>
      </c>
      <c r="H205" s="100">
        <f t="shared" si="3"/>
        <v>19</v>
      </c>
      <c r="I205" s="6">
        <v>14</v>
      </c>
      <c r="J205" s="6"/>
      <c r="K205" s="6">
        <v>5</v>
      </c>
    </row>
    <row r="206" spans="1:11">
      <c r="A206" s="101" t="s">
        <v>403</v>
      </c>
      <c r="B206" s="101"/>
      <c r="C206" s="101"/>
      <c r="D206" s="101"/>
      <c r="E206" s="101"/>
      <c r="F206" s="101"/>
      <c r="G206" s="17" t="s">
        <v>404</v>
      </c>
      <c r="H206" s="102">
        <f>SUM(H207:H213)</f>
        <v>41</v>
      </c>
      <c r="I206" s="102">
        <f>SUM(I207:I213)</f>
        <v>41</v>
      </c>
      <c r="J206" s="102">
        <f>SUM(J207:J213)</f>
        <v>0</v>
      </c>
      <c r="K206" s="102">
        <f>SUM(K207:K213)</f>
        <v>0</v>
      </c>
    </row>
    <row r="207" spans="1:11">
      <c r="A207" s="115" t="s">
        <v>405</v>
      </c>
      <c r="B207" s="25" t="s">
        <v>367</v>
      </c>
      <c r="C207" s="26"/>
      <c r="D207" s="26"/>
      <c r="E207" s="26"/>
      <c r="F207" s="27"/>
      <c r="G207" s="17" t="s">
        <v>406</v>
      </c>
      <c r="H207" s="100">
        <f t="shared" si="3"/>
        <v>3</v>
      </c>
      <c r="I207" s="9">
        <v>3</v>
      </c>
      <c r="J207" s="6"/>
      <c r="K207" s="6"/>
    </row>
    <row r="208" spans="1:11">
      <c r="A208" s="115" t="s">
        <v>407</v>
      </c>
      <c r="B208" s="25" t="s">
        <v>408</v>
      </c>
      <c r="C208" s="26"/>
      <c r="D208" s="26"/>
      <c r="E208" s="26"/>
      <c r="F208" s="27"/>
      <c r="G208" s="17" t="s">
        <v>409</v>
      </c>
      <c r="H208" s="100">
        <f t="shared" si="3"/>
        <v>4</v>
      </c>
      <c r="I208" s="9">
        <v>4</v>
      </c>
      <c r="J208" s="6"/>
      <c r="K208" s="6"/>
    </row>
    <row r="209" spans="1:11">
      <c r="A209" s="115" t="s">
        <v>299</v>
      </c>
      <c r="B209" s="25" t="s">
        <v>54</v>
      </c>
      <c r="C209" s="26"/>
      <c r="D209" s="26"/>
      <c r="E209" s="26"/>
      <c r="F209" s="27"/>
      <c r="G209" s="17" t="s">
        <v>410</v>
      </c>
      <c r="H209" s="100">
        <f t="shared" si="3"/>
        <v>4</v>
      </c>
      <c r="I209" s="9">
        <v>4</v>
      </c>
      <c r="J209" s="6"/>
      <c r="K209" s="6"/>
    </row>
    <row r="210" spans="1:11" ht="24">
      <c r="A210" s="115" t="s">
        <v>411</v>
      </c>
      <c r="B210" s="25" t="s">
        <v>412</v>
      </c>
      <c r="C210" s="26"/>
      <c r="D210" s="26"/>
      <c r="E210" s="26"/>
      <c r="F210" s="27"/>
      <c r="G210" s="17" t="s">
        <v>413</v>
      </c>
      <c r="H210" s="100">
        <f t="shared" si="3"/>
        <v>3</v>
      </c>
      <c r="I210" s="9">
        <v>3</v>
      </c>
      <c r="J210" s="6"/>
      <c r="K210" s="6"/>
    </row>
    <row r="211" spans="1:11">
      <c r="A211" s="115" t="s">
        <v>414</v>
      </c>
      <c r="B211" s="25" t="s">
        <v>415</v>
      </c>
      <c r="C211" s="26"/>
      <c r="D211" s="26"/>
      <c r="E211" s="26"/>
      <c r="F211" s="27"/>
      <c r="G211" s="17" t="s">
        <v>416</v>
      </c>
      <c r="H211" s="100">
        <f t="shared" si="3"/>
        <v>17</v>
      </c>
      <c r="I211" s="9">
        <v>17</v>
      </c>
      <c r="J211" s="6"/>
      <c r="K211" s="6"/>
    </row>
    <row r="212" spans="1:11">
      <c r="A212" s="115" t="s">
        <v>317</v>
      </c>
      <c r="B212" s="25" t="s">
        <v>42</v>
      </c>
      <c r="C212" s="26"/>
      <c r="D212" s="26"/>
      <c r="E212" s="26"/>
      <c r="F212" s="27"/>
      <c r="G212" s="17" t="s">
        <v>417</v>
      </c>
      <c r="H212" s="100">
        <f t="shared" si="3"/>
        <v>6</v>
      </c>
      <c r="I212" s="9">
        <v>6</v>
      </c>
      <c r="J212" s="6"/>
      <c r="K212" s="6"/>
    </row>
    <row r="213" spans="1:11">
      <c r="A213" s="115" t="s">
        <v>418</v>
      </c>
      <c r="B213" s="25" t="s">
        <v>419</v>
      </c>
      <c r="C213" s="26"/>
      <c r="D213" s="26"/>
      <c r="E213" s="26"/>
      <c r="F213" s="27"/>
      <c r="G213" s="17" t="s">
        <v>420</v>
      </c>
      <c r="H213" s="100">
        <f t="shared" si="3"/>
        <v>4</v>
      </c>
      <c r="I213" s="9">
        <v>4</v>
      </c>
      <c r="J213" s="6"/>
      <c r="K213" s="6"/>
    </row>
    <row r="214" spans="1:11">
      <c r="A214" s="101" t="s">
        <v>421</v>
      </c>
      <c r="B214" s="101"/>
      <c r="C214" s="101"/>
      <c r="D214" s="101"/>
      <c r="E214" s="101"/>
      <c r="F214" s="101"/>
      <c r="G214" s="17" t="s">
        <v>422</v>
      </c>
      <c r="H214" s="102">
        <f>SUM(H215:H226)</f>
        <v>45</v>
      </c>
      <c r="I214" s="102">
        <f>SUM(I215:I226)</f>
        <v>40</v>
      </c>
      <c r="J214" s="102">
        <f>SUM(J215:J226)</f>
        <v>5</v>
      </c>
      <c r="K214" s="102">
        <f>SUM(K215:K226)</f>
        <v>0</v>
      </c>
    </row>
    <row r="215" spans="1:11">
      <c r="A215" s="153" t="s">
        <v>423</v>
      </c>
      <c r="B215" s="7" t="s">
        <v>424</v>
      </c>
      <c r="C215" s="7"/>
      <c r="D215" s="7"/>
      <c r="E215" s="7"/>
      <c r="F215" s="7"/>
      <c r="G215" s="17" t="s">
        <v>425</v>
      </c>
      <c r="H215" s="100">
        <f t="shared" si="3"/>
        <v>2</v>
      </c>
      <c r="I215" s="6"/>
      <c r="J215" s="6">
        <v>2</v>
      </c>
      <c r="K215" s="6"/>
    </row>
    <row r="216" spans="1:11">
      <c r="A216" s="153" t="s">
        <v>426</v>
      </c>
      <c r="B216" s="7" t="s">
        <v>427</v>
      </c>
      <c r="C216" s="7"/>
      <c r="D216" s="7"/>
      <c r="E216" s="7"/>
      <c r="F216" s="7"/>
      <c r="G216" s="17" t="s">
        <v>428</v>
      </c>
      <c r="H216" s="100">
        <f t="shared" si="3"/>
        <v>11</v>
      </c>
      <c r="I216" s="6">
        <v>11</v>
      </c>
      <c r="J216" s="6"/>
      <c r="K216" s="6"/>
    </row>
    <row r="217" spans="1:11">
      <c r="A217" s="115" t="s">
        <v>77</v>
      </c>
      <c r="B217" s="7" t="s">
        <v>163</v>
      </c>
      <c r="C217" s="7"/>
      <c r="D217" s="7"/>
      <c r="E217" s="7"/>
      <c r="F217" s="7"/>
      <c r="G217" s="17" t="s">
        <v>429</v>
      </c>
      <c r="H217" s="100">
        <f t="shared" si="3"/>
        <v>1</v>
      </c>
      <c r="I217" s="6">
        <v>0</v>
      </c>
      <c r="J217" s="6">
        <v>1</v>
      </c>
      <c r="K217" s="6"/>
    </row>
    <row r="218" spans="1:11">
      <c r="A218" s="115" t="s">
        <v>299</v>
      </c>
      <c r="B218" s="7" t="s">
        <v>173</v>
      </c>
      <c r="C218" s="7"/>
      <c r="D218" s="7"/>
      <c r="E218" s="7"/>
      <c r="F218" s="7"/>
      <c r="G218" s="17" t="s">
        <v>430</v>
      </c>
      <c r="H218" s="100">
        <f t="shared" si="3"/>
        <v>3</v>
      </c>
      <c r="I218" s="6">
        <v>3</v>
      </c>
      <c r="J218" s="6"/>
      <c r="K218" s="6"/>
    </row>
    <row r="219" spans="1:11">
      <c r="A219" s="115" t="s">
        <v>317</v>
      </c>
      <c r="B219" s="7" t="s">
        <v>176</v>
      </c>
      <c r="C219" s="7"/>
      <c r="D219" s="7"/>
      <c r="E219" s="7"/>
      <c r="F219" s="7"/>
      <c r="G219" s="17" t="s">
        <v>431</v>
      </c>
      <c r="H219" s="100">
        <f t="shared" si="3"/>
        <v>6</v>
      </c>
      <c r="I219" s="6">
        <v>4</v>
      </c>
      <c r="J219" s="6">
        <v>2</v>
      </c>
      <c r="K219" s="6"/>
    </row>
    <row r="220" spans="1:11">
      <c r="A220" s="115" t="s">
        <v>432</v>
      </c>
      <c r="B220" s="7" t="s">
        <v>433</v>
      </c>
      <c r="C220" s="7"/>
      <c r="D220" s="7"/>
      <c r="E220" s="7"/>
      <c r="F220" s="7"/>
      <c r="G220" s="17" t="s">
        <v>434</v>
      </c>
      <c r="H220" s="100">
        <f t="shared" si="3"/>
        <v>3</v>
      </c>
      <c r="I220" s="6">
        <v>3</v>
      </c>
      <c r="J220" s="6"/>
      <c r="K220" s="6"/>
    </row>
    <row r="221" spans="1:11" ht="24">
      <c r="A221" s="115" t="s">
        <v>304</v>
      </c>
      <c r="B221" s="7" t="s">
        <v>148</v>
      </c>
      <c r="C221" s="7"/>
      <c r="D221" s="7"/>
      <c r="E221" s="7"/>
      <c r="F221" s="7"/>
      <c r="G221" s="17" t="s">
        <v>435</v>
      </c>
      <c r="H221" s="100">
        <f t="shared" si="3"/>
        <v>2</v>
      </c>
      <c r="I221" s="6">
        <v>2</v>
      </c>
      <c r="J221" s="6"/>
      <c r="K221" s="6"/>
    </row>
    <row r="222" spans="1:11">
      <c r="A222" s="115" t="s">
        <v>436</v>
      </c>
      <c r="B222" s="7" t="s">
        <v>437</v>
      </c>
      <c r="C222" s="7"/>
      <c r="D222" s="7"/>
      <c r="E222" s="7"/>
      <c r="F222" s="7"/>
      <c r="G222" s="17" t="s">
        <v>438</v>
      </c>
      <c r="H222" s="100">
        <f t="shared" si="3"/>
        <v>1</v>
      </c>
      <c r="I222" s="6">
        <v>1</v>
      </c>
      <c r="J222" s="6"/>
      <c r="K222" s="6"/>
    </row>
    <row r="223" spans="1:11">
      <c r="A223" s="115" t="s">
        <v>439</v>
      </c>
      <c r="B223" s="7" t="s">
        <v>440</v>
      </c>
      <c r="C223" s="7"/>
      <c r="D223" s="7"/>
      <c r="E223" s="7"/>
      <c r="F223" s="7"/>
      <c r="G223" s="17" t="s">
        <v>441</v>
      </c>
      <c r="H223" s="100">
        <f t="shared" si="3"/>
        <v>2</v>
      </c>
      <c r="I223" s="6">
        <v>2</v>
      </c>
      <c r="J223" s="6"/>
      <c r="K223" s="6"/>
    </row>
    <row r="224" spans="1:11">
      <c r="A224" s="115" t="s">
        <v>442</v>
      </c>
      <c r="B224" s="7" t="s">
        <v>443</v>
      </c>
      <c r="C224" s="7"/>
      <c r="D224" s="7"/>
      <c r="E224" s="7"/>
      <c r="F224" s="7"/>
      <c r="G224" s="17" t="s">
        <v>444</v>
      </c>
      <c r="H224" s="100">
        <f t="shared" si="3"/>
        <v>2</v>
      </c>
      <c r="I224" s="6">
        <v>2</v>
      </c>
      <c r="J224" s="6"/>
      <c r="K224" s="6"/>
    </row>
    <row r="225" spans="1:11" ht="24">
      <c r="A225" s="115" t="s">
        <v>326</v>
      </c>
      <c r="B225" s="7" t="s">
        <v>327</v>
      </c>
      <c r="C225" s="7"/>
      <c r="D225" s="7"/>
      <c r="E225" s="7"/>
      <c r="F225" s="7"/>
      <c r="G225" s="17" t="s">
        <v>445</v>
      </c>
      <c r="H225" s="100">
        <f t="shared" si="3"/>
        <v>1</v>
      </c>
      <c r="I225" s="6">
        <v>1</v>
      </c>
      <c r="J225" s="6"/>
      <c r="K225" s="6"/>
    </row>
    <row r="226" spans="1:11">
      <c r="A226" s="115" t="s">
        <v>446</v>
      </c>
      <c r="B226" s="7" t="s">
        <v>447</v>
      </c>
      <c r="C226" s="7"/>
      <c r="D226" s="7"/>
      <c r="E226" s="7"/>
      <c r="F226" s="7"/>
      <c r="G226" s="17" t="s">
        <v>448</v>
      </c>
      <c r="H226" s="100">
        <f t="shared" si="3"/>
        <v>11</v>
      </c>
      <c r="I226" s="6">
        <v>11</v>
      </c>
      <c r="J226" s="6"/>
      <c r="K226" s="6"/>
    </row>
    <row r="227" spans="1:11">
      <c r="A227" s="101" t="s">
        <v>449</v>
      </c>
      <c r="B227" s="101"/>
      <c r="C227" s="101"/>
      <c r="D227" s="101"/>
      <c r="E227" s="101"/>
      <c r="F227" s="101"/>
      <c r="G227" s="17" t="s">
        <v>450</v>
      </c>
      <c r="H227" s="102">
        <f>SUM(H228:H236)</f>
        <v>85</v>
      </c>
      <c r="I227" s="102">
        <f>SUM(I228:I236)</f>
        <v>81</v>
      </c>
      <c r="J227" s="102">
        <f>SUM(J228:J236)</f>
        <v>4</v>
      </c>
      <c r="K227" s="102">
        <f>SUM(K228:K236)</f>
        <v>0</v>
      </c>
    </row>
    <row r="228" spans="1:11">
      <c r="A228" s="96" t="s">
        <v>91</v>
      </c>
      <c r="B228" s="97" t="s">
        <v>54</v>
      </c>
      <c r="C228" s="98"/>
      <c r="D228" s="98"/>
      <c r="E228" s="98"/>
      <c r="F228" s="99"/>
      <c r="G228" s="17" t="s">
        <v>451</v>
      </c>
      <c r="H228" s="100">
        <f t="shared" si="3"/>
        <v>4</v>
      </c>
      <c r="I228" s="15">
        <v>2</v>
      </c>
      <c r="J228" s="15">
        <v>2</v>
      </c>
      <c r="K228" s="15"/>
    </row>
    <row r="229" spans="1:11">
      <c r="A229" s="96" t="s">
        <v>79</v>
      </c>
      <c r="B229" s="97" t="s">
        <v>80</v>
      </c>
      <c r="C229" s="98"/>
      <c r="D229" s="98"/>
      <c r="E229" s="98"/>
      <c r="F229" s="99"/>
      <c r="G229" s="17" t="s">
        <v>452</v>
      </c>
      <c r="H229" s="100">
        <f t="shared" si="3"/>
        <v>5</v>
      </c>
      <c r="I229" s="15">
        <v>5</v>
      </c>
      <c r="J229" s="15"/>
      <c r="K229" s="15"/>
    </row>
    <row r="230" spans="1:11">
      <c r="A230" s="96" t="s">
        <v>75</v>
      </c>
      <c r="B230" s="97" t="s">
        <v>51</v>
      </c>
      <c r="C230" s="98"/>
      <c r="D230" s="98"/>
      <c r="E230" s="98"/>
      <c r="F230" s="99"/>
      <c r="G230" s="17" t="s">
        <v>453</v>
      </c>
      <c r="H230" s="100">
        <f t="shared" si="3"/>
        <v>11</v>
      </c>
      <c r="I230" s="15">
        <v>11</v>
      </c>
      <c r="J230" s="15"/>
      <c r="K230" s="15"/>
    </row>
    <row r="231" spans="1:11">
      <c r="A231" s="153" t="s">
        <v>85</v>
      </c>
      <c r="B231" s="97" t="s">
        <v>454</v>
      </c>
      <c r="C231" s="98"/>
      <c r="D231" s="98"/>
      <c r="E231" s="98"/>
      <c r="F231" s="99"/>
      <c r="G231" s="17" t="s">
        <v>455</v>
      </c>
      <c r="H231" s="100">
        <f t="shared" si="3"/>
        <v>1</v>
      </c>
      <c r="I231" s="6">
        <v>1</v>
      </c>
      <c r="J231" s="6"/>
      <c r="K231" s="6"/>
    </row>
    <row r="232" spans="1:11">
      <c r="A232" s="153" t="s">
        <v>154</v>
      </c>
      <c r="B232" s="97" t="s">
        <v>456</v>
      </c>
      <c r="C232" s="98"/>
      <c r="D232" s="98"/>
      <c r="E232" s="98"/>
      <c r="F232" s="99"/>
      <c r="G232" s="17" t="s">
        <v>457</v>
      </c>
      <c r="H232" s="100">
        <f t="shared" si="3"/>
        <v>3</v>
      </c>
      <c r="I232" s="6">
        <v>3</v>
      </c>
      <c r="J232" s="6"/>
      <c r="K232" s="6"/>
    </row>
    <row r="233" spans="1:11">
      <c r="A233" s="180" t="s">
        <v>458</v>
      </c>
      <c r="B233" s="97" t="s">
        <v>259</v>
      </c>
      <c r="C233" s="98"/>
      <c r="D233" s="98"/>
      <c r="E233" s="98"/>
      <c r="F233" s="99"/>
      <c r="G233" s="17" t="s">
        <v>459</v>
      </c>
      <c r="H233" s="100">
        <f t="shared" si="3"/>
        <v>13</v>
      </c>
      <c r="I233" s="6">
        <v>13</v>
      </c>
      <c r="J233" s="6"/>
      <c r="K233" s="6"/>
    </row>
    <row r="234" spans="1:11">
      <c r="A234" s="153" t="s">
        <v>77</v>
      </c>
      <c r="B234" s="97" t="s">
        <v>66</v>
      </c>
      <c r="C234" s="98"/>
      <c r="D234" s="98"/>
      <c r="E234" s="98"/>
      <c r="F234" s="99"/>
      <c r="G234" s="17" t="s">
        <v>460</v>
      </c>
      <c r="H234" s="100">
        <f t="shared" si="3"/>
        <v>4</v>
      </c>
      <c r="I234" s="6">
        <v>2</v>
      </c>
      <c r="J234" s="6">
        <v>2</v>
      </c>
      <c r="K234" s="6"/>
    </row>
    <row r="235" spans="1:11">
      <c r="A235" s="153" t="s">
        <v>461</v>
      </c>
      <c r="B235" s="98" t="s">
        <v>462</v>
      </c>
      <c r="C235" s="98"/>
      <c r="D235" s="98"/>
      <c r="E235" s="98"/>
      <c r="F235" s="99"/>
      <c r="G235" s="17" t="s">
        <v>463</v>
      </c>
      <c r="H235" s="100">
        <f t="shared" si="3"/>
        <v>33</v>
      </c>
      <c r="I235" s="6">
        <v>33</v>
      </c>
      <c r="J235" s="6"/>
      <c r="K235" s="6"/>
    </row>
    <row r="236" spans="1:11">
      <c r="A236" s="153" t="s">
        <v>207</v>
      </c>
      <c r="B236" s="98" t="s">
        <v>42</v>
      </c>
      <c r="C236" s="98"/>
      <c r="D236" s="98"/>
      <c r="E236" s="98"/>
      <c r="F236" s="99"/>
      <c r="G236" s="17" t="s">
        <v>464</v>
      </c>
      <c r="H236" s="100">
        <f t="shared" si="3"/>
        <v>11</v>
      </c>
      <c r="I236" s="6">
        <v>11</v>
      </c>
      <c r="J236" s="6"/>
      <c r="K236" s="6"/>
    </row>
    <row r="237" spans="1:11">
      <c r="A237" s="127" t="s">
        <v>465</v>
      </c>
      <c r="B237" s="127"/>
      <c r="C237" s="127"/>
      <c r="D237" s="127"/>
      <c r="E237" s="127"/>
      <c r="F237" s="127"/>
      <c r="G237" s="17" t="s">
        <v>466</v>
      </c>
      <c r="H237" s="128">
        <f>SUM(H238:H246)</f>
        <v>57</v>
      </c>
      <c r="I237" s="128">
        <f>SUM(I238:I246)</f>
        <v>53</v>
      </c>
      <c r="J237" s="128">
        <f>SUM(J238:J246)</f>
        <v>2</v>
      </c>
      <c r="K237" s="128">
        <f>SUM(K238:K246)</f>
        <v>2</v>
      </c>
    </row>
    <row r="238" spans="1:11" ht="24">
      <c r="A238" s="181" t="s">
        <v>467</v>
      </c>
      <c r="B238" s="25" t="s">
        <v>468</v>
      </c>
      <c r="C238" s="26"/>
      <c r="D238" s="26"/>
      <c r="E238" s="26"/>
      <c r="F238" s="27"/>
      <c r="G238" s="17" t="s">
        <v>469</v>
      </c>
      <c r="H238" s="100">
        <f t="shared" si="3"/>
        <v>10</v>
      </c>
      <c r="I238" s="6">
        <v>10</v>
      </c>
      <c r="J238" s="6"/>
      <c r="K238" s="6"/>
    </row>
    <row r="239" spans="1:11">
      <c r="A239" s="96" t="s">
        <v>301</v>
      </c>
      <c r="B239" s="25" t="s">
        <v>470</v>
      </c>
      <c r="C239" s="26"/>
      <c r="D239" s="26"/>
      <c r="E239" s="26"/>
      <c r="F239" s="27"/>
      <c r="G239" s="17" t="s">
        <v>471</v>
      </c>
      <c r="H239" s="100">
        <f t="shared" si="3"/>
        <v>5</v>
      </c>
      <c r="I239" s="6">
        <v>5</v>
      </c>
      <c r="J239" s="6"/>
      <c r="K239" s="6"/>
    </row>
    <row r="240" spans="1:11">
      <c r="A240" s="96" t="s">
        <v>472</v>
      </c>
      <c r="B240" s="25" t="s">
        <v>54</v>
      </c>
      <c r="C240" s="26"/>
      <c r="D240" s="26"/>
      <c r="E240" s="26"/>
      <c r="F240" s="27"/>
      <c r="G240" s="17" t="s">
        <v>473</v>
      </c>
      <c r="H240" s="100">
        <f t="shared" si="3"/>
        <v>2</v>
      </c>
      <c r="I240" s="6">
        <v>2</v>
      </c>
      <c r="J240" s="6"/>
      <c r="K240" s="6"/>
    </row>
    <row r="241" spans="1:11">
      <c r="A241" s="96" t="s">
        <v>317</v>
      </c>
      <c r="B241" s="25" t="s">
        <v>42</v>
      </c>
      <c r="C241" s="26"/>
      <c r="D241" s="26"/>
      <c r="E241" s="26"/>
      <c r="F241" s="27"/>
      <c r="G241" s="17" t="s">
        <v>474</v>
      </c>
      <c r="H241" s="100">
        <f t="shared" si="3"/>
        <v>5</v>
      </c>
      <c r="I241" s="6">
        <v>5</v>
      </c>
      <c r="J241" s="6"/>
      <c r="K241" s="6"/>
    </row>
    <row r="242" spans="1:11">
      <c r="A242" s="96" t="s">
        <v>475</v>
      </c>
      <c r="B242" s="25" t="s">
        <v>275</v>
      </c>
      <c r="C242" s="26"/>
      <c r="D242" s="26"/>
      <c r="E242" s="26"/>
      <c r="F242" s="27"/>
      <c r="G242" s="17" t="s">
        <v>476</v>
      </c>
      <c r="H242" s="100">
        <f t="shared" si="3"/>
        <v>13</v>
      </c>
      <c r="I242" s="6">
        <v>13</v>
      </c>
      <c r="J242" s="6"/>
      <c r="K242" s="6"/>
    </row>
    <row r="243" spans="1:11">
      <c r="A243" s="96" t="s">
        <v>322</v>
      </c>
      <c r="B243" s="129" t="s">
        <v>166</v>
      </c>
      <c r="C243" s="130"/>
      <c r="D243" s="130"/>
      <c r="E243" s="130"/>
      <c r="F243" s="131"/>
      <c r="G243" s="17" t="s">
        <v>477</v>
      </c>
      <c r="H243" s="100">
        <f t="shared" si="3"/>
        <v>6</v>
      </c>
      <c r="I243" s="6">
        <v>3</v>
      </c>
      <c r="J243" s="6">
        <v>1</v>
      </c>
      <c r="K243" s="6">
        <v>2</v>
      </c>
    </row>
    <row r="244" spans="1:11" ht="24">
      <c r="A244" s="182" t="s">
        <v>478</v>
      </c>
      <c r="B244" s="132" t="s">
        <v>479</v>
      </c>
      <c r="C244" s="133"/>
      <c r="D244" s="133"/>
      <c r="E244" s="133"/>
      <c r="F244" s="134"/>
      <c r="G244" s="17" t="s">
        <v>480</v>
      </c>
      <c r="H244" s="100">
        <f t="shared" si="3"/>
        <v>1</v>
      </c>
      <c r="I244" s="6"/>
      <c r="J244" s="6">
        <v>1</v>
      </c>
      <c r="K244" s="6"/>
    </row>
    <row r="245" spans="1:11">
      <c r="A245" s="96" t="s">
        <v>481</v>
      </c>
      <c r="B245" s="135" t="s">
        <v>482</v>
      </c>
      <c r="C245" s="136"/>
      <c r="D245" s="136"/>
      <c r="E245" s="136"/>
      <c r="F245" s="137"/>
      <c r="G245" s="17" t="s">
        <v>483</v>
      </c>
      <c r="H245" s="100">
        <f t="shared" si="3"/>
        <v>13</v>
      </c>
      <c r="I245" s="6">
        <v>13</v>
      </c>
      <c r="J245" s="6"/>
      <c r="K245" s="6"/>
    </row>
    <row r="246" spans="1:11" ht="24">
      <c r="A246" s="96" t="s">
        <v>304</v>
      </c>
      <c r="B246" s="135" t="s">
        <v>63</v>
      </c>
      <c r="C246" s="136"/>
      <c r="D246" s="136"/>
      <c r="E246" s="136"/>
      <c r="F246" s="137"/>
      <c r="G246" s="17" t="s">
        <v>484</v>
      </c>
      <c r="H246" s="100">
        <f t="shared" si="3"/>
        <v>2</v>
      </c>
      <c r="I246" s="6">
        <v>2</v>
      </c>
      <c r="J246" s="6"/>
      <c r="K246" s="6"/>
    </row>
    <row r="247" spans="1:11">
      <c r="A247" s="127" t="s">
        <v>485</v>
      </c>
      <c r="B247" s="127"/>
      <c r="C247" s="127"/>
      <c r="D247" s="127"/>
      <c r="E247" s="127"/>
      <c r="F247" s="127"/>
      <c r="G247" s="17" t="s">
        <v>486</v>
      </c>
      <c r="H247" s="128">
        <f>SUM(H248:H257)</f>
        <v>164</v>
      </c>
      <c r="I247" s="128">
        <f>SUM(I248:I257)</f>
        <v>143</v>
      </c>
      <c r="J247" s="128">
        <f>SUM(J248:J257)</f>
        <v>13</v>
      </c>
      <c r="K247" s="128">
        <f>SUM(K248:K257)</f>
        <v>8</v>
      </c>
    </row>
    <row r="248" spans="1:11">
      <c r="A248" s="183" t="s">
        <v>41</v>
      </c>
      <c r="B248" s="139" t="s">
        <v>42</v>
      </c>
      <c r="C248" s="139"/>
      <c r="D248" s="139"/>
      <c r="E248" s="139"/>
      <c r="F248" s="139"/>
      <c r="G248" s="17" t="s">
        <v>487</v>
      </c>
      <c r="H248" s="100">
        <f t="shared" si="3"/>
        <v>17</v>
      </c>
      <c r="I248" s="6">
        <v>10</v>
      </c>
      <c r="J248" s="6">
        <v>4</v>
      </c>
      <c r="K248" s="6">
        <v>3</v>
      </c>
    </row>
    <row r="249" spans="1:11">
      <c r="A249" s="183" t="s">
        <v>53</v>
      </c>
      <c r="B249" s="139" t="s">
        <v>173</v>
      </c>
      <c r="C249" s="139"/>
      <c r="D249" s="139"/>
      <c r="E249" s="139"/>
      <c r="F249" s="139"/>
      <c r="G249" s="17" t="s">
        <v>488</v>
      </c>
      <c r="H249" s="100">
        <f t="shared" si="3"/>
        <v>20</v>
      </c>
      <c r="I249" s="6">
        <v>12</v>
      </c>
      <c r="J249" s="6">
        <v>4</v>
      </c>
      <c r="K249" s="6">
        <v>4</v>
      </c>
    </row>
    <row r="250" spans="1:11">
      <c r="A250" s="183" t="s">
        <v>165</v>
      </c>
      <c r="B250" s="139" t="s">
        <v>166</v>
      </c>
      <c r="C250" s="139"/>
      <c r="D250" s="139"/>
      <c r="E250" s="139"/>
      <c r="F250" s="139"/>
      <c r="G250" s="17" t="s">
        <v>489</v>
      </c>
      <c r="H250" s="100">
        <f t="shared" si="3"/>
        <v>10</v>
      </c>
      <c r="I250" s="6">
        <v>10</v>
      </c>
      <c r="J250" s="6"/>
      <c r="K250" s="6"/>
    </row>
    <row r="251" spans="1:11">
      <c r="A251" s="183" t="s">
        <v>490</v>
      </c>
      <c r="B251" s="139" t="s">
        <v>491</v>
      </c>
      <c r="C251" s="139"/>
      <c r="D251" s="139"/>
      <c r="E251" s="139"/>
      <c r="F251" s="139"/>
      <c r="G251" s="17" t="s">
        <v>492</v>
      </c>
      <c r="H251" s="100">
        <f t="shared" si="3"/>
        <v>15</v>
      </c>
      <c r="I251" s="6">
        <v>9</v>
      </c>
      <c r="J251" s="6">
        <v>5</v>
      </c>
      <c r="K251" s="6">
        <v>1</v>
      </c>
    </row>
    <row r="252" spans="1:11">
      <c r="A252" s="183" t="s">
        <v>50</v>
      </c>
      <c r="B252" s="139" t="s">
        <v>51</v>
      </c>
      <c r="C252" s="139"/>
      <c r="D252" s="139"/>
      <c r="E252" s="139"/>
      <c r="F252" s="139"/>
      <c r="G252" s="17" t="s">
        <v>493</v>
      </c>
      <c r="H252" s="100">
        <f t="shared" si="3"/>
        <v>28</v>
      </c>
      <c r="I252" s="6">
        <v>28</v>
      </c>
      <c r="J252" s="6"/>
      <c r="K252" s="6"/>
    </row>
    <row r="253" spans="1:11">
      <c r="A253" s="183" t="s">
        <v>105</v>
      </c>
      <c r="B253" s="139" t="s">
        <v>494</v>
      </c>
      <c r="C253" s="139"/>
      <c r="D253" s="139"/>
      <c r="E253" s="139"/>
      <c r="F253" s="139"/>
      <c r="G253" s="17" t="s">
        <v>495</v>
      </c>
      <c r="H253" s="100">
        <f t="shared" si="3"/>
        <v>10</v>
      </c>
      <c r="I253" s="6">
        <v>10</v>
      </c>
      <c r="J253" s="6"/>
      <c r="K253" s="6"/>
    </row>
    <row r="254" spans="1:11">
      <c r="A254" s="183" t="s">
        <v>496</v>
      </c>
      <c r="B254" s="139" t="s">
        <v>497</v>
      </c>
      <c r="C254" s="139"/>
      <c r="D254" s="139"/>
      <c r="E254" s="139"/>
      <c r="F254" s="139"/>
      <c r="G254" s="17" t="s">
        <v>498</v>
      </c>
      <c r="H254" s="100">
        <f t="shared" si="3"/>
        <v>19</v>
      </c>
      <c r="I254" s="6">
        <v>19</v>
      </c>
      <c r="J254" s="6"/>
      <c r="K254" s="6"/>
    </row>
    <row r="255" spans="1:11">
      <c r="A255" s="183"/>
      <c r="B255" s="139" t="s">
        <v>499</v>
      </c>
      <c r="C255" s="139"/>
      <c r="D255" s="139"/>
      <c r="E255" s="139"/>
      <c r="F255" s="139"/>
      <c r="G255" s="17" t="s">
        <v>500</v>
      </c>
      <c r="H255" s="100">
        <f t="shared" si="3"/>
        <v>11</v>
      </c>
      <c r="I255" s="6">
        <v>11</v>
      </c>
      <c r="J255" s="6"/>
      <c r="K255" s="6"/>
    </row>
    <row r="256" spans="1:11">
      <c r="A256" s="183" t="s">
        <v>117</v>
      </c>
      <c r="B256" s="139" t="s">
        <v>501</v>
      </c>
      <c r="C256" s="139"/>
      <c r="D256" s="139"/>
      <c r="E256" s="139"/>
      <c r="F256" s="139"/>
      <c r="G256" s="17" t="s">
        <v>502</v>
      </c>
      <c r="H256" s="100">
        <f t="shared" si="3"/>
        <v>9</v>
      </c>
      <c r="I256" s="6">
        <v>9</v>
      </c>
      <c r="J256" s="6"/>
      <c r="K256" s="6"/>
    </row>
    <row r="257" spans="1:11">
      <c r="A257" s="183" t="s">
        <v>503</v>
      </c>
      <c r="B257" s="139" t="s">
        <v>504</v>
      </c>
      <c r="C257" s="139"/>
      <c r="D257" s="139"/>
      <c r="E257" s="139"/>
      <c r="F257" s="139"/>
      <c r="G257" s="17" t="s">
        <v>505</v>
      </c>
      <c r="H257" s="100">
        <f t="shared" si="3"/>
        <v>25</v>
      </c>
      <c r="I257" s="6">
        <v>25</v>
      </c>
      <c r="J257" s="6"/>
      <c r="K257" s="6"/>
    </row>
    <row r="258" spans="1:11">
      <c r="A258" s="127" t="s">
        <v>506</v>
      </c>
      <c r="B258" s="127"/>
      <c r="C258" s="127"/>
      <c r="D258" s="127"/>
      <c r="E258" s="127"/>
      <c r="F258" s="127"/>
      <c r="G258" s="17" t="s">
        <v>507</v>
      </c>
      <c r="H258" s="128">
        <f>SUM(H259:H263)</f>
        <v>23</v>
      </c>
      <c r="I258" s="128">
        <f>SUM(I259:I263)</f>
        <v>23</v>
      </c>
      <c r="J258" s="128">
        <f>SUM(J259:J263)</f>
        <v>0</v>
      </c>
      <c r="K258" s="128">
        <f>SUM(K259:K263)</f>
        <v>0</v>
      </c>
    </row>
    <row r="259" spans="1:11">
      <c r="A259" s="153" t="s">
        <v>508</v>
      </c>
      <c r="B259" s="22" t="s">
        <v>509</v>
      </c>
      <c r="C259" s="23"/>
      <c r="D259" s="23"/>
      <c r="E259" s="23"/>
      <c r="F259" s="24"/>
      <c r="G259" s="17" t="s">
        <v>510</v>
      </c>
      <c r="H259" s="100">
        <f t="shared" si="3"/>
        <v>4</v>
      </c>
      <c r="I259" s="9">
        <v>4</v>
      </c>
      <c r="J259" s="6"/>
      <c r="K259" s="6"/>
    </row>
    <row r="260" spans="1:11">
      <c r="A260" s="153" t="s">
        <v>511</v>
      </c>
      <c r="B260" s="22" t="s">
        <v>512</v>
      </c>
      <c r="C260" s="23"/>
      <c r="D260" s="23"/>
      <c r="E260" s="23"/>
      <c r="F260" s="24"/>
      <c r="G260" s="17" t="s">
        <v>513</v>
      </c>
      <c r="H260" s="100">
        <f t="shared" si="3"/>
        <v>1</v>
      </c>
      <c r="I260" s="9">
        <v>1</v>
      </c>
      <c r="J260" s="6"/>
      <c r="K260" s="6"/>
    </row>
    <row r="261" spans="1:11">
      <c r="A261" s="153" t="s">
        <v>514</v>
      </c>
      <c r="B261" s="22" t="s">
        <v>515</v>
      </c>
      <c r="C261" s="23"/>
      <c r="D261" s="23"/>
      <c r="E261" s="23"/>
      <c r="F261" s="24"/>
      <c r="G261" s="17" t="s">
        <v>516</v>
      </c>
      <c r="H261" s="100">
        <f t="shared" si="3"/>
        <v>3</v>
      </c>
      <c r="I261" s="9">
        <v>3</v>
      </c>
      <c r="J261" s="6"/>
      <c r="K261" s="6"/>
    </row>
    <row r="262" spans="1:11">
      <c r="A262" s="153" t="s">
        <v>517</v>
      </c>
      <c r="B262" s="22" t="s">
        <v>212</v>
      </c>
      <c r="C262" s="23"/>
      <c r="D262" s="23"/>
      <c r="E262" s="23"/>
      <c r="F262" s="24"/>
      <c r="G262" s="17" t="s">
        <v>518</v>
      </c>
      <c r="H262" s="100">
        <f t="shared" si="3"/>
        <v>12</v>
      </c>
      <c r="I262" s="9">
        <v>12</v>
      </c>
      <c r="J262" s="6"/>
      <c r="K262" s="6"/>
    </row>
    <row r="263" spans="1:11">
      <c r="A263" s="153" t="s">
        <v>519</v>
      </c>
      <c r="B263" s="22" t="s">
        <v>520</v>
      </c>
      <c r="C263" s="23"/>
      <c r="D263" s="23"/>
      <c r="E263" s="23"/>
      <c r="F263" s="24"/>
      <c r="G263" s="17" t="s">
        <v>521</v>
      </c>
      <c r="H263" s="100">
        <f t="shared" si="3"/>
        <v>3</v>
      </c>
      <c r="I263" s="9">
        <v>3</v>
      </c>
      <c r="J263" s="6"/>
      <c r="K263" s="6"/>
    </row>
    <row r="264" spans="1:11">
      <c r="A264" s="101" t="s">
        <v>522</v>
      </c>
      <c r="B264" s="101"/>
      <c r="C264" s="101"/>
      <c r="D264" s="101"/>
      <c r="E264" s="101"/>
      <c r="F264" s="101"/>
      <c r="G264" s="17" t="s">
        <v>523</v>
      </c>
      <c r="H264" s="102">
        <f>SUM(H265:H284)</f>
        <v>109</v>
      </c>
      <c r="I264" s="102">
        <f>SUM(I265:I284)</f>
        <v>103</v>
      </c>
      <c r="J264" s="102">
        <f>SUM(J265:J284)</f>
        <v>4</v>
      </c>
      <c r="K264" s="102">
        <f>SUM(K265:K284)</f>
        <v>2</v>
      </c>
    </row>
    <row r="265" spans="1:11">
      <c r="A265" s="96" t="s">
        <v>207</v>
      </c>
      <c r="B265" s="122" t="s">
        <v>42</v>
      </c>
      <c r="C265" s="123"/>
      <c r="D265" s="123"/>
      <c r="E265" s="123"/>
      <c r="F265" s="124"/>
      <c r="G265" s="17" t="s">
        <v>524</v>
      </c>
      <c r="H265" s="100">
        <f t="shared" si="3"/>
        <v>5</v>
      </c>
      <c r="I265" s="6">
        <v>5</v>
      </c>
      <c r="J265" s="6"/>
      <c r="K265" s="6"/>
    </row>
    <row r="266" spans="1:11">
      <c r="A266" s="96" t="s">
        <v>137</v>
      </c>
      <c r="B266" s="122" t="s">
        <v>525</v>
      </c>
      <c r="C266" s="123"/>
      <c r="D266" s="123"/>
      <c r="E266" s="123"/>
      <c r="F266" s="124"/>
      <c r="G266" s="17" t="s">
        <v>526</v>
      </c>
      <c r="H266" s="100">
        <f t="shared" si="3"/>
        <v>1</v>
      </c>
      <c r="I266" s="6"/>
      <c r="J266" s="6">
        <v>1</v>
      </c>
      <c r="K266" s="6"/>
    </row>
    <row r="267" spans="1:11">
      <c r="A267" s="96" t="s">
        <v>77</v>
      </c>
      <c r="B267" s="122" t="s">
        <v>66</v>
      </c>
      <c r="C267" s="123"/>
      <c r="D267" s="123"/>
      <c r="E267" s="123"/>
      <c r="F267" s="124"/>
      <c r="G267" s="17" t="s">
        <v>527</v>
      </c>
      <c r="H267" s="100">
        <f t="shared" si="3"/>
        <v>1</v>
      </c>
      <c r="I267" s="6"/>
      <c r="J267" s="6"/>
      <c r="K267" s="6">
        <v>1</v>
      </c>
    </row>
    <row r="268" spans="1:11">
      <c r="A268" s="115" t="s">
        <v>154</v>
      </c>
      <c r="B268" s="25" t="s">
        <v>96</v>
      </c>
      <c r="C268" s="26"/>
      <c r="D268" s="26"/>
      <c r="E268" s="26"/>
      <c r="F268" s="27"/>
      <c r="G268" s="17" t="s">
        <v>528</v>
      </c>
      <c r="H268" s="100">
        <f t="shared" ref="H268:H318" si="4">+I268+J268+K268</f>
        <v>1</v>
      </c>
      <c r="I268" s="6"/>
      <c r="J268" s="6">
        <v>1</v>
      </c>
      <c r="K268" s="6"/>
    </row>
    <row r="269" spans="1:11">
      <c r="A269" s="96" t="s">
        <v>82</v>
      </c>
      <c r="B269" s="122" t="s">
        <v>83</v>
      </c>
      <c r="C269" s="123"/>
      <c r="D269" s="123"/>
      <c r="E269" s="123"/>
      <c r="F269" s="124"/>
      <c r="G269" s="17" t="s">
        <v>529</v>
      </c>
      <c r="H269" s="100">
        <f t="shared" si="4"/>
        <v>7</v>
      </c>
      <c r="I269" s="6">
        <v>4</v>
      </c>
      <c r="J269" s="6">
        <v>2</v>
      </c>
      <c r="K269" s="6">
        <v>1</v>
      </c>
    </row>
    <row r="270" spans="1:11">
      <c r="A270" s="96" t="s">
        <v>530</v>
      </c>
      <c r="B270" s="122" t="s">
        <v>531</v>
      </c>
      <c r="C270" s="123"/>
      <c r="D270" s="123"/>
      <c r="E270" s="123"/>
      <c r="F270" s="124"/>
      <c r="G270" s="17" t="s">
        <v>532</v>
      </c>
      <c r="H270" s="100">
        <f t="shared" si="4"/>
        <v>6</v>
      </c>
      <c r="I270" s="6">
        <v>6</v>
      </c>
      <c r="J270" s="6"/>
      <c r="K270" s="6"/>
    </row>
    <row r="271" spans="1:11">
      <c r="A271" s="96" t="s">
        <v>369</v>
      </c>
      <c r="B271" s="122" t="s">
        <v>370</v>
      </c>
      <c r="C271" s="123"/>
      <c r="D271" s="123"/>
      <c r="E271" s="123"/>
      <c r="F271" s="124"/>
      <c r="G271" s="17" t="s">
        <v>533</v>
      </c>
      <c r="H271" s="100">
        <f t="shared" si="4"/>
        <v>1</v>
      </c>
      <c r="I271" s="6">
        <v>1</v>
      </c>
      <c r="J271" s="6"/>
      <c r="K271" s="6"/>
    </row>
    <row r="272" spans="1:11">
      <c r="A272" s="96" t="s">
        <v>534</v>
      </c>
      <c r="B272" s="122" t="s">
        <v>51</v>
      </c>
      <c r="C272" s="123"/>
      <c r="D272" s="123"/>
      <c r="E272" s="123"/>
      <c r="F272" s="124"/>
      <c r="G272" s="17" t="s">
        <v>535</v>
      </c>
      <c r="H272" s="100">
        <f t="shared" si="4"/>
        <v>10</v>
      </c>
      <c r="I272" s="6">
        <v>10</v>
      </c>
      <c r="J272" s="6"/>
      <c r="K272" s="6"/>
    </row>
    <row r="273" spans="1:11">
      <c r="A273" s="96" t="s">
        <v>134</v>
      </c>
      <c r="B273" s="122" t="s">
        <v>367</v>
      </c>
      <c r="C273" s="123"/>
      <c r="D273" s="123"/>
      <c r="E273" s="123"/>
      <c r="F273" s="124"/>
      <c r="G273" s="17" t="s">
        <v>536</v>
      </c>
      <c r="H273" s="100">
        <f t="shared" si="4"/>
        <v>2</v>
      </c>
      <c r="I273" s="6">
        <v>2</v>
      </c>
      <c r="J273" s="6"/>
      <c r="K273" s="6"/>
    </row>
    <row r="274" spans="1:11">
      <c r="A274" s="115" t="s">
        <v>537</v>
      </c>
      <c r="B274" s="97" t="s">
        <v>538</v>
      </c>
      <c r="C274" s="98"/>
      <c r="D274" s="98"/>
      <c r="E274" s="98"/>
      <c r="F274" s="99"/>
      <c r="G274" s="17" t="s">
        <v>539</v>
      </c>
      <c r="H274" s="100">
        <f t="shared" si="4"/>
        <v>15</v>
      </c>
      <c r="I274" s="6">
        <v>15</v>
      </c>
      <c r="J274" s="6"/>
      <c r="K274" s="6"/>
    </row>
    <row r="275" spans="1:11">
      <c r="A275" s="96" t="s">
        <v>70</v>
      </c>
      <c r="B275" s="122" t="s">
        <v>45</v>
      </c>
      <c r="C275" s="123"/>
      <c r="D275" s="123"/>
      <c r="E275" s="123"/>
      <c r="F275" s="124"/>
      <c r="G275" s="17" t="s">
        <v>540</v>
      </c>
      <c r="H275" s="100">
        <f t="shared" si="4"/>
        <v>5</v>
      </c>
      <c r="I275" s="6">
        <v>5</v>
      </c>
      <c r="J275" s="6"/>
      <c r="K275" s="6"/>
    </row>
    <row r="276" spans="1:11">
      <c r="A276" s="115" t="s">
        <v>131</v>
      </c>
      <c r="B276" s="97" t="s">
        <v>408</v>
      </c>
      <c r="C276" s="98"/>
      <c r="D276" s="98"/>
      <c r="E276" s="98"/>
      <c r="F276" s="99"/>
      <c r="G276" s="17" t="s">
        <v>541</v>
      </c>
      <c r="H276" s="100">
        <f t="shared" si="4"/>
        <v>0</v>
      </c>
      <c r="I276" s="6">
        <v>0</v>
      </c>
      <c r="J276" s="6"/>
      <c r="K276" s="6"/>
    </row>
    <row r="277" spans="1:11">
      <c r="A277" s="96" t="s">
        <v>91</v>
      </c>
      <c r="B277" s="122" t="s">
        <v>54</v>
      </c>
      <c r="C277" s="123"/>
      <c r="D277" s="123"/>
      <c r="E277" s="123"/>
      <c r="F277" s="124"/>
      <c r="G277" s="17" t="s">
        <v>542</v>
      </c>
      <c r="H277" s="100">
        <f t="shared" si="4"/>
        <v>8</v>
      </c>
      <c r="I277" s="6">
        <v>8</v>
      </c>
      <c r="J277" s="6"/>
      <c r="K277" s="6"/>
    </row>
    <row r="278" spans="1:11">
      <c r="A278" s="96" t="s">
        <v>79</v>
      </c>
      <c r="B278" s="122" t="s">
        <v>80</v>
      </c>
      <c r="C278" s="123"/>
      <c r="D278" s="123"/>
      <c r="E278" s="123"/>
      <c r="F278" s="124"/>
      <c r="G278" s="17" t="s">
        <v>543</v>
      </c>
      <c r="H278" s="100">
        <f t="shared" si="4"/>
        <v>7</v>
      </c>
      <c r="I278" s="6">
        <v>7</v>
      </c>
      <c r="J278" s="6"/>
      <c r="K278" s="6"/>
    </row>
    <row r="279" spans="1:11">
      <c r="A279" s="96" t="s">
        <v>544</v>
      </c>
      <c r="B279" s="122" t="s">
        <v>545</v>
      </c>
      <c r="C279" s="123"/>
      <c r="D279" s="123"/>
      <c r="E279" s="123"/>
      <c r="F279" s="124"/>
      <c r="G279" s="17" t="s">
        <v>546</v>
      </c>
      <c r="H279" s="100">
        <f t="shared" si="4"/>
        <v>3</v>
      </c>
      <c r="I279" s="6">
        <v>3</v>
      </c>
      <c r="J279" s="6"/>
      <c r="K279" s="6"/>
    </row>
    <row r="280" spans="1:11">
      <c r="A280" s="96" t="s">
        <v>547</v>
      </c>
      <c r="B280" s="122" t="s">
        <v>112</v>
      </c>
      <c r="C280" s="123"/>
      <c r="D280" s="123"/>
      <c r="E280" s="123"/>
      <c r="F280" s="124"/>
      <c r="G280" s="17" t="s">
        <v>548</v>
      </c>
      <c r="H280" s="100">
        <f t="shared" si="4"/>
        <v>1</v>
      </c>
      <c r="I280" s="6">
        <v>1</v>
      </c>
      <c r="J280" s="6"/>
      <c r="K280" s="6"/>
    </row>
    <row r="281" spans="1:11">
      <c r="A281" s="96" t="s">
        <v>93</v>
      </c>
      <c r="B281" s="122" t="s">
        <v>42</v>
      </c>
      <c r="C281" s="123"/>
      <c r="D281" s="123"/>
      <c r="E281" s="123"/>
      <c r="F281" s="124"/>
      <c r="G281" s="17" t="s">
        <v>549</v>
      </c>
      <c r="H281" s="100">
        <f t="shared" si="4"/>
        <v>7</v>
      </c>
      <c r="I281" s="6">
        <v>7</v>
      </c>
      <c r="J281" s="6"/>
      <c r="K281" s="6"/>
    </row>
    <row r="282" spans="1:11">
      <c r="A282" s="96" t="s">
        <v>101</v>
      </c>
      <c r="B282" s="122" t="s">
        <v>63</v>
      </c>
      <c r="C282" s="123"/>
      <c r="D282" s="123"/>
      <c r="E282" s="123"/>
      <c r="F282" s="124"/>
      <c r="G282" s="17" t="s">
        <v>550</v>
      </c>
      <c r="H282" s="100">
        <f t="shared" si="4"/>
        <v>4</v>
      </c>
      <c r="I282" s="6">
        <v>4</v>
      </c>
      <c r="J282" s="6"/>
      <c r="K282" s="6"/>
    </row>
    <row r="283" spans="1:11">
      <c r="A283" s="96" t="s">
        <v>93</v>
      </c>
      <c r="B283" s="122" t="s">
        <v>42</v>
      </c>
      <c r="C283" s="123"/>
      <c r="D283" s="123"/>
      <c r="E283" s="123"/>
      <c r="F283" s="124"/>
      <c r="G283" s="17" t="s">
        <v>551</v>
      </c>
      <c r="H283" s="100">
        <f t="shared" si="4"/>
        <v>15</v>
      </c>
      <c r="I283" s="6">
        <v>15</v>
      </c>
      <c r="J283" s="6"/>
      <c r="K283" s="6"/>
    </row>
    <row r="284" spans="1:11">
      <c r="A284" s="96" t="s">
        <v>91</v>
      </c>
      <c r="B284" s="122" t="s">
        <v>54</v>
      </c>
      <c r="C284" s="123"/>
      <c r="D284" s="123"/>
      <c r="E284" s="123"/>
      <c r="F284" s="124"/>
      <c r="G284" s="17" t="s">
        <v>552</v>
      </c>
      <c r="H284" s="100">
        <f t="shared" si="4"/>
        <v>10</v>
      </c>
      <c r="I284" s="6">
        <v>10</v>
      </c>
      <c r="J284" s="6"/>
      <c r="K284" s="6"/>
    </row>
    <row r="285" spans="1:11">
      <c r="A285" s="101" t="s">
        <v>553</v>
      </c>
      <c r="B285" s="101"/>
      <c r="C285" s="101"/>
      <c r="D285" s="101"/>
      <c r="E285" s="101"/>
      <c r="F285" s="101"/>
      <c r="G285" s="17" t="s">
        <v>554</v>
      </c>
      <c r="H285" s="102">
        <f>SUM(H286:H294)</f>
        <v>45</v>
      </c>
      <c r="I285" s="102">
        <f>SUM(I286:I294)</f>
        <v>26</v>
      </c>
      <c r="J285" s="102">
        <f>SUM(J286:J294)</f>
        <v>11</v>
      </c>
      <c r="K285" s="102">
        <f>SUM(K286:K294)</f>
        <v>8</v>
      </c>
    </row>
    <row r="286" spans="1:11">
      <c r="A286" s="115" t="s">
        <v>137</v>
      </c>
      <c r="B286" s="129" t="s">
        <v>555</v>
      </c>
      <c r="C286" s="130"/>
      <c r="D286" s="130"/>
      <c r="E286" s="130"/>
      <c r="F286" s="130"/>
      <c r="G286" s="17" t="s">
        <v>556</v>
      </c>
      <c r="H286" s="100">
        <f t="shared" si="4"/>
        <v>3</v>
      </c>
      <c r="I286" s="6">
        <v>3</v>
      </c>
      <c r="J286" s="6"/>
      <c r="K286" s="6"/>
    </row>
    <row r="287" spans="1:11">
      <c r="A287" s="115" t="s">
        <v>557</v>
      </c>
      <c r="B287" s="129" t="s">
        <v>558</v>
      </c>
      <c r="C287" s="130"/>
      <c r="D287" s="130"/>
      <c r="E287" s="130"/>
      <c r="F287" s="130"/>
      <c r="G287" s="17" t="s">
        <v>559</v>
      </c>
      <c r="H287" s="100">
        <f t="shared" si="4"/>
        <v>10</v>
      </c>
      <c r="I287" s="6">
        <v>6</v>
      </c>
      <c r="J287" s="6">
        <v>3</v>
      </c>
      <c r="K287" s="6">
        <v>1</v>
      </c>
    </row>
    <row r="288" spans="1:11">
      <c r="A288" s="96" t="s">
        <v>85</v>
      </c>
      <c r="B288" s="129" t="s">
        <v>560</v>
      </c>
      <c r="C288" s="130"/>
      <c r="D288" s="130"/>
      <c r="E288" s="130"/>
      <c r="F288" s="130"/>
      <c r="G288" s="17" t="s">
        <v>561</v>
      </c>
      <c r="H288" s="100">
        <f t="shared" si="4"/>
        <v>2</v>
      </c>
      <c r="I288" s="6">
        <v>2</v>
      </c>
      <c r="J288" s="6"/>
      <c r="K288" s="6"/>
    </row>
    <row r="289" spans="1:11">
      <c r="A289" s="182" t="s">
        <v>70</v>
      </c>
      <c r="B289" s="129" t="s">
        <v>209</v>
      </c>
      <c r="C289" s="130"/>
      <c r="D289" s="130"/>
      <c r="E289" s="130"/>
      <c r="F289" s="130"/>
      <c r="G289" s="17" t="s">
        <v>562</v>
      </c>
      <c r="H289" s="100">
        <f t="shared" si="4"/>
        <v>3</v>
      </c>
      <c r="I289" s="6">
        <v>1</v>
      </c>
      <c r="J289" s="6">
        <v>2</v>
      </c>
      <c r="K289" s="6"/>
    </row>
    <row r="290" spans="1:11">
      <c r="A290" s="184" t="s">
        <v>93</v>
      </c>
      <c r="B290" s="129" t="s">
        <v>563</v>
      </c>
      <c r="C290" s="130"/>
      <c r="D290" s="130"/>
      <c r="E290" s="130"/>
      <c r="F290" s="130"/>
      <c r="G290" s="17" t="s">
        <v>564</v>
      </c>
      <c r="H290" s="100">
        <f t="shared" si="4"/>
        <v>2</v>
      </c>
      <c r="I290" s="6">
        <v>2</v>
      </c>
      <c r="J290" s="6"/>
      <c r="K290" s="6"/>
    </row>
    <row r="291" spans="1:11">
      <c r="A291" s="96" t="s">
        <v>91</v>
      </c>
      <c r="B291" s="129" t="s">
        <v>173</v>
      </c>
      <c r="C291" s="130"/>
      <c r="D291" s="130"/>
      <c r="E291" s="130"/>
      <c r="F291" s="130"/>
      <c r="G291" s="17" t="s">
        <v>565</v>
      </c>
      <c r="H291" s="100">
        <f t="shared" si="4"/>
        <v>14</v>
      </c>
      <c r="I291" s="6">
        <v>4</v>
      </c>
      <c r="J291" s="6">
        <v>6</v>
      </c>
      <c r="K291" s="6">
        <v>4</v>
      </c>
    </row>
    <row r="292" spans="1:11">
      <c r="A292" s="96" t="s">
        <v>101</v>
      </c>
      <c r="B292" s="129" t="s">
        <v>148</v>
      </c>
      <c r="C292" s="130"/>
      <c r="D292" s="130"/>
      <c r="E292" s="130"/>
      <c r="F292" s="130"/>
      <c r="G292" s="17" t="s">
        <v>566</v>
      </c>
      <c r="H292" s="100">
        <f t="shared" si="4"/>
        <v>4</v>
      </c>
      <c r="I292" s="6">
        <v>4</v>
      </c>
      <c r="J292" s="6"/>
      <c r="K292" s="6"/>
    </row>
    <row r="293" spans="1:11">
      <c r="A293" s="96" t="s">
        <v>567</v>
      </c>
      <c r="B293" s="129" t="s">
        <v>281</v>
      </c>
      <c r="C293" s="130"/>
      <c r="D293" s="130"/>
      <c r="E293" s="130"/>
      <c r="F293" s="130"/>
      <c r="G293" s="17" t="s">
        <v>568</v>
      </c>
      <c r="H293" s="100">
        <f t="shared" si="4"/>
        <v>6</v>
      </c>
      <c r="I293" s="6">
        <v>3</v>
      </c>
      <c r="J293" s="6"/>
      <c r="K293" s="6">
        <v>3</v>
      </c>
    </row>
    <row r="294" spans="1:11">
      <c r="A294" s="185" t="s">
        <v>569</v>
      </c>
      <c r="B294" s="129" t="s">
        <v>307</v>
      </c>
      <c r="C294" s="130"/>
      <c r="D294" s="130"/>
      <c r="E294" s="130"/>
      <c r="F294" s="130"/>
      <c r="G294" s="17" t="s">
        <v>570</v>
      </c>
      <c r="H294" s="100">
        <f t="shared" si="4"/>
        <v>1</v>
      </c>
      <c r="I294" s="6">
        <v>1</v>
      </c>
      <c r="J294" s="6"/>
      <c r="K294" s="6"/>
    </row>
    <row r="295" spans="1:11">
      <c r="A295" s="101" t="s">
        <v>571</v>
      </c>
      <c r="B295" s="101"/>
      <c r="C295" s="101"/>
      <c r="D295" s="101"/>
      <c r="E295" s="101"/>
      <c r="F295" s="101"/>
      <c r="G295" s="17" t="s">
        <v>572</v>
      </c>
      <c r="H295" s="102">
        <f>SUM(H296:H302)</f>
        <v>46</v>
      </c>
      <c r="I295" s="102">
        <f>SUM(I296:I302)</f>
        <v>28</v>
      </c>
      <c r="J295" s="102">
        <f>SUM(J296:J302)</f>
        <v>18</v>
      </c>
      <c r="K295" s="102">
        <f>SUM(K296:K302)</f>
        <v>0</v>
      </c>
    </row>
    <row r="296" spans="1:11">
      <c r="A296" s="115" t="s">
        <v>79</v>
      </c>
      <c r="B296" s="16" t="s">
        <v>80</v>
      </c>
      <c r="C296" s="16"/>
      <c r="D296" s="16"/>
      <c r="E296" s="16"/>
      <c r="F296" s="16"/>
      <c r="G296" s="17" t="s">
        <v>573</v>
      </c>
      <c r="H296" s="100">
        <f t="shared" si="4"/>
        <v>2</v>
      </c>
      <c r="I296" s="6">
        <v>1</v>
      </c>
      <c r="J296" s="6">
        <v>1</v>
      </c>
      <c r="K296" s="6"/>
    </row>
    <row r="297" spans="1:11">
      <c r="A297" s="115" t="s">
        <v>574</v>
      </c>
      <c r="B297" s="16" t="s">
        <v>575</v>
      </c>
      <c r="C297" s="16"/>
      <c r="D297" s="16"/>
      <c r="E297" s="16"/>
      <c r="F297" s="16"/>
      <c r="G297" s="17" t="s">
        <v>576</v>
      </c>
      <c r="H297" s="100">
        <f t="shared" si="4"/>
        <v>2</v>
      </c>
      <c r="I297" s="6"/>
      <c r="J297" s="6">
        <v>2</v>
      </c>
      <c r="K297" s="6"/>
    </row>
    <row r="298" spans="1:11">
      <c r="A298" s="153" t="s">
        <v>577</v>
      </c>
      <c r="B298" s="16" t="s">
        <v>281</v>
      </c>
      <c r="C298" s="16"/>
      <c r="D298" s="16"/>
      <c r="E298" s="16"/>
      <c r="F298" s="16"/>
      <c r="G298" s="17" t="s">
        <v>578</v>
      </c>
      <c r="H298" s="100">
        <f t="shared" si="4"/>
        <v>1</v>
      </c>
      <c r="I298" s="6"/>
      <c r="J298" s="6">
        <v>1</v>
      </c>
      <c r="K298" s="6"/>
    </row>
    <row r="299" spans="1:11">
      <c r="A299" s="115" t="s">
        <v>579</v>
      </c>
      <c r="B299" s="16" t="s">
        <v>580</v>
      </c>
      <c r="C299" s="16"/>
      <c r="D299" s="16"/>
      <c r="E299" s="16"/>
      <c r="F299" s="16"/>
      <c r="G299" s="17" t="s">
        <v>581</v>
      </c>
      <c r="H299" s="100">
        <f t="shared" si="4"/>
        <v>7</v>
      </c>
      <c r="I299" s="6">
        <v>4</v>
      </c>
      <c r="J299" s="6">
        <v>3</v>
      </c>
      <c r="K299" s="6"/>
    </row>
    <row r="300" spans="1:11">
      <c r="A300" s="115" t="s">
        <v>582</v>
      </c>
      <c r="B300" s="16" t="s">
        <v>583</v>
      </c>
      <c r="C300" s="16"/>
      <c r="D300" s="16"/>
      <c r="E300" s="16"/>
      <c r="F300" s="16"/>
      <c r="G300" s="17" t="s">
        <v>584</v>
      </c>
      <c r="H300" s="100">
        <f t="shared" si="4"/>
        <v>8</v>
      </c>
      <c r="I300" s="6">
        <v>2</v>
      </c>
      <c r="J300" s="6">
        <v>6</v>
      </c>
      <c r="K300" s="6"/>
    </row>
    <row r="301" spans="1:11">
      <c r="A301" s="115" t="s">
        <v>322</v>
      </c>
      <c r="B301" s="16" t="s">
        <v>585</v>
      </c>
      <c r="C301" s="16"/>
      <c r="D301" s="16"/>
      <c r="E301" s="16"/>
      <c r="F301" s="16"/>
      <c r="G301" s="17" t="s">
        <v>586</v>
      </c>
      <c r="H301" s="100">
        <f t="shared" si="4"/>
        <v>5</v>
      </c>
      <c r="I301" s="6"/>
      <c r="J301" s="6">
        <v>5</v>
      </c>
      <c r="K301" s="6"/>
    </row>
    <row r="302" spans="1:11">
      <c r="A302" s="153" t="s">
        <v>587</v>
      </c>
      <c r="B302" s="16" t="s">
        <v>588</v>
      </c>
      <c r="C302" s="16"/>
      <c r="D302" s="16"/>
      <c r="E302" s="16"/>
      <c r="F302" s="16"/>
      <c r="G302" s="17" t="s">
        <v>589</v>
      </c>
      <c r="H302" s="100">
        <f t="shared" si="4"/>
        <v>21</v>
      </c>
      <c r="I302" s="6">
        <v>21</v>
      </c>
      <c r="J302" s="6"/>
      <c r="K302" s="6"/>
    </row>
    <row r="303" spans="1:11">
      <c r="A303" s="140" t="s">
        <v>590</v>
      </c>
      <c r="B303" s="140"/>
      <c r="C303" s="140"/>
      <c r="D303" s="140"/>
      <c r="E303" s="140"/>
      <c r="F303" s="140"/>
      <c r="G303" s="17" t="s">
        <v>591</v>
      </c>
      <c r="H303" s="102">
        <f>SUM(H304:H313)</f>
        <v>288</v>
      </c>
      <c r="I303" s="102">
        <f>SUM(I304:I313)</f>
        <v>288</v>
      </c>
      <c r="J303" s="102">
        <f>SUM(J304:J313)</f>
        <v>0</v>
      </c>
      <c r="K303" s="102">
        <f>SUM(K304:K313)</f>
        <v>0</v>
      </c>
    </row>
    <row r="304" spans="1:11">
      <c r="A304" s="96" t="s">
        <v>77</v>
      </c>
      <c r="B304" s="97" t="s">
        <v>163</v>
      </c>
      <c r="C304" s="98"/>
      <c r="D304" s="98"/>
      <c r="E304" s="98"/>
      <c r="F304" s="99"/>
      <c r="G304" s="17" t="s">
        <v>592</v>
      </c>
      <c r="H304" s="100">
        <f t="shared" si="4"/>
        <v>5</v>
      </c>
      <c r="I304" s="6">
        <v>5</v>
      </c>
      <c r="J304" s="6">
        <v>0</v>
      </c>
      <c r="K304" s="6">
        <v>0</v>
      </c>
    </row>
    <row r="305" spans="1:11">
      <c r="A305" s="96" t="s">
        <v>137</v>
      </c>
      <c r="B305" s="97" t="s">
        <v>593</v>
      </c>
      <c r="C305" s="98"/>
      <c r="D305" s="98"/>
      <c r="E305" s="98"/>
      <c r="F305" s="99"/>
      <c r="G305" s="17" t="s">
        <v>594</v>
      </c>
      <c r="H305" s="100">
        <f t="shared" si="4"/>
        <v>42</v>
      </c>
      <c r="I305" s="6">
        <v>42</v>
      </c>
      <c r="J305" s="6">
        <v>0</v>
      </c>
      <c r="K305" s="6">
        <v>0</v>
      </c>
    </row>
    <row r="306" spans="1:11">
      <c r="A306" s="96" t="s">
        <v>75</v>
      </c>
      <c r="B306" s="97" t="s">
        <v>159</v>
      </c>
      <c r="C306" s="98"/>
      <c r="D306" s="98"/>
      <c r="E306" s="98"/>
      <c r="F306" s="99"/>
      <c r="G306" s="17" t="s">
        <v>595</v>
      </c>
      <c r="H306" s="100">
        <f t="shared" si="4"/>
        <v>10</v>
      </c>
      <c r="I306" s="6">
        <v>10</v>
      </c>
      <c r="J306" s="6">
        <v>0</v>
      </c>
      <c r="K306" s="6">
        <v>0</v>
      </c>
    </row>
    <row r="307" spans="1:11">
      <c r="A307" s="96" t="s">
        <v>369</v>
      </c>
      <c r="B307" s="97" t="s">
        <v>596</v>
      </c>
      <c r="C307" s="98"/>
      <c r="D307" s="98"/>
      <c r="E307" s="98"/>
      <c r="F307" s="99"/>
      <c r="G307" s="17" t="s">
        <v>597</v>
      </c>
      <c r="H307" s="100">
        <f t="shared" si="4"/>
        <v>11</v>
      </c>
      <c r="I307" s="6">
        <v>11</v>
      </c>
      <c r="J307" s="6">
        <v>0</v>
      </c>
      <c r="K307" s="6">
        <v>0</v>
      </c>
    </row>
    <row r="308" spans="1:11">
      <c r="A308" s="96" t="s">
        <v>203</v>
      </c>
      <c r="B308" s="97" t="s">
        <v>351</v>
      </c>
      <c r="C308" s="98"/>
      <c r="D308" s="98"/>
      <c r="E308" s="98"/>
      <c r="F308" s="99"/>
      <c r="G308" s="17" t="s">
        <v>598</v>
      </c>
      <c r="H308" s="100">
        <f t="shared" si="4"/>
        <v>4</v>
      </c>
      <c r="I308" s="6">
        <v>4</v>
      </c>
      <c r="J308" s="6">
        <v>0</v>
      </c>
      <c r="K308" s="6">
        <v>0</v>
      </c>
    </row>
    <row r="309" spans="1:11">
      <c r="A309" s="96" t="s">
        <v>599</v>
      </c>
      <c r="B309" s="97" t="s">
        <v>315</v>
      </c>
      <c r="C309" s="98"/>
      <c r="D309" s="98"/>
      <c r="E309" s="98"/>
      <c r="F309" s="99"/>
      <c r="G309" s="17" t="s">
        <v>600</v>
      </c>
      <c r="H309" s="100">
        <f t="shared" si="4"/>
        <v>8</v>
      </c>
      <c r="I309" s="6">
        <v>8</v>
      </c>
      <c r="J309" s="6">
        <v>0</v>
      </c>
      <c r="K309" s="6">
        <v>0</v>
      </c>
    </row>
    <row r="310" spans="1:11">
      <c r="A310" s="96" t="s">
        <v>601</v>
      </c>
      <c r="B310" s="97" t="s">
        <v>166</v>
      </c>
      <c r="C310" s="98"/>
      <c r="D310" s="98"/>
      <c r="E310" s="98"/>
      <c r="F310" s="99"/>
      <c r="G310" s="17" t="s">
        <v>602</v>
      </c>
      <c r="H310" s="100">
        <f t="shared" si="4"/>
        <v>25</v>
      </c>
      <c r="I310" s="6">
        <v>25</v>
      </c>
      <c r="J310" s="6">
        <v>0</v>
      </c>
      <c r="K310" s="6">
        <v>0</v>
      </c>
    </row>
    <row r="311" spans="1:11">
      <c r="A311" s="96" t="s">
        <v>91</v>
      </c>
      <c r="B311" s="97" t="s">
        <v>173</v>
      </c>
      <c r="C311" s="98"/>
      <c r="D311" s="98"/>
      <c r="E311" s="98"/>
      <c r="F311" s="99"/>
      <c r="G311" s="17" t="s">
        <v>603</v>
      </c>
      <c r="H311" s="100">
        <f t="shared" si="4"/>
        <v>52</v>
      </c>
      <c r="I311" s="6">
        <v>52</v>
      </c>
      <c r="J311" s="6">
        <v>0</v>
      </c>
      <c r="K311" s="6">
        <v>0</v>
      </c>
    </row>
    <row r="312" spans="1:11">
      <c r="A312" s="96" t="s">
        <v>93</v>
      </c>
      <c r="B312" s="98" t="s">
        <v>176</v>
      </c>
      <c r="C312" s="98"/>
      <c r="D312" s="98"/>
      <c r="E312" s="98"/>
      <c r="F312" s="99"/>
      <c r="G312" s="17" t="s">
        <v>604</v>
      </c>
      <c r="H312" s="100">
        <f t="shared" si="4"/>
        <v>22</v>
      </c>
      <c r="I312" s="6">
        <v>22</v>
      </c>
      <c r="J312" s="6">
        <v>0</v>
      </c>
      <c r="K312" s="6">
        <v>0</v>
      </c>
    </row>
    <row r="313" spans="1:11">
      <c r="A313" s="96" t="s">
        <v>414</v>
      </c>
      <c r="B313" s="98" t="s">
        <v>605</v>
      </c>
      <c r="C313" s="98"/>
      <c r="D313" s="98"/>
      <c r="E313" s="98"/>
      <c r="F313" s="99"/>
      <c r="G313" s="17" t="s">
        <v>606</v>
      </c>
      <c r="H313" s="100">
        <f t="shared" si="4"/>
        <v>109</v>
      </c>
      <c r="I313" s="6">
        <v>109</v>
      </c>
      <c r="J313" s="6">
        <v>0</v>
      </c>
      <c r="K313" s="6">
        <v>0</v>
      </c>
    </row>
    <row r="314" spans="1:11">
      <c r="A314" s="92" t="s">
        <v>607</v>
      </c>
      <c r="B314" s="93"/>
      <c r="C314" s="93"/>
      <c r="D314" s="93"/>
      <c r="E314" s="93"/>
      <c r="F314" s="94"/>
      <c r="G314" s="17" t="s">
        <v>608</v>
      </c>
      <c r="H314" s="95">
        <f>+H315+H319+H333+H336+H342+H352+H356+H360+H367+H374+H381+H385+H391+H396+H400+H407+H413+H417+H421+H425+H434+H438+H443</f>
        <v>1686</v>
      </c>
      <c r="I314" s="95">
        <f>+I315+I319+I333+I336+I342+I352+I356+I360+I367+I374+I381+I385+I391+I396+I400+I407+I413+I417+I421+I425+I434+I438+I443</f>
        <v>1419</v>
      </c>
      <c r="J314" s="95">
        <f>+J315+J319+J333+J336+J342+J352+J356+J360+J367+J374+J381+J385+J391+J396+J400+J407+J413+J417+J421+J425+J434+J438+J443</f>
        <v>184</v>
      </c>
      <c r="K314" s="95">
        <f>+K315+K319+K333+K336+K342+K352+K356+K360+K367+K374+K381+K385+K391+K396+K400+K407+K413+K417+K421+K425+K434+K438+K443</f>
        <v>83</v>
      </c>
    </row>
    <row r="315" spans="1:11">
      <c r="A315" s="141" t="s">
        <v>609</v>
      </c>
      <c r="B315" s="142"/>
      <c r="C315" s="142"/>
      <c r="D315" s="142"/>
      <c r="E315" s="142"/>
      <c r="F315" s="143"/>
      <c r="G315" s="17" t="s">
        <v>610</v>
      </c>
      <c r="H315" s="95">
        <f>SUM(H316:H318)</f>
        <v>25</v>
      </c>
      <c r="I315" s="95">
        <f>SUM(I316:I318)</f>
        <v>9</v>
      </c>
      <c r="J315" s="95">
        <f>SUM(J316:J318)</f>
        <v>7</v>
      </c>
      <c r="K315" s="95">
        <f>SUM(K316:K318)</f>
        <v>9</v>
      </c>
    </row>
    <row r="316" spans="1:11">
      <c r="A316" s="186" t="s">
        <v>299</v>
      </c>
      <c r="B316" s="97" t="s">
        <v>54</v>
      </c>
      <c r="C316" s="98"/>
      <c r="D316" s="98"/>
      <c r="E316" s="98"/>
      <c r="F316" s="99"/>
      <c r="G316" s="17" t="s">
        <v>611</v>
      </c>
      <c r="H316" s="100">
        <f t="shared" si="4"/>
        <v>13</v>
      </c>
      <c r="I316" s="6">
        <v>5</v>
      </c>
      <c r="J316" s="6">
        <v>2</v>
      </c>
      <c r="K316" s="6">
        <v>6</v>
      </c>
    </row>
    <row r="317" spans="1:11">
      <c r="A317" s="186" t="s">
        <v>317</v>
      </c>
      <c r="B317" s="97" t="s">
        <v>42</v>
      </c>
      <c r="C317" s="98"/>
      <c r="D317" s="98"/>
      <c r="E317" s="98"/>
      <c r="F317" s="99"/>
      <c r="G317" s="17" t="s">
        <v>612</v>
      </c>
      <c r="H317" s="100">
        <f t="shared" si="4"/>
        <v>8</v>
      </c>
      <c r="I317" s="6">
        <v>4</v>
      </c>
      <c r="J317" s="6">
        <v>2</v>
      </c>
      <c r="K317" s="6">
        <v>2</v>
      </c>
    </row>
    <row r="318" spans="1:11">
      <c r="A318" s="186" t="s">
        <v>432</v>
      </c>
      <c r="B318" s="97" t="s">
        <v>613</v>
      </c>
      <c r="C318" s="98"/>
      <c r="D318" s="98"/>
      <c r="E318" s="98"/>
      <c r="F318" s="99"/>
      <c r="G318" s="17" t="s">
        <v>614</v>
      </c>
      <c r="H318" s="100">
        <f t="shared" si="4"/>
        <v>4</v>
      </c>
      <c r="I318" s="6"/>
      <c r="J318" s="6">
        <v>3</v>
      </c>
      <c r="K318" s="6">
        <v>1</v>
      </c>
    </row>
    <row r="319" spans="1:11">
      <c r="A319" s="141" t="s">
        <v>615</v>
      </c>
      <c r="B319" s="142"/>
      <c r="C319" s="142"/>
      <c r="D319" s="142"/>
      <c r="E319" s="142"/>
      <c r="F319" s="142"/>
      <c r="G319" s="17" t="s">
        <v>616</v>
      </c>
      <c r="H319" s="102">
        <f>SUM(H320:H332)</f>
        <v>180</v>
      </c>
      <c r="I319" s="102">
        <f>SUM(I320:I332)</f>
        <v>163</v>
      </c>
      <c r="J319" s="102">
        <f>SUM(J320:J332)</f>
        <v>17</v>
      </c>
      <c r="K319" s="102">
        <f>SUM(K320:K332)</f>
        <v>0</v>
      </c>
    </row>
    <row r="320" spans="1:11">
      <c r="A320" s="96" t="s">
        <v>617</v>
      </c>
      <c r="B320" s="144" t="s">
        <v>618</v>
      </c>
      <c r="C320" s="145"/>
      <c r="D320" s="145"/>
      <c r="E320" s="145"/>
      <c r="F320" s="145"/>
      <c r="G320" s="17" t="s">
        <v>619</v>
      </c>
      <c r="H320" s="100">
        <f t="shared" ref="H320:H383" si="5">+I320+J320+K320</f>
        <v>13</v>
      </c>
      <c r="I320" s="6">
        <v>13</v>
      </c>
      <c r="J320" s="6"/>
      <c r="K320" s="6"/>
    </row>
    <row r="321" spans="1:11">
      <c r="A321" s="96" t="s">
        <v>59</v>
      </c>
      <c r="B321" s="144" t="s">
        <v>555</v>
      </c>
      <c r="C321" s="145"/>
      <c r="D321" s="145"/>
      <c r="E321" s="145"/>
      <c r="F321" s="145"/>
      <c r="G321" s="17" t="s">
        <v>620</v>
      </c>
      <c r="H321" s="100">
        <f t="shared" si="5"/>
        <v>30</v>
      </c>
      <c r="I321" s="6">
        <v>22</v>
      </c>
      <c r="J321" s="6">
        <v>8</v>
      </c>
      <c r="K321" s="6"/>
    </row>
    <row r="322" spans="1:11">
      <c r="A322" s="96" t="s">
        <v>50</v>
      </c>
      <c r="B322" s="144" t="s">
        <v>159</v>
      </c>
      <c r="C322" s="145"/>
      <c r="D322" s="145"/>
      <c r="E322" s="145"/>
      <c r="F322" s="145"/>
      <c r="G322" s="17" t="s">
        <v>621</v>
      </c>
      <c r="H322" s="100">
        <f t="shared" si="5"/>
        <v>14</v>
      </c>
      <c r="I322" s="6">
        <v>14</v>
      </c>
      <c r="J322" s="6"/>
      <c r="K322" s="6"/>
    </row>
    <row r="323" spans="1:11">
      <c r="A323" s="96" t="s">
        <v>65</v>
      </c>
      <c r="B323" s="144" t="s">
        <v>66</v>
      </c>
      <c r="C323" s="145"/>
      <c r="D323" s="145"/>
      <c r="E323" s="145"/>
      <c r="F323" s="145"/>
      <c r="G323" s="17" t="s">
        <v>622</v>
      </c>
      <c r="H323" s="100">
        <f t="shared" si="5"/>
        <v>9</v>
      </c>
      <c r="I323" s="6">
        <v>9</v>
      </c>
      <c r="J323" s="6"/>
      <c r="K323" s="6"/>
    </row>
    <row r="324" spans="1:11">
      <c r="A324" s="96" t="s">
        <v>241</v>
      </c>
      <c r="B324" s="144" t="s">
        <v>204</v>
      </c>
      <c r="C324" s="145"/>
      <c r="D324" s="145"/>
      <c r="E324" s="145"/>
      <c r="F324" s="145"/>
      <c r="G324" s="17" t="s">
        <v>623</v>
      </c>
      <c r="H324" s="100">
        <f t="shared" si="5"/>
        <v>18</v>
      </c>
      <c r="I324" s="6">
        <v>18</v>
      </c>
      <c r="J324" s="6"/>
      <c r="K324" s="6"/>
    </row>
    <row r="325" spans="1:11">
      <c r="A325" s="96" t="s">
        <v>38</v>
      </c>
      <c r="B325" s="144" t="s">
        <v>624</v>
      </c>
      <c r="C325" s="145"/>
      <c r="D325" s="145"/>
      <c r="E325" s="145"/>
      <c r="F325" s="145"/>
      <c r="G325" s="17" t="s">
        <v>625</v>
      </c>
      <c r="H325" s="100">
        <f t="shared" si="5"/>
        <v>7</v>
      </c>
      <c r="I325" s="6">
        <v>7</v>
      </c>
      <c r="J325" s="6"/>
      <c r="K325" s="6"/>
    </row>
    <row r="326" spans="1:11">
      <c r="A326" s="96" t="s">
        <v>41</v>
      </c>
      <c r="B326" s="144" t="s">
        <v>42</v>
      </c>
      <c r="C326" s="145"/>
      <c r="D326" s="145"/>
      <c r="E326" s="145"/>
      <c r="F326" s="145"/>
      <c r="G326" s="17" t="s">
        <v>626</v>
      </c>
      <c r="H326" s="100">
        <f t="shared" si="5"/>
        <v>10</v>
      </c>
      <c r="I326" s="6">
        <v>10</v>
      </c>
      <c r="J326" s="6"/>
      <c r="K326" s="6"/>
    </row>
    <row r="327" spans="1:11">
      <c r="A327" s="181" t="s">
        <v>62</v>
      </c>
      <c r="B327" s="144" t="s">
        <v>148</v>
      </c>
      <c r="C327" s="145"/>
      <c r="D327" s="145"/>
      <c r="E327" s="145"/>
      <c r="F327" s="145"/>
      <c r="G327" s="17" t="s">
        <v>627</v>
      </c>
      <c r="H327" s="100">
        <f t="shared" si="5"/>
        <v>26</v>
      </c>
      <c r="I327" s="6">
        <v>17</v>
      </c>
      <c r="J327" s="6">
        <v>9</v>
      </c>
      <c r="K327" s="6"/>
    </row>
    <row r="328" spans="1:11">
      <c r="A328" s="96" t="s">
        <v>628</v>
      </c>
      <c r="B328" s="144" t="s">
        <v>327</v>
      </c>
      <c r="C328" s="145"/>
      <c r="D328" s="145"/>
      <c r="E328" s="145"/>
      <c r="F328" s="145"/>
      <c r="G328" s="17" t="s">
        <v>629</v>
      </c>
      <c r="H328" s="100">
        <f t="shared" si="5"/>
        <v>6</v>
      </c>
      <c r="I328" s="6">
        <v>6</v>
      </c>
      <c r="J328" s="6"/>
      <c r="K328" s="6"/>
    </row>
    <row r="329" spans="1:11">
      <c r="A329" s="96" t="s">
        <v>53</v>
      </c>
      <c r="B329" s="144" t="s">
        <v>54</v>
      </c>
      <c r="C329" s="145"/>
      <c r="D329" s="145"/>
      <c r="E329" s="145"/>
      <c r="F329" s="145"/>
      <c r="G329" s="17" t="s">
        <v>630</v>
      </c>
      <c r="H329" s="100">
        <f t="shared" si="5"/>
        <v>12</v>
      </c>
      <c r="I329" s="6">
        <v>12</v>
      </c>
      <c r="J329" s="6"/>
      <c r="K329" s="6"/>
    </row>
    <row r="330" spans="1:11">
      <c r="A330" s="96" t="s">
        <v>98</v>
      </c>
      <c r="B330" s="144" t="s">
        <v>99</v>
      </c>
      <c r="C330" s="145"/>
      <c r="D330" s="145"/>
      <c r="E330" s="145"/>
      <c r="F330" s="145"/>
      <c r="G330" s="17" t="s">
        <v>631</v>
      </c>
      <c r="H330" s="100">
        <f t="shared" si="5"/>
        <v>16</v>
      </c>
      <c r="I330" s="6">
        <v>16</v>
      </c>
      <c r="J330" s="6"/>
      <c r="K330" s="6"/>
    </row>
    <row r="331" spans="1:11">
      <c r="A331" s="115" t="s">
        <v>632</v>
      </c>
      <c r="B331" s="144" t="s">
        <v>633</v>
      </c>
      <c r="C331" s="145"/>
      <c r="D331" s="145"/>
      <c r="E331" s="145"/>
      <c r="F331" s="145"/>
      <c r="G331" s="17" t="s">
        <v>634</v>
      </c>
      <c r="H331" s="100">
        <f t="shared" si="5"/>
        <v>15</v>
      </c>
      <c r="I331" s="6">
        <v>15</v>
      </c>
      <c r="J331" s="6"/>
      <c r="K331" s="6"/>
    </row>
    <row r="332" spans="1:11">
      <c r="A332" s="115" t="s">
        <v>635</v>
      </c>
      <c r="B332" s="144" t="s">
        <v>636</v>
      </c>
      <c r="C332" s="145"/>
      <c r="D332" s="145"/>
      <c r="E332" s="145"/>
      <c r="F332" s="145"/>
      <c r="G332" s="17" t="s">
        <v>637</v>
      </c>
      <c r="H332" s="100">
        <f t="shared" si="5"/>
        <v>4</v>
      </c>
      <c r="I332" s="6">
        <v>4</v>
      </c>
      <c r="J332" s="6"/>
      <c r="K332" s="6"/>
    </row>
    <row r="333" spans="1:11">
      <c r="A333" s="141" t="s">
        <v>638</v>
      </c>
      <c r="B333" s="142"/>
      <c r="C333" s="142"/>
      <c r="D333" s="142"/>
      <c r="E333" s="142"/>
      <c r="F333" s="142"/>
      <c r="G333" s="17" t="s">
        <v>639</v>
      </c>
      <c r="H333" s="102">
        <f>SUM(H334:H335)</f>
        <v>18</v>
      </c>
      <c r="I333" s="102">
        <f>SUM(I334:I335)</f>
        <v>18</v>
      </c>
      <c r="J333" s="102">
        <f>SUM(J334:J335)</f>
        <v>0</v>
      </c>
      <c r="K333" s="102">
        <f>SUM(K334:K335)</f>
        <v>0</v>
      </c>
    </row>
    <row r="334" spans="1:11">
      <c r="A334" s="96" t="s">
        <v>640</v>
      </c>
      <c r="B334" s="97" t="s">
        <v>641</v>
      </c>
      <c r="C334" s="98"/>
      <c r="D334" s="98"/>
      <c r="E334" s="98"/>
      <c r="F334" s="99"/>
      <c r="G334" s="17" t="s">
        <v>642</v>
      </c>
      <c r="H334" s="100">
        <f t="shared" si="5"/>
        <v>15</v>
      </c>
      <c r="I334" s="6">
        <v>15</v>
      </c>
      <c r="J334" s="6"/>
      <c r="K334" s="6"/>
    </row>
    <row r="335" spans="1:11">
      <c r="A335" s="96" t="s">
        <v>643</v>
      </c>
      <c r="B335" s="97" t="s">
        <v>644</v>
      </c>
      <c r="C335" s="98"/>
      <c r="D335" s="98"/>
      <c r="E335" s="98"/>
      <c r="F335" s="99"/>
      <c r="G335" s="17" t="s">
        <v>645</v>
      </c>
      <c r="H335" s="100">
        <f t="shared" si="5"/>
        <v>3</v>
      </c>
      <c r="I335" s="6">
        <v>3</v>
      </c>
      <c r="J335" s="6"/>
      <c r="K335" s="6"/>
    </row>
    <row r="336" spans="1:11">
      <c r="A336" s="141" t="s">
        <v>646</v>
      </c>
      <c r="B336" s="142"/>
      <c r="C336" s="142"/>
      <c r="D336" s="142"/>
      <c r="E336" s="142"/>
      <c r="F336" s="142"/>
      <c r="G336" s="17" t="s">
        <v>647</v>
      </c>
      <c r="H336" s="102">
        <f>SUM(H337:H341)</f>
        <v>72</v>
      </c>
      <c r="I336" s="102">
        <f>SUM(I337:I341)</f>
        <v>72</v>
      </c>
      <c r="J336" s="102">
        <f>SUM(J337:J341)</f>
        <v>0</v>
      </c>
      <c r="K336" s="102">
        <f>SUM(K337:K341)</f>
        <v>0</v>
      </c>
    </row>
    <row r="337" spans="1:11">
      <c r="A337" s="96" t="s">
        <v>53</v>
      </c>
      <c r="B337" s="97" t="s">
        <v>54</v>
      </c>
      <c r="C337" s="98"/>
      <c r="D337" s="98"/>
      <c r="E337" s="98"/>
      <c r="F337" s="99"/>
      <c r="G337" s="17" t="s">
        <v>648</v>
      </c>
      <c r="H337" s="100">
        <f t="shared" si="5"/>
        <v>12</v>
      </c>
      <c r="I337" s="6">
        <v>12</v>
      </c>
      <c r="J337" s="6"/>
      <c r="K337" s="6"/>
    </row>
    <row r="338" spans="1:11">
      <c r="A338" s="115" t="s">
        <v>649</v>
      </c>
      <c r="B338" s="97" t="s">
        <v>650</v>
      </c>
      <c r="C338" s="98"/>
      <c r="D338" s="98"/>
      <c r="E338" s="98"/>
      <c r="F338" s="99"/>
      <c r="G338" s="17" t="s">
        <v>651</v>
      </c>
      <c r="H338" s="100">
        <f t="shared" si="5"/>
        <v>24</v>
      </c>
      <c r="I338" s="6">
        <v>24</v>
      </c>
      <c r="J338" s="6"/>
      <c r="K338" s="6"/>
    </row>
    <row r="339" spans="1:11">
      <c r="A339" s="115" t="s">
        <v>652</v>
      </c>
      <c r="B339" s="97" t="s">
        <v>653</v>
      </c>
      <c r="C339" s="98"/>
      <c r="D339" s="98"/>
      <c r="E339" s="98"/>
      <c r="F339" s="99"/>
      <c r="G339" s="17" t="s">
        <v>654</v>
      </c>
      <c r="H339" s="100">
        <f t="shared" si="5"/>
        <v>7</v>
      </c>
      <c r="I339" s="6">
        <v>7</v>
      </c>
      <c r="J339" s="6"/>
      <c r="K339" s="6"/>
    </row>
    <row r="340" spans="1:11">
      <c r="A340" s="115" t="s">
        <v>655</v>
      </c>
      <c r="B340" s="97" t="s">
        <v>656</v>
      </c>
      <c r="C340" s="98"/>
      <c r="D340" s="98"/>
      <c r="E340" s="98"/>
      <c r="F340" s="99"/>
      <c r="G340" s="17" t="s">
        <v>657</v>
      </c>
      <c r="H340" s="100">
        <f t="shared" si="5"/>
        <v>27</v>
      </c>
      <c r="I340" s="6">
        <v>27</v>
      </c>
      <c r="J340" s="6"/>
      <c r="K340" s="6"/>
    </row>
    <row r="341" spans="1:11">
      <c r="A341" s="115" t="s">
        <v>658</v>
      </c>
      <c r="B341" s="97" t="s">
        <v>659</v>
      </c>
      <c r="C341" s="98"/>
      <c r="D341" s="98"/>
      <c r="E341" s="98"/>
      <c r="F341" s="99"/>
      <c r="G341" s="17" t="s">
        <v>660</v>
      </c>
      <c r="H341" s="100">
        <f t="shared" si="5"/>
        <v>2</v>
      </c>
      <c r="I341" s="6">
        <v>2</v>
      </c>
      <c r="J341" s="6"/>
      <c r="K341" s="6"/>
    </row>
    <row r="342" spans="1:11">
      <c r="A342" s="141" t="s">
        <v>661</v>
      </c>
      <c r="B342" s="142"/>
      <c r="C342" s="142"/>
      <c r="D342" s="142"/>
      <c r="E342" s="142"/>
      <c r="F342" s="142"/>
      <c r="G342" s="17" t="s">
        <v>662</v>
      </c>
      <c r="H342" s="102">
        <f>SUM(H343:H351)</f>
        <v>272</v>
      </c>
      <c r="I342" s="102">
        <f>SUM(I343:I351)</f>
        <v>216</v>
      </c>
      <c r="J342" s="102">
        <f>SUM(J343:J351)</f>
        <v>28</v>
      </c>
      <c r="K342" s="102">
        <f>SUM(K343:K351)</f>
        <v>28</v>
      </c>
    </row>
    <row r="343" spans="1:11">
      <c r="A343" s="153" t="s">
        <v>59</v>
      </c>
      <c r="B343" s="16" t="s">
        <v>555</v>
      </c>
      <c r="C343" s="16"/>
      <c r="D343" s="16"/>
      <c r="E343" s="16"/>
      <c r="F343" s="16"/>
      <c r="G343" s="17" t="s">
        <v>663</v>
      </c>
      <c r="H343" s="100">
        <f t="shared" si="5"/>
        <v>38</v>
      </c>
      <c r="I343" s="6">
        <v>25</v>
      </c>
      <c r="J343" s="6">
        <v>4</v>
      </c>
      <c r="K343" s="6">
        <v>9</v>
      </c>
    </row>
    <row r="344" spans="1:11">
      <c r="A344" s="153" t="s">
        <v>50</v>
      </c>
      <c r="B344" s="16" t="s">
        <v>664</v>
      </c>
      <c r="C344" s="16"/>
      <c r="D344" s="16"/>
      <c r="E344" s="16"/>
      <c r="F344" s="16"/>
      <c r="G344" s="17" t="s">
        <v>665</v>
      </c>
      <c r="H344" s="100">
        <f t="shared" si="5"/>
        <v>43</v>
      </c>
      <c r="I344" s="6">
        <v>32</v>
      </c>
      <c r="J344" s="6">
        <v>6</v>
      </c>
      <c r="K344" s="6">
        <v>5</v>
      </c>
    </row>
    <row r="345" spans="1:11">
      <c r="A345" s="153" t="s">
        <v>635</v>
      </c>
      <c r="B345" s="16" t="s">
        <v>666</v>
      </c>
      <c r="C345" s="16"/>
      <c r="D345" s="16"/>
      <c r="E345" s="16"/>
      <c r="F345" s="16"/>
      <c r="G345" s="17" t="s">
        <v>667</v>
      </c>
      <c r="H345" s="100">
        <f t="shared" si="5"/>
        <v>20</v>
      </c>
      <c r="I345" s="6">
        <v>20</v>
      </c>
      <c r="J345" s="6">
        <v>0</v>
      </c>
      <c r="K345" s="6"/>
    </row>
    <row r="346" spans="1:11">
      <c r="A346" s="153" t="s">
        <v>62</v>
      </c>
      <c r="B346" s="16" t="s">
        <v>63</v>
      </c>
      <c r="C346" s="16"/>
      <c r="D346" s="16"/>
      <c r="E346" s="16"/>
      <c r="F346" s="16"/>
      <c r="G346" s="17" t="s">
        <v>668</v>
      </c>
      <c r="H346" s="100">
        <f t="shared" si="5"/>
        <v>38</v>
      </c>
      <c r="I346" s="6">
        <v>24</v>
      </c>
      <c r="J346" s="6">
        <v>8</v>
      </c>
      <c r="K346" s="6">
        <v>6</v>
      </c>
    </row>
    <row r="347" spans="1:11">
      <c r="A347" s="153" t="s">
        <v>53</v>
      </c>
      <c r="B347" s="16" t="s">
        <v>54</v>
      </c>
      <c r="C347" s="16"/>
      <c r="D347" s="16"/>
      <c r="E347" s="16"/>
      <c r="F347" s="16"/>
      <c r="G347" s="17" t="s">
        <v>669</v>
      </c>
      <c r="H347" s="100">
        <f t="shared" si="5"/>
        <v>49</v>
      </c>
      <c r="I347" s="6">
        <v>35</v>
      </c>
      <c r="J347" s="6">
        <v>6</v>
      </c>
      <c r="K347" s="6">
        <v>8</v>
      </c>
    </row>
    <row r="348" spans="1:11">
      <c r="A348" s="153" t="s">
        <v>105</v>
      </c>
      <c r="B348" s="16" t="s">
        <v>670</v>
      </c>
      <c r="C348" s="16"/>
      <c r="D348" s="16"/>
      <c r="E348" s="16"/>
      <c r="F348" s="16"/>
      <c r="G348" s="17" t="s">
        <v>671</v>
      </c>
      <c r="H348" s="100">
        <f t="shared" si="5"/>
        <v>14</v>
      </c>
      <c r="I348" s="6">
        <v>14</v>
      </c>
      <c r="J348" s="6">
        <v>0</v>
      </c>
      <c r="K348" s="6"/>
    </row>
    <row r="349" spans="1:11">
      <c r="A349" s="153" t="s">
        <v>123</v>
      </c>
      <c r="B349" s="16" t="s">
        <v>672</v>
      </c>
      <c r="C349" s="16"/>
      <c r="D349" s="16"/>
      <c r="E349" s="16"/>
      <c r="F349" s="16"/>
      <c r="G349" s="17" t="s">
        <v>673</v>
      </c>
      <c r="H349" s="100">
        <f t="shared" si="5"/>
        <v>12</v>
      </c>
      <c r="I349" s="6">
        <v>12</v>
      </c>
      <c r="J349" s="6">
        <v>0</v>
      </c>
      <c r="K349" s="6"/>
    </row>
    <row r="350" spans="1:11">
      <c r="A350" s="153" t="s">
        <v>41</v>
      </c>
      <c r="B350" s="16" t="s">
        <v>674</v>
      </c>
      <c r="C350" s="16"/>
      <c r="D350" s="16"/>
      <c r="E350" s="16"/>
      <c r="F350" s="16"/>
      <c r="G350" s="17" t="s">
        <v>675</v>
      </c>
      <c r="H350" s="100">
        <f t="shared" si="5"/>
        <v>28</v>
      </c>
      <c r="I350" s="6">
        <v>28</v>
      </c>
      <c r="J350" s="6">
        <v>0</v>
      </c>
      <c r="K350" s="6"/>
    </row>
    <row r="351" spans="1:11">
      <c r="A351" s="153" t="s">
        <v>98</v>
      </c>
      <c r="B351" s="16" t="s">
        <v>99</v>
      </c>
      <c r="C351" s="16"/>
      <c r="D351" s="16"/>
      <c r="E351" s="16"/>
      <c r="F351" s="16"/>
      <c r="G351" s="17" t="s">
        <v>676</v>
      </c>
      <c r="H351" s="100">
        <f t="shared" si="5"/>
        <v>30</v>
      </c>
      <c r="I351" s="6">
        <v>26</v>
      </c>
      <c r="J351" s="6">
        <v>4</v>
      </c>
      <c r="K351" s="6"/>
    </row>
    <row r="352" spans="1:11">
      <c r="A352" s="141" t="s">
        <v>677</v>
      </c>
      <c r="B352" s="142"/>
      <c r="C352" s="142"/>
      <c r="D352" s="142"/>
      <c r="E352" s="142"/>
      <c r="F352" s="142"/>
      <c r="G352" s="17" t="s">
        <v>678</v>
      </c>
      <c r="H352" s="102">
        <f>SUM(H353:H355)</f>
        <v>88</v>
      </c>
      <c r="I352" s="102">
        <f>SUM(I353:I355)</f>
        <v>88</v>
      </c>
      <c r="J352" s="102">
        <f>SUM(J353:J355)</f>
        <v>0</v>
      </c>
      <c r="K352" s="102">
        <f>SUM(K353:K355)</f>
        <v>0</v>
      </c>
    </row>
    <row r="353" spans="1:11">
      <c r="A353" s="96" t="s">
        <v>679</v>
      </c>
      <c r="B353" s="97" t="s">
        <v>680</v>
      </c>
      <c r="C353" s="98"/>
      <c r="D353" s="98"/>
      <c r="E353" s="98"/>
      <c r="F353" s="99"/>
      <c r="G353" s="17" t="s">
        <v>681</v>
      </c>
      <c r="H353" s="100">
        <f t="shared" si="5"/>
        <v>10</v>
      </c>
      <c r="I353" s="6">
        <v>10</v>
      </c>
      <c r="J353" s="6"/>
      <c r="K353" s="6"/>
    </row>
    <row r="354" spans="1:11">
      <c r="A354" s="96" t="s">
        <v>544</v>
      </c>
      <c r="B354" s="97" t="s">
        <v>682</v>
      </c>
      <c r="C354" s="98"/>
      <c r="D354" s="98"/>
      <c r="E354" s="98"/>
      <c r="F354" s="99"/>
      <c r="G354" s="17" t="s">
        <v>683</v>
      </c>
      <c r="H354" s="100">
        <f t="shared" si="5"/>
        <v>25</v>
      </c>
      <c r="I354" s="6">
        <v>25</v>
      </c>
      <c r="J354" s="6"/>
      <c r="K354" s="6"/>
    </row>
    <row r="355" spans="1:11">
      <c r="A355" s="96" t="s">
        <v>640</v>
      </c>
      <c r="B355" s="97" t="s">
        <v>684</v>
      </c>
      <c r="C355" s="98"/>
      <c r="D355" s="98"/>
      <c r="E355" s="98"/>
      <c r="F355" s="99"/>
      <c r="G355" s="17" t="s">
        <v>685</v>
      </c>
      <c r="H355" s="100">
        <f t="shared" si="5"/>
        <v>53</v>
      </c>
      <c r="I355" s="6">
        <v>53</v>
      </c>
      <c r="J355" s="6"/>
      <c r="K355" s="6"/>
    </row>
    <row r="356" spans="1:11">
      <c r="A356" s="141" t="s">
        <v>686</v>
      </c>
      <c r="B356" s="142"/>
      <c r="C356" s="142"/>
      <c r="D356" s="142"/>
      <c r="E356" s="142"/>
      <c r="F356" s="142"/>
      <c r="G356" s="17" t="s">
        <v>687</v>
      </c>
      <c r="H356" s="102">
        <f>SUM(H357:H359)</f>
        <v>221</v>
      </c>
      <c r="I356" s="102">
        <f>SUM(I357:I359)</f>
        <v>180</v>
      </c>
      <c r="J356" s="102">
        <f>SUM(J357:J359)</f>
        <v>25</v>
      </c>
      <c r="K356" s="102">
        <f>SUM(K357:K359)</f>
        <v>16</v>
      </c>
    </row>
    <row r="357" spans="1:11">
      <c r="A357" s="186" t="s">
        <v>79</v>
      </c>
      <c r="B357" s="146" t="s">
        <v>80</v>
      </c>
      <c r="C357" s="147"/>
      <c r="D357" s="147"/>
      <c r="E357" s="147"/>
      <c r="F357" s="148"/>
      <c r="G357" s="17" t="s">
        <v>688</v>
      </c>
      <c r="H357" s="100">
        <f t="shared" si="5"/>
        <v>171</v>
      </c>
      <c r="I357" s="6">
        <v>137</v>
      </c>
      <c r="J357" s="6">
        <v>21</v>
      </c>
      <c r="K357" s="6">
        <v>13</v>
      </c>
    </row>
    <row r="358" spans="1:11">
      <c r="A358" s="186" t="s">
        <v>77</v>
      </c>
      <c r="B358" s="146" t="s">
        <v>66</v>
      </c>
      <c r="C358" s="147"/>
      <c r="D358" s="147"/>
      <c r="E358" s="147"/>
      <c r="F358" s="148"/>
      <c r="G358" s="17" t="s">
        <v>689</v>
      </c>
      <c r="H358" s="100">
        <f t="shared" si="5"/>
        <v>12</v>
      </c>
      <c r="I358" s="6">
        <v>9</v>
      </c>
      <c r="J358" s="6">
        <v>3</v>
      </c>
      <c r="K358" s="6"/>
    </row>
    <row r="359" spans="1:11">
      <c r="A359" s="186" t="s">
        <v>690</v>
      </c>
      <c r="B359" s="146" t="s">
        <v>169</v>
      </c>
      <c r="C359" s="147"/>
      <c r="D359" s="147"/>
      <c r="E359" s="147"/>
      <c r="F359" s="148"/>
      <c r="G359" s="17" t="s">
        <v>691</v>
      </c>
      <c r="H359" s="100">
        <f t="shared" si="5"/>
        <v>38</v>
      </c>
      <c r="I359" s="6">
        <v>34</v>
      </c>
      <c r="J359" s="6">
        <v>1</v>
      </c>
      <c r="K359" s="6">
        <v>3</v>
      </c>
    </row>
    <row r="360" spans="1:11">
      <c r="A360" s="141" t="s">
        <v>692</v>
      </c>
      <c r="B360" s="142"/>
      <c r="C360" s="142"/>
      <c r="D360" s="142"/>
      <c r="E360" s="142"/>
      <c r="F360" s="142"/>
      <c r="G360" s="17" t="s">
        <v>693</v>
      </c>
      <c r="H360" s="102">
        <f>SUM(H361:H366)</f>
        <v>67</v>
      </c>
      <c r="I360" s="102">
        <f>SUM(I361:I366)</f>
        <v>56</v>
      </c>
      <c r="J360" s="102">
        <f>SUM(J361:J366)</f>
        <v>6</v>
      </c>
      <c r="K360" s="102">
        <f>SUM(K361:K366)</f>
        <v>5</v>
      </c>
    </row>
    <row r="361" spans="1:11">
      <c r="A361" s="187" t="s">
        <v>694</v>
      </c>
      <c r="B361" s="97" t="s">
        <v>695</v>
      </c>
      <c r="C361" s="98"/>
      <c r="D361" s="98"/>
      <c r="E361" s="98"/>
      <c r="F361" s="99"/>
      <c r="G361" s="17" t="s">
        <v>696</v>
      </c>
      <c r="H361" s="100">
        <f t="shared" si="5"/>
        <v>17</v>
      </c>
      <c r="I361" s="6">
        <v>13</v>
      </c>
      <c r="J361" s="6">
        <v>2</v>
      </c>
      <c r="K361" s="6">
        <v>2</v>
      </c>
    </row>
    <row r="362" spans="1:11">
      <c r="A362" s="153" t="s">
        <v>50</v>
      </c>
      <c r="B362" s="97" t="s">
        <v>697</v>
      </c>
      <c r="C362" s="98"/>
      <c r="D362" s="98"/>
      <c r="E362" s="98"/>
      <c r="F362" s="99"/>
      <c r="G362" s="17" t="s">
        <v>698</v>
      </c>
      <c r="H362" s="100">
        <f t="shared" si="5"/>
        <v>6</v>
      </c>
      <c r="I362" s="6">
        <v>5</v>
      </c>
      <c r="J362" s="6">
        <v>1</v>
      </c>
      <c r="K362" s="6"/>
    </row>
    <row r="363" spans="1:11">
      <c r="A363" s="153" t="s">
        <v>59</v>
      </c>
      <c r="B363" s="97" t="s">
        <v>699</v>
      </c>
      <c r="C363" s="98"/>
      <c r="D363" s="98"/>
      <c r="E363" s="98"/>
      <c r="F363" s="99"/>
      <c r="G363" s="17" t="s">
        <v>700</v>
      </c>
      <c r="H363" s="100">
        <f t="shared" si="5"/>
        <v>19</v>
      </c>
      <c r="I363" s="6">
        <v>15</v>
      </c>
      <c r="J363" s="6">
        <v>2</v>
      </c>
      <c r="K363" s="6">
        <v>2</v>
      </c>
    </row>
    <row r="364" spans="1:11">
      <c r="A364" s="153" t="s">
        <v>165</v>
      </c>
      <c r="B364" s="97" t="s">
        <v>166</v>
      </c>
      <c r="C364" s="98"/>
      <c r="D364" s="98"/>
      <c r="E364" s="98"/>
      <c r="F364" s="99"/>
      <c r="G364" s="17" t="s">
        <v>701</v>
      </c>
      <c r="H364" s="100">
        <f t="shared" si="5"/>
        <v>12</v>
      </c>
      <c r="I364" s="6">
        <v>10</v>
      </c>
      <c r="J364" s="6">
        <v>1</v>
      </c>
      <c r="K364" s="6">
        <v>1</v>
      </c>
    </row>
    <row r="365" spans="1:11">
      <c r="A365" s="153" t="s">
        <v>241</v>
      </c>
      <c r="B365" s="97" t="s">
        <v>702</v>
      </c>
      <c r="C365" s="98"/>
      <c r="D365" s="98"/>
      <c r="E365" s="98"/>
      <c r="F365" s="99"/>
      <c r="G365" s="17" t="s">
        <v>703</v>
      </c>
      <c r="H365" s="100">
        <f t="shared" si="5"/>
        <v>8</v>
      </c>
      <c r="I365" s="6">
        <v>8</v>
      </c>
      <c r="J365" s="6"/>
      <c r="K365" s="6"/>
    </row>
    <row r="366" spans="1:11">
      <c r="A366" s="153" t="s">
        <v>704</v>
      </c>
      <c r="B366" s="97" t="s">
        <v>705</v>
      </c>
      <c r="C366" s="98"/>
      <c r="D366" s="98"/>
      <c r="E366" s="98"/>
      <c r="F366" s="99"/>
      <c r="G366" s="17" t="s">
        <v>706</v>
      </c>
      <c r="H366" s="100">
        <f t="shared" si="5"/>
        <v>5</v>
      </c>
      <c r="I366" s="6">
        <v>5</v>
      </c>
      <c r="J366" s="6"/>
      <c r="K366" s="6"/>
    </row>
    <row r="367" spans="1:11">
      <c r="A367" s="141" t="s">
        <v>707</v>
      </c>
      <c r="B367" s="142"/>
      <c r="C367" s="142"/>
      <c r="D367" s="142"/>
      <c r="E367" s="142"/>
      <c r="F367" s="142"/>
      <c r="G367" s="17" t="s">
        <v>708</v>
      </c>
      <c r="H367" s="102">
        <f>SUM(H368:H373)</f>
        <v>17</v>
      </c>
      <c r="I367" s="102">
        <f>SUM(I368:I373)</f>
        <v>17</v>
      </c>
      <c r="J367" s="102">
        <f>SUM(J368:J373)</f>
        <v>0</v>
      </c>
      <c r="K367" s="102">
        <f>SUM(K368:K373)</f>
        <v>0</v>
      </c>
    </row>
    <row r="368" spans="1:11">
      <c r="A368" s="96" t="s">
        <v>41</v>
      </c>
      <c r="B368" s="97" t="s">
        <v>176</v>
      </c>
      <c r="C368" s="98" t="s">
        <v>176</v>
      </c>
      <c r="D368" s="98" t="s">
        <v>176</v>
      </c>
      <c r="E368" s="98" t="s">
        <v>176</v>
      </c>
      <c r="F368" s="99" t="s">
        <v>176</v>
      </c>
      <c r="G368" s="17" t="s">
        <v>709</v>
      </c>
      <c r="H368" s="100">
        <f t="shared" si="5"/>
        <v>2</v>
      </c>
      <c r="I368" s="9">
        <v>2</v>
      </c>
      <c r="J368" s="6"/>
      <c r="K368" s="6"/>
    </row>
    <row r="369" spans="1:11">
      <c r="A369" s="96" t="s">
        <v>59</v>
      </c>
      <c r="B369" s="97" t="s">
        <v>710</v>
      </c>
      <c r="C369" s="98" t="s">
        <v>710</v>
      </c>
      <c r="D369" s="98" t="s">
        <v>710</v>
      </c>
      <c r="E369" s="98" t="s">
        <v>710</v>
      </c>
      <c r="F369" s="99" t="s">
        <v>710</v>
      </c>
      <c r="G369" s="17" t="s">
        <v>711</v>
      </c>
      <c r="H369" s="100">
        <f t="shared" si="5"/>
        <v>2</v>
      </c>
      <c r="I369" s="6">
        <v>2</v>
      </c>
      <c r="J369" s="6"/>
      <c r="K369" s="6"/>
    </row>
    <row r="370" spans="1:11">
      <c r="A370" s="96" t="s">
        <v>44</v>
      </c>
      <c r="B370" s="97" t="s">
        <v>712</v>
      </c>
      <c r="C370" s="98" t="s">
        <v>712</v>
      </c>
      <c r="D370" s="98" t="s">
        <v>712</v>
      </c>
      <c r="E370" s="98" t="s">
        <v>712</v>
      </c>
      <c r="F370" s="99" t="s">
        <v>712</v>
      </c>
      <c r="G370" s="17" t="s">
        <v>713</v>
      </c>
      <c r="H370" s="100">
        <f t="shared" si="5"/>
        <v>6</v>
      </c>
      <c r="I370" s="9">
        <v>6</v>
      </c>
      <c r="J370" s="6"/>
      <c r="K370" s="6"/>
    </row>
    <row r="371" spans="1:11">
      <c r="A371" s="96" t="s">
        <v>228</v>
      </c>
      <c r="B371" s="97" t="s">
        <v>714</v>
      </c>
      <c r="C371" s="98" t="s">
        <v>714</v>
      </c>
      <c r="D371" s="98" t="s">
        <v>714</v>
      </c>
      <c r="E371" s="98" t="s">
        <v>714</v>
      </c>
      <c r="F371" s="99" t="s">
        <v>714</v>
      </c>
      <c r="G371" s="17" t="s">
        <v>715</v>
      </c>
      <c r="H371" s="100">
        <f t="shared" si="5"/>
        <v>3</v>
      </c>
      <c r="I371" s="9">
        <v>3</v>
      </c>
      <c r="J371" s="6"/>
      <c r="K371" s="6"/>
    </row>
    <row r="372" spans="1:11">
      <c r="A372" s="96" t="s">
        <v>165</v>
      </c>
      <c r="B372" s="97" t="s">
        <v>80</v>
      </c>
      <c r="C372" s="98" t="s">
        <v>80</v>
      </c>
      <c r="D372" s="98" t="s">
        <v>80</v>
      </c>
      <c r="E372" s="98" t="s">
        <v>80</v>
      </c>
      <c r="F372" s="99" t="s">
        <v>80</v>
      </c>
      <c r="G372" s="17" t="s">
        <v>716</v>
      </c>
      <c r="H372" s="100">
        <f t="shared" si="5"/>
        <v>1</v>
      </c>
      <c r="I372" s="9">
        <v>1</v>
      </c>
      <c r="J372" s="6"/>
      <c r="K372" s="6"/>
    </row>
    <row r="373" spans="1:11">
      <c r="A373" s="96" t="s">
        <v>50</v>
      </c>
      <c r="B373" s="97" t="s">
        <v>51</v>
      </c>
      <c r="C373" s="98" t="s">
        <v>51</v>
      </c>
      <c r="D373" s="98" t="s">
        <v>51</v>
      </c>
      <c r="E373" s="98" t="s">
        <v>51</v>
      </c>
      <c r="F373" s="99" t="s">
        <v>51</v>
      </c>
      <c r="G373" s="17" t="s">
        <v>717</v>
      </c>
      <c r="H373" s="100">
        <f t="shared" si="5"/>
        <v>3</v>
      </c>
      <c r="I373" s="9">
        <v>3</v>
      </c>
      <c r="J373" s="6"/>
      <c r="K373" s="6"/>
    </row>
    <row r="374" spans="1:11">
      <c r="A374" s="141" t="s">
        <v>718</v>
      </c>
      <c r="B374" s="142"/>
      <c r="C374" s="142"/>
      <c r="D374" s="142"/>
      <c r="E374" s="142"/>
      <c r="F374" s="142"/>
      <c r="G374" s="17" t="s">
        <v>719</v>
      </c>
      <c r="H374" s="102">
        <f>SUM(H375:H380)</f>
        <v>42</v>
      </c>
      <c r="I374" s="102">
        <f>SUM(I375:I380)</f>
        <v>42</v>
      </c>
      <c r="J374" s="102">
        <f>SUM(J375:J380)</f>
        <v>0</v>
      </c>
      <c r="K374" s="102">
        <f>SUM(K375:K380)</f>
        <v>0</v>
      </c>
    </row>
    <row r="375" spans="1:11">
      <c r="A375" s="175" t="s">
        <v>211</v>
      </c>
      <c r="B375" s="116" t="s">
        <v>212</v>
      </c>
      <c r="C375" s="117"/>
      <c r="D375" s="117"/>
      <c r="E375" s="117"/>
      <c r="F375" s="118"/>
      <c r="G375" s="17" t="s">
        <v>720</v>
      </c>
      <c r="H375" s="100">
        <f t="shared" si="5"/>
        <v>2</v>
      </c>
      <c r="I375" s="6">
        <v>2</v>
      </c>
      <c r="J375" s="6"/>
      <c r="K375" s="6"/>
    </row>
    <row r="376" spans="1:11">
      <c r="A376" s="175" t="s">
        <v>721</v>
      </c>
      <c r="B376" s="116" t="s">
        <v>722</v>
      </c>
      <c r="C376" s="117"/>
      <c r="D376" s="117"/>
      <c r="E376" s="117"/>
      <c r="F376" s="118"/>
      <c r="G376" s="17" t="s">
        <v>723</v>
      </c>
      <c r="H376" s="100">
        <f t="shared" si="5"/>
        <v>2</v>
      </c>
      <c r="I376" s="6">
        <v>2</v>
      </c>
      <c r="J376" s="6"/>
      <c r="K376" s="6"/>
    </row>
    <row r="377" spans="1:11">
      <c r="A377" s="175" t="s">
        <v>724</v>
      </c>
      <c r="B377" s="106" t="s">
        <v>520</v>
      </c>
      <c r="C377" s="107"/>
      <c r="D377" s="107"/>
      <c r="E377" s="107"/>
      <c r="F377" s="108"/>
      <c r="G377" s="17" t="s">
        <v>725</v>
      </c>
      <c r="H377" s="100">
        <f t="shared" si="5"/>
        <v>4</v>
      </c>
      <c r="I377" s="6">
        <v>4</v>
      </c>
      <c r="J377" s="6"/>
      <c r="K377" s="6"/>
    </row>
    <row r="378" spans="1:11">
      <c r="A378" s="175" t="s">
        <v>726</v>
      </c>
      <c r="B378" s="106" t="s">
        <v>515</v>
      </c>
      <c r="C378" s="107"/>
      <c r="D378" s="107"/>
      <c r="E378" s="107"/>
      <c r="F378" s="108"/>
      <c r="G378" s="17" t="s">
        <v>727</v>
      </c>
      <c r="H378" s="100">
        <f t="shared" si="5"/>
        <v>19</v>
      </c>
      <c r="I378" s="6">
        <v>19</v>
      </c>
      <c r="J378" s="6"/>
      <c r="K378" s="6"/>
    </row>
    <row r="379" spans="1:11">
      <c r="A379" s="175" t="s">
        <v>728</v>
      </c>
      <c r="B379" s="106" t="s">
        <v>729</v>
      </c>
      <c r="C379" s="107"/>
      <c r="D379" s="107"/>
      <c r="E379" s="107"/>
      <c r="F379" s="108"/>
      <c r="G379" s="17" t="s">
        <v>730</v>
      </c>
      <c r="H379" s="100">
        <f t="shared" si="5"/>
        <v>3</v>
      </c>
      <c r="I379" s="6">
        <v>3</v>
      </c>
      <c r="J379" s="6"/>
      <c r="K379" s="6"/>
    </row>
    <row r="380" spans="1:11">
      <c r="A380" s="175" t="s">
        <v>731</v>
      </c>
      <c r="B380" s="116" t="s">
        <v>732</v>
      </c>
      <c r="C380" s="117"/>
      <c r="D380" s="117"/>
      <c r="E380" s="117"/>
      <c r="F380" s="118"/>
      <c r="G380" s="17" t="s">
        <v>733</v>
      </c>
      <c r="H380" s="100">
        <f t="shared" si="5"/>
        <v>12</v>
      </c>
      <c r="I380" s="6">
        <v>12</v>
      </c>
      <c r="J380" s="6"/>
      <c r="K380" s="6"/>
    </row>
    <row r="381" spans="1:11">
      <c r="A381" s="140" t="s">
        <v>734</v>
      </c>
      <c r="B381" s="140"/>
      <c r="C381" s="140"/>
      <c r="D381" s="140"/>
      <c r="E381" s="140"/>
      <c r="F381" s="140"/>
      <c r="G381" s="17" t="s">
        <v>735</v>
      </c>
      <c r="H381" s="102">
        <f>SUM(H382:H384)</f>
        <v>13</v>
      </c>
      <c r="I381" s="102">
        <f>SUM(I382:I384)</f>
        <v>13</v>
      </c>
      <c r="J381" s="102">
        <f>SUM(J382:J384)</f>
        <v>0</v>
      </c>
      <c r="K381" s="102">
        <f>SUM(K382:K384)</f>
        <v>0</v>
      </c>
    </row>
    <row r="382" spans="1:11">
      <c r="A382" s="183" t="s">
        <v>736</v>
      </c>
      <c r="B382" s="139" t="s">
        <v>737</v>
      </c>
      <c r="C382" s="139"/>
      <c r="D382" s="139"/>
      <c r="E382" s="139"/>
      <c r="F382" s="139"/>
      <c r="G382" s="17" t="s">
        <v>738</v>
      </c>
      <c r="H382" s="100">
        <f t="shared" si="5"/>
        <v>9</v>
      </c>
      <c r="I382" s="6">
        <v>9</v>
      </c>
      <c r="J382" s="6"/>
      <c r="K382" s="6"/>
    </row>
    <row r="383" spans="1:11">
      <c r="A383" s="183" t="s">
        <v>739</v>
      </c>
      <c r="B383" s="139" t="s">
        <v>740</v>
      </c>
      <c r="C383" s="139"/>
      <c r="D383" s="139"/>
      <c r="E383" s="139"/>
      <c r="F383" s="139"/>
      <c r="G383" s="17" t="s">
        <v>741</v>
      </c>
      <c r="H383" s="100">
        <f t="shared" si="5"/>
        <v>2</v>
      </c>
      <c r="I383" s="6">
        <v>2</v>
      </c>
      <c r="J383" s="6"/>
      <c r="K383" s="6"/>
    </row>
    <row r="384" spans="1:11">
      <c r="A384" s="183" t="s">
        <v>742</v>
      </c>
      <c r="B384" s="139" t="s">
        <v>743</v>
      </c>
      <c r="C384" s="139"/>
      <c r="D384" s="139"/>
      <c r="E384" s="139"/>
      <c r="F384" s="139"/>
      <c r="G384" s="17" t="s">
        <v>744</v>
      </c>
      <c r="H384" s="100">
        <f t="shared" ref="H384:H447" si="6">+I384+J384+K384</f>
        <v>2</v>
      </c>
      <c r="I384" s="6">
        <v>2</v>
      </c>
      <c r="J384" s="6"/>
      <c r="K384" s="6"/>
    </row>
    <row r="385" spans="1:11">
      <c r="A385" s="141" t="s">
        <v>745</v>
      </c>
      <c r="B385" s="142"/>
      <c r="C385" s="142"/>
      <c r="D385" s="142"/>
      <c r="E385" s="142"/>
      <c r="F385" s="142"/>
      <c r="G385" s="17" t="s">
        <v>746</v>
      </c>
      <c r="H385" s="102">
        <f>SUM(H386:H390)</f>
        <v>100</v>
      </c>
      <c r="I385" s="102">
        <f>SUM(I386:I390)</f>
        <v>62</v>
      </c>
      <c r="J385" s="102">
        <f>SUM(J386:J390)</f>
        <v>38</v>
      </c>
      <c r="K385" s="102">
        <f>SUM(K386:K390)</f>
        <v>0</v>
      </c>
    </row>
    <row r="386" spans="1:11">
      <c r="A386" s="153" t="s">
        <v>108</v>
      </c>
      <c r="B386" s="25" t="s">
        <v>109</v>
      </c>
      <c r="C386" s="26"/>
      <c r="D386" s="26"/>
      <c r="E386" s="26"/>
      <c r="F386" s="27"/>
      <c r="G386" s="17" t="s">
        <v>747</v>
      </c>
      <c r="H386" s="100">
        <f t="shared" si="6"/>
        <v>25</v>
      </c>
      <c r="I386" s="9">
        <v>17</v>
      </c>
      <c r="J386" s="9">
        <v>8</v>
      </c>
      <c r="K386" s="9"/>
    </row>
    <row r="387" spans="1:11">
      <c r="A387" s="153" t="s">
        <v>748</v>
      </c>
      <c r="B387" s="25" t="s">
        <v>749</v>
      </c>
      <c r="C387" s="26"/>
      <c r="D387" s="26"/>
      <c r="E387" s="26"/>
      <c r="F387" s="27"/>
      <c r="G387" s="17" t="s">
        <v>750</v>
      </c>
      <c r="H387" s="100">
        <f t="shared" si="6"/>
        <v>4</v>
      </c>
      <c r="I387" s="9">
        <v>0</v>
      </c>
      <c r="J387" s="9">
        <v>4</v>
      </c>
      <c r="K387" s="9"/>
    </row>
    <row r="388" spans="1:11">
      <c r="A388" s="153" t="s">
        <v>751</v>
      </c>
      <c r="B388" s="25" t="s">
        <v>752</v>
      </c>
      <c r="C388" s="26"/>
      <c r="D388" s="26"/>
      <c r="E388" s="26"/>
      <c r="F388" s="27"/>
      <c r="G388" s="17" t="s">
        <v>753</v>
      </c>
      <c r="H388" s="100">
        <f t="shared" si="6"/>
        <v>19</v>
      </c>
      <c r="I388" s="9">
        <v>5</v>
      </c>
      <c r="J388" s="9">
        <v>14</v>
      </c>
      <c r="K388" s="9"/>
    </row>
    <row r="389" spans="1:11">
      <c r="A389" s="153" t="s">
        <v>754</v>
      </c>
      <c r="B389" s="25" t="s">
        <v>755</v>
      </c>
      <c r="C389" s="26"/>
      <c r="D389" s="26"/>
      <c r="E389" s="26"/>
      <c r="F389" s="27"/>
      <c r="G389" s="17" t="s">
        <v>756</v>
      </c>
      <c r="H389" s="100">
        <f t="shared" si="6"/>
        <v>31</v>
      </c>
      <c r="I389" s="9">
        <v>28</v>
      </c>
      <c r="J389" s="9">
        <v>3</v>
      </c>
      <c r="K389" s="9"/>
    </row>
    <row r="390" spans="1:11">
      <c r="A390" s="153" t="s">
        <v>757</v>
      </c>
      <c r="B390" s="25" t="s">
        <v>758</v>
      </c>
      <c r="C390" s="26"/>
      <c r="D390" s="26"/>
      <c r="E390" s="26"/>
      <c r="F390" s="27"/>
      <c r="G390" s="17" t="s">
        <v>759</v>
      </c>
      <c r="H390" s="100">
        <f t="shared" si="6"/>
        <v>21</v>
      </c>
      <c r="I390" s="9">
        <v>12</v>
      </c>
      <c r="J390" s="9">
        <v>9</v>
      </c>
      <c r="K390" s="9"/>
    </row>
    <row r="391" spans="1:11">
      <c r="A391" s="141" t="s">
        <v>760</v>
      </c>
      <c r="B391" s="142"/>
      <c r="C391" s="142"/>
      <c r="D391" s="142"/>
      <c r="E391" s="142"/>
      <c r="F391" s="142"/>
      <c r="G391" s="17" t="s">
        <v>761</v>
      </c>
      <c r="H391" s="102">
        <f>SUM(H392:H395)</f>
        <v>21</v>
      </c>
      <c r="I391" s="102">
        <f>SUM(I392:I395)</f>
        <v>21</v>
      </c>
      <c r="J391" s="102">
        <f>SUM(J392:J395)</f>
        <v>0</v>
      </c>
      <c r="K391" s="102">
        <f>SUM(K392:K395)</f>
        <v>0</v>
      </c>
    </row>
    <row r="392" spans="1:11">
      <c r="A392" s="96" t="s">
        <v>93</v>
      </c>
      <c r="B392" s="97" t="s">
        <v>42</v>
      </c>
      <c r="C392" s="98"/>
      <c r="D392" s="98"/>
      <c r="E392" s="98"/>
      <c r="F392" s="99"/>
      <c r="G392" s="17" t="s">
        <v>762</v>
      </c>
      <c r="H392" s="100">
        <f t="shared" si="6"/>
        <v>6</v>
      </c>
      <c r="I392" s="6">
        <v>6</v>
      </c>
      <c r="J392" s="6"/>
      <c r="K392" s="6"/>
    </row>
    <row r="393" spans="1:11">
      <c r="A393" s="96" t="s">
        <v>763</v>
      </c>
      <c r="B393" s="97" t="s">
        <v>764</v>
      </c>
      <c r="C393" s="98"/>
      <c r="D393" s="98"/>
      <c r="E393" s="98"/>
      <c r="F393" s="99"/>
      <c r="G393" s="17" t="s">
        <v>765</v>
      </c>
      <c r="H393" s="100">
        <f t="shared" si="6"/>
        <v>2</v>
      </c>
      <c r="I393" s="6">
        <v>2</v>
      </c>
      <c r="J393" s="6"/>
      <c r="K393" s="6"/>
    </row>
    <row r="394" spans="1:11">
      <c r="A394" s="96" t="s">
        <v>134</v>
      </c>
      <c r="B394" s="97" t="s">
        <v>367</v>
      </c>
      <c r="C394" s="98"/>
      <c r="D394" s="98"/>
      <c r="E394" s="98"/>
      <c r="F394" s="99"/>
      <c r="G394" s="17" t="s">
        <v>766</v>
      </c>
      <c r="H394" s="100">
        <f t="shared" si="6"/>
        <v>8</v>
      </c>
      <c r="I394" s="6">
        <v>8</v>
      </c>
      <c r="J394" s="6"/>
      <c r="K394" s="6"/>
    </row>
    <row r="395" spans="1:11">
      <c r="A395" s="96" t="s">
        <v>91</v>
      </c>
      <c r="B395" s="97" t="s">
        <v>54</v>
      </c>
      <c r="C395" s="98"/>
      <c r="D395" s="98"/>
      <c r="E395" s="98"/>
      <c r="F395" s="99"/>
      <c r="G395" s="17" t="s">
        <v>767</v>
      </c>
      <c r="H395" s="100">
        <f t="shared" si="6"/>
        <v>5</v>
      </c>
      <c r="I395" s="6">
        <v>5</v>
      </c>
      <c r="J395" s="6"/>
      <c r="K395" s="6"/>
    </row>
    <row r="396" spans="1:11">
      <c r="A396" s="141" t="s">
        <v>768</v>
      </c>
      <c r="B396" s="142"/>
      <c r="C396" s="142"/>
      <c r="D396" s="142"/>
      <c r="E396" s="142"/>
      <c r="F396" s="142"/>
      <c r="G396" s="17" t="s">
        <v>769</v>
      </c>
      <c r="H396" s="102">
        <f>SUM(H397:H399)</f>
        <v>206</v>
      </c>
      <c r="I396" s="102">
        <f>SUM(I397:I399)</f>
        <v>189</v>
      </c>
      <c r="J396" s="102">
        <f>SUM(J397:J399)</f>
        <v>13</v>
      </c>
      <c r="K396" s="102">
        <f>SUM(K397:K399)</f>
        <v>4</v>
      </c>
    </row>
    <row r="397" spans="1:11">
      <c r="A397" s="188" t="s">
        <v>186</v>
      </c>
      <c r="B397" s="25" t="s">
        <v>770</v>
      </c>
      <c r="C397" s="26"/>
      <c r="D397" s="26"/>
      <c r="E397" s="26"/>
      <c r="F397" s="27"/>
      <c r="G397" s="17" t="s">
        <v>771</v>
      </c>
      <c r="H397" s="100">
        <f t="shared" si="6"/>
        <v>142</v>
      </c>
      <c r="I397" s="9">
        <v>127</v>
      </c>
      <c r="J397" s="9">
        <v>11</v>
      </c>
      <c r="K397" s="9">
        <v>4</v>
      </c>
    </row>
    <row r="398" spans="1:11">
      <c r="A398" s="188" t="s">
        <v>274</v>
      </c>
      <c r="B398" s="25" t="s">
        <v>772</v>
      </c>
      <c r="C398" s="26"/>
      <c r="D398" s="26"/>
      <c r="E398" s="26"/>
      <c r="F398" s="27"/>
      <c r="G398" s="17" t="s">
        <v>773</v>
      </c>
      <c r="H398" s="100">
        <f t="shared" si="6"/>
        <v>30</v>
      </c>
      <c r="I398" s="9">
        <v>30</v>
      </c>
      <c r="J398" s="9"/>
      <c r="K398" s="9"/>
    </row>
    <row r="399" spans="1:11">
      <c r="A399" s="188" t="s">
        <v>44</v>
      </c>
      <c r="B399" s="25" t="s">
        <v>171</v>
      </c>
      <c r="C399" s="26"/>
      <c r="D399" s="26"/>
      <c r="E399" s="26"/>
      <c r="F399" s="27"/>
      <c r="G399" s="17" t="s">
        <v>774</v>
      </c>
      <c r="H399" s="100">
        <f t="shared" si="6"/>
        <v>34</v>
      </c>
      <c r="I399" s="9">
        <v>32</v>
      </c>
      <c r="J399" s="9">
        <v>2</v>
      </c>
      <c r="K399" s="9"/>
    </row>
    <row r="400" spans="1:11">
      <c r="A400" s="141" t="s">
        <v>775</v>
      </c>
      <c r="B400" s="142"/>
      <c r="C400" s="142"/>
      <c r="D400" s="142"/>
      <c r="E400" s="142"/>
      <c r="F400" s="142"/>
      <c r="G400" s="17" t="s">
        <v>776</v>
      </c>
      <c r="H400" s="102">
        <f>SUM(H401:H406)</f>
        <v>41</v>
      </c>
      <c r="I400" s="102">
        <f>SUM(I401:I406)</f>
        <v>41</v>
      </c>
      <c r="J400" s="102">
        <f>SUM(J401:J406)</f>
        <v>0</v>
      </c>
      <c r="K400" s="102">
        <f>SUM(K401:K406)</f>
        <v>0</v>
      </c>
    </row>
    <row r="401" spans="1:11">
      <c r="A401" s="153" t="s">
        <v>777</v>
      </c>
      <c r="B401" s="25" t="s">
        <v>778</v>
      </c>
      <c r="C401" s="26" t="s">
        <v>778</v>
      </c>
      <c r="D401" s="26" t="s">
        <v>778</v>
      </c>
      <c r="E401" s="26" t="s">
        <v>778</v>
      </c>
      <c r="F401" s="27" t="s">
        <v>778</v>
      </c>
      <c r="G401" s="17" t="s">
        <v>779</v>
      </c>
      <c r="H401" s="100">
        <f t="shared" si="6"/>
        <v>4</v>
      </c>
      <c r="I401" s="9">
        <v>4</v>
      </c>
      <c r="J401" s="9"/>
      <c r="K401" s="9"/>
    </row>
    <row r="402" spans="1:11">
      <c r="A402" s="153" t="s">
        <v>780</v>
      </c>
      <c r="B402" s="25" t="s">
        <v>781</v>
      </c>
      <c r="C402" s="26" t="s">
        <v>781</v>
      </c>
      <c r="D402" s="26" t="s">
        <v>781</v>
      </c>
      <c r="E402" s="26" t="s">
        <v>781</v>
      </c>
      <c r="F402" s="27" t="s">
        <v>781</v>
      </c>
      <c r="G402" s="17" t="s">
        <v>782</v>
      </c>
      <c r="H402" s="100">
        <f t="shared" si="6"/>
        <v>14</v>
      </c>
      <c r="I402" s="9">
        <v>14</v>
      </c>
      <c r="J402" s="9"/>
      <c r="K402" s="9"/>
    </row>
    <row r="403" spans="1:11">
      <c r="A403" s="153" t="s">
        <v>783</v>
      </c>
      <c r="B403" s="25" t="s">
        <v>784</v>
      </c>
      <c r="C403" s="26" t="s">
        <v>784</v>
      </c>
      <c r="D403" s="26" t="s">
        <v>784</v>
      </c>
      <c r="E403" s="26" t="s">
        <v>784</v>
      </c>
      <c r="F403" s="27" t="s">
        <v>784</v>
      </c>
      <c r="G403" s="17" t="s">
        <v>785</v>
      </c>
      <c r="H403" s="100">
        <f t="shared" si="6"/>
        <v>1</v>
      </c>
      <c r="I403" s="9">
        <v>1</v>
      </c>
      <c r="J403" s="9"/>
      <c r="K403" s="9"/>
    </row>
    <row r="404" spans="1:11">
      <c r="A404" s="153" t="s">
        <v>786</v>
      </c>
      <c r="B404" s="25" t="s">
        <v>787</v>
      </c>
      <c r="C404" s="26" t="s">
        <v>787</v>
      </c>
      <c r="D404" s="26" t="s">
        <v>787</v>
      </c>
      <c r="E404" s="26" t="s">
        <v>787</v>
      </c>
      <c r="F404" s="27" t="s">
        <v>787</v>
      </c>
      <c r="G404" s="17" t="s">
        <v>788</v>
      </c>
      <c r="H404" s="100">
        <f t="shared" si="6"/>
        <v>14</v>
      </c>
      <c r="I404" s="9">
        <v>14</v>
      </c>
      <c r="J404" s="9"/>
      <c r="K404" s="9"/>
    </row>
    <row r="405" spans="1:11">
      <c r="A405" s="153" t="s">
        <v>789</v>
      </c>
      <c r="B405" s="25" t="s">
        <v>790</v>
      </c>
      <c r="C405" s="26" t="s">
        <v>790</v>
      </c>
      <c r="D405" s="26" t="s">
        <v>790</v>
      </c>
      <c r="E405" s="26" t="s">
        <v>790</v>
      </c>
      <c r="F405" s="27" t="s">
        <v>790</v>
      </c>
      <c r="G405" s="17" t="s">
        <v>791</v>
      </c>
      <c r="H405" s="100">
        <f t="shared" si="6"/>
        <v>1</v>
      </c>
      <c r="I405" s="9">
        <v>1</v>
      </c>
      <c r="J405" s="9"/>
      <c r="K405" s="9"/>
    </row>
    <row r="406" spans="1:11">
      <c r="A406" s="153" t="s">
        <v>792</v>
      </c>
      <c r="B406" s="25" t="s">
        <v>793</v>
      </c>
      <c r="C406" s="26" t="s">
        <v>793</v>
      </c>
      <c r="D406" s="26" t="s">
        <v>793</v>
      </c>
      <c r="E406" s="26" t="s">
        <v>793</v>
      </c>
      <c r="F406" s="27" t="s">
        <v>793</v>
      </c>
      <c r="G406" s="17" t="s">
        <v>794</v>
      </c>
      <c r="H406" s="100">
        <f t="shared" si="6"/>
        <v>7</v>
      </c>
      <c r="I406" s="9">
        <v>7</v>
      </c>
      <c r="J406" s="9"/>
      <c r="K406" s="9"/>
    </row>
    <row r="407" spans="1:11">
      <c r="A407" s="141" t="s">
        <v>795</v>
      </c>
      <c r="B407" s="142"/>
      <c r="C407" s="142"/>
      <c r="D407" s="142"/>
      <c r="E407" s="142"/>
      <c r="F407" s="142"/>
      <c r="G407" s="17" t="s">
        <v>796</v>
      </c>
      <c r="H407" s="102">
        <f>SUM(H408:H412)</f>
        <v>28</v>
      </c>
      <c r="I407" s="102">
        <f>SUM(I408:I412)</f>
        <v>20</v>
      </c>
      <c r="J407" s="102">
        <f>SUM(J408:J412)</f>
        <v>8</v>
      </c>
      <c r="K407" s="102">
        <f>SUM(K408:K412)</f>
        <v>0</v>
      </c>
    </row>
    <row r="408" spans="1:11">
      <c r="A408" s="115" t="s">
        <v>369</v>
      </c>
      <c r="B408" s="7" t="s">
        <v>797</v>
      </c>
      <c r="C408" s="7"/>
      <c r="D408" s="7"/>
      <c r="E408" s="7"/>
      <c r="F408" s="7"/>
      <c r="G408" s="17" t="s">
        <v>798</v>
      </c>
      <c r="H408" s="100">
        <f t="shared" si="6"/>
        <v>3</v>
      </c>
      <c r="I408" s="6">
        <v>3</v>
      </c>
      <c r="J408" s="6">
        <v>0</v>
      </c>
      <c r="K408" s="6"/>
    </row>
    <row r="409" spans="1:11">
      <c r="A409" s="115" t="s">
        <v>799</v>
      </c>
      <c r="B409" s="7" t="s">
        <v>800</v>
      </c>
      <c r="C409" s="7"/>
      <c r="D409" s="7"/>
      <c r="E409" s="7"/>
      <c r="F409" s="7"/>
      <c r="G409" s="17" t="s">
        <v>801</v>
      </c>
      <c r="H409" s="100">
        <f t="shared" si="6"/>
        <v>5</v>
      </c>
      <c r="I409" s="6">
        <v>0</v>
      </c>
      <c r="J409" s="6">
        <v>5</v>
      </c>
      <c r="K409" s="6"/>
    </row>
    <row r="410" spans="1:11">
      <c r="A410" s="115" t="s">
        <v>802</v>
      </c>
      <c r="B410" s="7" t="s">
        <v>803</v>
      </c>
      <c r="C410" s="7"/>
      <c r="D410" s="7"/>
      <c r="E410" s="7"/>
      <c r="F410" s="7"/>
      <c r="G410" s="17" t="s">
        <v>804</v>
      </c>
      <c r="H410" s="100">
        <f t="shared" si="6"/>
        <v>5</v>
      </c>
      <c r="I410" s="6">
        <v>5</v>
      </c>
      <c r="J410" s="6">
        <v>0</v>
      </c>
      <c r="K410" s="6"/>
    </row>
    <row r="411" spans="1:11">
      <c r="A411" s="115" t="s">
        <v>805</v>
      </c>
      <c r="B411" s="7" t="s">
        <v>806</v>
      </c>
      <c r="C411" s="7"/>
      <c r="D411" s="7"/>
      <c r="E411" s="7"/>
      <c r="F411" s="7"/>
      <c r="G411" s="17" t="s">
        <v>807</v>
      </c>
      <c r="H411" s="100">
        <f t="shared" si="6"/>
        <v>4</v>
      </c>
      <c r="I411" s="6">
        <v>4</v>
      </c>
      <c r="J411" s="6">
        <v>0</v>
      </c>
      <c r="K411" s="6"/>
    </row>
    <row r="412" spans="1:11">
      <c r="A412" s="115" t="s">
        <v>808</v>
      </c>
      <c r="B412" s="7" t="s">
        <v>809</v>
      </c>
      <c r="C412" s="7"/>
      <c r="D412" s="7"/>
      <c r="E412" s="7"/>
      <c r="F412" s="7"/>
      <c r="G412" s="17" t="s">
        <v>810</v>
      </c>
      <c r="H412" s="100">
        <f t="shared" si="6"/>
        <v>11</v>
      </c>
      <c r="I412" s="6">
        <v>8</v>
      </c>
      <c r="J412" s="6">
        <v>3</v>
      </c>
      <c r="K412" s="6"/>
    </row>
    <row r="413" spans="1:11">
      <c r="A413" s="141" t="s">
        <v>811</v>
      </c>
      <c r="B413" s="142"/>
      <c r="C413" s="142"/>
      <c r="D413" s="142"/>
      <c r="E413" s="142"/>
      <c r="F413" s="142"/>
      <c r="G413" s="17" t="s">
        <v>812</v>
      </c>
      <c r="H413" s="102">
        <f>SUM(H414:H416)</f>
        <v>24</v>
      </c>
      <c r="I413" s="102">
        <f>SUM(I414:I416)</f>
        <v>24</v>
      </c>
      <c r="J413" s="102">
        <f>SUM(J414:J416)</f>
        <v>0</v>
      </c>
      <c r="K413" s="102">
        <f>SUM(K414:K416)</f>
        <v>0</v>
      </c>
    </row>
    <row r="414" spans="1:11">
      <c r="A414" s="153" t="s">
        <v>569</v>
      </c>
      <c r="B414" s="25" t="s">
        <v>419</v>
      </c>
      <c r="C414" s="26"/>
      <c r="D414" s="26"/>
      <c r="E414" s="26"/>
      <c r="F414" s="27"/>
      <c r="G414" s="17" t="s">
        <v>813</v>
      </c>
      <c r="H414" s="100">
        <f t="shared" si="6"/>
        <v>10</v>
      </c>
      <c r="I414" s="9">
        <v>10</v>
      </c>
      <c r="J414" s="6"/>
      <c r="K414" s="6"/>
    </row>
    <row r="415" spans="1:11">
      <c r="A415" s="153" t="s">
        <v>91</v>
      </c>
      <c r="B415" s="22" t="s">
        <v>54</v>
      </c>
      <c r="C415" s="23"/>
      <c r="D415" s="23"/>
      <c r="E415" s="23"/>
      <c r="F415" s="24"/>
      <c r="G415" s="17" t="s">
        <v>814</v>
      </c>
      <c r="H415" s="100">
        <f t="shared" si="6"/>
        <v>8</v>
      </c>
      <c r="I415" s="9">
        <v>8</v>
      </c>
      <c r="J415" s="6"/>
      <c r="K415" s="6"/>
    </row>
    <row r="416" spans="1:11">
      <c r="A416" s="153" t="s">
        <v>101</v>
      </c>
      <c r="B416" s="22" t="s">
        <v>63</v>
      </c>
      <c r="C416" s="23"/>
      <c r="D416" s="23"/>
      <c r="E416" s="23"/>
      <c r="F416" s="24"/>
      <c r="G416" s="17" t="s">
        <v>815</v>
      </c>
      <c r="H416" s="100">
        <f t="shared" si="6"/>
        <v>6</v>
      </c>
      <c r="I416" s="9">
        <v>6</v>
      </c>
      <c r="J416" s="6"/>
      <c r="K416" s="6"/>
    </row>
    <row r="417" spans="1:11">
      <c r="A417" s="140" t="s">
        <v>816</v>
      </c>
      <c r="B417" s="140"/>
      <c r="C417" s="140"/>
      <c r="D417" s="140"/>
      <c r="E417" s="140"/>
      <c r="F417" s="140"/>
      <c r="G417" s="17" t="s">
        <v>817</v>
      </c>
      <c r="H417" s="102">
        <f>SUM(H418:H420)</f>
        <v>38</v>
      </c>
      <c r="I417" s="102">
        <f>SUM(I418:I420)</f>
        <v>38</v>
      </c>
      <c r="J417" s="102">
        <f>SUM(J418:J420)</f>
        <v>0</v>
      </c>
      <c r="K417" s="102">
        <f>SUM(K418:K420)</f>
        <v>0</v>
      </c>
    </row>
    <row r="418" spans="1:11">
      <c r="A418" s="183" t="s">
        <v>322</v>
      </c>
      <c r="B418" s="139" t="s">
        <v>818</v>
      </c>
      <c r="C418" s="139"/>
      <c r="D418" s="139"/>
      <c r="E418" s="139"/>
      <c r="F418" s="139"/>
      <c r="G418" s="17" t="s">
        <v>819</v>
      </c>
      <c r="H418" s="100">
        <f t="shared" si="6"/>
        <v>16</v>
      </c>
      <c r="I418" s="6">
        <v>16</v>
      </c>
      <c r="J418" s="6"/>
      <c r="K418" s="6"/>
    </row>
    <row r="419" spans="1:11">
      <c r="A419" s="183" t="s">
        <v>820</v>
      </c>
      <c r="B419" s="139" t="s">
        <v>821</v>
      </c>
      <c r="C419" s="139"/>
      <c r="D419" s="139"/>
      <c r="E419" s="139"/>
      <c r="F419" s="139"/>
      <c r="G419" s="17" t="s">
        <v>822</v>
      </c>
      <c r="H419" s="100">
        <f t="shared" si="6"/>
        <v>11</v>
      </c>
      <c r="I419" s="6">
        <v>11</v>
      </c>
      <c r="J419" s="6"/>
      <c r="K419" s="6"/>
    </row>
    <row r="420" spans="1:11">
      <c r="A420" s="183" t="s">
        <v>823</v>
      </c>
      <c r="B420" s="139" t="s">
        <v>824</v>
      </c>
      <c r="C420" s="139"/>
      <c r="D420" s="139"/>
      <c r="E420" s="139"/>
      <c r="F420" s="139"/>
      <c r="G420" s="17" t="s">
        <v>825</v>
      </c>
      <c r="H420" s="100">
        <f t="shared" si="6"/>
        <v>11</v>
      </c>
      <c r="I420" s="6">
        <v>11</v>
      </c>
      <c r="J420" s="6"/>
      <c r="K420" s="6"/>
    </row>
    <row r="421" spans="1:11">
      <c r="A421" s="140" t="s">
        <v>826</v>
      </c>
      <c r="B421" s="140"/>
      <c r="C421" s="140"/>
      <c r="D421" s="140"/>
      <c r="E421" s="140"/>
      <c r="F421" s="140"/>
      <c r="G421" s="17" t="s">
        <v>827</v>
      </c>
      <c r="H421" s="102">
        <f>SUM(H422:H424)</f>
        <v>18</v>
      </c>
      <c r="I421" s="102">
        <f>SUM(I422:I424)</f>
        <v>18</v>
      </c>
      <c r="J421" s="102">
        <f>SUM(J422:J424)</f>
        <v>0</v>
      </c>
      <c r="K421" s="102">
        <f>SUM(K422:K424)</f>
        <v>0</v>
      </c>
    </row>
    <row r="422" spans="1:11">
      <c r="A422" s="153" t="s">
        <v>828</v>
      </c>
      <c r="B422" s="97" t="s">
        <v>829</v>
      </c>
      <c r="C422" s="98"/>
      <c r="D422" s="98"/>
      <c r="E422" s="98"/>
      <c r="F422" s="99"/>
      <c r="G422" s="17" t="s">
        <v>830</v>
      </c>
      <c r="H422" s="100">
        <f t="shared" si="6"/>
        <v>3</v>
      </c>
      <c r="I422" s="6">
        <v>3</v>
      </c>
      <c r="J422" s="6"/>
      <c r="K422" s="6"/>
    </row>
    <row r="423" spans="1:11">
      <c r="A423" s="153" t="s">
        <v>831</v>
      </c>
      <c r="B423" s="97" t="s">
        <v>832</v>
      </c>
      <c r="C423" s="98"/>
      <c r="D423" s="98"/>
      <c r="E423" s="98"/>
      <c r="F423" s="99"/>
      <c r="G423" s="17" t="s">
        <v>833</v>
      </c>
      <c r="H423" s="100">
        <f t="shared" si="6"/>
        <v>10</v>
      </c>
      <c r="I423" s="6">
        <v>10</v>
      </c>
      <c r="J423" s="6"/>
      <c r="K423" s="6"/>
    </row>
    <row r="424" spans="1:11">
      <c r="A424" s="153" t="s">
        <v>82</v>
      </c>
      <c r="B424" s="97" t="s">
        <v>83</v>
      </c>
      <c r="C424" s="98"/>
      <c r="D424" s="98"/>
      <c r="E424" s="98"/>
      <c r="F424" s="99"/>
      <c r="G424" s="17" t="s">
        <v>834</v>
      </c>
      <c r="H424" s="100">
        <f t="shared" si="6"/>
        <v>5</v>
      </c>
      <c r="I424" s="6">
        <v>5</v>
      </c>
      <c r="J424" s="6"/>
      <c r="K424" s="6"/>
    </row>
    <row r="425" spans="1:11">
      <c r="A425" s="140" t="s">
        <v>835</v>
      </c>
      <c r="B425" s="140"/>
      <c r="C425" s="140"/>
      <c r="D425" s="140"/>
      <c r="E425" s="140"/>
      <c r="F425" s="140"/>
      <c r="G425" s="17" t="s">
        <v>836</v>
      </c>
      <c r="H425" s="102">
        <f>SUM(H426:H433)</f>
        <v>72</v>
      </c>
      <c r="I425" s="102">
        <f>SUM(I426:I433)</f>
        <v>72</v>
      </c>
      <c r="J425" s="102">
        <f>SUM(J426:J433)</f>
        <v>0</v>
      </c>
      <c r="K425" s="102">
        <f>SUM(K426:K433)</f>
        <v>0</v>
      </c>
    </row>
    <row r="426" spans="1:11">
      <c r="A426" s="183" t="s">
        <v>142</v>
      </c>
      <c r="B426" s="139" t="s">
        <v>143</v>
      </c>
      <c r="C426" s="139"/>
      <c r="D426" s="139"/>
      <c r="E426" s="139"/>
      <c r="F426" s="139"/>
      <c r="G426" s="17" t="s">
        <v>837</v>
      </c>
      <c r="H426" s="100">
        <f t="shared" si="6"/>
        <v>8</v>
      </c>
      <c r="I426" s="6">
        <v>8</v>
      </c>
      <c r="J426" s="6"/>
      <c r="K426" s="6"/>
    </row>
    <row r="427" spans="1:11">
      <c r="A427" s="183" t="s">
        <v>70</v>
      </c>
      <c r="B427" s="139" t="s">
        <v>45</v>
      </c>
      <c r="C427" s="139"/>
      <c r="D427" s="139"/>
      <c r="E427" s="139"/>
      <c r="F427" s="139"/>
      <c r="G427" s="17" t="s">
        <v>838</v>
      </c>
      <c r="H427" s="100">
        <f t="shared" si="6"/>
        <v>4</v>
      </c>
      <c r="I427" s="6">
        <v>4</v>
      </c>
      <c r="J427" s="6"/>
      <c r="K427" s="6"/>
    </row>
    <row r="428" spans="1:11">
      <c r="A428" s="183" t="s">
        <v>839</v>
      </c>
      <c r="B428" s="139" t="s">
        <v>840</v>
      </c>
      <c r="C428" s="139"/>
      <c r="D428" s="139"/>
      <c r="E428" s="139"/>
      <c r="F428" s="139"/>
      <c r="G428" s="17" t="s">
        <v>841</v>
      </c>
      <c r="H428" s="100">
        <f t="shared" si="6"/>
        <v>3</v>
      </c>
      <c r="I428" s="6">
        <v>3</v>
      </c>
      <c r="J428" s="6"/>
      <c r="K428" s="6"/>
    </row>
    <row r="429" spans="1:11">
      <c r="A429" s="183" t="s">
        <v>79</v>
      </c>
      <c r="B429" s="139" t="s">
        <v>80</v>
      </c>
      <c r="C429" s="139"/>
      <c r="D429" s="139"/>
      <c r="E429" s="139"/>
      <c r="F429" s="139"/>
      <c r="G429" s="17" t="s">
        <v>842</v>
      </c>
      <c r="H429" s="100">
        <f t="shared" si="6"/>
        <v>5</v>
      </c>
      <c r="I429" s="6">
        <v>5</v>
      </c>
      <c r="J429" s="6"/>
      <c r="K429" s="6"/>
    </row>
    <row r="430" spans="1:11">
      <c r="A430" s="183" t="s">
        <v>843</v>
      </c>
      <c r="B430" s="139" t="s">
        <v>844</v>
      </c>
      <c r="C430" s="139"/>
      <c r="D430" s="139"/>
      <c r="E430" s="139"/>
      <c r="F430" s="139"/>
      <c r="G430" s="17" t="s">
        <v>845</v>
      </c>
      <c r="H430" s="100">
        <f t="shared" si="6"/>
        <v>4</v>
      </c>
      <c r="I430" s="6">
        <v>4</v>
      </c>
      <c r="J430" s="6"/>
      <c r="K430" s="6"/>
    </row>
    <row r="431" spans="1:11">
      <c r="A431" s="183" t="s">
        <v>846</v>
      </c>
      <c r="B431" s="139" t="s">
        <v>847</v>
      </c>
      <c r="C431" s="139"/>
      <c r="D431" s="139"/>
      <c r="E431" s="139"/>
      <c r="F431" s="139"/>
      <c r="G431" s="17" t="s">
        <v>848</v>
      </c>
      <c r="H431" s="100">
        <f t="shared" si="6"/>
        <v>2</v>
      </c>
      <c r="I431" s="6">
        <v>2</v>
      </c>
      <c r="J431" s="6"/>
      <c r="K431" s="6"/>
    </row>
    <row r="432" spans="1:11">
      <c r="A432" s="183" t="s">
        <v>70</v>
      </c>
      <c r="B432" s="139" t="s">
        <v>265</v>
      </c>
      <c r="C432" s="139"/>
      <c r="D432" s="139"/>
      <c r="E432" s="139"/>
      <c r="F432" s="139"/>
      <c r="G432" s="17" t="s">
        <v>849</v>
      </c>
      <c r="H432" s="100">
        <f t="shared" si="6"/>
        <v>41</v>
      </c>
      <c r="I432" s="6">
        <v>41</v>
      </c>
      <c r="J432" s="6"/>
      <c r="K432" s="6"/>
    </row>
    <row r="433" spans="1:11">
      <c r="A433" s="183" t="s">
        <v>850</v>
      </c>
      <c r="B433" s="139" t="s">
        <v>851</v>
      </c>
      <c r="C433" s="139"/>
      <c r="D433" s="139"/>
      <c r="E433" s="139"/>
      <c r="F433" s="139"/>
      <c r="G433" s="17" t="s">
        <v>852</v>
      </c>
      <c r="H433" s="100">
        <f t="shared" si="6"/>
        <v>5</v>
      </c>
      <c r="I433" s="6">
        <v>5</v>
      </c>
      <c r="J433" s="6"/>
      <c r="K433" s="6"/>
    </row>
    <row r="434" spans="1:11">
      <c r="A434" s="140" t="s">
        <v>853</v>
      </c>
      <c r="B434" s="140"/>
      <c r="C434" s="140"/>
      <c r="D434" s="140"/>
      <c r="E434" s="140"/>
      <c r="F434" s="140"/>
      <c r="G434" s="17" t="s">
        <v>854</v>
      </c>
      <c r="H434" s="102">
        <f>SUM(H435:H437)</f>
        <v>16</v>
      </c>
      <c r="I434" s="102">
        <f>SUM(I435:I437)</f>
        <v>9</v>
      </c>
      <c r="J434" s="102">
        <f>SUM(J435:J437)</f>
        <v>7</v>
      </c>
      <c r="K434" s="102">
        <f>SUM(K435:K437)</f>
        <v>0</v>
      </c>
    </row>
    <row r="435" spans="1:11">
      <c r="A435" s="176" t="s">
        <v>649</v>
      </c>
      <c r="B435" s="97" t="s">
        <v>650</v>
      </c>
      <c r="C435" s="98" t="s">
        <v>650</v>
      </c>
      <c r="D435" s="98" t="s">
        <v>650</v>
      </c>
      <c r="E435" s="98" t="s">
        <v>650</v>
      </c>
      <c r="F435" s="99" t="s">
        <v>650</v>
      </c>
      <c r="G435" s="17" t="s">
        <v>855</v>
      </c>
      <c r="H435" s="100">
        <f t="shared" si="6"/>
        <v>2</v>
      </c>
      <c r="I435" s="6"/>
      <c r="J435" s="6">
        <v>2</v>
      </c>
      <c r="K435" s="6"/>
    </row>
    <row r="436" spans="1:11">
      <c r="A436" s="176" t="s">
        <v>53</v>
      </c>
      <c r="B436" s="97" t="s">
        <v>54</v>
      </c>
      <c r="C436" s="98" t="s">
        <v>54</v>
      </c>
      <c r="D436" s="98" t="s">
        <v>54</v>
      </c>
      <c r="E436" s="98" t="s">
        <v>54</v>
      </c>
      <c r="F436" s="99" t="s">
        <v>54</v>
      </c>
      <c r="G436" s="17" t="s">
        <v>856</v>
      </c>
      <c r="H436" s="100">
        <f t="shared" si="6"/>
        <v>12</v>
      </c>
      <c r="I436" s="6">
        <v>9</v>
      </c>
      <c r="J436" s="6">
        <v>3</v>
      </c>
      <c r="K436" s="6"/>
    </row>
    <row r="437" spans="1:11">
      <c r="A437" s="176" t="s">
        <v>857</v>
      </c>
      <c r="B437" s="97" t="s">
        <v>858</v>
      </c>
      <c r="C437" s="98" t="s">
        <v>858</v>
      </c>
      <c r="D437" s="98" t="s">
        <v>858</v>
      </c>
      <c r="E437" s="98" t="s">
        <v>858</v>
      </c>
      <c r="F437" s="99" t="s">
        <v>858</v>
      </c>
      <c r="G437" s="17" t="s">
        <v>859</v>
      </c>
      <c r="H437" s="100">
        <f t="shared" si="6"/>
        <v>2</v>
      </c>
      <c r="I437" s="6"/>
      <c r="J437" s="6">
        <v>2</v>
      </c>
      <c r="K437" s="6"/>
    </row>
    <row r="438" spans="1:11">
      <c r="A438" s="140" t="s">
        <v>860</v>
      </c>
      <c r="B438" s="140"/>
      <c r="C438" s="140"/>
      <c r="D438" s="140"/>
      <c r="E438" s="140"/>
      <c r="F438" s="140"/>
      <c r="G438" s="17" t="s">
        <v>861</v>
      </c>
      <c r="H438" s="102">
        <f>SUM(H439:H442)</f>
        <v>52</v>
      </c>
      <c r="I438" s="102">
        <f>SUM(I439:I442)</f>
        <v>19</v>
      </c>
      <c r="J438" s="102">
        <f>SUM(J439:J442)</f>
        <v>19</v>
      </c>
      <c r="K438" s="102">
        <f>SUM(K439:K442)</f>
        <v>14</v>
      </c>
    </row>
    <row r="439" spans="1:11">
      <c r="A439" s="96" t="s">
        <v>862</v>
      </c>
      <c r="B439" s="97" t="s">
        <v>166</v>
      </c>
      <c r="C439" s="98"/>
      <c r="D439" s="98"/>
      <c r="E439" s="98"/>
      <c r="F439" s="99"/>
      <c r="G439" s="17" t="s">
        <v>863</v>
      </c>
      <c r="H439" s="100">
        <f t="shared" si="6"/>
        <v>17</v>
      </c>
      <c r="I439" s="6">
        <v>9</v>
      </c>
      <c r="J439" s="6">
        <v>3</v>
      </c>
      <c r="K439" s="6">
        <v>5</v>
      </c>
    </row>
    <row r="440" spans="1:11">
      <c r="A440" s="96" t="s">
        <v>862</v>
      </c>
      <c r="B440" s="97" t="s">
        <v>163</v>
      </c>
      <c r="C440" s="98"/>
      <c r="D440" s="98"/>
      <c r="E440" s="98"/>
      <c r="F440" s="99"/>
      <c r="G440" s="17" t="s">
        <v>864</v>
      </c>
      <c r="H440" s="100">
        <f t="shared" si="6"/>
        <v>12</v>
      </c>
      <c r="I440" s="6">
        <v>3</v>
      </c>
      <c r="J440" s="6">
        <v>5</v>
      </c>
      <c r="K440" s="6">
        <v>4</v>
      </c>
    </row>
    <row r="441" spans="1:11">
      <c r="A441" s="96" t="s">
        <v>137</v>
      </c>
      <c r="B441" s="97" t="s">
        <v>593</v>
      </c>
      <c r="C441" s="98"/>
      <c r="D441" s="98"/>
      <c r="E441" s="98"/>
      <c r="F441" s="99"/>
      <c r="G441" s="17" t="s">
        <v>865</v>
      </c>
      <c r="H441" s="100">
        <f t="shared" si="6"/>
        <v>13</v>
      </c>
      <c r="I441" s="6">
        <v>5</v>
      </c>
      <c r="J441" s="6">
        <v>6</v>
      </c>
      <c r="K441" s="6">
        <v>2</v>
      </c>
    </row>
    <row r="442" spans="1:11">
      <c r="A442" s="96" t="s">
        <v>203</v>
      </c>
      <c r="B442" s="97" t="s">
        <v>351</v>
      </c>
      <c r="C442" s="98"/>
      <c r="D442" s="98"/>
      <c r="E442" s="98"/>
      <c r="F442" s="99"/>
      <c r="G442" s="17" t="s">
        <v>866</v>
      </c>
      <c r="H442" s="100">
        <f t="shared" si="6"/>
        <v>10</v>
      </c>
      <c r="I442" s="6">
        <v>2</v>
      </c>
      <c r="J442" s="6">
        <v>5</v>
      </c>
      <c r="K442" s="6">
        <v>3</v>
      </c>
    </row>
    <row r="443" spans="1:11">
      <c r="A443" s="140" t="s">
        <v>867</v>
      </c>
      <c r="B443" s="140"/>
      <c r="C443" s="140"/>
      <c r="D443" s="140"/>
      <c r="E443" s="140"/>
      <c r="F443" s="140"/>
      <c r="G443" s="17" t="s">
        <v>868</v>
      </c>
      <c r="H443" s="102">
        <f>SUM(H444:H450)</f>
        <v>55</v>
      </c>
      <c r="I443" s="102">
        <f>SUM(I444:I450)</f>
        <v>32</v>
      </c>
      <c r="J443" s="102">
        <f>SUM(J444:J450)</f>
        <v>16</v>
      </c>
      <c r="K443" s="102">
        <f>SUM(K444:K450)</f>
        <v>7</v>
      </c>
    </row>
    <row r="444" spans="1:11">
      <c r="A444" s="175" t="s">
        <v>869</v>
      </c>
      <c r="B444" s="25" t="s">
        <v>870</v>
      </c>
      <c r="C444" s="26"/>
      <c r="D444" s="26"/>
      <c r="E444" s="26"/>
      <c r="F444" s="27"/>
      <c r="G444" s="17" t="s">
        <v>871</v>
      </c>
      <c r="H444" s="100">
        <f t="shared" si="6"/>
        <v>23</v>
      </c>
      <c r="I444" s="6">
        <v>15</v>
      </c>
      <c r="J444" s="6">
        <v>5</v>
      </c>
      <c r="K444" s="6">
        <v>3</v>
      </c>
    </row>
    <row r="445" spans="1:11">
      <c r="A445" s="175" t="s">
        <v>872</v>
      </c>
      <c r="B445" s="25" t="s">
        <v>873</v>
      </c>
      <c r="C445" s="26"/>
      <c r="D445" s="26"/>
      <c r="E445" s="26"/>
      <c r="F445" s="27"/>
      <c r="G445" s="17" t="s">
        <v>874</v>
      </c>
      <c r="H445" s="100">
        <f t="shared" si="6"/>
        <v>5</v>
      </c>
      <c r="I445" s="6">
        <v>2</v>
      </c>
      <c r="J445" s="6">
        <v>3</v>
      </c>
      <c r="K445" s="6">
        <v>0</v>
      </c>
    </row>
    <row r="446" spans="1:11">
      <c r="A446" s="153" t="s">
        <v>875</v>
      </c>
      <c r="B446" s="25" t="s">
        <v>876</v>
      </c>
      <c r="C446" s="26"/>
      <c r="D446" s="26"/>
      <c r="E446" s="26"/>
      <c r="F446" s="27"/>
      <c r="G446" s="17" t="s">
        <v>877</v>
      </c>
      <c r="H446" s="100">
        <f t="shared" si="6"/>
        <v>2</v>
      </c>
      <c r="I446" s="6">
        <v>2</v>
      </c>
      <c r="J446" s="6">
        <v>0</v>
      </c>
      <c r="K446" s="6">
        <v>0</v>
      </c>
    </row>
    <row r="447" spans="1:11">
      <c r="A447" s="153" t="s">
        <v>878</v>
      </c>
      <c r="B447" s="25" t="s">
        <v>879</v>
      </c>
      <c r="C447" s="26"/>
      <c r="D447" s="26"/>
      <c r="E447" s="26"/>
      <c r="F447" s="27"/>
      <c r="G447" s="17" t="s">
        <v>880</v>
      </c>
      <c r="H447" s="100">
        <f t="shared" si="6"/>
        <v>7</v>
      </c>
      <c r="I447" s="6">
        <v>4</v>
      </c>
      <c r="J447" s="6">
        <v>2</v>
      </c>
      <c r="K447" s="6">
        <v>1</v>
      </c>
    </row>
    <row r="448" spans="1:11">
      <c r="A448" s="153" t="s">
        <v>881</v>
      </c>
      <c r="B448" s="25" t="s">
        <v>882</v>
      </c>
      <c r="C448" s="26"/>
      <c r="D448" s="26"/>
      <c r="E448" s="26"/>
      <c r="F448" s="27"/>
      <c r="G448" s="17" t="s">
        <v>883</v>
      </c>
      <c r="H448" s="100">
        <f t="shared" ref="H448:H511" si="7">+I448+J448+K448</f>
        <v>6</v>
      </c>
      <c r="I448" s="6">
        <v>4</v>
      </c>
      <c r="J448" s="6">
        <v>2</v>
      </c>
      <c r="K448" s="6">
        <v>0</v>
      </c>
    </row>
    <row r="449" spans="1:11">
      <c r="A449" s="153" t="s">
        <v>884</v>
      </c>
      <c r="B449" s="25" t="s">
        <v>885</v>
      </c>
      <c r="C449" s="26"/>
      <c r="D449" s="26"/>
      <c r="E449" s="26"/>
      <c r="F449" s="27"/>
      <c r="G449" s="17" t="s">
        <v>886</v>
      </c>
      <c r="H449" s="100">
        <f t="shared" si="7"/>
        <v>3</v>
      </c>
      <c r="I449" s="6">
        <v>1</v>
      </c>
      <c r="J449" s="6">
        <v>1</v>
      </c>
      <c r="K449" s="6">
        <v>1</v>
      </c>
    </row>
    <row r="450" spans="1:11">
      <c r="A450" s="189" t="s">
        <v>628</v>
      </c>
      <c r="B450" s="25" t="s">
        <v>83</v>
      </c>
      <c r="C450" s="26"/>
      <c r="D450" s="26"/>
      <c r="E450" s="26"/>
      <c r="F450" s="27"/>
      <c r="G450" s="17" t="s">
        <v>887</v>
      </c>
      <c r="H450" s="100">
        <f t="shared" si="7"/>
        <v>9</v>
      </c>
      <c r="I450" s="6">
        <v>4</v>
      </c>
      <c r="J450" s="6">
        <v>3</v>
      </c>
      <c r="K450" s="6">
        <v>2</v>
      </c>
    </row>
    <row r="451" spans="1:11">
      <c r="A451" s="92" t="s">
        <v>888</v>
      </c>
      <c r="B451" s="93"/>
      <c r="C451" s="93"/>
      <c r="D451" s="93"/>
      <c r="E451" s="93"/>
      <c r="F451" s="94"/>
      <c r="G451" s="17" t="s">
        <v>889</v>
      </c>
      <c r="H451" s="95">
        <f>+H452+H470+H489+H501+H514+H529+H549+H568+H593+H616+H632+H647+H659+H685+H714</f>
        <v>3316</v>
      </c>
      <c r="I451" s="95">
        <f>+I452+I470+I489+I501+I514+I529+I549+I568+I593+I616+I632+I647+I659+I685+I714</f>
        <v>2386</v>
      </c>
      <c r="J451" s="95">
        <f>+J452+J470+J489+J501+J514+J529+J549+J568+J593+J616+J632+J647+J659+J685+J714</f>
        <v>693</v>
      </c>
      <c r="K451" s="95">
        <f>+K452+K470+K489+K501+K514+K529+K549+K568+K593+K616+K632+K647+K659+K685+K714</f>
        <v>237</v>
      </c>
    </row>
    <row r="452" spans="1:11">
      <c r="A452" s="141" t="s">
        <v>890</v>
      </c>
      <c r="B452" s="142"/>
      <c r="C452" s="142"/>
      <c r="D452" s="142"/>
      <c r="E452" s="142"/>
      <c r="F452" s="143"/>
      <c r="G452" s="17" t="s">
        <v>891</v>
      </c>
      <c r="H452" s="95">
        <f>SUM(H453:H469)</f>
        <v>292</v>
      </c>
      <c r="I452" s="95">
        <f>SUM(I453:I469)</f>
        <v>143</v>
      </c>
      <c r="J452" s="95">
        <f>SUM(J453:J469)</f>
        <v>111</v>
      </c>
      <c r="K452" s="95">
        <f>SUM(K453:K469)</f>
        <v>38</v>
      </c>
    </row>
    <row r="453" spans="1:11">
      <c r="A453" s="184" t="s">
        <v>892</v>
      </c>
      <c r="B453" s="25" t="s">
        <v>893</v>
      </c>
      <c r="C453" s="26"/>
      <c r="D453" s="26"/>
      <c r="E453" s="26"/>
      <c r="F453" s="27"/>
      <c r="G453" s="17" t="s">
        <v>894</v>
      </c>
      <c r="H453" s="100">
        <f t="shared" si="7"/>
        <v>14</v>
      </c>
      <c r="I453" s="8">
        <v>1</v>
      </c>
      <c r="J453" s="8">
        <v>7</v>
      </c>
      <c r="K453" s="8">
        <v>6</v>
      </c>
    </row>
    <row r="454" spans="1:11">
      <c r="A454" s="184" t="s">
        <v>895</v>
      </c>
      <c r="B454" s="25" t="s">
        <v>896</v>
      </c>
      <c r="C454" s="26"/>
      <c r="D454" s="26"/>
      <c r="E454" s="26"/>
      <c r="F454" s="27"/>
      <c r="G454" s="17" t="s">
        <v>897</v>
      </c>
      <c r="H454" s="100">
        <f t="shared" si="7"/>
        <v>8</v>
      </c>
      <c r="I454" s="8">
        <v>1</v>
      </c>
      <c r="J454" s="8">
        <v>5</v>
      </c>
      <c r="K454" s="8">
        <v>2</v>
      </c>
    </row>
    <row r="455" spans="1:11">
      <c r="A455" s="184" t="s">
        <v>898</v>
      </c>
      <c r="B455" s="25" t="s">
        <v>899</v>
      </c>
      <c r="C455" s="26"/>
      <c r="D455" s="26"/>
      <c r="E455" s="26"/>
      <c r="F455" s="27"/>
      <c r="G455" s="17" t="s">
        <v>900</v>
      </c>
      <c r="H455" s="100">
        <f t="shared" si="7"/>
        <v>3</v>
      </c>
      <c r="I455" s="8">
        <v>0</v>
      </c>
      <c r="J455" s="8">
        <v>2</v>
      </c>
      <c r="K455" s="8">
        <v>1</v>
      </c>
    </row>
    <row r="456" spans="1:11">
      <c r="A456" s="184" t="s">
        <v>901</v>
      </c>
      <c r="B456" s="25" t="s">
        <v>902</v>
      </c>
      <c r="C456" s="26"/>
      <c r="D456" s="26"/>
      <c r="E456" s="26"/>
      <c r="F456" s="27"/>
      <c r="G456" s="17" t="s">
        <v>903</v>
      </c>
      <c r="H456" s="100">
        <f t="shared" si="7"/>
        <v>19</v>
      </c>
      <c r="I456" s="8">
        <v>2</v>
      </c>
      <c r="J456" s="8">
        <v>15</v>
      </c>
      <c r="K456" s="8">
        <v>2</v>
      </c>
    </row>
    <row r="457" spans="1:11">
      <c r="A457" s="184" t="s">
        <v>904</v>
      </c>
      <c r="B457" s="25" t="s">
        <v>905</v>
      </c>
      <c r="C457" s="26"/>
      <c r="D457" s="26"/>
      <c r="E457" s="26"/>
      <c r="F457" s="27"/>
      <c r="G457" s="17" t="s">
        <v>906</v>
      </c>
      <c r="H457" s="100">
        <f t="shared" si="7"/>
        <v>13</v>
      </c>
      <c r="I457" s="8">
        <v>1</v>
      </c>
      <c r="J457" s="8">
        <v>10</v>
      </c>
      <c r="K457" s="8">
        <v>2</v>
      </c>
    </row>
    <row r="458" spans="1:11">
      <c r="A458" s="190" t="s">
        <v>907</v>
      </c>
      <c r="B458" s="25" t="s">
        <v>908</v>
      </c>
      <c r="C458" s="26"/>
      <c r="D458" s="26"/>
      <c r="E458" s="26"/>
      <c r="F458" s="27"/>
      <c r="G458" s="17" t="s">
        <v>909</v>
      </c>
      <c r="H458" s="100">
        <f t="shared" si="7"/>
        <v>7</v>
      </c>
      <c r="I458" s="8">
        <v>1</v>
      </c>
      <c r="J458" s="8">
        <v>4</v>
      </c>
      <c r="K458" s="8">
        <v>2</v>
      </c>
    </row>
    <row r="459" spans="1:11">
      <c r="A459" s="184" t="s">
        <v>203</v>
      </c>
      <c r="B459" s="25" t="s">
        <v>204</v>
      </c>
      <c r="C459" s="26"/>
      <c r="D459" s="26"/>
      <c r="E459" s="26"/>
      <c r="F459" s="27"/>
      <c r="G459" s="17" t="s">
        <v>910</v>
      </c>
      <c r="H459" s="100">
        <f t="shared" si="7"/>
        <v>36</v>
      </c>
      <c r="I459" s="8">
        <v>26</v>
      </c>
      <c r="J459" s="8">
        <v>7</v>
      </c>
      <c r="K459" s="8">
        <v>3</v>
      </c>
    </row>
    <row r="460" spans="1:11">
      <c r="A460" s="184" t="s">
        <v>369</v>
      </c>
      <c r="B460" s="25" t="s">
        <v>370</v>
      </c>
      <c r="C460" s="26"/>
      <c r="D460" s="26"/>
      <c r="E460" s="26"/>
      <c r="F460" s="27"/>
      <c r="G460" s="17" t="s">
        <v>911</v>
      </c>
      <c r="H460" s="100">
        <f t="shared" si="7"/>
        <v>20</v>
      </c>
      <c r="I460" s="8">
        <v>10</v>
      </c>
      <c r="J460" s="8">
        <v>6</v>
      </c>
      <c r="K460" s="8">
        <v>4</v>
      </c>
    </row>
    <row r="461" spans="1:11">
      <c r="A461" s="184" t="s">
        <v>137</v>
      </c>
      <c r="B461" s="25" t="s">
        <v>60</v>
      </c>
      <c r="C461" s="26"/>
      <c r="D461" s="26"/>
      <c r="E461" s="26"/>
      <c r="F461" s="27"/>
      <c r="G461" s="17" t="s">
        <v>912</v>
      </c>
      <c r="H461" s="100">
        <f t="shared" si="7"/>
        <v>30</v>
      </c>
      <c r="I461" s="8">
        <v>22</v>
      </c>
      <c r="J461" s="8">
        <v>6</v>
      </c>
      <c r="K461" s="8">
        <v>2</v>
      </c>
    </row>
    <row r="462" spans="1:11">
      <c r="A462" s="184" t="s">
        <v>77</v>
      </c>
      <c r="B462" s="25" t="s">
        <v>66</v>
      </c>
      <c r="C462" s="26"/>
      <c r="D462" s="26"/>
      <c r="E462" s="26"/>
      <c r="F462" s="27"/>
      <c r="G462" s="17" t="s">
        <v>913</v>
      </c>
      <c r="H462" s="100">
        <f t="shared" si="7"/>
        <v>29</v>
      </c>
      <c r="I462" s="8">
        <v>14</v>
      </c>
      <c r="J462" s="8">
        <v>14</v>
      </c>
      <c r="K462" s="8">
        <v>1</v>
      </c>
    </row>
    <row r="463" spans="1:11">
      <c r="A463" s="184" t="s">
        <v>72</v>
      </c>
      <c r="B463" s="25" t="s">
        <v>48</v>
      </c>
      <c r="C463" s="26"/>
      <c r="D463" s="26"/>
      <c r="E463" s="26"/>
      <c r="F463" s="27"/>
      <c r="G463" s="17" t="s">
        <v>914</v>
      </c>
      <c r="H463" s="100">
        <f t="shared" si="7"/>
        <v>27</v>
      </c>
      <c r="I463" s="8">
        <v>24</v>
      </c>
      <c r="J463" s="8">
        <v>3</v>
      </c>
      <c r="K463" s="8">
        <v>0</v>
      </c>
    </row>
    <row r="464" spans="1:11">
      <c r="A464" s="184" t="s">
        <v>915</v>
      </c>
      <c r="B464" s="25" t="s">
        <v>45</v>
      </c>
      <c r="C464" s="26"/>
      <c r="D464" s="26"/>
      <c r="E464" s="26"/>
      <c r="F464" s="27"/>
      <c r="G464" s="17" t="s">
        <v>916</v>
      </c>
      <c r="H464" s="100">
        <f t="shared" si="7"/>
        <v>7</v>
      </c>
      <c r="I464" s="8">
        <v>0</v>
      </c>
      <c r="J464" s="8">
        <v>6</v>
      </c>
      <c r="K464" s="8">
        <v>1</v>
      </c>
    </row>
    <row r="465" spans="1:11">
      <c r="A465" s="184" t="s">
        <v>137</v>
      </c>
      <c r="B465" s="25" t="s">
        <v>917</v>
      </c>
      <c r="C465" s="26"/>
      <c r="D465" s="26"/>
      <c r="E465" s="26"/>
      <c r="F465" s="27"/>
      <c r="G465" s="17" t="s">
        <v>918</v>
      </c>
      <c r="H465" s="100">
        <f t="shared" si="7"/>
        <v>7</v>
      </c>
      <c r="I465" s="8">
        <v>1</v>
      </c>
      <c r="J465" s="8">
        <v>4</v>
      </c>
      <c r="K465" s="8">
        <v>2</v>
      </c>
    </row>
    <row r="466" spans="1:11">
      <c r="A466" s="184" t="s">
        <v>79</v>
      </c>
      <c r="B466" s="25" t="s">
        <v>80</v>
      </c>
      <c r="C466" s="26"/>
      <c r="D466" s="26"/>
      <c r="E466" s="26"/>
      <c r="F466" s="27"/>
      <c r="G466" s="17" t="s">
        <v>919</v>
      </c>
      <c r="H466" s="100">
        <f t="shared" si="7"/>
        <v>28</v>
      </c>
      <c r="I466" s="8">
        <v>16</v>
      </c>
      <c r="J466" s="8">
        <v>10</v>
      </c>
      <c r="K466" s="8">
        <v>2</v>
      </c>
    </row>
    <row r="467" spans="1:11">
      <c r="A467" s="184" t="s">
        <v>75</v>
      </c>
      <c r="B467" s="25" t="s">
        <v>51</v>
      </c>
      <c r="C467" s="26"/>
      <c r="D467" s="26"/>
      <c r="E467" s="26"/>
      <c r="F467" s="27"/>
      <c r="G467" s="17" t="s">
        <v>920</v>
      </c>
      <c r="H467" s="100">
        <f t="shared" si="7"/>
        <v>31</v>
      </c>
      <c r="I467" s="8">
        <v>12</v>
      </c>
      <c r="J467" s="8">
        <v>11</v>
      </c>
      <c r="K467" s="8">
        <v>8</v>
      </c>
    </row>
    <row r="468" spans="1:11">
      <c r="A468" s="184" t="s">
        <v>690</v>
      </c>
      <c r="B468" s="25" t="s">
        <v>921</v>
      </c>
      <c r="C468" s="26"/>
      <c r="D468" s="26"/>
      <c r="E468" s="26"/>
      <c r="F468" s="27"/>
      <c r="G468" s="17" t="s">
        <v>922</v>
      </c>
      <c r="H468" s="100">
        <f t="shared" si="7"/>
        <v>10</v>
      </c>
      <c r="I468" s="8">
        <v>9</v>
      </c>
      <c r="J468" s="8">
        <v>1</v>
      </c>
      <c r="K468" s="8">
        <v>0</v>
      </c>
    </row>
    <row r="469" spans="1:11">
      <c r="A469" s="188" t="s">
        <v>923</v>
      </c>
      <c r="B469" s="106" t="s">
        <v>924</v>
      </c>
      <c r="C469" s="107"/>
      <c r="D469" s="107"/>
      <c r="E469" s="107"/>
      <c r="F469" s="108"/>
      <c r="G469" s="17" t="s">
        <v>925</v>
      </c>
      <c r="H469" s="100">
        <f t="shared" si="7"/>
        <v>3</v>
      </c>
      <c r="I469" s="8">
        <v>3</v>
      </c>
      <c r="J469" s="8">
        <v>0</v>
      </c>
      <c r="K469" s="8">
        <v>0</v>
      </c>
    </row>
    <row r="470" spans="1:11">
      <c r="A470" s="141" t="s">
        <v>926</v>
      </c>
      <c r="B470" s="142"/>
      <c r="C470" s="142"/>
      <c r="D470" s="142"/>
      <c r="E470" s="142"/>
      <c r="F470" s="143"/>
      <c r="G470" s="17" t="s">
        <v>927</v>
      </c>
      <c r="H470" s="95">
        <f>SUM(H471:H488)</f>
        <v>223</v>
      </c>
      <c r="I470" s="95">
        <f>SUM(I471:I488)</f>
        <v>163</v>
      </c>
      <c r="J470" s="95">
        <f>SUM(J471:J488)</f>
        <v>18</v>
      </c>
      <c r="K470" s="95">
        <f>SUM(K471:K488)</f>
        <v>42</v>
      </c>
    </row>
    <row r="471" spans="1:11">
      <c r="A471" s="153" t="s">
        <v>405</v>
      </c>
      <c r="B471" s="25" t="s">
        <v>367</v>
      </c>
      <c r="C471" s="26"/>
      <c r="D471" s="26"/>
      <c r="E471" s="26"/>
      <c r="F471" s="27"/>
      <c r="G471" s="17" t="s">
        <v>928</v>
      </c>
      <c r="H471" s="100">
        <f t="shared" si="7"/>
        <v>6</v>
      </c>
      <c r="I471" s="17">
        <v>5</v>
      </c>
      <c r="J471" s="17">
        <v>1</v>
      </c>
      <c r="K471" s="17">
        <v>0</v>
      </c>
    </row>
    <row r="472" spans="1:11">
      <c r="A472" s="153" t="s">
        <v>309</v>
      </c>
      <c r="B472" s="25" t="s">
        <v>555</v>
      </c>
      <c r="C472" s="26"/>
      <c r="D472" s="26"/>
      <c r="E472" s="26"/>
      <c r="F472" s="27"/>
      <c r="G472" s="17" t="s">
        <v>929</v>
      </c>
      <c r="H472" s="100">
        <f t="shared" si="7"/>
        <v>7</v>
      </c>
      <c r="I472" s="17">
        <v>0</v>
      </c>
      <c r="J472" s="17">
        <v>0</v>
      </c>
      <c r="K472" s="17">
        <v>7</v>
      </c>
    </row>
    <row r="473" spans="1:11">
      <c r="A473" s="153" t="s">
        <v>312</v>
      </c>
      <c r="B473" s="25" t="s">
        <v>51</v>
      </c>
      <c r="C473" s="26"/>
      <c r="D473" s="26"/>
      <c r="E473" s="26"/>
      <c r="F473" s="27"/>
      <c r="G473" s="17" t="s">
        <v>930</v>
      </c>
      <c r="H473" s="100">
        <f t="shared" si="7"/>
        <v>3</v>
      </c>
      <c r="I473" s="17">
        <v>3</v>
      </c>
      <c r="J473" s="17">
        <v>0</v>
      </c>
      <c r="K473" s="17">
        <v>0</v>
      </c>
    </row>
    <row r="474" spans="1:11">
      <c r="A474" s="153" t="s">
        <v>301</v>
      </c>
      <c r="B474" s="25" t="s">
        <v>45</v>
      </c>
      <c r="C474" s="26"/>
      <c r="D474" s="26"/>
      <c r="E474" s="26"/>
      <c r="F474" s="27"/>
      <c r="G474" s="17" t="s">
        <v>931</v>
      </c>
      <c r="H474" s="100">
        <f t="shared" si="7"/>
        <v>9</v>
      </c>
      <c r="I474" s="17">
        <v>0</v>
      </c>
      <c r="J474" s="17">
        <v>4</v>
      </c>
      <c r="K474" s="17">
        <v>5</v>
      </c>
    </row>
    <row r="475" spans="1:11">
      <c r="A475" s="153" t="s">
        <v>299</v>
      </c>
      <c r="B475" s="25" t="s">
        <v>54</v>
      </c>
      <c r="C475" s="26"/>
      <c r="D475" s="26"/>
      <c r="E475" s="26"/>
      <c r="F475" s="27"/>
      <c r="G475" s="17" t="s">
        <v>932</v>
      </c>
      <c r="H475" s="100">
        <f t="shared" si="7"/>
        <v>19</v>
      </c>
      <c r="I475" s="17">
        <v>4</v>
      </c>
      <c r="J475" s="17">
        <v>3</v>
      </c>
      <c r="K475" s="17">
        <v>12</v>
      </c>
    </row>
    <row r="476" spans="1:11">
      <c r="A476" s="153" t="s">
        <v>407</v>
      </c>
      <c r="B476" s="25" t="s">
        <v>933</v>
      </c>
      <c r="C476" s="26"/>
      <c r="D476" s="26"/>
      <c r="E476" s="26"/>
      <c r="F476" s="27"/>
      <c r="G476" s="17" t="s">
        <v>934</v>
      </c>
      <c r="H476" s="100">
        <f t="shared" si="7"/>
        <v>30</v>
      </c>
      <c r="I476" s="17">
        <v>30</v>
      </c>
      <c r="J476" s="17">
        <v>0</v>
      </c>
      <c r="K476" s="17">
        <v>0</v>
      </c>
    </row>
    <row r="477" spans="1:11">
      <c r="A477" s="153" t="s">
        <v>317</v>
      </c>
      <c r="B477" s="25" t="s">
        <v>42</v>
      </c>
      <c r="C477" s="26"/>
      <c r="D477" s="26"/>
      <c r="E477" s="26"/>
      <c r="F477" s="27"/>
      <c r="G477" s="17" t="s">
        <v>935</v>
      </c>
      <c r="H477" s="100">
        <f t="shared" si="7"/>
        <v>42</v>
      </c>
      <c r="I477" s="17">
        <v>20</v>
      </c>
      <c r="J477" s="17">
        <v>10</v>
      </c>
      <c r="K477" s="17">
        <v>12</v>
      </c>
    </row>
    <row r="478" spans="1:11">
      <c r="A478" s="153" t="s">
        <v>936</v>
      </c>
      <c r="B478" s="25" t="s">
        <v>937</v>
      </c>
      <c r="C478" s="26"/>
      <c r="D478" s="26"/>
      <c r="E478" s="26"/>
      <c r="F478" s="27"/>
      <c r="G478" s="17" t="s">
        <v>938</v>
      </c>
      <c r="H478" s="100">
        <f t="shared" si="7"/>
        <v>7</v>
      </c>
      <c r="I478" s="17">
        <v>5</v>
      </c>
      <c r="J478" s="17">
        <v>0</v>
      </c>
      <c r="K478" s="17">
        <v>2</v>
      </c>
    </row>
    <row r="479" spans="1:11">
      <c r="A479" s="153" t="s">
        <v>939</v>
      </c>
      <c r="B479" s="25" t="s">
        <v>940</v>
      </c>
      <c r="C479" s="26"/>
      <c r="D479" s="26"/>
      <c r="E479" s="26"/>
      <c r="F479" s="27"/>
      <c r="G479" s="17" t="s">
        <v>941</v>
      </c>
      <c r="H479" s="100">
        <f t="shared" si="7"/>
        <v>6</v>
      </c>
      <c r="I479" s="17">
        <v>6</v>
      </c>
      <c r="J479" s="17">
        <v>0</v>
      </c>
      <c r="K479" s="17">
        <v>0</v>
      </c>
    </row>
    <row r="480" spans="1:11">
      <c r="A480" s="153" t="s">
        <v>942</v>
      </c>
      <c r="B480" s="25" t="s">
        <v>124</v>
      </c>
      <c r="C480" s="26"/>
      <c r="D480" s="26"/>
      <c r="E480" s="26"/>
      <c r="F480" s="27"/>
      <c r="G480" s="17" t="s">
        <v>943</v>
      </c>
      <c r="H480" s="100">
        <f t="shared" si="7"/>
        <v>20</v>
      </c>
      <c r="I480" s="17">
        <v>20</v>
      </c>
      <c r="J480" s="17">
        <v>0</v>
      </c>
      <c r="K480" s="17">
        <v>0</v>
      </c>
    </row>
    <row r="481" spans="1:11">
      <c r="A481" s="153" t="s">
        <v>944</v>
      </c>
      <c r="B481" s="25" t="s">
        <v>96</v>
      </c>
      <c r="C481" s="26"/>
      <c r="D481" s="26"/>
      <c r="E481" s="26"/>
      <c r="F481" s="27"/>
      <c r="G481" s="17" t="s">
        <v>945</v>
      </c>
      <c r="H481" s="100">
        <f t="shared" si="7"/>
        <v>8</v>
      </c>
      <c r="I481" s="17">
        <v>8</v>
      </c>
      <c r="J481" s="17">
        <v>0</v>
      </c>
      <c r="K481" s="17">
        <v>0</v>
      </c>
    </row>
    <row r="482" spans="1:11">
      <c r="A482" s="153" t="s">
        <v>946</v>
      </c>
      <c r="B482" s="25" t="s">
        <v>947</v>
      </c>
      <c r="C482" s="26"/>
      <c r="D482" s="26"/>
      <c r="E482" s="26"/>
      <c r="F482" s="27"/>
      <c r="G482" s="17" t="s">
        <v>948</v>
      </c>
      <c r="H482" s="100">
        <f t="shared" si="7"/>
        <v>3</v>
      </c>
      <c r="I482" s="9">
        <v>3</v>
      </c>
      <c r="J482" s="9">
        <v>0</v>
      </c>
      <c r="K482" s="9">
        <v>0</v>
      </c>
    </row>
    <row r="483" spans="1:11">
      <c r="A483" s="153" t="s">
        <v>949</v>
      </c>
      <c r="B483" s="25" t="s">
        <v>902</v>
      </c>
      <c r="C483" s="26"/>
      <c r="D483" s="26"/>
      <c r="E483" s="26"/>
      <c r="F483" s="27"/>
      <c r="G483" s="17" t="s">
        <v>950</v>
      </c>
      <c r="H483" s="100">
        <f t="shared" si="7"/>
        <v>13</v>
      </c>
      <c r="I483" s="9">
        <v>9</v>
      </c>
      <c r="J483" s="9">
        <v>0</v>
      </c>
      <c r="K483" s="9">
        <v>4</v>
      </c>
    </row>
    <row r="484" spans="1:11">
      <c r="A484" s="153" t="s">
        <v>951</v>
      </c>
      <c r="B484" s="25" t="s">
        <v>952</v>
      </c>
      <c r="C484" s="26"/>
      <c r="D484" s="26"/>
      <c r="E484" s="26"/>
      <c r="F484" s="27"/>
      <c r="G484" s="17" t="s">
        <v>953</v>
      </c>
      <c r="H484" s="100">
        <f t="shared" si="7"/>
        <v>6</v>
      </c>
      <c r="I484" s="9">
        <v>6</v>
      </c>
      <c r="J484" s="9">
        <v>0</v>
      </c>
      <c r="K484" s="9">
        <v>0</v>
      </c>
    </row>
    <row r="485" spans="1:11">
      <c r="A485" s="187" t="s">
        <v>954</v>
      </c>
      <c r="B485" s="25" t="s">
        <v>955</v>
      </c>
      <c r="C485" s="26"/>
      <c r="D485" s="26"/>
      <c r="E485" s="26"/>
      <c r="F485" s="27"/>
      <c r="G485" s="17" t="s">
        <v>956</v>
      </c>
      <c r="H485" s="100">
        <f t="shared" si="7"/>
        <v>6</v>
      </c>
      <c r="I485" s="9">
        <v>6</v>
      </c>
      <c r="J485" s="9">
        <v>0</v>
      </c>
      <c r="K485" s="9">
        <v>0</v>
      </c>
    </row>
    <row r="486" spans="1:11">
      <c r="A486" s="187" t="s">
        <v>957</v>
      </c>
      <c r="B486" s="25" t="s">
        <v>958</v>
      </c>
      <c r="C486" s="26"/>
      <c r="D486" s="26"/>
      <c r="E486" s="26"/>
      <c r="F486" s="27"/>
      <c r="G486" s="17" t="s">
        <v>959</v>
      </c>
      <c r="H486" s="100">
        <f t="shared" si="7"/>
        <v>20</v>
      </c>
      <c r="I486" s="9">
        <v>20</v>
      </c>
      <c r="J486" s="9">
        <v>0</v>
      </c>
      <c r="K486" s="9">
        <v>0</v>
      </c>
    </row>
    <row r="487" spans="1:11">
      <c r="A487" s="187" t="s">
        <v>304</v>
      </c>
      <c r="B487" s="25" t="s">
        <v>63</v>
      </c>
      <c r="C487" s="26"/>
      <c r="D487" s="26"/>
      <c r="E487" s="26"/>
      <c r="F487" s="27"/>
      <c r="G487" s="17" t="s">
        <v>960</v>
      </c>
      <c r="H487" s="100">
        <f t="shared" si="7"/>
        <v>15</v>
      </c>
      <c r="I487" s="9">
        <v>15</v>
      </c>
      <c r="J487" s="9">
        <v>0</v>
      </c>
      <c r="K487" s="9">
        <v>0</v>
      </c>
    </row>
    <row r="488" spans="1:11">
      <c r="A488" s="153" t="s">
        <v>961</v>
      </c>
      <c r="B488" s="25" t="s">
        <v>962</v>
      </c>
      <c r="C488" s="26"/>
      <c r="D488" s="26"/>
      <c r="E488" s="26"/>
      <c r="F488" s="27"/>
      <c r="G488" s="17" t="s">
        <v>963</v>
      </c>
      <c r="H488" s="100">
        <f t="shared" si="7"/>
        <v>3</v>
      </c>
      <c r="I488" s="9">
        <v>3</v>
      </c>
      <c r="J488" s="9">
        <v>0</v>
      </c>
      <c r="K488" s="9">
        <v>0</v>
      </c>
    </row>
    <row r="489" spans="1:11">
      <c r="A489" s="140" t="s">
        <v>964</v>
      </c>
      <c r="B489" s="140"/>
      <c r="C489" s="140"/>
      <c r="D489" s="140"/>
      <c r="E489" s="140"/>
      <c r="F489" s="140"/>
      <c r="G489" s="17" t="s">
        <v>965</v>
      </c>
      <c r="H489" s="102">
        <f>SUM(H490:H500)</f>
        <v>310</v>
      </c>
      <c r="I489" s="102">
        <f>SUM(I490:I500)</f>
        <v>165</v>
      </c>
      <c r="J489" s="102">
        <f>SUM(J490:J500)</f>
        <v>132</v>
      </c>
      <c r="K489" s="102">
        <f>SUM(K490:K500)</f>
        <v>13</v>
      </c>
    </row>
    <row r="490" spans="1:11">
      <c r="A490" s="115" t="s">
        <v>186</v>
      </c>
      <c r="B490" s="7" t="s">
        <v>966</v>
      </c>
      <c r="C490" s="7"/>
      <c r="D490" s="7"/>
      <c r="E490" s="7"/>
      <c r="F490" s="7"/>
      <c r="G490" s="17" t="s">
        <v>967</v>
      </c>
      <c r="H490" s="100">
        <f t="shared" si="7"/>
        <v>132</v>
      </c>
      <c r="I490" s="6">
        <v>20</v>
      </c>
      <c r="J490" s="6">
        <v>100</v>
      </c>
      <c r="K490" s="6">
        <v>12</v>
      </c>
    </row>
    <row r="491" spans="1:11">
      <c r="A491" s="115" t="s">
        <v>65</v>
      </c>
      <c r="B491" s="7" t="s">
        <v>66</v>
      </c>
      <c r="C491" s="7"/>
      <c r="D491" s="7"/>
      <c r="E491" s="7"/>
      <c r="F491" s="7"/>
      <c r="G491" s="17" t="s">
        <v>968</v>
      </c>
      <c r="H491" s="100">
        <f t="shared" si="7"/>
        <v>1</v>
      </c>
      <c r="I491" s="6"/>
      <c r="J491" s="6"/>
      <c r="K491" s="6">
        <v>1</v>
      </c>
    </row>
    <row r="492" spans="1:11">
      <c r="A492" s="115" t="s">
        <v>969</v>
      </c>
      <c r="B492" s="7" t="s">
        <v>970</v>
      </c>
      <c r="C492" s="7"/>
      <c r="D492" s="7"/>
      <c r="E492" s="7"/>
      <c r="F492" s="7"/>
      <c r="G492" s="17" t="s">
        <v>971</v>
      </c>
      <c r="H492" s="100">
        <f t="shared" si="7"/>
        <v>59</v>
      </c>
      <c r="I492" s="6">
        <v>27</v>
      </c>
      <c r="J492" s="6">
        <v>32</v>
      </c>
      <c r="K492" s="6"/>
    </row>
    <row r="493" spans="1:11">
      <c r="A493" s="153" t="s">
        <v>972</v>
      </c>
      <c r="B493" s="7" t="s">
        <v>973</v>
      </c>
      <c r="C493" s="7"/>
      <c r="D493" s="7"/>
      <c r="E493" s="7"/>
      <c r="F493" s="7"/>
      <c r="G493" s="17" t="s">
        <v>974</v>
      </c>
      <c r="H493" s="100">
        <f t="shared" si="7"/>
        <v>23</v>
      </c>
      <c r="I493" s="6">
        <v>23</v>
      </c>
      <c r="J493" s="6"/>
      <c r="K493" s="6"/>
    </row>
    <row r="494" spans="1:11">
      <c r="A494" s="153" t="s">
        <v>975</v>
      </c>
      <c r="B494" s="7" t="s">
        <v>976</v>
      </c>
      <c r="C494" s="7"/>
      <c r="D494" s="7"/>
      <c r="E494" s="7"/>
      <c r="F494" s="7"/>
      <c r="G494" s="17" t="s">
        <v>977</v>
      </c>
      <c r="H494" s="100">
        <f t="shared" si="7"/>
        <v>11</v>
      </c>
      <c r="I494" s="6">
        <v>11</v>
      </c>
      <c r="J494" s="6"/>
      <c r="K494" s="6"/>
    </row>
    <row r="495" spans="1:11">
      <c r="A495" s="153" t="s">
        <v>168</v>
      </c>
      <c r="B495" s="7" t="s">
        <v>978</v>
      </c>
      <c r="C495" s="7"/>
      <c r="D495" s="7"/>
      <c r="E495" s="7"/>
      <c r="F495" s="7"/>
      <c r="G495" s="17" t="s">
        <v>979</v>
      </c>
      <c r="H495" s="100">
        <f t="shared" si="7"/>
        <v>4</v>
      </c>
      <c r="I495" s="6">
        <v>4</v>
      </c>
      <c r="J495" s="6"/>
      <c r="K495" s="6"/>
    </row>
    <row r="496" spans="1:11">
      <c r="A496" s="153" t="s">
        <v>274</v>
      </c>
      <c r="B496" s="7" t="s">
        <v>980</v>
      </c>
      <c r="C496" s="7"/>
      <c r="D496" s="7"/>
      <c r="E496" s="7"/>
      <c r="F496" s="7"/>
      <c r="G496" s="17" t="s">
        <v>981</v>
      </c>
      <c r="H496" s="100">
        <f t="shared" si="7"/>
        <v>20</v>
      </c>
      <c r="I496" s="6">
        <v>20</v>
      </c>
      <c r="J496" s="6"/>
      <c r="K496" s="6"/>
    </row>
    <row r="497" spans="1:11">
      <c r="A497" s="153" t="s">
        <v>748</v>
      </c>
      <c r="B497" s="7" t="s">
        <v>749</v>
      </c>
      <c r="C497" s="7"/>
      <c r="D497" s="7"/>
      <c r="E497" s="7"/>
      <c r="F497" s="7"/>
      <c r="G497" s="17" t="s">
        <v>982</v>
      </c>
      <c r="H497" s="100">
        <f t="shared" si="7"/>
        <v>18</v>
      </c>
      <c r="I497" s="6">
        <v>18</v>
      </c>
      <c r="J497" s="6"/>
      <c r="K497" s="6"/>
    </row>
    <row r="498" spans="1:11">
      <c r="A498" s="153" t="s">
        <v>165</v>
      </c>
      <c r="B498" s="7" t="s">
        <v>80</v>
      </c>
      <c r="C498" s="7"/>
      <c r="D498" s="7"/>
      <c r="E498" s="7"/>
      <c r="F498" s="7"/>
      <c r="G498" s="17" t="s">
        <v>983</v>
      </c>
      <c r="H498" s="100">
        <f t="shared" si="7"/>
        <v>13</v>
      </c>
      <c r="I498" s="6">
        <v>13</v>
      </c>
      <c r="J498" s="6"/>
      <c r="K498" s="6"/>
    </row>
    <row r="499" spans="1:11">
      <c r="A499" s="153" t="s">
        <v>59</v>
      </c>
      <c r="B499" s="7" t="s">
        <v>555</v>
      </c>
      <c r="C499" s="7"/>
      <c r="D499" s="7"/>
      <c r="E499" s="7"/>
      <c r="F499" s="7"/>
      <c r="G499" s="17" t="s">
        <v>984</v>
      </c>
      <c r="H499" s="100">
        <f t="shared" si="7"/>
        <v>20</v>
      </c>
      <c r="I499" s="6">
        <v>20</v>
      </c>
      <c r="J499" s="6"/>
      <c r="K499" s="6"/>
    </row>
    <row r="500" spans="1:11">
      <c r="A500" s="153"/>
      <c r="B500" s="7" t="s">
        <v>985</v>
      </c>
      <c r="C500" s="7"/>
      <c r="D500" s="7"/>
      <c r="E500" s="7"/>
      <c r="F500" s="7"/>
      <c r="G500" s="17" t="s">
        <v>986</v>
      </c>
      <c r="H500" s="100">
        <f t="shared" si="7"/>
        <v>9</v>
      </c>
      <c r="I500" s="6">
        <v>9</v>
      </c>
      <c r="J500" s="6"/>
      <c r="K500" s="6"/>
    </row>
    <row r="501" spans="1:11">
      <c r="A501" s="140" t="s">
        <v>987</v>
      </c>
      <c r="B501" s="142"/>
      <c r="C501" s="142"/>
      <c r="D501" s="142"/>
      <c r="E501" s="142"/>
      <c r="F501" s="143"/>
      <c r="G501" s="17" t="s">
        <v>988</v>
      </c>
      <c r="H501" s="102">
        <f>SUM(H502:H513)</f>
        <v>80</v>
      </c>
      <c r="I501" s="102">
        <f>SUM(I502:I513)</f>
        <v>80</v>
      </c>
      <c r="J501" s="102">
        <f>SUM(J502:J513)</f>
        <v>0</v>
      </c>
      <c r="K501" s="102">
        <f>SUM(K502:K513)</f>
        <v>0</v>
      </c>
    </row>
    <row r="502" spans="1:11">
      <c r="A502" s="175" t="s">
        <v>79</v>
      </c>
      <c r="B502" s="106" t="s">
        <v>80</v>
      </c>
      <c r="C502" s="107"/>
      <c r="D502" s="107"/>
      <c r="E502" s="107"/>
      <c r="F502" s="108"/>
      <c r="G502" s="17" t="s">
        <v>989</v>
      </c>
      <c r="H502" s="100">
        <f t="shared" si="7"/>
        <v>1</v>
      </c>
      <c r="I502" s="9">
        <v>1</v>
      </c>
      <c r="J502" s="9"/>
      <c r="K502" s="9"/>
    </row>
    <row r="503" spans="1:11">
      <c r="A503" s="175" t="s">
        <v>567</v>
      </c>
      <c r="B503" s="106" t="s">
        <v>281</v>
      </c>
      <c r="C503" s="107"/>
      <c r="D503" s="107"/>
      <c r="E503" s="107"/>
      <c r="F503" s="108"/>
      <c r="G503" s="17" t="s">
        <v>990</v>
      </c>
      <c r="H503" s="100">
        <f t="shared" si="7"/>
        <v>15</v>
      </c>
      <c r="I503" s="9">
        <v>15</v>
      </c>
      <c r="J503" s="9"/>
      <c r="K503" s="9"/>
    </row>
    <row r="504" spans="1:11">
      <c r="A504" s="175" t="s">
        <v>574</v>
      </c>
      <c r="B504" s="106" t="s">
        <v>575</v>
      </c>
      <c r="C504" s="107"/>
      <c r="D504" s="107"/>
      <c r="E504" s="107"/>
      <c r="F504" s="108"/>
      <c r="G504" s="17" t="s">
        <v>991</v>
      </c>
      <c r="H504" s="100">
        <f t="shared" si="7"/>
        <v>4</v>
      </c>
      <c r="I504" s="9">
        <v>4</v>
      </c>
      <c r="J504" s="9"/>
      <c r="K504" s="9"/>
    </row>
    <row r="505" spans="1:11">
      <c r="A505" s="175" t="s">
        <v>992</v>
      </c>
      <c r="B505" s="106" t="s">
        <v>993</v>
      </c>
      <c r="C505" s="107"/>
      <c r="D505" s="107"/>
      <c r="E505" s="107"/>
      <c r="F505" s="108"/>
      <c r="G505" s="17" t="s">
        <v>994</v>
      </c>
      <c r="H505" s="100">
        <f t="shared" si="7"/>
        <v>4</v>
      </c>
      <c r="I505" s="9">
        <v>4</v>
      </c>
      <c r="J505" s="9"/>
      <c r="K505" s="9"/>
    </row>
    <row r="506" spans="1:11">
      <c r="A506" s="175" t="s">
        <v>995</v>
      </c>
      <c r="B506" s="106" t="s">
        <v>996</v>
      </c>
      <c r="C506" s="107"/>
      <c r="D506" s="107"/>
      <c r="E506" s="107"/>
      <c r="F506" s="108"/>
      <c r="G506" s="17" t="s">
        <v>997</v>
      </c>
      <c r="H506" s="100">
        <f t="shared" si="7"/>
        <v>4</v>
      </c>
      <c r="I506" s="9">
        <v>4</v>
      </c>
      <c r="J506" s="9"/>
      <c r="K506" s="9"/>
    </row>
    <row r="507" spans="1:11">
      <c r="A507" s="175" t="s">
        <v>998</v>
      </c>
      <c r="B507" s="106" t="s">
        <v>999</v>
      </c>
      <c r="C507" s="107"/>
      <c r="D507" s="107"/>
      <c r="E507" s="107"/>
      <c r="F507" s="108"/>
      <c r="G507" s="17" t="s">
        <v>1000</v>
      </c>
      <c r="H507" s="100">
        <f t="shared" si="7"/>
        <v>5</v>
      </c>
      <c r="I507" s="9">
        <v>5</v>
      </c>
      <c r="J507" s="9"/>
      <c r="K507" s="9"/>
    </row>
    <row r="508" spans="1:11">
      <c r="A508" s="175" t="s">
        <v>1001</v>
      </c>
      <c r="B508" s="106" t="s">
        <v>1002</v>
      </c>
      <c r="C508" s="107"/>
      <c r="D508" s="107"/>
      <c r="E508" s="107"/>
      <c r="F508" s="108"/>
      <c r="G508" s="17" t="s">
        <v>1003</v>
      </c>
      <c r="H508" s="100">
        <f t="shared" si="7"/>
        <v>3</v>
      </c>
      <c r="I508" s="9">
        <v>3</v>
      </c>
      <c r="J508" s="9"/>
      <c r="K508" s="9"/>
    </row>
    <row r="509" spans="1:11">
      <c r="A509" s="175" t="s">
        <v>901</v>
      </c>
      <c r="B509" s="106" t="s">
        <v>902</v>
      </c>
      <c r="C509" s="107"/>
      <c r="D509" s="107"/>
      <c r="E509" s="107"/>
      <c r="F509" s="108"/>
      <c r="G509" s="17" t="s">
        <v>1004</v>
      </c>
      <c r="H509" s="100">
        <f t="shared" si="7"/>
        <v>20</v>
      </c>
      <c r="I509" s="9">
        <v>20</v>
      </c>
      <c r="J509" s="9"/>
      <c r="K509" s="9"/>
    </row>
    <row r="510" spans="1:11">
      <c r="A510" s="175" t="s">
        <v>1005</v>
      </c>
      <c r="B510" s="106" t="s">
        <v>1006</v>
      </c>
      <c r="C510" s="107"/>
      <c r="D510" s="107"/>
      <c r="E510" s="107"/>
      <c r="F510" s="108"/>
      <c r="G510" s="17" t="s">
        <v>1007</v>
      </c>
      <c r="H510" s="100">
        <f t="shared" si="7"/>
        <v>3</v>
      </c>
      <c r="I510" s="9">
        <v>3</v>
      </c>
      <c r="J510" s="9"/>
      <c r="K510" s="9"/>
    </row>
    <row r="511" spans="1:11">
      <c r="A511" s="175" t="s">
        <v>1008</v>
      </c>
      <c r="B511" s="106" t="s">
        <v>1009</v>
      </c>
      <c r="C511" s="107"/>
      <c r="D511" s="107"/>
      <c r="E511" s="107"/>
      <c r="F511" s="108"/>
      <c r="G511" s="17" t="s">
        <v>1010</v>
      </c>
      <c r="H511" s="100">
        <f t="shared" si="7"/>
        <v>7</v>
      </c>
      <c r="I511" s="9">
        <v>7</v>
      </c>
      <c r="J511" s="9"/>
      <c r="K511" s="9"/>
    </row>
    <row r="512" spans="1:11">
      <c r="A512" s="175" t="s">
        <v>1011</v>
      </c>
      <c r="B512" s="106" t="s">
        <v>1012</v>
      </c>
      <c r="C512" s="107"/>
      <c r="D512" s="107"/>
      <c r="E512" s="107"/>
      <c r="F512" s="108"/>
      <c r="G512" s="17" t="s">
        <v>1013</v>
      </c>
      <c r="H512" s="100">
        <f t="shared" ref="H512:H575" si="8">+I512+J512+K512</f>
        <v>12</v>
      </c>
      <c r="I512" s="9">
        <v>12</v>
      </c>
      <c r="J512" s="9"/>
      <c r="K512" s="9"/>
    </row>
    <row r="513" spans="1:11">
      <c r="A513" s="175" t="s">
        <v>1014</v>
      </c>
      <c r="B513" s="106" t="s">
        <v>1015</v>
      </c>
      <c r="C513" s="107"/>
      <c r="D513" s="107"/>
      <c r="E513" s="107"/>
      <c r="F513" s="108"/>
      <c r="G513" s="17" t="s">
        <v>1016</v>
      </c>
      <c r="H513" s="100">
        <f t="shared" si="8"/>
        <v>2</v>
      </c>
      <c r="I513" s="9">
        <v>2</v>
      </c>
      <c r="J513" s="9"/>
      <c r="K513" s="9"/>
    </row>
    <row r="514" spans="1:11">
      <c r="A514" s="141" t="s">
        <v>1017</v>
      </c>
      <c r="B514" s="142"/>
      <c r="C514" s="142"/>
      <c r="D514" s="142"/>
      <c r="E514" s="142"/>
      <c r="F514" s="143"/>
      <c r="G514" s="17" t="s">
        <v>1018</v>
      </c>
      <c r="H514" s="128">
        <f>SUM(H515:H528)</f>
        <v>81</v>
      </c>
      <c r="I514" s="128">
        <f>SUM(I515:I528)</f>
        <v>70</v>
      </c>
      <c r="J514" s="128">
        <f>SUM(J515:J528)</f>
        <v>5</v>
      </c>
      <c r="K514" s="128">
        <f>SUM(K515:K528)</f>
        <v>6</v>
      </c>
    </row>
    <row r="515" spans="1:11">
      <c r="A515" s="21" t="s">
        <v>142</v>
      </c>
      <c r="B515" s="18" t="s">
        <v>143</v>
      </c>
      <c r="C515" s="19"/>
      <c r="D515" s="19"/>
      <c r="E515" s="19"/>
      <c r="F515" s="20"/>
      <c r="G515" s="17" t="s">
        <v>1019</v>
      </c>
      <c r="H515" s="100">
        <f t="shared" si="8"/>
        <v>2</v>
      </c>
      <c r="I515" s="9">
        <v>2</v>
      </c>
      <c r="J515" s="9"/>
      <c r="K515" s="9"/>
    </row>
    <row r="516" spans="1:11">
      <c r="A516" s="21" t="s">
        <v>79</v>
      </c>
      <c r="B516" s="18" t="s">
        <v>80</v>
      </c>
      <c r="C516" s="19"/>
      <c r="D516" s="19"/>
      <c r="E516" s="19"/>
      <c r="F516" s="20"/>
      <c r="G516" s="17" t="s">
        <v>1020</v>
      </c>
      <c r="H516" s="100">
        <f t="shared" si="8"/>
        <v>9</v>
      </c>
      <c r="I516" s="9">
        <v>5</v>
      </c>
      <c r="J516" s="9">
        <v>2</v>
      </c>
      <c r="K516" s="9">
        <v>2</v>
      </c>
    </row>
    <row r="517" spans="1:11">
      <c r="A517" s="21" t="s">
        <v>77</v>
      </c>
      <c r="B517" s="18" t="s">
        <v>66</v>
      </c>
      <c r="C517" s="19"/>
      <c r="D517" s="19"/>
      <c r="E517" s="19"/>
      <c r="F517" s="20"/>
      <c r="G517" s="17" t="s">
        <v>1021</v>
      </c>
      <c r="H517" s="100">
        <f t="shared" si="8"/>
        <v>7</v>
      </c>
      <c r="I517" s="9">
        <v>7</v>
      </c>
      <c r="J517" s="9">
        <v>0</v>
      </c>
      <c r="K517" s="9"/>
    </row>
    <row r="518" spans="1:11">
      <c r="A518" s="21" t="s">
        <v>137</v>
      </c>
      <c r="B518" s="18" t="s">
        <v>1022</v>
      </c>
      <c r="C518" s="19"/>
      <c r="D518" s="19"/>
      <c r="E518" s="19"/>
      <c r="F518" s="20"/>
      <c r="G518" s="17" t="s">
        <v>1023</v>
      </c>
      <c r="H518" s="100">
        <f t="shared" si="8"/>
        <v>8</v>
      </c>
      <c r="I518" s="9">
        <v>5</v>
      </c>
      <c r="J518" s="9"/>
      <c r="K518" s="9">
        <v>3</v>
      </c>
    </row>
    <row r="519" spans="1:11">
      <c r="A519" s="21" t="s">
        <v>1024</v>
      </c>
      <c r="B519" s="18" t="s">
        <v>1025</v>
      </c>
      <c r="C519" s="19"/>
      <c r="D519" s="19"/>
      <c r="E519" s="19"/>
      <c r="F519" s="20"/>
      <c r="G519" s="17" t="s">
        <v>1026</v>
      </c>
      <c r="H519" s="100">
        <f t="shared" si="8"/>
        <v>8</v>
      </c>
      <c r="I519" s="9">
        <v>7</v>
      </c>
      <c r="J519" s="9">
        <v>1</v>
      </c>
      <c r="K519" s="9"/>
    </row>
    <row r="520" spans="1:11">
      <c r="A520" s="21" t="s">
        <v>70</v>
      </c>
      <c r="B520" s="18" t="s">
        <v>45</v>
      </c>
      <c r="C520" s="19"/>
      <c r="D520" s="19"/>
      <c r="E520" s="19"/>
      <c r="F520" s="20"/>
      <c r="G520" s="17" t="s">
        <v>1027</v>
      </c>
      <c r="H520" s="100">
        <f t="shared" si="8"/>
        <v>1</v>
      </c>
      <c r="I520" s="9"/>
      <c r="J520" s="9"/>
      <c r="K520" s="9">
        <v>1</v>
      </c>
    </row>
    <row r="521" spans="1:11">
      <c r="A521" s="21" t="s">
        <v>1028</v>
      </c>
      <c r="B521" s="18" t="s">
        <v>955</v>
      </c>
      <c r="C521" s="19"/>
      <c r="D521" s="19"/>
      <c r="E521" s="19"/>
      <c r="F521" s="20"/>
      <c r="G521" s="17" t="s">
        <v>1029</v>
      </c>
      <c r="H521" s="100">
        <f t="shared" si="8"/>
        <v>8</v>
      </c>
      <c r="I521" s="9">
        <v>8</v>
      </c>
      <c r="J521" s="9"/>
      <c r="K521" s="9"/>
    </row>
    <row r="522" spans="1:11">
      <c r="A522" s="21" t="s">
        <v>895</v>
      </c>
      <c r="B522" s="18" t="s">
        <v>896</v>
      </c>
      <c r="C522" s="19"/>
      <c r="D522" s="19"/>
      <c r="E522" s="19"/>
      <c r="F522" s="20"/>
      <c r="G522" s="17" t="s">
        <v>1030</v>
      </c>
      <c r="H522" s="100">
        <f t="shared" si="8"/>
        <v>14</v>
      </c>
      <c r="I522" s="9">
        <v>14</v>
      </c>
      <c r="J522" s="9"/>
      <c r="K522" s="9"/>
    </row>
    <row r="523" spans="1:11">
      <c r="A523" s="21" t="s">
        <v>904</v>
      </c>
      <c r="B523" s="18" t="s">
        <v>905</v>
      </c>
      <c r="C523" s="19"/>
      <c r="D523" s="19"/>
      <c r="E523" s="19"/>
      <c r="F523" s="20"/>
      <c r="G523" s="17" t="s">
        <v>1031</v>
      </c>
      <c r="H523" s="100">
        <f t="shared" si="8"/>
        <v>6</v>
      </c>
      <c r="I523" s="9">
        <v>6</v>
      </c>
      <c r="J523" s="9"/>
      <c r="K523" s="9"/>
    </row>
    <row r="524" spans="1:11">
      <c r="A524" s="21" t="s">
        <v>1032</v>
      </c>
      <c r="B524" s="18" t="s">
        <v>1033</v>
      </c>
      <c r="C524" s="19"/>
      <c r="D524" s="19"/>
      <c r="E524" s="19"/>
      <c r="F524" s="20"/>
      <c r="G524" s="17" t="s">
        <v>1034</v>
      </c>
      <c r="H524" s="100">
        <f t="shared" si="8"/>
        <v>6</v>
      </c>
      <c r="I524" s="9">
        <v>6</v>
      </c>
      <c r="J524" s="9"/>
      <c r="K524" s="9"/>
    </row>
    <row r="525" spans="1:11">
      <c r="A525" s="21" t="s">
        <v>1035</v>
      </c>
      <c r="B525" s="18" t="s">
        <v>1036</v>
      </c>
      <c r="C525" s="19"/>
      <c r="D525" s="19"/>
      <c r="E525" s="19"/>
      <c r="F525" s="20"/>
      <c r="G525" s="17" t="s">
        <v>1037</v>
      </c>
      <c r="H525" s="100">
        <f t="shared" si="8"/>
        <v>2</v>
      </c>
      <c r="I525" s="9">
        <v>2</v>
      </c>
      <c r="J525" s="9"/>
      <c r="K525" s="9"/>
    </row>
    <row r="526" spans="1:11">
      <c r="A526" s="21" t="s">
        <v>154</v>
      </c>
      <c r="B526" s="18" t="s">
        <v>96</v>
      </c>
      <c r="C526" s="19"/>
      <c r="D526" s="19"/>
      <c r="E526" s="19"/>
      <c r="F526" s="20"/>
      <c r="G526" s="17" t="s">
        <v>1038</v>
      </c>
      <c r="H526" s="100">
        <f t="shared" si="8"/>
        <v>6</v>
      </c>
      <c r="I526" s="9">
        <v>4</v>
      </c>
      <c r="J526" s="9">
        <v>2</v>
      </c>
      <c r="K526" s="9"/>
    </row>
    <row r="527" spans="1:11">
      <c r="A527" s="21" t="s">
        <v>1039</v>
      </c>
      <c r="B527" s="18" t="s">
        <v>1040</v>
      </c>
      <c r="C527" s="19"/>
      <c r="D527" s="19"/>
      <c r="E527" s="19"/>
      <c r="F527" s="20"/>
      <c r="G527" s="17" t="s">
        <v>1041</v>
      </c>
      <c r="H527" s="100">
        <f t="shared" si="8"/>
        <v>2</v>
      </c>
      <c r="I527" s="9">
        <v>2</v>
      </c>
      <c r="J527" s="9"/>
      <c r="K527" s="9"/>
    </row>
    <row r="528" spans="1:11">
      <c r="A528" s="191" t="s">
        <v>1042</v>
      </c>
      <c r="B528" s="18" t="s">
        <v>1043</v>
      </c>
      <c r="C528" s="19"/>
      <c r="D528" s="19"/>
      <c r="E528" s="19"/>
      <c r="F528" s="20"/>
      <c r="G528" s="17" t="s">
        <v>1044</v>
      </c>
      <c r="H528" s="100">
        <f t="shared" si="8"/>
        <v>2</v>
      </c>
      <c r="I528" s="9">
        <v>2</v>
      </c>
      <c r="J528" s="9"/>
      <c r="K528" s="9"/>
    </row>
    <row r="529" spans="1:11">
      <c r="A529" s="149" t="s">
        <v>1045</v>
      </c>
      <c r="B529" s="150"/>
      <c r="C529" s="150"/>
      <c r="D529" s="150"/>
      <c r="E529" s="150"/>
      <c r="F529" s="151"/>
      <c r="G529" s="17" t="s">
        <v>1046</v>
      </c>
      <c r="H529" s="128">
        <f>SUM(H530:H548)</f>
        <v>278</v>
      </c>
      <c r="I529" s="128">
        <f>SUM(I530:I548)</f>
        <v>259</v>
      </c>
      <c r="J529" s="128">
        <f>SUM(J530:J548)</f>
        <v>18</v>
      </c>
      <c r="K529" s="128">
        <f>SUM(K530:K548)</f>
        <v>1</v>
      </c>
    </row>
    <row r="530" spans="1:11">
      <c r="A530" s="175" t="s">
        <v>1047</v>
      </c>
      <c r="B530" s="97" t="s">
        <v>143</v>
      </c>
      <c r="C530" s="98" t="s">
        <v>143</v>
      </c>
      <c r="D530" s="98" t="s">
        <v>143</v>
      </c>
      <c r="E530" s="98" t="s">
        <v>143</v>
      </c>
      <c r="F530" s="99" t="s">
        <v>143</v>
      </c>
      <c r="G530" s="17" t="s">
        <v>1048</v>
      </c>
      <c r="H530" s="100">
        <f t="shared" si="8"/>
        <v>2</v>
      </c>
      <c r="I530" s="17">
        <v>2</v>
      </c>
      <c r="J530" s="17"/>
      <c r="K530" s="17"/>
    </row>
    <row r="531" spans="1:11">
      <c r="A531" s="175" t="s">
        <v>1049</v>
      </c>
      <c r="B531" s="97" t="s">
        <v>1050</v>
      </c>
      <c r="C531" s="98" t="s">
        <v>1050</v>
      </c>
      <c r="D531" s="98" t="s">
        <v>1050</v>
      </c>
      <c r="E531" s="98" t="s">
        <v>1050</v>
      </c>
      <c r="F531" s="99" t="s">
        <v>1050</v>
      </c>
      <c r="G531" s="17" t="s">
        <v>1051</v>
      </c>
      <c r="H531" s="100">
        <f t="shared" si="8"/>
        <v>20</v>
      </c>
      <c r="I531" s="17">
        <v>20</v>
      </c>
      <c r="J531" s="17"/>
      <c r="K531" s="17"/>
    </row>
    <row r="532" spans="1:11">
      <c r="A532" s="153" t="s">
        <v>1052</v>
      </c>
      <c r="B532" s="97" t="s">
        <v>1053</v>
      </c>
      <c r="C532" s="98" t="s">
        <v>1053</v>
      </c>
      <c r="D532" s="98" t="s">
        <v>1053</v>
      </c>
      <c r="E532" s="98" t="s">
        <v>1053</v>
      </c>
      <c r="F532" s="99" t="s">
        <v>1053</v>
      </c>
      <c r="G532" s="17" t="s">
        <v>1054</v>
      </c>
      <c r="H532" s="100">
        <f t="shared" si="8"/>
        <v>3</v>
      </c>
      <c r="I532" s="17">
        <v>2</v>
      </c>
      <c r="J532" s="17">
        <v>1</v>
      </c>
      <c r="K532" s="17"/>
    </row>
    <row r="533" spans="1:11">
      <c r="A533" s="153" t="s">
        <v>1055</v>
      </c>
      <c r="B533" s="97" t="s">
        <v>1056</v>
      </c>
      <c r="C533" s="98" t="s">
        <v>1056</v>
      </c>
      <c r="D533" s="98" t="s">
        <v>1056</v>
      </c>
      <c r="E533" s="98" t="s">
        <v>1056</v>
      </c>
      <c r="F533" s="99" t="s">
        <v>1056</v>
      </c>
      <c r="G533" s="17" t="s">
        <v>1057</v>
      </c>
      <c r="H533" s="100">
        <f t="shared" si="8"/>
        <v>47</v>
      </c>
      <c r="I533" s="17">
        <v>47</v>
      </c>
      <c r="J533" s="17"/>
      <c r="K533" s="17"/>
    </row>
    <row r="534" spans="1:11">
      <c r="A534" s="192" t="s">
        <v>317</v>
      </c>
      <c r="B534" s="97" t="s">
        <v>42</v>
      </c>
      <c r="C534" s="98" t="s">
        <v>42</v>
      </c>
      <c r="D534" s="98" t="s">
        <v>42</v>
      </c>
      <c r="E534" s="98" t="s">
        <v>42</v>
      </c>
      <c r="F534" s="99" t="s">
        <v>42</v>
      </c>
      <c r="G534" s="17" t="s">
        <v>1058</v>
      </c>
      <c r="H534" s="100">
        <f t="shared" si="8"/>
        <v>4</v>
      </c>
      <c r="I534" s="9">
        <v>2</v>
      </c>
      <c r="J534" s="9">
        <v>2</v>
      </c>
      <c r="K534" s="9"/>
    </row>
    <row r="535" spans="1:11">
      <c r="A535" s="192" t="s">
        <v>1059</v>
      </c>
      <c r="B535" s="97" t="s">
        <v>173</v>
      </c>
      <c r="C535" s="98" t="s">
        <v>173</v>
      </c>
      <c r="D535" s="98" t="s">
        <v>173</v>
      </c>
      <c r="E535" s="98" t="s">
        <v>173</v>
      </c>
      <c r="F535" s="99" t="s">
        <v>173</v>
      </c>
      <c r="G535" s="17" t="s">
        <v>1060</v>
      </c>
      <c r="H535" s="100">
        <f t="shared" si="8"/>
        <v>11</v>
      </c>
      <c r="I535" s="9">
        <v>8</v>
      </c>
      <c r="J535" s="9">
        <v>3</v>
      </c>
      <c r="K535" s="9"/>
    </row>
    <row r="536" spans="1:11">
      <c r="A536" s="192" t="s">
        <v>1061</v>
      </c>
      <c r="B536" s="97" t="s">
        <v>1062</v>
      </c>
      <c r="C536" s="98" t="s">
        <v>1062</v>
      </c>
      <c r="D536" s="98" t="s">
        <v>1062</v>
      </c>
      <c r="E536" s="98" t="s">
        <v>1062</v>
      </c>
      <c r="F536" s="99" t="s">
        <v>1062</v>
      </c>
      <c r="G536" s="17" t="s">
        <v>1063</v>
      </c>
      <c r="H536" s="100">
        <f t="shared" si="8"/>
        <v>1</v>
      </c>
      <c r="I536" s="17">
        <v>0</v>
      </c>
      <c r="J536" s="17">
        <v>1</v>
      </c>
      <c r="K536" s="17"/>
    </row>
    <row r="537" spans="1:11">
      <c r="A537" s="192" t="s">
        <v>322</v>
      </c>
      <c r="B537" s="97" t="s">
        <v>1064</v>
      </c>
      <c r="C537" s="98" t="s">
        <v>1064</v>
      </c>
      <c r="D537" s="98" t="s">
        <v>1064</v>
      </c>
      <c r="E537" s="98" t="s">
        <v>1064</v>
      </c>
      <c r="F537" s="99" t="s">
        <v>1064</v>
      </c>
      <c r="G537" s="17" t="s">
        <v>1065</v>
      </c>
      <c r="H537" s="100">
        <f t="shared" si="8"/>
        <v>5</v>
      </c>
      <c r="I537" s="17">
        <v>5</v>
      </c>
      <c r="J537" s="17"/>
      <c r="K537" s="17"/>
    </row>
    <row r="538" spans="1:11">
      <c r="A538" s="192" t="s">
        <v>301</v>
      </c>
      <c r="B538" s="97" t="s">
        <v>1066</v>
      </c>
      <c r="C538" s="98" t="s">
        <v>1066</v>
      </c>
      <c r="D538" s="98" t="s">
        <v>1066</v>
      </c>
      <c r="E538" s="98" t="s">
        <v>1066</v>
      </c>
      <c r="F538" s="99" t="s">
        <v>1066</v>
      </c>
      <c r="G538" s="17" t="s">
        <v>1067</v>
      </c>
      <c r="H538" s="100">
        <f t="shared" si="8"/>
        <v>5</v>
      </c>
      <c r="I538" s="17">
        <v>3</v>
      </c>
      <c r="J538" s="17">
        <v>2</v>
      </c>
      <c r="K538" s="17"/>
    </row>
    <row r="539" spans="1:11">
      <c r="A539" s="192" t="s">
        <v>577</v>
      </c>
      <c r="B539" s="97" t="s">
        <v>281</v>
      </c>
      <c r="C539" s="98" t="s">
        <v>281</v>
      </c>
      <c r="D539" s="98" t="s">
        <v>281</v>
      </c>
      <c r="E539" s="98" t="s">
        <v>281</v>
      </c>
      <c r="F539" s="99" t="s">
        <v>281</v>
      </c>
      <c r="G539" s="17" t="s">
        <v>1068</v>
      </c>
      <c r="H539" s="100">
        <f t="shared" si="8"/>
        <v>5</v>
      </c>
      <c r="I539" s="9">
        <v>1</v>
      </c>
      <c r="J539" s="9">
        <v>3</v>
      </c>
      <c r="K539" s="9">
        <v>1</v>
      </c>
    </row>
    <row r="540" spans="1:11">
      <c r="A540" s="192" t="s">
        <v>820</v>
      </c>
      <c r="B540" s="97" t="s">
        <v>1069</v>
      </c>
      <c r="C540" s="98" t="s">
        <v>1069</v>
      </c>
      <c r="D540" s="98" t="s">
        <v>1069</v>
      </c>
      <c r="E540" s="98" t="s">
        <v>1069</v>
      </c>
      <c r="F540" s="99" t="s">
        <v>1069</v>
      </c>
      <c r="G540" s="17" t="s">
        <v>1070</v>
      </c>
      <c r="H540" s="100">
        <f t="shared" si="8"/>
        <v>6</v>
      </c>
      <c r="I540" s="9">
        <v>2</v>
      </c>
      <c r="J540" s="17">
        <v>4</v>
      </c>
      <c r="K540" s="17"/>
    </row>
    <row r="541" spans="1:11">
      <c r="A541" s="192" t="s">
        <v>1071</v>
      </c>
      <c r="B541" s="97" t="s">
        <v>1072</v>
      </c>
      <c r="C541" s="98" t="s">
        <v>1072</v>
      </c>
      <c r="D541" s="98" t="s">
        <v>1072</v>
      </c>
      <c r="E541" s="98" t="s">
        <v>1072</v>
      </c>
      <c r="F541" s="99" t="s">
        <v>1072</v>
      </c>
      <c r="G541" s="17" t="s">
        <v>1073</v>
      </c>
      <c r="H541" s="100">
        <f t="shared" si="8"/>
        <v>2</v>
      </c>
      <c r="I541" s="9">
        <v>2</v>
      </c>
      <c r="J541" s="152"/>
      <c r="K541" s="9"/>
    </row>
    <row r="542" spans="1:11">
      <c r="A542" s="192" t="s">
        <v>1074</v>
      </c>
      <c r="B542" s="97" t="s">
        <v>1075</v>
      </c>
      <c r="C542" s="98" t="s">
        <v>1075</v>
      </c>
      <c r="D542" s="98" t="s">
        <v>1075</v>
      </c>
      <c r="E542" s="98" t="s">
        <v>1075</v>
      </c>
      <c r="F542" s="99" t="s">
        <v>1075</v>
      </c>
      <c r="G542" s="17" t="s">
        <v>1076</v>
      </c>
      <c r="H542" s="100">
        <f t="shared" si="8"/>
        <v>5</v>
      </c>
      <c r="I542" s="17">
        <v>5</v>
      </c>
      <c r="J542" s="17"/>
      <c r="K542" s="17"/>
    </row>
    <row r="543" spans="1:11">
      <c r="A543" s="192" t="s">
        <v>1077</v>
      </c>
      <c r="B543" s="97" t="s">
        <v>1078</v>
      </c>
      <c r="C543" s="98" t="s">
        <v>1078</v>
      </c>
      <c r="D543" s="98" t="s">
        <v>1078</v>
      </c>
      <c r="E543" s="98" t="s">
        <v>1078</v>
      </c>
      <c r="F543" s="99" t="s">
        <v>1078</v>
      </c>
      <c r="G543" s="17" t="s">
        <v>1079</v>
      </c>
      <c r="H543" s="100">
        <f t="shared" si="8"/>
        <v>1</v>
      </c>
      <c r="I543" s="9">
        <v>1</v>
      </c>
      <c r="J543" s="9"/>
      <c r="K543" s="9"/>
    </row>
    <row r="544" spans="1:11">
      <c r="A544" s="193" t="s">
        <v>1080</v>
      </c>
      <c r="B544" s="97" t="s">
        <v>1081</v>
      </c>
      <c r="C544" s="98" t="s">
        <v>1081</v>
      </c>
      <c r="D544" s="98" t="s">
        <v>1081</v>
      </c>
      <c r="E544" s="98" t="s">
        <v>1081</v>
      </c>
      <c r="F544" s="99" t="s">
        <v>1081</v>
      </c>
      <c r="G544" s="17" t="s">
        <v>1082</v>
      </c>
      <c r="H544" s="100">
        <f t="shared" si="8"/>
        <v>1</v>
      </c>
      <c r="I544" s="9">
        <v>1</v>
      </c>
      <c r="J544" s="9"/>
      <c r="K544" s="9"/>
    </row>
    <row r="545" spans="1:11">
      <c r="A545" s="193" t="s">
        <v>1080</v>
      </c>
      <c r="B545" s="97" t="s">
        <v>1081</v>
      </c>
      <c r="C545" s="98" t="s">
        <v>1081</v>
      </c>
      <c r="D545" s="98" t="s">
        <v>1081</v>
      </c>
      <c r="E545" s="98" t="s">
        <v>1081</v>
      </c>
      <c r="F545" s="99" t="s">
        <v>1081</v>
      </c>
      <c r="G545" s="17" t="s">
        <v>1083</v>
      </c>
      <c r="H545" s="100">
        <f t="shared" si="8"/>
        <v>3</v>
      </c>
      <c r="I545" s="9">
        <v>3</v>
      </c>
      <c r="J545" s="9"/>
      <c r="K545" s="9"/>
    </row>
    <row r="546" spans="1:11">
      <c r="A546" s="153" t="s">
        <v>1084</v>
      </c>
      <c r="B546" s="97" t="s">
        <v>973</v>
      </c>
      <c r="C546" s="98" t="s">
        <v>973</v>
      </c>
      <c r="D546" s="98" t="s">
        <v>973</v>
      </c>
      <c r="E546" s="98" t="s">
        <v>973</v>
      </c>
      <c r="F546" s="99" t="s">
        <v>973</v>
      </c>
      <c r="G546" s="17" t="s">
        <v>1085</v>
      </c>
      <c r="H546" s="100">
        <f t="shared" si="8"/>
        <v>4</v>
      </c>
      <c r="I546" s="9">
        <v>2</v>
      </c>
      <c r="J546" s="9">
        <v>2</v>
      </c>
      <c r="K546" s="9"/>
    </row>
    <row r="547" spans="1:11">
      <c r="A547" s="115" t="s">
        <v>1086</v>
      </c>
      <c r="B547" s="105" t="s">
        <v>1087</v>
      </c>
      <c r="C547" s="105"/>
      <c r="D547" s="105"/>
      <c r="E547" s="105"/>
      <c r="F547" s="105"/>
      <c r="G547" s="17" t="s">
        <v>1088</v>
      </c>
      <c r="H547" s="100">
        <f t="shared" si="8"/>
        <v>94</v>
      </c>
      <c r="I547" s="9">
        <v>94</v>
      </c>
      <c r="J547" s="9"/>
      <c r="K547" s="9"/>
    </row>
    <row r="548" spans="1:11">
      <c r="A548" s="184" t="s">
        <v>1089</v>
      </c>
      <c r="B548" s="26" t="s">
        <v>1090</v>
      </c>
      <c r="C548" s="26"/>
      <c r="D548" s="26"/>
      <c r="E548" s="26"/>
      <c r="F548" s="27"/>
      <c r="G548" s="17" t="s">
        <v>1091</v>
      </c>
      <c r="H548" s="100">
        <f t="shared" si="8"/>
        <v>59</v>
      </c>
      <c r="I548" s="9">
        <v>59</v>
      </c>
      <c r="J548" s="9"/>
      <c r="K548" s="9"/>
    </row>
    <row r="549" spans="1:11">
      <c r="A549" s="149" t="s">
        <v>1092</v>
      </c>
      <c r="B549" s="150"/>
      <c r="C549" s="150"/>
      <c r="D549" s="150"/>
      <c r="E549" s="150"/>
      <c r="F549" s="151"/>
      <c r="G549" s="17" t="s">
        <v>1093</v>
      </c>
      <c r="H549" s="128">
        <f>SUM(H550:H567)</f>
        <v>113</v>
      </c>
      <c r="I549" s="128">
        <f>SUM(I550:I567)</f>
        <v>101</v>
      </c>
      <c r="J549" s="128">
        <f>SUM(J550:J567)</f>
        <v>9</v>
      </c>
      <c r="K549" s="128">
        <f>SUM(K550:K567)</f>
        <v>3</v>
      </c>
    </row>
    <row r="550" spans="1:11">
      <c r="A550" s="153" t="s">
        <v>1094</v>
      </c>
      <c r="B550" s="25" t="s">
        <v>42</v>
      </c>
      <c r="C550" s="26"/>
      <c r="D550" s="26"/>
      <c r="E550" s="26"/>
      <c r="F550" s="27"/>
      <c r="G550" s="17" t="s">
        <v>1095</v>
      </c>
      <c r="H550" s="100">
        <f t="shared" si="8"/>
        <v>8</v>
      </c>
      <c r="I550" s="6">
        <v>6</v>
      </c>
      <c r="J550" s="6"/>
      <c r="K550" s="6">
        <v>2</v>
      </c>
    </row>
    <row r="551" spans="1:11">
      <c r="A551" s="153" t="s">
        <v>405</v>
      </c>
      <c r="B551" s="22" t="s">
        <v>367</v>
      </c>
      <c r="C551" s="23"/>
      <c r="D551" s="23"/>
      <c r="E551" s="23"/>
      <c r="F551" s="24"/>
      <c r="G551" s="17" t="s">
        <v>1096</v>
      </c>
      <c r="H551" s="100">
        <f t="shared" si="8"/>
        <v>10</v>
      </c>
      <c r="I551" s="6">
        <v>10</v>
      </c>
      <c r="J551" s="6"/>
      <c r="K551" s="6"/>
    </row>
    <row r="552" spans="1:11">
      <c r="A552" s="153" t="s">
        <v>1097</v>
      </c>
      <c r="B552" s="22" t="s">
        <v>236</v>
      </c>
      <c r="C552" s="23"/>
      <c r="D552" s="23"/>
      <c r="E552" s="23"/>
      <c r="F552" s="24"/>
      <c r="G552" s="17" t="s">
        <v>1098</v>
      </c>
      <c r="H552" s="100">
        <f t="shared" si="8"/>
        <v>6</v>
      </c>
      <c r="I552" s="6">
        <v>2</v>
      </c>
      <c r="J552" s="6">
        <v>3</v>
      </c>
      <c r="K552" s="6">
        <v>1</v>
      </c>
    </row>
    <row r="553" spans="1:11">
      <c r="A553" s="153" t="s">
        <v>326</v>
      </c>
      <c r="B553" s="22" t="s">
        <v>83</v>
      </c>
      <c r="C553" s="23"/>
      <c r="D553" s="23"/>
      <c r="E553" s="23"/>
      <c r="F553" s="24"/>
      <c r="G553" s="17" t="s">
        <v>1099</v>
      </c>
      <c r="H553" s="100">
        <f t="shared" si="8"/>
        <v>5</v>
      </c>
      <c r="I553" s="6">
        <v>5</v>
      </c>
      <c r="J553" s="6"/>
      <c r="K553" s="6"/>
    </row>
    <row r="554" spans="1:11">
      <c r="A554" s="153" t="s">
        <v>304</v>
      </c>
      <c r="B554" s="22" t="s">
        <v>63</v>
      </c>
      <c r="C554" s="23"/>
      <c r="D554" s="23"/>
      <c r="E554" s="23"/>
      <c r="F554" s="24"/>
      <c r="G554" s="17" t="s">
        <v>1100</v>
      </c>
      <c r="H554" s="100">
        <f t="shared" si="8"/>
        <v>8</v>
      </c>
      <c r="I554" s="6">
        <v>8</v>
      </c>
      <c r="J554" s="6"/>
      <c r="K554" s="6"/>
    </row>
    <row r="555" spans="1:11">
      <c r="A555" s="153" t="s">
        <v>322</v>
      </c>
      <c r="B555" s="22" t="s">
        <v>80</v>
      </c>
      <c r="C555" s="23"/>
      <c r="D555" s="23"/>
      <c r="E555" s="23"/>
      <c r="F555" s="24"/>
      <c r="G555" s="17" t="s">
        <v>1101</v>
      </c>
      <c r="H555" s="100">
        <f t="shared" si="8"/>
        <v>5</v>
      </c>
      <c r="I555" s="6">
        <v>5</v>
      </c>
      <c r="J555" s="6"/>
      <c r="K555" s="6"/>
    </row>
    <row r="556" spans="1:11">
      <c r="A556" s="153" t="s">
        <v>1102</v>
      </c>
      <c r="B556" s="25" t="s">
        <v>1103</v>
      </c>
      <c r="C556" s="26"/>
      <c r="D556" s="26"/>
      <c r="E556" s="26"/>
      <c r="F556" s="27"/>
      <c r="G556" s="17" t="s">
        <v>1104</v>
      </c>
      <c r="H556" s="100">
        <f t="shared" si="8"/>
        <v>9</v>
      </c>
      <c r="I556" s="6">
        <v>9</v>
      </c>
      <c r="J556" s="6"/>
      <c r="K556" s="6"/>
    </row>
    <row r="557" spans="1:11">
      <c r="A557" s="153" t="s">
        <v>1105</v>
      </c>
      <c r="B557" s="22" t="s">
        <v>54</v>
      </c>
      <c r="C557" s="23"/>
      <c r="D557" s="23"/>
      <c r="E557" s="23"/>
      <c r="F557" s="24"/>
      <c r="G557" s="17" t="s">
        <v>1106</v>
      </c>
      <c r="H557" s="100">
        <f t="shared" si="8"/>
        <v>6</v>
      </c>
      <c r="I557" s="6">
        <v>3</v>
      </c>
      <c r="J557" s="6">
        <v>3</v>
      </c>
      <c r="K557" s="6"/>
    </row>
    <row r="558" spans="1:11">
      <c r="A558" s="153" t="s">
        <v>407</v>
      </c>
      <c r="B558" s="25" t="s">
        <v>1107</v>
      </c>
      <c r="C558" s="26"/>
      <c r="D558" s="26"/>
      <c r="E558" s="26"/>
      <c r="F558" s="27"/>
      <c r="G558" s="17" t="s">
        <v>1108</v>
      </c>
      <c r="H558" s="100">
        <f t="shared" si="8"/>
        <v>4</v>
      </c>
      <c r="I558" s="6">
        <v>4</v>
      </c>
      <c r="J558" s="6"/>
      <c r="K558" s="6"/>
    </row>
    <row r="559" spans="1:11">
      <c r="A559" s="153" t="s">
        <v>309</v>
      </c>
      <c r="B559" s="22" t="s">
        <v>60</v>
      </c>
      <c r="C559" s="23"/>
      <c r="D559" s="23"/>
      <c r="E559" s="23"/>
      <c r="F559" s="24"/>
      <c r="G559" s="17" t="s">
        <v>1109</v>
      </c>
      <c r="H559" s="100">
        <f t="shared" si="8"/>
        <v>5</v>
      </c>
      <c r="I559" s="6">
        <v>5</v>
      </c>
      <c r="J559" s="6"/>
      <c r="K559" s="6"/>
    </row>
    <row r="560" spans="1:11">
      <c r="A560" s="153" t="s">
        <v>436</v>
      </c>
      <c r="B560" s="25" t="s">
        <v>248</v>
      </c>
      <c r="C560" s="26"/>
      <c r="D560" s="26"/>
      <c r="E560" s="26"/>
      <c r="F560" s="27"/>
      <c r="G560" s="17" t="s">
        <v>1110</v>
      </c>
      <c r="H560" s="100">
        <f t="shared" si="8"/>
        <v>4</v>
      </c>
      <c r="I560" s="6">
        <v>4</v>
      </c>
      <c r="J560" s="6"/>
      <c r="K560" s="6"/>
    </row>
    <row r="561" spans="1:11">
      <c r="A561" s="153" t="s">
        <v>1047</v>
      </c>
      <c r="B561" s="25" t="s">
        <v>1111</v>
      </c>
      <c r="C561" s="26"/>
      <c r="D561" s="26"/>
      <c r="E561" s="26"/>
      <c r="F561" s="27"/>
      <c r="G561" s="17" t="s">
        <v>1112</v>
      </c>
      <c r="H561" s="100">
        <f t="shared" si="8"/>
        <v>1</v>
      </c>
      <c r="I561" s="6">
        <v>1</v>
      </c>
      <c r="J561" s="6"/>
      <c r="K561" s="6"/>
    </row>
    <row r="562" spans="1:11">
      <c r="A562" s="153" t="s">
        <v>324</v>
      </c>
      <c r="B562" s="22" t="s">
        <v>66</v>
      </c>
      <c r="C562" s="23"/>
      <c r="D562" s="23"/>
      <c r="E562" s="23"/>
      <c r="F562" s="24"/>
      <c r="G562" s="17" t="s">
        <v>1113</v>
      </c>
      <c r="H562" s="100">
        <f t="shared" si="8"/>
        <v>11</v>
      </c>
      <c r="I562" s="6">
        <v>11</v>
      </c>
      <c r="J562" s="6"/>
      <c r="K562" s="6"/>
    </row>
    <row r="563" spans="1:11">
      <c r="A563" s="153" t="s">
        <v>1114</v>
      </c>
      <c r="B563" s="22" t="s">
        <v>996</v>
      </c>
      <c r="C563" s="23"/>
      <c r="D563" s="23"/>
      <c r="E563" s="23"/>
      <c r="F563" s="24"/>
      <c r="G563" s="17" t="s">
        <v>1115</v>
      </c>
      <c r="H563" s="100">
        <f t="shared" si="8"/>
        <v>20</v>
      </c>
      <c r="I563" s="6">
        <v>20</v>
      </c>
      <c r="J563" s="6"/>
      <c r="K563" s="6"/>
    </row>
    <row r="564" spans="1:11">
      <c r="A564" s="153" t="s">
        <v>432</v>
      </c>
      <c r="B564" s="25" t="s">
        <v>86</v>
      </c>
      <c r="C564" s="26"/>
      <c r="D564" s="26"/>
      <c r="E564" s="26"/>
      <c r="F564" s="27"/>
      <c r="G564" s="17" t="s">
        <v>1116</v>
      </c>
      <c r="H564" s="100">
        <f t="shared" si="8"/>
        <v>1</v>
      </c>
      <c r="I564" s="6">
        <v>1</v>
      </c>
      <c r="J564" s="6"/>
      <c r="K564" s="6"/>
    </row>
    <row r="565" spans="1:11">
      <c r="A565" s="153" t="s">
        <v>1117</v>
      </c>
      <c r="B565" s="22" t="s">
        <v>1118</v>
      </c>
      <c r="C565" s="23"/>
      <c r="D565" s="23"/>
      <c r="E565" s="23"/>
      <c r="F565" s="24"/>
      <c r="G565" s="17" t="s">
        <v>1119</v>
      </c>
      <c r="H565" s="100">
        <f t="shared" si="8"/>
        <v>1</v>
      </c>
      <c r="I565" s="6">
        <v>1</v>
      </c>
      <c r="J565" s="6"/>
      <c r="K565" s="6"/>
    </row>
    <row r="566" spans="1:11">
      <c r="A566" s="153" t="s">
        <v>1120</v>
      </c>
      <c r="B566" s="25" t="s">
        <v>1121</v>
      </c>
      <c r="C566" s="26"/>
      <c r="D566" s="26"/>
      <c r="E566" s="26"/>
      <c r="F566" s="27"/>
      <c r="G566" s="17" t="s">
        <v>1122</v>
      </c>
      <c r="H566" s="100">
        <f t="shared" si="8"/>
        <v>6</v>
      </c>
      <c r="I566" s="6">
        <v>4</v>
      </c>
      <c r="J566" s="6">
        <v>2</v>
      </c>
      <c r="K566" s="6"/>
    </row>
    <row r="567" spans="1:11">
      <c r="A567" s="153" t="s">
        <v>951</v>
      </c>
      <c r="B567" s="25" t="s">
        <v>952</v>
      </c>
      <c r="C567" s="26"/>
      <c r="D567" s="26"/>
      <c r="E567" s="26"/>
      <c r="F567" s="27"/>
      <c r="G567" s="17" t="s">
        <v>1123</v>
      </c>
      <c r="H567" s="100">
        <f t="shared" si="8"/>
        <v>3</v>
      </c>
      <c r="I567" s="6">
        <v>2</v>
      </c>
      <c r="J567" s="6">
        <v>1</v>
      </c>
      <c r="K567" s="6"/>
    </row>
    <row r="568" spans="1:11">
      <c r="A568" s="149" t="s">
        <v>1124</v>
      </c>
      <c r="B568" s="150"/>
      <c r="C568" s="150"/>
      <c r="D568" s="150"/>
      <c r="E568" s="150"/>
      <c r="F568" s="151"/>
      <c r="G568" s="17" t="s">
        <v>1125</v>
      </c>
      <c r="H568" s="128">
        <f>SUM(H569:H592)</f>
        <v>270</v>
      </c>
      <c r="I568" s="128">
        <f>SUM(I569:I592)</f>
        <v>261</v>
      </c>
      <c r="J568" s="128">
        <f>SUM(J569:J592)</f>
        <v>9</v>
      </c>
      <c r="K568" s="128">
        <f>SUM(K569:K592)</f>
        <v>0</v>
      </c>
    </row>
    <row r="569" spans="1:11">
      <c r="A569" s="194">
        <v>732111</v>
      </c>
      <c r="B569" s="139" t="s">
        <v>858</v>
      </c>
      <c r="C569" s="139"/>
      <c r="D569" s="139"/>
      <c r="E569" s="139"/>
      <c r="F569" s="139"/>
      <c r="G569" s="17" t="s">
        <v>1126</v>
      </c>
      <c r="H569" s="100">
        <f t="shared" si="8"/>
        <v>16</v>
      </c>
      <c r="I569" s="6">
        <v>16</v>
      </c>
      <c r="J569" s="6"/>
      <c r="K569" s="6"/>
    </row>
    <row r="570" spans="1:11">
      <c r="A570" s="194">
        <v>821120</v>
      </c>
      <c r="B570" s="139" t="s">
        <v>171</v>
      </c>
      <c r="C570" s="139"/>
      <c r="D570" s="139"/>
      <c r="E570" s="139"/>
      <c r="F570" s="139"/>
      <c r="G570" s="17" t="s">
        <v>1127</v>
      </c>
      <c r="H570" s="100">
        <f t="shared" si="8"/>
        <v>27</v>
      </c>
      <c r="I570" s="6">
        <v>27</v>
      </c>
      <c r="J570" s="6"/>
      <c r="K570" s="6"/>
    </row>
    <row r="571" spans="1:11">
      <c r="A571" s="194">
        <v>721214</v>
      </c>
      <c r="B571" s="139" t="s">
        <v>80</v>
      </c>
      <c r="C571" s="139"/>
      <c r="D571" s="139"/>
      <c r="E571" s="139"/>
      <c r="F571" s="139"/>
      <c r="G571" s="17" t="s">
        <v>1128</v>
      </c>
      <c r="H571" s="100">
        <f t="shared" si="8"/>
        <v>20</v>
      </c>
      <c r="I571" s="6">
        <v>20</v>
      </c>
      <c r="J571" s="6"/>
      <c r="K571" s="6"/>
    </row>
    <row r="572" spans="1:11">
      <c r="A572" s="194">
        <v>723343</v>
      </c>
      <c r="B572" s="105" t="s">
        <v>1129</v>
      </c>
      <c r="C572" s="105"/>
      <c r="D572" s="105"/>
      <c r="E572" s="105"/>
      <c r="F572" s="105"/>
      <c r="G572" s="17" t="s">
        <v>1130</v>
      </c>
      <c r="H572" s="100">
        <f t="shared" si="8"/>
        <v>13</v>
      </c>
      <c r="I572" s="6">
        <v>13</v>
      </c>
      <c r="J572" s="6"/>
      <c r="K572" s="6"/>
    </row>
    <row r="573" spans="1:11">
      <c r="A573" s="194">
        <v>753328</v>
      </c>
      <c r="B573" s="105" t="s">
        <v>42</v>
      </c>
      <c r="C573" s="105"/>
      <c r="D573" s="105"/>
      <c r="E573" s="105"/>
      <c r="F573" s="105"/>
      <c r="G573" s="17" t="s">
        <v>1131</v>
      </c>
      <c r="H573" s="100">
        <f t="shared" si="8"/>
        <v>15</v>
      </c>
      <c r="I573" s="6">
        <v>12</v>
      </c>
      <c r="J573" s="6">
        <v>3</v>
      </c>
      <c r="K573" s="6"/>
    </row>
    <row r="574" spans="1:11">
      <c r="A574" s="194">
        <v>815233</v>
      </c>
      <c r="B574" s="105" t="s">
        <v>1132</v>
      </c>
      <c r="C574" s="105"/>
      <c r="D574" s="105"/>
      <c r="E574" s="105"/>
      <c r="F574" s="105"/>
      <c r="G574" s="17" t="s">
        <v>1133</v>
      </c>
      <c r="H574" s="100">
        <f t="shared" si="8"/>
        <v>13</v>
      </c>
      <c r="I574" s="6">
        <v>13</v>
      </c>
      <c r="J574" s="6"/>
      <c r="K574" s="6"/>
    </row>
    <row r="575" spans="1:11">
      <c r="A575" s="194">
        <v>815233</v>
      </c>
      <c r="B575" s="105" t="s">
        <v>1134</v>
      </c>
      <c r="C575" s="105"/>
      <c r="D575" s="105"/>
      <c r="E575" s="105"/>
      <c r="F575" s="105"/>
      <c r="G575" s="17" t="s">
        <v>1135</v>
      </c>
      <c r="H575" s="100">
        <f t="shared" si="8"/>
        <v>7</v>
      </c>
      <c r="I575" s="6">
        <v>7</v>
      </c>
      <c r="J575" s="6"/>
      <c r="K575" s="6"/>
    </row>
    <row r="576" spans="1:11">
      <c r="A576" s="194">
        <v>815232</v>
      </c>
      <c r="B576" s="105" t="s">
        <v>1136</v>
      </c>
      <c r="C576" s="105"/>
      <c r="D576" s="105"/>
      <c r="E576" s="105"/>
      <c r="F576" s="105"/>
      <c r="G576" s="17" t="s">
        <v>1137</v>
      </c>
      <c r="H576" s="100">
        <f t="shared" ref="H576:H639" si="9">+I576+J576+K576</f>
        <v>7</v>
      </c>
      <c r="I576" s="6">
        <v>7</v>
      </c>
      <c r="J576" s="6"/>
      <c r="K576" s="6"/>
    </row>
    <row r="577" spans="1:11">
      <c r="A577" s="194">
        <v>815124</v>
      </c>
      <c r="B577" s="105" t="s">
        <v>1138</v>
      </c>
      <c r="C577" s="105"/>
      <c r="D577" s="105"/>
      <c r="E577" s="105"/>
      <c r="F577" s="105"/>
      <c r="G577" s="17" t="s">
        <v>1139</v>
      </c>
      <c r="H577" s="100">
        <f t="shared" si="9"/>
        <v>5</v>
      </c>
      <c r="I577" s="6">
        <v>5</v>
      </c>
      <c r="J577" s="6"/>
      <c r="K577" s="6"/>
    </row>
    <row r="578" spans="1:11">
      <c r="A578" s="194">
        <v>753551</v>
      </c>
      <c r="B578" s="105" t="s">
        <v>1140</v>
      </c>
      <c r="C578" s="105"/>
      <c r="D578" s="105"/>
      <c r="E578" s="105"/>
      <c r="F578" s="105"/>
      <c r="G578" s="17" t="s">
        <v>1141</v>
      </c>
      <c r="H578" s="100">
        <f t="shared" si="9"/>
        <v>6</v>
      </c>
      <c r="I578" s="6">
        <v>6</v>
      </c>
      <c r="J578" s="6"/>
      <c r="K578" s="6"/>
    </row>
    <row r="579" spans="1:11">
      <c r="A579" s="194">
        <v>752134</v>
      </c>
      <c r="B579" s="105" t="s">
        <v>1142</v>
      </c>
      <c r="C579" s="105"/>
      <c r="D579" s="105"/>
      <c r="E579" s="105"/>
      <c r="F579" s="105"/>
      <c r="G579" s="17" t="s">
        <v>1143</v>
      </c>
      <c r="H579" s="100">
        <f t="shared" si="9"/>
        <v>5</v>
      </c>
      <c r="I579" s="6">
        <v>5</v>
      </c>
      <c r="J579" s="6"/>
      <c r="K579" s="6"/>
    </row>
    <row r="580" spans="1:11">
      <c r="A580" s="194">
        <v>753227</v>
      </c>
      <c r="B580" s="105" t="s">
        <v>1144</v>
      </c>
      <c r="C580" s="105"/>
      <c r="D580" s="105"/>
      <c r="E580" s="105"/>
      <c r="F580" s="105"/>
      <c r="G580" s="17" t="s">
        <v>1145</v>
      </c>
      <c r="H580" s="100">
        <f t="shared" si="9"/>
        <v>5</v>
      </c>
      <c r="I580" s="6">
        <v>5</v>
      </c>
      <c r="J580" s="6"/>
      <c r="K580" s="6"/>
    </row>
    <row r="581" spans="1:11">
      <c r="A581" s="194">
        <v>741231</v>
      </c>
      <c r="B581" s="105" t="s">
        <v>1146</v>
      </c>
      <c r="C581" s="105"/>
      <c r="D581" s="105"/>
      <c r="E581" s="105"/>
      <c r="F581" s="105"/>
      <c r="G581" s="17" t="s">
        <v>1147</v>
      </c>
      <c r="H581" s="100">
        <f t="shared" si="9"/>
        <v>11</v>
      </c>
      <c r="I581" s="6">
        <v>5</v>
      </c>
      <c r="J581" s="6">
        <v>6</v>
      </c>
      <c r="K581" s="6"/>
    </row>
    <row r="582" spans="1:11">
      <c r="A582" s="194">
        <v>723113</v>
      </c>
      <c r="B582" s="105" t="s">
        <v>1148</v>
      </c>
      <c r="C582" s="105"/>
      <c r="D582" s="105"/>
      <c r="E582" s="105"/>
      <c r="F582" s="105"/>
      <c r="G582" s="17" t="s">
        <v>1149</v>
      </c>
      <c r="H582" s="100">
        <f t="shared" si="9"/>
        <v>36</v>
      </c>
      <c r="I582" s="6">
        <v>36</v>
      </c>
      <c r="J582" s="6"/>
      <c r="K582" s="6"/>
    </row>
    <row r="583" spans="1:11">
      <c r="A583" s="194">
        <v>343211</v>
      </c>
      <c r="B583" s="105" t="s">
        <v>1150</v>
      </c>
      <c r="C583" s="105"/>
      <c r="D583" s="105"/>
      <c r="E583" s="105"/>
      <c r="F583" s="105"/>
      <c r="G583" s="17" t="s">
        <v>1151</v>
      </c>
      <c r="H583" s="100">
        <f t="shared" si="9"/>
        <v>9</v>
      </c>
      <c r="I583" s="6">
        <v>9</v>
      </c>
      <c r="J583" s="6"/>
      <c r="K583" s="6"/>
    </row>
    <row r="584" spans="1:11">
      <c r="A584" s="194">
        <v>351215</v>
      </c>
      <c r="B584" s="105" t="s">
        <v>1152</v>
      </c>
      <c r="C584" s="105"/>
      <c r="D584" s="105"/>
      <c r="E584" s="105"/>
      <c r="F584" s="105"/>
      <c r="G584" s="17" t="s">
        <v>1153</v>
      </c>
      <c r="H584" s="100">
        <f t="shared" si="9"/>
        <v>3</v>
      </c>
      <c r="I584" s="6">
        <v>3</v>
      </c>
      <c r="J584" s="6"/>
      <c r="K584" s="6"/>
    </row>
    <row r="585" spans="1:11">
      <c r="A585" s="194">
        <v>351113</v>
      </c>
      <c r="B585" s="105" t="s">
        <v>1154</v>
      </c>
      <c r="C585" s="105"/>
      <c r="D585" s="105"/>
      <c r="E585" s="105"/>
      <c r="F585" s="105"/>
      <c r="G585" s="17" t="s">
        <v>1155</v>
      </c>
      <c r="H585" s="100">
        <f t="shared" si="9"/>
        <v>1</v>
      </c>
      <c r="I585" s="6">
        <v>1</v>
      </c>
      <c r="J585" s="6"/>
      <c r="K585" s="6"/>
    </row>
    <row r="586" spans="1:11">
      <c r="A586" s="194">
        <v>351317</v>
      </c>
      <c r="B586" s="105" t="s">
        <v>1156</v>
      </c>
      <c r="C586" s="105"/>
      <c r="D586" s="105"/>
      <c r="E586" s="105"/>
      <c r="F586" s="105"/>
      <c r="G586" s="17" t="s">
        <v>1157</v>
      </c>
      <c r="H586" s="100">
        <f t="shared" si="9"/>
        <v>7</v>
      </c>
      <c r="I586" s="6">
        <v>7</v>
      </c>
      <c r="J586" s="6"/>
      <c r="K586" s="6"/>
    </row>
    <row r="587" spans="1:11">
      <c r="A587" s="194">
        <v>264328</v>
      </c>
      <c r="B587" s="105" t="s">
        <v>1158</v>
      </c>
      <c r="C587" s="105"/>
      <c r="D587" s="105"/>
      <c r="E587" s="105"/>
      <c r="F587" s="105"/>
      <c r="G587" s="17" t="s">
        <v>1159</v>
      </c>
      <c r="H587" s="100">
        <f t="shared" si="9"/>
        <v>7</v>
      </c>
      <c r="I587" s="6">
        <v>7</v>
      </c>
      <c r="J587" s="6"/>
      <c r="K587" s="6"/>
    </row>
    <row r="588" spans="1:11">
      <c r="A588" s="194">
        <v>311317</v>
      </c>
      <c r="B588" s="105" t="s">
        <v>1160</v>
      </c>
      <c r="C588" s="105"/>
      <c r="D588" s="105"/>
      <c r="E588" s="105"/>
      <c r="F588" s="105"/>
      <c r="G588" s="17" t="s">
        <v>1161</v>
      </c>
      <c r="H588" s="100">
        <f t="shared" si="9"/>
        <v>12</v>
      </c>
      <c r="I588" s="6">
        <v>12</v>
      </c>
      <c r="J588" s="6"/>
      <c r="K588" s="6"/>
    </row>
    <row r="589" spans="1:11">
      <c r="A589" s="194">
        <v>343218</v>
      </c>
      <c r="B589" s="105" t="s">
        <v>1162</v>
      </c>
      <c r="C589" s="105"/>
      <c r="D589" s="105"/>
      <c r="E589" s="105"/>
      <c r="F589" s="105"/>
      <c r="G589" s="17" t="s">
        <v>1163</v>
      </c>
      <c r="H589" s="100">
        <f t="shared" si="9"/>
        <v>4</v>
      </c>
      <c r="I589" s="6">
        <v>4</v>
      </c>
      <c r="J589" s="6"/>
      <c r="K589" s="6"/>
    </row>
    <row r="590" spans="1:11">
      <c r="A590" s="194">
        <v>311559</v>
      </c>
      <c r="B590" s="105" t="s">
        <v>1164</v>
      </c>
      <c r="C590" s="105"/>
      <c r="D590" s="105"/>
      <c r="E590" s="105"/>
      <c r="F590" s="105"/>
      <c r="G590" s="17" t="s">
        <v>1165</v>
      </c>
      <c r="H590" s="100">
        <f t="shared" si="9"/>
        <v>11</v>
      </c>
      <c r="I590" s="6">
        <v>11</v>
      </c>
      <c r="J590" s="6"/>
      <c r="K590" s="6"/>
    </row>
    <row r="591" spans="1:11">
      <c r="A591" s="194">
        <v>811135</v>
      </c>
      <c r="B591" s="105" t="s">
        <v>491</v>
      </c>
      <c r="C591" s="105"/>
      <c r="D591" s="105"/>
      <c r="E591" s="105"/>
      <c r="F591" s="105"/>
      <c r="G591" s="17" t="s">
        <v>1166</v>
      </c>
      <c r="H591" s="100">
        <f t="shared" si="9"/>
        <v>14</v>
      </c>
      <c r="I591" s="6">
        <v>14</v>
      </c>
      <c r="J591" s="6"/>
      <c r="K591" s="6"/>
    </row>
    <row r="592" spans="1:11">
      <c r="A592" s="194">
        <v>815233</v>
      </c>
      <c r="B592" s="105" t="s">
        <v>415</v>
      </c>
      <c r="C592" s="105"/>
      <c r="D592" s="105"/>
      <c r="E592" s="105"/>
      <c r="F592" s="105"/>
      <c r="G592" s="17" t="s">
        <v>1167</v>
      </c>
      <c r="H592" s="100">
        <f t="shared" si="9"/>
        <v>16</v>
      </c>
      <c r="I592" s="6">
        <v>16</v>
      </c>
      <c r="J592" s="6"/>
      <c r="K592" s="6"/>
    </row>
    <row r="593" spans="1:11">
      <c r="A593" s="149" t="s">
        <v>1168</v>
      </c>
      <c r="B593" s="150"/>
      <c r="C593" s="150"/>
      <c r="D593" s="150"/>
      <c r="E593" s="150"/>
      <c r="F593" s="151"/>
      <c r="G593" s="17" t="s">
        <v>1169</v>
      </c>
      <c r="H593" s="128">
        <f>SUM(H594:H615)</f>
        <v>439</v>
      </c>
      <c r="I593" s="128">
        <f>SUM(I594:I615)</f>
        <v>400</v>
      </c>
      <c r="J593" s="128">
        <f>SUM(J594:J615)</f>
        <v>39</v>
      </c>
      <c r="K593" s="128">
        <f>SUM(K594:K615)</f>
        <v>0</v>
      </c>
    </row>
    <row r="594" spans="1:11">
      <c r="A594" s="153" t="s">
        <v>432</v>
      </c>
      <c r="B594" s="25" t="s">
        <v>86</v>
      </c>
      <c r="C594" s="26" t="s">
        <v>432</v>
      </c>
      <c r="D594" s="26" t="s">
        <v>86</v>
      </c>
      <c r="E594" s="26" t="s">
        <v>432</v>
      </c>
      <c r="F594" s="27" t="s">
        <v>86</v>
      </c>
      <c r="G594" s="17" t="s">
        <v>1170</v>
      </c>
      <c r="H594" s="100">
        <f t="shared" si="9"/>
        <v>16</v>
      </c>
      <c r="I594" s="6">
        <v>10</v>
      </c>
      <c r="J594" s="6">
        <v>6</v>
      </c>
      <c r="K594" s="6"/>
    </row>
    <row r="595" spans="1:11">
      <c r="A595" s="153" t="s">
        <v>306</v>
      </c>
      <c r="B595" s="25" t="s">
        <v>419</v>
      </c>
      <c r="C595" s="26" t="s">
        <v>306</v>
      </c>
      <c r="D595" s="26" t="s">
        <v>419</v>
      </c>
      <c r="E595" s="26" t="s">
        <v>306</v>
      </c>
      <c r="F595" s="27" t="s">
        <v>419</v>
      </c>
      <c r="G595" s="17" t="s">
        <v>1171</v>
      </c>
      <c r="H595" s="100">
        <f t="shared" si="9"/>
        <v>3</v>
      </c>
      <c r="I595" s="6">
        <v>0</v>
      </c>
      <c r="J595" s="6">
        <v>3</v>
      </c>
      <c r="K595" s="6"/>
    </row>
    <row r="596" spans="1:11">
      <c r="A596" s="153" t="s">
        <v>309</v>
      </c>
      <c r="B596" s="25" t="s">
        <v>1172</v>
      </c>
      <c r="C596" s="26" t="s">
        <v>309</v>
      </c>
      <c r="D596" s="26" t="s">
        <v>1172</v>
      </c>
      <c r="E596" s="26" t="s">
        <v>309</v>
      </c>
      <c r="F596" s="27" t="s">
        <v>1172</v>
      </c>
      <c r="G596" s="17" t="s">
        <v>1173</v>
      </c>
      <c r="H596" s="100">
        <f t="shared" si="9"/>
        <v>46</v>
      </c>
      <c r="I596" s="6">
        <v>42</v>
      </c>
      <c r="J596" s="6">
        <v>4</v>
      </c>
      <c r="K596" s="6"/>
    </row>
    <row r="597" spans="1:11">
      <c r="A597" s="153" t="s">
        <v>299</v>
      </c>
      <c r="B597" s="25" t="s">
        <v>54</v>
      </c>
      <c r="C597" s="26" t="s">
        <v>299</v>
      </c>
      <c r="D597" s="26" t="s">
        <v>54</v>
      </c>
      <c r="E597" s="26" t="s">
        <v>299</v>
      </c>
      <c r="F597" s="27" t="s">
        <v>54</v>
      </c>
      <c r="G597" s="17" t="s">
        <v>1174</v>
      </c>
      <c r="H597" s="100">
        <f t="shared" si="9"/>
        <v>60</v>
      </c>
      <c r="I597" s="6">
        <v>55</v>
      </c>
      <c r="J597" s="6">
        <v>5</v>
      </c>
      <c r="K597" s="6"/>
    </row>
    <row r="598" spans="1:11">
      <c r="A598" s="153" t="s">
        <v>317</v>
      </c>
      <c r="B598" s="25" t="s">
        <v>42</v>
      </c>
      <c r="C598" s="26" t="s">
        <v>317</v>
      </c>
      <c r="D598" s="26" t="s">
        <v>42</v>
      </c>
      <c r="E598" s="26" t="s">
        <v>317</v>
      </c>
      <c r="F598" s="27" t="s">
        <v>42</v>
      </c>
      <c r="G598" s="17" t="s">
        <v>1175</v>
      </c>
      <c r="H598" s="100">
        <f t="shared" si="9"/>
        <v>29</v>
      </c>
      <c r="I598" s="6">
        <v>23</v>
      </c>
      <c r="J598" s="6">
        <v>6</v>
      </c>
      <c r="K598" s="6"/>
    </row>
    <row r="599" spans="1:11">
      <c r="A599" s="153" t="s">
        <v>324</v>
      </c>
      <c r="B599" s="22" t="s">
        <v>66</v>
      </c>
      <c r="C599" s="23" t="s">
        <v>324</v>
      </c>
      <c r="D599" s="23" t="s">
        <v>66</v>
      </c>
      <c r="E599" s="23" t="s">
        <v>324</v>
      </c>
      <c r="F599" s="24" t="s">
        <v>66</v>
      </c>
      <c r="G599" s="17" t="s">
        <v>1176</v>
      </c>
      <c r="H599" s="100">
        <f t="shared" si="9"/>
        <v>5</v>
      </c>
      <c r="I599" s="6">
        <v>1</v>
      </c>
      <c r="J599" s="6">
        <v>4</v>
      </c>
      <c r="K599" s="6"/>
    </row>
    <row r="600" spans="1:11">
      <c r="A600" s="153" t="s">
        <v>301</v>
      </c>
      <c r="B600" s="25" t="s">
        <v>45</v>
      </c>
      <c r="C600" s="26" t="s">
        <v>301</v>
      </c>
      <c r="D600" s="26" t="s">
        <v>45</v>
      </c>
      <c r="E600" s="26" t="s">
        <v>301</v>
      </c>
      <c r="F600" s="27" t="s">
        <v>45</v>
      </c>
      <c r="G600" s="17" t="s">
        <v>1177</v>
      </c>
      <c r="H600" s="100">
        <f t="shared" si="9"/>
        <v>36</v>
      </c>
      <c r="I600" s="6">
        <v>34</v>
      </c>
      <c r="J600" s="6">
        <v>2</v>
      </c>
      <c r="K600" s="6"/>
    </row>
    <row r="601" spans="1:11">
      <c r="A601" s="153" t="s">
        <v>312</v>
      </c>
      <c r="B601" s="25" t="s">
        <v>51</v>
      </c>
      <c r="C601" s="26" t="s">
        <v>312</v>
      </c>
      <c r="D601" s="26" t="s">
        <v>51</v>
      </c>
      <c r="E601" s="26" t="s">
        <v>312</v>
      </c>
      <c r="F601" s="27" t="s">
        <v>51</v>
      </c>
      <c r="G601" s="17" t="s">
        <v>1178</v>
      </c>
      <c r="H601" s="100">
        <f t="shared" si="9"/>
        <v>4</v>
      </c>
      <c r="I601" s="6">
        <v>2</v>
      </c>
      <c r="J601" s="6">
        <v>2</v>
      </c>
      <c r="K601" s="6"/>
    </row>
    <row r="602" spans="1:11">
      <c r="A602" s="153" t="s">
        <v>475</v>
      </c>
      <c r="B602" s="25" t="s">
        <v>275</v>
      </c>
      <c r="C602" s="26" t="s">
        <v>475</v>
      </c>
      <c r="D602" s="26" t="s">
        <v>275</v>
      </c>
      <c r="E602" s="26" t="s">
        <v>475</v>
      </c>
      <c r="F602" s="27" t="s">
        <v>275</v>
      </c>
      <c r="G602" s="17" t="s">
        <v>1179</v>
      </c>
      <c r="H602" s="100">
        <f t="shared" si="9"/>
        <v>8</v>
      </c>
      <c r="I602" s="6">
        <v>1</v>
      </c>
      <c r="J602" s="6">
        <v>7</v>
      </c>
      <c r="K602" s="6"/>
    </row>
    <row r="603" spans="1:11">
      <c r="A603" s="115" t="s">
        <v>1180</v>
      </c>
      <c r="B603" s="22" t="s">
        <v>545</v>
      </c>
      <c r="C603" s="23" t="s">
        <v>1180</v>
      </c>
      <c r="D603" s="23" t="s">
        <v>545</v>
      </c>
      <c r="E603" s="23" t="s">
        <v>1180</v>
      </c>
      <c r="F603" s="24" t="s">
        <v>545</v>
      </c>
      <c r="G603" s="17" t="s">
        <v>1181</v>
      </c>
      <c r="H603" s="100">
        <f t="shared" si="9"/>
        <v>25</v>
      </c>
      <c r="I603" s="6">
        <v>25</v>
      </c>
      <c r="J603" s="6">
        <v>0</v>
      </c>
      <c r="K603" s="6"/>
    </row>
    <row r="604" spans="1:11">
      <c r="A604" s="153" t="s">
        <v>1047</v>
      </c>
      <c r="B604" s="25" t="s">
        <v>143</v>
      </c>
      <c r="C604" s="26" t="s">
        <v>1047</v>
      </c>
      <c r="D604" s="26" t="s">
        <v>143</v>
      </c>
      <c r="E604" s="26" t="s">
        <v>1047</v>
      </c>
      <c r="F604" s="27" t="s">
        <v>143</v>
      </c>
      <c r="G604" s="17" t="s">
        <v>1182</v>
      </c>
      <c r="H604" s="100">
        <f t="shared" si="9"/>
        <v>38</v>
      </c>
      <c r="I604" s="6">
        <v>38</v>
      </c>
      <c r="J604" s="6">
        <v>0</v>
      </c>
      <c r="K604" s="6"/>
    </row>
    <row r="605" spans="1:11">
      <c r="A605" s="153" t="s">
        <v>1183</v>
      </c>
      <c r="B605" s="25" t="s">
        <v>112</v>
      </c>
      <c r="C605" s="26" t="s">
        <v>1183</v>
      </c>
      <c r="D605" s="26" t="s">
        <v>112</v>
      </c>
      <c r="E605" s="26" t="s">
        <v>1183</v>
      </c>
      <c r="F605" s="27" t="s">
        <v>112</v>
      </c>
      <c r="G605" s="17" t="s">
        <v>1184</v>
      </c>
      <c r="H605" s="100">
        <f t="shared" si="9"/>
        <v>10</v>
      </c>
      <c r="I605" s="6">
        <v>10</v>
      </c>
      <c r="J605" s="6">
        <v>0</v>
      </c>
      <c r="K605" s="6"/>
    </row>
    <row r="606" spans="1:11">
      <c r="A606" s="153" t="s">
        <v>1185</v>
      </c>
      <c r="B606" s="25" t="s">
        <v>1186</v>
      </c>
      <c r="C606" s="26" t="s">
        <v>1185</v>
      </c>
      <c r="D606" s="26" t="s">
        <v>1186</v>
      </c>
      <c r="E606" s="26" t="s">
        <v>1185</v>
      </c>
      <c r="F606" s="27" t="s">
        <v>1186</v>
      </c>
      <c r="G606" s="17" t="s">
        <v>1187</v>
      </c>
      <c r="H606" s="100">
        <f t="shared" si="9"/>
        <v>7</v>
      </c>
      <c r="I606" s="6">
        <v>7</v>
      </c>
      <c r="J606" s="6">
        <v>0</v>
      </c>
      <c r="K606" s="6"/>
    </row>
    <row r="607" spans="1:11">
      <c r="A607" s="153" t="s">
        <v>326</v>
      </c>
      <c r="B607" s="25" t="s">
        <v>83</v>
      </c>
      <c r="C607" s="26" t="s">
        <v>326</v>
      </c>
      <c r="D607" s="26" t="s">
        <v>83</v>
      </c>
      <c r="E607" s="26" t="s">
        <v>326</v>
      </c>
      <c r="F607" s="27" t="s">
        <v>83</v>
      </c>
      <c r="G607" s="17" t="s">
        <v>1188</v>
      </c>
      <c r="H607" s="100">
        <f t="shared" si="9"/>
        <v>18</v>
      </c>
      <c r="I607" s="6">
        <v>18</v>
      </c>
      <c r="J607" s="6">
        <v>0</v>
      </c>
      <c r="K607" s="6"/>
    </row>
    <row r="608" spans="1:11">
      <c r="A608" s="153" t="s">
        <v>1189</v>
      </c>
      <c r="B608" s="25" t="s">
        <v>1190</v>
      </c>
      <c r="C608" s="26" t="s">
        <v>1189</v>
      </c>
      <c r="D608" s="26" t="s">
        <v>1190</v>
      </c>
      <c r="E608" s="26" t="s">
        <v>1189</v>
      </c>
      <c r="F608" s="27" t="s">
        <v>1190</v>
      </c>
      <c r="G608" s="17" t="s">
        <v>1191</v>
      </c>
      <c r="H608" s="100">
        <f t="shared" si="9"/>
        <v>23</v>
      </c>
      <c r="I608" s="6">
        <v>23</v>
      </c>
      <c r="J608" s="6">
        <v>0</v>
      </c>
      <c r="K608" s="6"/>
    </row>
    <row r="609" spans="1:11">
      <c r="A609" s="153" t="s">
        <v>304</v>
      </c>
      <c r="B609" s="25" t="s">
        <v>63</v>
      </c>
      <c r="C609" s="26" t="s">
        <v>304</v>
      </c>
      <c r="D609" s="26" t="s">
        <v>63</v>
      </c>
      <c r="E609" s="26" t="s">
        <v>304</v>
      </c>
      <c r="F609" s="27" t="s">
        <v>63</v>
      </c>
      <c r="G609" s="17" t="s">
        <v>1192</v>
      </c>
      <c r="H609" s="100">
        <f t="shared" si="9"/>
        <v>6</v>
      </c>
      <c r="I609" s="6">
        <v>6</v>
      </c>
      <c r="J609" s="6">
        <v>0</v>
      </c>
      <c r="K609" s="6"/>
    </row>
    <row r="610" spans="1:11">
      <c r="A610" s="153" t="s">
        <v>1193</v>
      </c>
      <c r="B610" s="25" t="s">
        <v>1194</v>
      </c>
      <c r="C610" s="26" t="s">
        <v>1193</v>
      </c>
      <c r="D610" s="26" t="s">
        <v>1194</v>
      </c>
      <c r="E610" s="26" t="s">
        <v>1193</v>
      </c>
      <c r="F610" s="27" t="s">
        <v>1194</v>
      </c>
      <c r="G610" s="17" t="s">
        <v>1195</v>
      </c>
      <c r="H610" s="100">
        <f t="shared" si="9"/>
        <v>20</v>
      </c>
      <c r="I610" s="6">
        <v>20</v>
      </c>
      <c r="J610" s="6">
        <v>0</v>
      </c>
      <c r="K610" s="6"/>
    </row>
    <row r="611" spans="1:11">
      <c r="A611" s="153" t="s">
        <v>347</v>
      </c>
      <c r="B611" s="25" t="s">
        <v>1196</v>
      </c>
      <c r="C611" s="26" t="s">
        <v>347</v>
      </c>
      <c r="D611" s="26" t="s">
        <v>1196</v>
      </c>
      <c r="E611" s="26" t="s">
        <v>347</v>
      </c>
      <c r="F611" s="27" t="s">
        <v>1196</v>
      </c>
      <c r="G611" s="17" t="s">
        <v>1197</v>
      </c>
      <c r="H611" s="100">
        <f t="shared" si="9"/>
        <v>16</v>
      </c>
      <c r="I611" s="6">
        <v>16</v>
      </c>
      <c r="J611" s="6">
        <v>0</v>
      </c>
      <c r="K611" s="6"/>
    </row>
    <row r="612" spans="1:11">
      <c r="A612" s="153" t="s">
        <v>961</v>
      </c>
      <c r="B612" s="22" t="s">
        <v>962</v>
      </c>
      <c r="C612" s="23" t="s">
        <v>961</v>
      </c>
      <c r="D612" s="23" t="s">
        <v>962</v>
      </c>
      <c r="E612" s="23" t="s">
        <v>961</v>
      </c>
      <c r="F612" s="24" t="s">
        <v>962</v>
      </c>
      <c r="G612" s="17" t="s">
        <v>1198</v>
      </c>
      <c r="H612" s="100">
        <f t="shared" si="9"/>
        <v>11</v>
      </c>
      <c r="I612" s="6">
        <v>11</v>
      </c>
      <c r="J612" s="6">
        <v>0</v>
      </c>
      <c r="K612" s="6"/>
    </row>
    <row r="613" spans="1:11">
      <c r="A613" s="153" t="s">
        <v>1199</v>
      </c>
      <c r="B613" s="25" t="s">
        <v>1200</v>
      </c>
      <c r="C613" s="26" t="s">
        <v>1199</v>
      </c>
      <c r="D613" s="26" t="s">
        <v>1200</v>
      </c>
      <c r="E613" s="26" t="s">
        <v>1199</v>
      </c>
      <c r="F613" s="27" t="s">
        <v>1200</v>
      </c>
      <c r="G613" s="17" t="s">
        <v>1201</v>
      </c>
      <c r="H613" s="100">
        <f t="shared" si="9"/>
        <v>18</v>
      </c>
      <c r="I613" s="6">
        <v>18</v>
      </c>
      <c r="J613" s="6">
        <v>0</v>
      </c>
      <c r="K613" s="6"/>
    </row>
    <row r="614" spans="1:11">
      <c r="A614" s="153" t="s">
        <v>1202</v>
      </c>
      <c r="B614" s="25" t="s">
        <v>1203</v>
      </c>
      <c r="C614" s="26" t="s">
        <v>1202</v>
      </c>
      <c r="D614" s="26" t="s">
        <v>1203</v>
      </c>
      <c r="E614" s="26" t="s">
        <v>1202</v>
      </c>
      <c r="F614" s="27" t="s">
        <v>1203</v>
      </c>
      <c r="G614" s="17" t="s">
        <v>1204</v>
      </c>
      <c r="H614" s="100">
        <f t="shared" si="9"/>
        <v>12</v>
      </c>
      <c r="I614" s="6">
        <v>12</v>
      </c>
      <c r="J614" s="6">
        <v>0</v>
      </c>
      <c r="K614" s="6"/>
    </row>
    <row r="615" spans="1:11">
      <c r="A615" s="153" t="s">
        <v>1205</v>
      </c>
      <c r="B615" s="25" t="s">
        <v>656</v>
      </c>
      <c r="C615" s="26" t="s">
        <v>1205</v>
      </c>
      <c r="D615" s="26" t="s">
        <v>656</v>
      </c>
      <c r="E615" s="26" t="s">
        <v>1205</v>
      </c>
      <c r="F615" s="27" t="s">
        <v>656</v>
      </c>
      <c r="G615" s="17" t="s">
        <v>1206</v>
      </c>
      <c r="H615" s="100">
        <f t="shared" si="9"/>
        <v>28</v>
      </c>
      <c r="I615" s="6">
        <v>28</v>
      </c>
      <c r="J615" s="6">
        <v>0</v>
      </c>
      <c r="K615" s="6"/>
    </row>
    <row r="616" spans="1:11">
      <c r="A616" s="149" t="s">
        <v>1207</v>
      </c>
      <c r="B616" s="150"/>
      <c r="C616" s="150"/>
      <c r="D616" s="150"/>
      <c r="E616" s="150"/>
      <c r="F616" s="151"/>
      <c r="G616" s="17" t="s">
        <v>1208</v>
      </c>
      <c r="H616" s="128">
        <f>SUM(H617:H631)</f>
        <v>231</v>
      </c>
      <c r="I616" s="128">
        <f>SUM(I617:I631)</f>
        <v>103</v>
      </c>
      <c r="J616" s="128">
        <f>SUM(J617:J631)</f>
        <v>104</v>
      </c>
      <c r="K616" s="128">
        <f>SUM(K617:K631)</f>
        <v>24</v>
      </c>
    </row>
    <row r="617" spans="1:11">
      <c r="A617" s="153" t="s">
        <v>309</v>
      </c>
      <c r="B617" s="154" t="s">
        <v>60</v>
      </c>
      <c r="C617" s="155"/>
      <c r="D617" s="155"/>
      <c r="E617" s="155"/>
      <c r="F617" s="155"/>
      <c r="G617" s="17" t="s">
        <v>1209</v>
      </c>
      <c r="H617" s="100">
        <f t="shared" si="9"/>
        <v>8</v>
      </c>
      <c r="I617" s="9">
        <v>4</v>
      </c>
      <c r="J617" s="9">
        <v>3</v>
      </c>
      <c r="K617" s="9">
        <v>1</v>
      </c>
    </row>
    <row r="618" spans="1:11">
      <c r="A618" s="153" t="s">
        <v>322</v>
      </c>
      <c r="B618" s="154" t="s">
        <v>166</v>
      </c>
      <c r="C618" s="155"/>
      <c r="D618" s="155"/>
      <c r="E618" s="155"/>
      <c r="F618" s="155"/>
      <c r="G618" s="17" t="s">
        <v>1210</v>
      </c>
      <c r="H618" s="100">
        <f t="shared" si="9"/>
        <v>14</v>
      </c>
      <c r="I618" s="9">
        <v>7</v>
      </c>
      <c r="J618" s="9">
        <v>5</v>
      </c>
      <c r="K618" s="9">
        <v>2</v>
      </c>
    </row>
    <row r="619" spans="1:11">
      <c r="A619" s="153" t="s">
        <v>72</v>
      </c>
      <c r="B619" s="154" t="s">
        <v>315</v>
      </c>
      <c r="C619" s="155"/>
      <c r="D619" s="155"/>
      <c r="E619" s="155"/>
      <c r="F619" s="155"/>
      <c r="G619" s="17" t="s">
        <v>1211</v>
      </c>
      <c r="H619" s="100">
        <f t="shared" si="9"/>
        <v>2</v>
      </c>
      <c r="I619" s="9">
        <v>1</v>
      </c>
      <c r="J619" s="9">
        <v>1</v>
      </c>
      <c r="K619" s="9"/>
    </row>
    <row r="620" spans="1:11">
      <c r="A620" s="153" t="s">
        <v>299</v>
      </c>
      <c r="B620" s="154" t="s">
        <v>173</v>
      </c>
      <c r="C620" s="155"/>
      <c r="D620" s="155"/>
      <c r="E620" s="155"/>
      <c r="F620" s="155"/>
      <c r="G620" s="17" t="s">
        <v>1212</v>
      </c>
      <c r="H620" s="100">
        <f t="shared" si="9"/>
        <v>18</v>
      </c>
      <c r="I620" s="9">
        <v>8</v>
      </c>
      <c r="J620" s="9">
        <v>3</v>
      </c>
      <c r="K620" s="9">
        <v>7</v>
      </c>
    </row>
    <row r="621" spans="1:11">
      <c r="A621" s="153" t="s">
        <v>301</v>
      </c>
      <c r="B621" s="154" t="s">
        <v>171</v>
      </c>
      <c r="C621" s="155"/>
      <c r="D621" s="155"/>
      <c r="E621" s="155"/>
      <c r="F621" s="155"/>
      <c r="G621" s="17" t="s">
        <v>1213</v>
      </c>
      <c r="H621" s="100">
        <f t="shared" si="9"/>
        <v>5</v>
      </c>
      <c r="I621" s="9">
        <v>2</v>
      </c>
      <c r="J621" s="9">
        <v>2</v>
      </c>
      <c r="K621" s="9">
        <v>1</v>
      </c>
    </row>
    <row r="622" spans="1:11">
      <c r="A622" s="153" t="s">
        <v>304</v>
      </c>
      <c r="B622" s="154" t="s">
        <v>148</v>
      </c>
      <c r="C622" s="155"/>
      <c r="D622" s="155"/>
      <c r="E622" s="155"/>
      <c r="F622" s="155"/>
      <c r="G622" s="17" t="s">
        <v>1214</v>
      </c>
      <c r="H622" s="100">
        <f t="shared" si="9"/>
        <v>1</v>
      </c>
      <c r="I622" s="9">
        <v>1</v>
      </c>
      <c r="J622" s="9"/>
      <c r="K622" s="9"/>
    </row>
    <row r="623" spans="1:11">
      <c r="A623" s="153" t="s">
        <v>317</v>
      </c>
      <c r="B623" s="154" t="s">
        <v>1215</v>
      </c>
      <c r="C623" s="155"/>
      <c r="D623" s="155"/>
      <c r="E623" s="155"/>
      <c r="F623" s="155"/>
      <c r="G623" s="17" t="s">
        <v>1216</v>
      </c>
      <c r="H623" s="100">
        <f t="shared" si="9"/>
        <v>20</v>
      </c>
      <c r="I623" s="9">
        <v>10</v>
      </c>
      <c r="J623" s="9">
        <v>6</v>
      </c>
      <c r="K623" s="9">
        <v>4</v>
      </c>
    </row>
    <row r="624" spans="1:11">
      <c r="A624" s="153" t="s">
        <v>577</v>
      </c>
      <c r="B624" s="154" t="s">
        <v>1217</v>
      </c>
      <c r="C624" s="155"/>
      <c r="D624" s="155"/>
      <c r="E624" s="155"/>
      <c r="F624" s="155"/>
      <c r="G624" s="17" t="s">
        <v>1218</v>
      </c>
      <c r="H624" s="100">
        <f t="shared" si="9"/>
        <v>27</v>
      </c>
      <c r="I624" s="9">
        <v>12</v>
      </c>
      <c r="J624" s="9">
        <v>13</v>
      </c>
      <c r="K624" s="9">
        <v>2</v>
      </c>
    </row>
    <row r="625" spans="1:11">
      <c r="A625" s="153" t="s">
        <v>312</v>
      </c>
      <c r="B625" s="154" t="s">
        <v>1219</v>
      </c>
      <c r="C625" s="155"/>
      <c r="D625" s="155"/>
      <c r="E625" s="155"/>
      <c r="F625" s="155"/>
      <c r="G625" s="17" t="s">
        <v>1220</v>
      </c>
      <c r="H625" s="100">
        <f t="shared" si="9"/>
        <v>72</v>
      </c>
      <c r="I625" s="9">
        <v>36</v>
      </c>
      <c r="J625" s="9">
        <v>36</v>
      </c>
      <c r="K625" s="9"/>
    </row>
    <row r="626" spans="1:11">
      <c r="A626" s="153" t="s">
        <v>820</v>
      </c>
      <c r="B626" s="154" t="s">
        <v>1221</v>
      </c>
      <c r="C626" s="155"/>
      <c r="D626" s="155"/>
      <c r="E626" s="155"/>
      <c r="F626" s="155"/>
      <c r="G626" s="17" t="s">
        <v>1222</v>
      </c>
      <c r="H626" s="100">
        <f t="shared" si="9"/>
        <v>3</v>
      </c>
      <c r="I626" s="9">
        <v>1</v>
      </c>
      <c r="J626" s="9">
        <v>1</v>
      </c>
      <c r="K626" s="9">
        <v>1</v>
      </c>
    </row>
    <row r="627" spans="1:11">
      <c r="A627" s="153" t="s">
        <v>1047</v>
      </c>
      <c r="B627" s="154" t="s">
        <v>1223</v>
      </c>
      <c r="C627" s="155"/>
      <c r="D627" s="155"/>
      <c r="E627" s="155"/>
      <c r="F627" s="155"/>
      <c r="G627" s="17" t="s">
        <v>1224</v>
      </c>
      <c r="H627" s="100">
        <f t="shared" si="9"/>
        <v>14</v>
      </c>
      <c r="I627" s="9">
        <v>4</v>
      </c>
      <c r="J627" s="9">
        <v>8</v>
      </c>
      <c r="K627" s="9">
        <v>2</v>
      </c>
    </row>
    <row r="628" spans="1:11">
      <c r="A628" s="153" t="s">
        <v>1120</v>
      </c>
      <c r="B628" s="154" t="s">
        <v>955</v>
      </c>
      <c r="C628" s="155"/>
      <c r="D628" s="155"/>
      <c r="E628" s="155"/>
      <c r="F628" s="155"/>
      <c r="G628" s="17" t="s">
        <v>1225</v>
      </c>
      <c r="H628" s="100">
        <f t="shared" si="9"/>
        <v>7</v>
      </c>
      <c r="I628" s="9"/>
      <c r="J628" s="9">
        <v>7</v>
      </c>
      <c r="K628" s="9"/>
    </row>
    <row r="629" spans="1:11">
      <c r="A629" s="153" t="s">
        <v>1080</v>
      </c>
      <c r="B629" s="154" t="s">
        <v>1226</v>
      </c>
      <c r="C629" s="155"/>
      <c r="D629" s="155"/>
      <c r="E629" s="155"/>
      <c r="F629" s="155"/>
      <c r="G629" s="17" t="s">
        <v>1227</v>
      </c>
      <c r="H629" s="100">
        <f t="shared" si="9"/>
        <v>8</v>
      </c>
      <c r="I629" s="9">
        <v>4</v>
      </c>
      <c r="J629" s="9">
        <v>4</v>
      </c>
      <c r="K629" s="9"/>
    </row>
    <row r="630" spans="1:11">
      <c r="A630" s="153" t="s">
        <v>1228</v>
      </c>
      <c r="B630" s="154" t="s">
        <v>1229</v>
      </c>
      <c r="C630" s="155"/>
      <c r="D630" s="155"/>
      <c r="E630" s="155"/>
      <c r="F630" s="155"/>
      <c r="G630" s="17" t="s">
        <v>1230</v>
      </c>
      <c r="H630" s="100">
        <f t="shared" si="9"/>
        <v>20</v>
      </c>
      <c r="I630" s="9">
        <v>10</v>
      </c>
      <c r="J630" s="9">
        <v>10</v>
      </c>
      <c r="K630" s="9"/>
    </row>
    <row r="631" spans="1:11">
      <c r="A631" s="153" t="s">
        <v>1231</v>
      </c>
      <c r="B631" s="154" t="s">
        <v>1232</v>
      </c>
      <c r="C631" s="155"/>
      <c r="D631" s="155"/>
      <c r="E631" s="155"/>
      <c r="F631" s="155"/>
      <c r="G631" s="17" t="s">
        <v>1233</v>
      </c>
      <c r="H631" s="100">
        <f t="shared" si="9"/>
        <v>12</v>
      </c>
      <c r="I631" s="9">
        <v>3</v>
      </c>
      <c r="J631" s="9">
        <v>5</v>
      </c>
      <c r="K631" s="9">
        <v>4</v>
      </c>
    </row>
    <row r="632" spans="1:11">
      <c r="A632" s="149" t="s">
        <v>1234</v>
      </c>
      <c r="B632" s="150"/>
      <c r="C632" s="150"/>
      <c r="D632" s="150"/>
      <c r="E632" s="150"/>
      <c r="F632" s="151"/>
      <c r="G632" s="17" t="s">
        <v>1235</v>
      </c>
      <c r="H632" s="128">
        <f>SUM(H633:H646)</f>
        <v>103</v>
      </c>
      <c r="I632" s="128">
        <f>SUM(I633:I646)</f>
        <v>96</v>
      </c>
      <c r="J632" s="128">
        <f>SUM(J633:J646)</f>
        <v>7</v>
      </c>
      <c r="K632" s="128">
        <f>SUM(K633:K646)</f>
        <v>0</v>
      </c>
    </row>
    <row r="633" spans="1:11" ht="15.75" customHeight="1">
      <c r="A633" s="195" t="s">
        <v>1236</v>
      </c>
      <c r="B633" s="25" t="s">
        <v>1237</v>
      </c>
      <c r="C633" s="26"/>
      <c r="D633" s="26"/>
      <c r="E633" s="26"/>
      <c r="F633" s="27"/>
      <c r="G633" s="17" t="s">
        <v>1238</v>
      </c>
      <c r="H633" s="100">
        <f t="shared" si="9"/>
        <v>2</v>
      </c>
      <c r="I633" s="9">
        <v>2</v>
      </c>
      <c r="J633" s="9"/>
      <c r="K633" s="9"/>
    </row>
    <row r="634" spans="1:11">
      <c r="A634" s="195" t="s">
        <v>1239</v>
      </c>
      <c r="B634" s="25" t="s">
        <v>1240</v>
      </c>
      <c r="C634" s="26"/>
      <c r="D634" s="26"/>
      <c r="E634" s="26"/>
      <c r="F634" s="27"/>
      <c r="G634" s="17" t="s">
        <v>1241</v>
      </c>
      <c r="H634" s="100">
        <f t="shared" si="9"/>
        <v>8</v>
      </c>
      <c r="I634" s="9">
        <v>8</v>
      </c>
      <c r="J634" s="9"/>
      <c r="K634" s="9"/>
    </row>
    <row r="635" spans="1:11">
      <c r="A635" s="195" t="s">
        <v>1242</v>
      </c>
      <c r="B635" s="25" t="s">
        <v>1243</v>
      </c>
      <c r="C635" s="26"/>
      <c r="D635" s="26"/>
      <c r="E635" s="26"/>
      <c r="F635" s="27"/>
      <c r="G635" s="17" t="s">
        <v>1244</v>
      </c>
      <c r="H635" s="100">
        <f t="shared" si="9"/>
        <v>4</v>
      </c>
      <c r="I635" s="9">
        <v>4</v>
      </c>
      <c r="J635" s="9"/>
      <c r="K635" s="9"/>
    </row>
    <row r="636" spans="1:11">
      <c r="A636" s="195" t="s">
        <v>1245</v>
      </c>
      <c r="B636" s="25" t="s">
        <v>1246</v>
      </c>
      <c r="C636" s="26"/>
      <c r="D636" s="26"/>
      <c r="E636" s="26"/>
      <c r="F636" s="27"/>
      <c r="G636" s="17" t="s">
        <v>1247</v>
      </c>
      <c r="H636" s="100">
        <f t="shared" si="9"/>
        <v>3</v>
      </c>
      <c r="I636" s="9">
        <v>3</v>
      </c>
      <c r="J636" s="9"/>
      <c r="K636" s="9"/>
    </row>
    <row r="637" spans="1:11">
      <c r="A637" s="175" t="s">
        <v>299</v>
      </c>
      <c r="B637" s="25" t="s">
        <v>173</v>
      </c>
      <c r="C637" s="26"/>
      <c r="D637" s="26"/>
      <c r="E637" s="26"/>
      <c r="F637" s="27"/>
      <c r="G637" s="17" t="s">
        <v>1248</v>
      </c>
      <c r="H637" s="100">
        <f t="shared" si="9"/>
        <v>3</v>
      </c>
      <c r="I637" s="9">
        <v>3</v>
      </c>
      <c r="J637" s="9"/>
      <c r="K637" s="9"/>
    </row>
    <row r="638" spans="1:11">
      <c r="A638" s="196" t="s">
        <v>301</v>
      </c>
      <c r="B638" s="25" t="s">
        <v>302</v>
      </c>
      <c r="C638" s="26"/>
      <c r="D638" s="26"/>
      <c r="E638" s="26"/>
      <c r="F638" s="27"/>
      <c r="G638" s="17" t="s">
        <v>1249</v>
      </c>
      <c r="H638" s="100">
        <f t="shared" si="9"/>
        <v>2</v>
      </c>
      <c r="I638" s="9">
        <v>1</v>
      </c>
      <c r="J638" s="9">
        <v>1</v>
      </c>
      <c r="K638" s="9"/>
    </row>
    <row r="639" spans="1:11">
      <c r="A639" s="175" t="s">
        <v>309</v>
      </c>
      <c r="B639" s="25" t="s">
        <v>60</v>
      </c>
      <c r="C639" s="26"/>
      <c r="D639" s="26"/>
      <c r="E639" s="26"/>
      <c r="F639" s="27"/>
      <c r="G639" s="17" t="s">
        <v>1250</v>
      </c>
      <c r="H639" s="100">
        <f t="shared" si="9"/>
        <v>7</v>
      </c>
      <c r="I639" s="9">
        <v>4</v>
      </c>
      <c r="J639" s="9">
        <v>3</v>
      </c>
      <c r="K639" s="9"/>
    </row>
    <row r="640" spans="1:11">
      <c r="A640" s="196" t="s">
        <v>1251</v>
      </c>
      <c r="B640" s="25" t="s">
        <v>509</v>
      </c>
      <c r="C640" s="26"/>
      <c r="D640" s="26"/>
      <c r="E640" s="26"/>
      <c r="F640" s="27"/>
      <c r="G640" s="17" t="s">
        <v>1252</v>
      </c>
      <c r="H640" s="100">
        <f t="shared" ref="H640:H646" si="10">+I640+J640+K640</f>
        <v>5</v>
      </c>
      <c r="I640" s="9">
        <v>5</v>
      </c>
      <c r="J640" s="9"/>
      <c r="K640" s="9"/>
    </row>
    <row r="641" spans="1:11">
      <c r="A641" s="196" t="s">
        <v>1253</v>
      </c>
      <c r="B641" s="25" t="s">
        <v>63</v>
      </c>
      <c r="C641" s="26"/>
      <c r="D641" s="26"/>
      <c r="E641" s="26"/>
      <c r="F641" s="27"/>
      <c r="G641" s="17" t="s">
        <v>1254</v>
      </c>
      <c r="H641" s="100">
        <f t="shared" si="10"/>
        <v>6</v>
      </c>
      <c r="I641" s="9">
        <v>6</v>
      </c>
      <c r="J641" s="9"/>
      <c r="K641" s="9"/>
    </row>
    <row r="642" spans="1:11">
      <c r="A642" s="196" t="s">
        <v>312</v>
      </c>
      <c r="B642" s="25" t="s">
        <v>51</v>
      </c>
      <c r="C642" s="26"/>
      <c r="D642" s="26"/>
      <c r="E642" s="26"/>
      <c r="F642" s="27"/>
      <c r="G642" s="17" t="s">
        <v>1255</v>
      </c>
      <c r="H642" s="100">
        <f t="shared" si="10"/>
        <v>15</v>
      </c>
      <c r="I642" s="9">
        <v>15</v>
      </c>
      <c r="J642" s="9"/>
      <c r="K642" s="9"/>
    </row>
    <row r="643" spans="1:11">
      <c r="A643" s="175" t="s">
        <v>309</v>
      </c>
      <c r="B643" s="106" t="s">
        <v>797</v>
      </c>
      <c r="C643" s="107"/>
      <c r="D643" s="107"/>
      <c r="E643" s="107"/>
      <c r="F643" s="108"/>
      <c r="G643" s="17" t="s">
        <v>1256</v>
      </c>
      <c r="H643" s="100">
        <f t="shared" si="10"/>
        <v>18</v>
      </c>
      <c r="I643" s="9">
        <v>18</v>
      </c>
      <c r="J643" s="9"/>
      <c r="K643" s="9"/>
    </row>
    <row r="644" spans="1:11">
      <c r="A644" s="175" t="s">
        <v>299</v>
      </c>
      <c r="B644" s="106" t="s">
        <v>54</v>
      </c>
      <c r="C644" s="107"/>
      <c r="D644" s="107"/>
      <c r="E644" s="107"/>
      <c r="F644" s="108"/>
      <c r="G644" s="17" t="s">
        <v>1257</v>
      </c>
      <c r="H644" s="100">
        <f t="shared" si="10"/>
        <v>5</v>
      </c>
      <c r="I644" s="9">
        <v>2</v>
      </c>
      <c r="J644" s="9">
        <v>3</v>
      </c>
      <c r="K644" s="9"/>
    </row>
    <row r="645" spans="1:11">
      <c r="A645" s="175" t="s">
        <v>1258</v>
      </c>
      <c r="B645" s="25" t="s">
        <v>1259</v>
      </c>
      <c r="C645" s="26"/>
      <c r="D645" s="26"/>
      <c r="E645" s="26"/>
      <c r="F645" s="27"/>
      <c r="G645" s="17" t="s">
        <v>1260</v>
      </c>
      <c r="H645" s="100">
        <f t="shared" si="10"/>
        <v>20</v>
      </c>
      <c r="I645" s="9">
        <v>20</v>
      </c>
      <c r="J645" s="9"/>
      <c r="K645" s="9"/>
    </row>
    <row r="646" spans="1:11">
      <c r="A646" s="175" t="s">
        <v>322</v>
      </c>
      <c r="B646" s="25" t="s">
        <v>80</v>
      </c>
      <c r="C646" s="26"/>
      <c r="D646" s="26"/>
      <c r="E646" s="26"/>
      <c r="F646" s="27"/>
      <c r="G646" s="17" t="s">
        <v>1261</v>
      </c>
      <c r="H646" s="100">
        <f t="shared" si="10"/>
        <v>5</v>
      </c>
      <c r="I646" s="9">
        <v>5</v>
      </c>
      <c r="J646" s="9"/>
      <c r="K646" s="9"/>
    </row>
    <row r="647" spans="1:11">
      <c r="A647" s="149" t="s">
        <v>1262</v>
      </c>
      <c r="B647" s="149"/>
      <c r="C647" s="149"/>
      <c r="D647" s="149"/>
      <c r="E647" s="149"/>
      <c r="F647" s="149"/>
      <c r="G647" s="17" t="s">
        <v>1263</v>
      </c>
      <c r="H647" s="128">
        <f>SUM(H648:H658)</f>
        <v>96</v>
      </c>
      <c r="I647" s="128">
        <f>SUM(I648:I658)</f>
        <v>78</v>
      </c>
      <c r="J647" s="128">
        <f>SUM(J648:J658)</f>
        <v>18</v>
      </c>
      <c r="K647" s="128">
        <f>SUM(K648:K658)</f>
        <v>0</v>
      </c>
    </row>
    <row r="648" spans="1:11">
      <c r="A648" s="115" t="s">
        <v>59</v>
      </c>
      <c r="B648" s="156" t="s">
        <v>1264</v>
      </c>
      <c r="C648" s="156"/>
      <c r="D648" s="156"/>
      <c r="E648" s="156"/>
      <c r="F648" s="156"/>
      <c r="G648" s="17" t="s">
        <v>1265</v>
      </c>
      <c r="H648" s="100">
        <f t="shared" ref="H648:H658" si="11">+I648+J648+K648</f>
        <v>6</v>
      </c>
      <c r="I648" s="6">
        <v>3</v>
      </c>
      <c r="J648" s="6">
        <v>3</v>
      </c>
      <c r="K648" s="6"/>
    </row>
    <row r="649" spans="1:11">
      <c r="A649" s="115" t="s">
        <v>65</v>
      </c>
      <c r="B649" s="156" t="s">
        <v>66</v>
      </c>
      <c r="C649" s="156"/>
      <c r="D649" s="156"/>
      <c r="E649" s="156"/>
      <c r="F649" s="156"/>
      <c r="G649" s="17" t="s">
        <v>1266</v>
      </c>
      <c r="H649" s="100">
        <f t="shared" si="11"/>
        <v>7</v>
      </c>
      <c r="I649" s="6">
        <v>2</v>
      </c>
      <c r="J649" s="6">
        <v>5</v>
      </c>
      <c r="K649" s="6"/>
    </row>
    <row r="650" spans="1:11">
      <c r="A650" s="115" t="s">
        <v>117</v>
      </c>
      <c r="B650" s="156" t="s">
        <v>1267</v>
      </c>
      <c r="C650" s="156"/>
      <c r="D650" s="156"/>
      <c r="E650" s="156"/>
      <c r="F650" s="156"/>
      <c r="G650" s="17" t="s">
        <v>1268</v>
      </c>
      <c r="H650" s="100">
        <f t="shared" si="11"/>
        <v>4</v>
      </c>
      <c r="I650" s="6">
        <v>3</v>
      </c>
      <c r="J650" s="6">
        <v>1</v>
      </c>
      <c r="K650" s="6"/>
    </row>
    <row r="651" spans="1:11">
      <c r="A651" s="115" t="s">
        <v>53</v>
      </c>
      <c r="B651" s="156" t="s">
        <v>54</v>
      </c>
      <c r="C651" s="156"/>
      <c r="D651" s="156"/>
      <c r="E651" s="156"/>
      <c r="F651" s="156"/>
      <c r="G651" s="17" t="s">
        <v>1269</v>
      </c>
      <c r="H651" s="100">
        <f t="shared" si="11"/>
        <v>15</v>
      </c>
      <c r="I651" s="6">
        <v>11</v>
      </c>
      <c r="J651" s="6">
        <v>4</v>
      </c>
      <c r="K651" s="6"/>
    </row>
    <row r="652" spans="1:11">
      <c r="A652" s="115" t="s">
        <v>44</v>
      </c>
      <c r="B652" s="156" t="s">
        <v>45</v>
      </c>
      <c r="C652" s="156"/>
      <c r="D652" s="156"/>
      <c r="E652" s="156"/>
      <c r="F652" s="156"/>
      <c r="G652" s="17" t="s">
        <v>1270</v>
      </c>
      <c r="H652" s="100">
        <f t="shared" si="11"/>
        <v>7</v>
      </c>
      <c r="I652" s="6">
        <v>5</v>
      </c>
      <c r="J652" s="6">
        <v>2</v>
      </c>
      <c r="K652" s="6"/>
    </row>
    <row r="653" spans="1:11">
      <c r="A653" s="115" t="s">
        <v>274</v>
      </c>
      <c r="B653" s="156" t="s">
        <v>112</v>
      </c>
      <c r="C653" s="156"/>
      <c r="D653" s="156"/>
      <c r="E653" s="156"/>
      <c r="F653" s="156"/>
      <c r="G653" s="17" t="s">
        <v>1271</v>
      </c>
      <c r="H653" s="100">
        <f t="shared" si="11"/>
        <v>10</v>
      </c>
      <c r="I653" s="6">
        <v>10</v>
      </c>
      <c r="J653" s="6">
        <v>0</v>
      </c>
      <c r="K653" s="6"/>
    </row>
    <row r="654" spans="1:11">
      <c r="A654" s="115" t="s">
        <v>186</v>
      </c>
      <c r="B654" s="156" t="s">
        <v>1272</v>
      </c>
      <c r="C654" s="156"/>
      <c r="D654" s="156"/>
      <c r="E654" s="156"/>
      <c r="F654" s="156"/>
      <c r="G654" s="17" t="s">
        <v>1273</v>
      </c>
      <c r="H654" s="100">
        <f t="shared" si="11"/>
        <v>3</v>
      </c>
      <c r="I654" s="6">
        <v>3</v>
      </c>
      <c r="J654" s="6">
        <v>0</v>
      </c>
      <c r="K654" s="6"/>
    </row>
    <row r="655" spans="1:11">
      <c r="A655" s="115" t="s">
        <v>1274</v>
      </c>
      <c r="B655" s="156" t="s">
        <v>1275</v>
      </c>
      <c r="C655" s="156"/>
      <c r="D655" s="156"/>
      <c r="E655" s="156"/>
      <c r="F655" s="156"/>
      <c r="G655" s="17" t="s">
        <v>1276</v>
      </c>
      <c r="H655" s="100">
        <f t="shared" si="11"/>
        <v>6</v>
      </c>
      <c r="I655" s="6">
        <v>3</v>
      </c>
      <c r="J655" s="6">
        <v>3</v>
      </c>
      <c r="K655" s="6"/>
    </row>
    <row r="656" spans="1:11">
      <c r="A656" s="115" t="s">
        <v>1277</v>
      </c>
      <c r="B656" s="156" t="s">
        <v>545</v>
      </c>
      <c r="C656" s="156"/>
      <c r="D656" s="156"/>
      <c r="E656" s="156"/>
      <c r="F656" s="156"/>
      <c r="G656" s="17" t="s">
        <v>1278</v>
      </c>
      <c r="H656" s="100">
        <f t="shared" si="11"/>
        <v>10</v>
      </c>
      <c r="I656" s="6">
        <v>10</v>
      </c>
      <c r="J656" s="6"/>
      <c r="K656" s="6"/>
    </row>
    <row r="657" spans="1:11">
      <c r="A657" s="115" t="s">
        <v>114</v>
      </c>
      <c r="B657" s="156" t="s">
        <v>115</v>
      </c>
      <c r="C657" s="156"/>
      <c r="D657" s="156"/>
      <c r="E657" s="156"/>
      <c r="F657" s="156"/>
      <c r="G657" s="17" t="s">
        <v>1279</v>
      </c>
      <c r="H657" s="100">
        <f t="shared" si="11"/>
        <v>8</v>
      </c>
      <c r="I657" s="6">
        <v>8</v>
      </c>
      <c r="J657" s="6"/>
      <c r="K657" s="6"/>
    </row>
    <row r="658" spans="1:11">
      <c r="A658" s="197"/>
      <c r="B658" s="156" t="s">
        <v>1280</v>
      </c>
      <c r="C658" s="156"/>
      <c r="D658" s="156"/>
      <c r="E658" s="156"/>
      <c r="F658" s="156"/>
      <c r="G658" s="17" t="s">
        <v>1281</v>
      </c>
      <c r="H658" s="100">
        <f t="shared" si="11"/>
        <v>20</v>
      </c>
      <c r="I658" s="6">
        <v>20</v>
      </c>
      <c r="J658" s="6"/>
      <c r="K658" s="6"/>
    </row>
    <row r="659" spans="1:11">
      <c r="A659" s="149" t="s">
        <v>1282</v>
      </c>
      <c r="B659" s="149"/>
      <c r="C659" s="149"/>
      <c r="D659" s="149"/>
      <c r="E659" s="149"/>
      <c r="F659" s="149"/>
      <c r="G659" s="17" t="s">
        <v>1283</v>
      </c>
      <c r="H659" s="128">
        <f>SUM(H660:H684)</f>
        <v>247</v>
      </c>
      <c r="I659" s="128">
        <f>SUM(I660:I684)</f>
        <v>94</v>
      </c>
      <c r="J659" s="128">
        <f>SUM(J660:J684)</f>
        <v>93</v>
      </c>
      <c r="K659" s="128">
        <f>SUM(K660:K684)</f>
        <v>60</v>
      </c>
    </row>
    <row r="660" spans="1:11">
      <c r="A660" s="198" t="s">
        <v>324</v>
      </c>
      <c r="B660" s="157" t="s">
        <v>66</v>
      </c>
      <c r="C660" s="158"/>
      <c r="D660" s="158"/>
      <c r="E660" s="158"/>
      <c r="F660" s="158"/>
      <c r="G660" s="17" t="s">
        <v>1284</v>
      </c>
      <c r="H660" s="100">
        <f t="shared" ref="H660:H723" si="12">+I660+J660+K660</f>
        <v>6</v>
      </c>
      <c r="I660" s="6"/>
      <c r="J660" s="6">
        <v>6</v>
      </c>
      <c r="K660" s="6"/>
    </row>
    <row r="661" spans="1:11">
      <c r="A661" s="198" t="s">
        <v>405</v>
      </c>
      <c r="B661" s="157" t="s">
        <v>367</v>
      </c>
      <c r="C661" s="158"/>
      <c r="D661" s="158"/>
      <c r="E661" s="158"/>
      <c r="F661" s="158"/>
      <c r="G661" s="17" t="s">
        <v>1285</v>
      </c>
      <c r="H661" s="100">
        <f t="shared" si="12"/>
        <v>9</v>
      </c>
      <c r="I661" s="6"/>
      <c r="J661" s="6">
        <v>7</v>
      </c>
      <c r="K661" s="6">
        <v>2</v>
      </c>
    </row>
    <row r="662" spans="1:11">
      <c r="A662" s="198" t="s">
        <v>407</v>
      </c>
      <c r="B662" s="157" t="s">
        <v>1286</v>
      </c>
      <c r="C662" s="158"/>
      <c r="D662" s="158"/>
      <c r="E662" s="158"/>
      <c r="F662" s="158"/>
      <c r="G662" s="17" t="s">
        <v>1287</v>
      </c>
      <c r="H662" s="100">
        <f t="shared" si="12"/>
        <v>16</v>
      </c>
      <c r="I662" s="6"/>
      <c r="J662" s="6">
        <v>16</v>
      </c>
      <c r="K662" s="6"/>
    </row>
    <row r="663" spans="1:11">
      <c r="A663" s="198" t="s">
        <v>317</v>
      </c>
      <c r="B663" s="157" t="s">
        <v>42</v>
      </c>
      <c r="C663" s="158"/>
      <c r="D663" s="158"/>
      <c r="E663" s="158"/>
      <c r="F663" s="158"/>
      <c r="G663" s="17" t="s">
        <v>1288</v>
      </c>
      <c r="H663" s="100">
        <f t="shared" si="12"/>
        <v>17</v>
      </c>
      <c r="I663" s="6"/>
      <c r="J663" s="6">
        <v>12</v>
      </c>
      <c r="K663" s="6">
        <v>5</v>
      </c>
    </row>
    <row r="664" spans="1:11">
      <c r="A664" s="198" t="s">
        <v>322</v>
      </c>
      <c r="B664" s="157" t="s">
        <v>166</v>
      </c>
      <c r="C664" s="158"/>
      <c r="D664" s="158"/>
      <c r="E664" s="158"/>
      <c r="F664" s="158"/>
      <c r="G664" s="17" t="s">
        <v>1289</v>
      </c>
      <c r="H664" s="100">
        <f t="shared" si="12"/>
        <v>14</v>
      </c>
      <c r="I664" s="6"/>
      <c r="J664" s="6">
        <v>5</v>
      </c>
      <c r="K664" s="6">
        <v>9</v>
      </c>
    </row>
    <row r="665" spans="1:11">
      <c r="A665" s="198" t="s">
        <v>423</v>
      </c>
      <c r="B665" s="157" t="s">
        <v>424</v>
      </c>
      <c r="C665" s="158"/>
      <c r="D665" s="158"/>
      <c r="E665" s="158"/>
      <c r="F665" s="158"/>
      <c r="G665" s="17" t="s">
        <v>1290</v>
      </c>
      <c r="H665" s="100">
        <f t="shared" si="12"/>
        <v>2</v>
      </c>
      <c r="I665" s="6"/>
      <c r="J665" s="6">
        <v>2</v>
      </c>
      <c r="K665" s="6"/>
    </row>
    <row r="666" spans="1:11" ht="14.25" customHeight="1">
      <c r="A666" s="198" t="s">
        <v>1291</v>
      </c>
      <c r="B666" s="157" t="s">
        <v>1292</v>
      </c>
      <c r="C666" s="158"/>
      <c r="D666" s="158"/>
      <c r="E666" s="158"/>
      <c r="F666" s="158"/>
      <c r="G666" s="17" t="s">
        <v>1293</v>
      </c>
      <c r="H666" s="100">
        <f t="shared" si="12"/>
        <v>10</v>
      </c>
      <c r="I666" s="6"/>
      <c r="J666" s="6">
        <v>8</v>
      </c>
      <c r="K666" s="6">
        <v>2</v>
      </c>
    </row>
    <row r="667" spans="1:11">
      <c r="A667" s="198" t="s">
        <v>1258</v>
      </c>
      <c r="B667" s="157" t="s">
        <v>1294</v>
      </c>
      <c r="C667" s="158"/>
      <c r="D667" s="158"/>
      <c r="E667" s="158"/>
      <c r="F667" s="158"/>
      <c r="G667" s="17" t="s">
        <v>1295</v>
      </c>
      <c r="H667" s="100">
        <f t="shared" si="12"/>
        <v>3</v>
      </c>
      <c r="I667" s="6"/>
      <c r="J667" s="6">
        <v>3</v>
      </c>
      <c r="K667" s="6"/>
    </row>
    <row r="668" spans="1:11">
      <c r="A668" s="198" t="s">
        <v>309</v>
      </c>
      <c r="B668" s="157" t="s">
        <v>1296</v>
      </c>
      <c r="C668" s="158"/>
      <c r="D668" s="158"/>
      <c r="E668" s="158"/>
      <c r="F668" s="158"/>
      <c r="G668" s="17" t="s">
        <v>1297</v>
      </c>
      <c r="H668" s="100">
        <f t="shared" si="12"/>
        <v>9</v>
      </c>
      <c r="I668" s="6"/>
      <c r="J668" s="6">
        <v>9</v>
      </c>
      <c r="K668" s="6"/>
    </row>
    <row r="669" spans="1:11">
      <c r="A669" s="199" t="s">
        <v>1298</v>
      </c>
      <c r="B669" s="157" t="s">
        <v>497</v>
      </c>
      <c r="C669" s="158"/>
      <c r="D669" s="158"/>
      <c r="E669" s="158"/>
      <c r="F669" s="158"/>
      <c r="G669" s="17" t="s">
        <v>1299</v>
      </c>
      <c r="H669" s="100">
        <f t="shared" si="12"/>
        <v>6</v>
      </c>
      <c r="I669" s="6"/>
      <c r="J669" s="6"/>
      <c r="K669" s="6">
        <v>6</v>
      </c>
    </row>
    <row r="670" spans="1:11">
      <c r="A670" s="199" t="s">
        <v>1300</v>
      </c>
      <c r="B670" s="157" t="s">
        <v>1301</v>
      </c>
      <c r="C670" s="158"/>
      <c r="D670" s="158"/>
      <c r="E670" s="158"/>
      <c r="F670" s="158"/>
      <c r="G670" s="17" t="s">
        <v>1302</v>
      </c>
      <c r="H670" s="100">
        <f t="shared" si="12"/>
        <v>4</v>
      </c>
      <c r="I670" s="6"/>
      <c r="J670" s="6"/>
      <c r="K670" s="6">
        <v>4</v>
      </c>
    </row>
    <row r="671" spans="1:11">
      <c r="A671" s="199" t="s">
        <v>1303</v>
      </c>
      <c r="B671" s="157" t="s">
        <v>1304</v>
      </c>
      <c r="C671" s="158"/>
      <c r="D671" s="158"/>
      <c r="E671" s="158"/>
      <c r="F671" s="158"/>
      <c r="G671" s="17" t="s">
        <v>1305</v>
      </c>
      <c r="H671" s="100">
        <f t="shared" si="12"/>
        <v>13</v>
      </c>
      <c r="I671" s="6"/>
      <c r="J671" s="6"/>
      <c r="K671" s="6">
        <v>13</v>
      </c>
    </row>
    <row r="672" spans="1:11">
      <c r="A672" s="200" t="s">
        <v>1306</v>
      </c>
      <c r="B672" s="157" t="s">
        <v>1307</v>
      </c>
      <c r="C672" s="158"/>
      <c r="D672" s="158"/>
      <c r="E672" s="158"/>
      <c r="F672" s="158"/>
      <c r="G672" s="17" t="s">
        <v>1308</v>
      </c>
      <c r="H672" s="100">
        <f t="shared" si="12"/>
        <v>4</v>
      </c>
      <c r="I672" s="6"/>
      <c r="J672" s="6"/>
      <c r="K672" s="6">
        <v>4</v>
      </c>
    </row>
    <row r="673" spans="1:11">
      <c r="A673" s="198" t="s">
        <v>299</v>
      </c>
      <c r="B673" s="157" t="s">
        <v>173</v>
      </c>
      <c r="C673" s="158"/>
      <c r="D673" s="158"/>
      <c r="E673" s="158"/>
      <c r="F673" s="158"/>
      <c r="G673" s="17" t="s">
        <v>1309</v>
      </c>
      <c r="H673" s="100">
        <f t="shared" si="12"/>
        <v>21</v>
      </c>
      <c r="I673" s="6">
        <v>16</v>
      </c>
      <c r="J673" s="6"/>
      <c r="K673" s="6">
        <v>5</v>
      </c>
    </row>
    <row r="674" spans="1:11">
      <c r="A674" s="200" t="s">
        <v>350</v>
      </c>
      <c r="B674" s="157" t="s">
        <v>204</v>
      </c>
      <c r="C674" s="158"/>
      <c r="D674" s="158"/>
      <c r="E674" s="158"/>
      <c r="F674" s="158"/>
      <c r="G674" s="17" t="s">
        <v>1310</v>
      </c>
      <c r="H674" s="100">
        <f t="shared" si="12"/>
        <v>21</v>
      </c>
      <c r="I674" s="6">
        <v>21</v>
      </c>
      <c r="J674" s="6"/>
      <c r="K674" s="6"/>
    </row>
    <row r="675" spans="1:11">
      <c r="A675" s="198" t="s">
        <v>1311</v>
      </c>
      <c r="B675" s="157" t="s">
        <v>1312</v>
      </c>
      <c r="C675" s="158"/>
      <c r="D675" s="158"/>
      <c r="E675" s="158"/>
      <c r="F675" s="158"/>
      <c r="G675" s="17" t="s">
        <v>1313</v>
      </c>
      <c r="H675" s="100">
        <f t="shared" si="12"/>
        <v>9</v>
      </c>
      <c r="I675" s="6">
        <v>9</v>
      </c>
      <c r="J675" s="6"/>
      <c r="K675" s="6"/>
    </row>
    <row r="676" spans="1:11">
      <c r="A676" s="198" t="s">
        <v>1114</v>
      </c>
      <c r="B676" s="157" t="s">
        <v>996</v>
      </c>
      <c r="C676" s="158"/>
      <c r="D676" s="158"/>
      <c r="E676" s="158"/>
      <c r="F676" s="158"/>
      <c r="G676" s="17" t="s">
        <v>1314</v>
      </c>
      <c r="H676" s="100">
        <f t="shared" si="12"/>
        <v>18</v>
      </c>
      <c r="I676" s="6">
        <v>18</v>
      </c>
      <c r="J676" s="6"/>
      <c r="K676" s="6"/>
    </row>
    <row r="677" spans="1:11">
      <c r="A677" s="198" t="s">
        <v>1315</v>
      </c>
      <c r="B677" s="157" t="s">
        <v>896</v>
      </c>
      <c r="C677" s="158"/>
      <c r="D677" s="158"/>
      <c r="E677" s="158"/>
      <c r="F677" s="158"/>
      <c r="G677" s="17" t="s">
        <v>1316</v>
      </c>
      <c r="H677" s="100">
        <f t="shared" si="12"/>
        <v>4</v>
      </c>
      <c r="I677" s="6"/>
      <c r="J677" s="6">
        <v>4</v>
      </c>
      <c r="K677" s="6"/>
    </row>
    <row r="678" spans="1:11">
      <c r="A678" s="198" t="s">
        <v>1117</v>
      </c>
      <c r="B678" s="157" t="s">
        <v>1317</v>
      </c>
      <c r="C678" s="158"/>
      <c r="D678" s="158"/>
      <c r="E678" s="158"/>
      <c r="F678" s="158"/>
      <c r="G678" s="17" t="s">
        <v>1318</v>
      </c>
      <c r="H678" s="100">
        <f t="shared" si="12"/>
        <v>10</v>
      </c>
      <c r="I678" s="6"/>
      <c r="J678" s="6">
        <v>10</v>
      </c>
      <c r="K678" s="6"/>
    </row>
    <row r="679" spans="1:11">
      <c r="A679" s="198" t="s">
        <v>936</v>
      </c>
      <c r="B679" s="157" t="s">
        <v>1319</v>
      </c>
      <c r="C679" s="158"/>
      <c r="D679" s="158"/>
      <c r="E679" s="158"/>
      <c r="F679" s="158"/>
      <c r="G679" s="17" t="s">
        <v>1320</v>
      </c>
      <c r="H679" s="100">
        <f t="shared" si="12"/>
        <v>8</v>
      </c>
      <c r="I679" s="6"/>
      <c r="J679" s="6">
        <v>8</v>
      </c>
      <c r="K679" s="6"/>
    </row>
    <row r="680" spans="1:11">
      <c r="A680" s="198" t="s">
        <v>1321</v>
      </c>
      <c r="B680" s="157" t="s">
        <v>1322</v>
      </c>
      <c r="C680" s="158"/>
      <c r="D680" s="158"/>
      <c r="E680" s="158"/>
      <c r="F680" s="158"/>
      <c r="G680" s="17" t="s">
        <v>1323</v>
      </c>
      <c r="H680" s="100">
        <f t="shared" si="12"/>
        <v>3</v>
      </c>
      <c r="I680" s="6"/>
      <c r="J680" s="6">
        <v>3</v>
      </c>
      <c r="K680" s="6"/>
    </row>
    <row r="681" spans="1:11">
      <c r="A681" s="198" t="s">
        <v>951</v>
      </c>
      <c r="B681" s="157" t="s">
        <v>1324</v>
      </c>
      <c r="C681" s="158"/>
      <c r="D681" s="158"/>
      <c r="E681" s="158"/>
      <c r="F681" s="158"/>
      <c r="G681" s="17" t="s">
        <v>1325</v>
      </c>
      <c r="H681" s="100">
        <f t="shared" si="12"/>
        <v>11</v>
      </c>
      <c r="I681" s="6">
        <v>11</v>
      </c>
      <c r="J681" s="6"/>
      <c r="K681" s="6"/>
    </row>
    <row r="682" spans="1:11">
      <c r="A682" s="198" t="s">
        <v>1080</v>
      </c>
      <c r="B682" s="157" t="s">
        <v>1081</v>
      </c>
      <c r="C682" s="158"/>
      <c r="D682" s="158"/>
      <c r="E682" s="158"/>
      <c r="F682" s="158"/>
      <c r="G682" s="17" t="s">
        <v>1326</v>
      </c>
      <c r="H682" s="100">
        <f t="shared" si="12"/>
        <v>9</v>
      </c>
      <c r="I682" s="6">
        <v>9</v>
      </c>
      <c r="J682" s="6"/>
      <c r="K682" s="6"/>
    </row>
    <row r="683" spans="1:11">
      <c r="A683" s="198" t="s">
        <v>1327</v>
      </c>
      <c r="B683" s="157" t="s">
        <v>1328</v>
      </c>
      <c r="C683" s="158"/>
      <c r="D683" s="158"/>
      <c r="E683" s="158"/>
      <c r="F683" s="158"/>
      <c r="G683" s="17" t="s">
        <v>1329</v>
      </c>
      <c r="H683" s="100">
        <f t="shared" si="12"/>
        <v>10</v>
      </c>
      <c r="I683" s="6">
        <v>10</v>
      </c>
      <c r="J683" s="6"/>
      <c r="K683" s="6"/>
    </row>
    <row r="684" spans="1:11">
      <c r="A684" s="180" t="s">
        <v>75</v>
      </c>
      <c r="B684" s="157" t="s">
        <v>159</v>
      </c>
      <c r="C684" s="158"/>
      <c r="D684" s="158"/>
      <c r="E684" s="158"/>
      <c r="F684" s="158"/>
      <c r="G684" s="17" t="s">
        <v>1330</v>
      </c>
      <c r="H684" s="100">
        <f t="shared" si="12"/>
        <v>10</v>
      </c>
      <c r="I684" s="6"/>
      <c r="J684" s="6"/>
      <c r="K684" s="6">
        <v>10</v>
      </c>
    </row>
    <row r="685" spans="1:11">
      <c r="A685" s="149" t="s">
        <v>1331</v>
      </c>
      <c r="B685" s="149"/>
      <c r="C685" s="149"/>
      <c r="D685" s="149"/>
      <c r="E685" s="149"/>
      <c r="F685" s="149"/>
      <c r="G685" s="17" t="s">
        <v>1332</v>
      </c>
      <c r="H685" s="128">
        <f>SUM(H686:H713)</f>
        <v>312</v>
      </c>
      <c r="I685" s="128">
        <f>SUM(I686:I713)</f>
        <v>227</v>
      </c>
      <c r="J685" s="128">
        <f>SUM(J686:J713)</f>
        <v>85</v>
      </c>
      <c r="K685" s="128">
        <f>SUM(K686:K713)</f>
        <v>0</v>
      </c>
    </row>
    <row r="686" spans="1:11">
      <c r="A686" s="201" t="s">
        <v>62</v>
      </c>
      <c r="B686" s="106" t="s">
        <v>63</v>
      </c>
      <c r="C686" s="107"/>
      <c r="D686" s="107"/>
      <c r="E686" s="107"/>
      <c r="F686" s="108"/>
      <c r="G686" s="17" t="s">
        <v>1333</v>
      </c>
      <c r="H686" s="100">
        <f t="shared" si="12"/>
        <v>37</v>
      </c>
      <c r="I686" s="6">
        <v>26</v>
      </c>
      <c r="J686" s="6">
        <v>11</v>
      </c>
      <c r="K686" s="6"/>
    </row>
    <row r="687" spans="1:11">
      <c r="A687" s="201" t="s">
        <v>628</v>
      </c>
      <c r="B687" s="106" t="s">
        <v>83</v>
      </c>
      <c r="C687" s="107"/>
      <c r="D687" s="107"/>
      <c r="E687" s="107"/>
      <c r="F687" s="108"/>
      <c r="G687" s="17" t="s">
        <v>1334</v>
      </c>
      <c r="H687" s="100">
        <f t="shared" si="12"/>
        <v>36</v>
      </c>
      <c r="I687" s="6">
        <v>21</v>
      </c>
      <c r="J687" s="6">
        <v>15</v>
      </c>
      <c r="K687" s="6"/>
    </row>
    <row r="688" spans="1:11">
      <c r="A688" s="201" t="s">
        <v>1335</v>
      </c>
      <c r="B688" s="106" t="s">
        <v>1336</v>
      </c>
      <c r="C688" s="107"/>
      <c r="D688" s="107"/>
      <c r="E688" s="107"/>
      <c r="F688" s="108"/>
      <c r="G688" s="17" t="s">
        <v>1337</v>
      </c>
      <c r="H688" s="100">
        <f t="shared" si="12"/>
        <v>13</v>
      </c>
      <c r="I688" s="6">
        <v>9</v>
      </c>
      <c r="J688" s="6">
        <v>4</v>
      </c>
      <c r="K688" s="6"/>
    </row>
    <row r="689" spans="1:11">
      <c r="A689" s="201" t="s">
        <v>38</v>
      </c>
      <c r="B689" s="106" t="s">
        <v>96</v>
      </c>
      <c r="C689" s="107"/>
      <c r="D689" s="107"/>
      <c r="E689" s="107"/>
      <c r="F689" s="108"/>
      <c r="G689" s="17" t="s">
        <v>1338</v>
      </c>
      <c r="H689" s="100">
        <f t="shared" si="12"/>
        <v>6</v>
      </c>
      <c r="I689" s="6">
        <v>5</v>
      </c>
      <c r="J689" s="6">
        <v>1</v>
      </c>
      <c r="K689" s="6"/>
    </row>
    <row r="690" spans="1:11">
      <c r="A690" s="201" t="s">
        <v>228</v>
      </c>
      <c r="B690" s="106" t="s">
        <v>229</v>
      </c>
      <c r="C690" s="107"/>
      <c r="D690" s="107"/>
      <c r="E690" s="107"/>
      <c r="F690" s="108"/>
      <c r="G690" s="17" t="s">
        <v>1339</v>
      </c>
      <c r="H690" s="100">
        <f t="shared" si="12"/>
        <v>10</v>
      </c>
      <c r="I690" s="6">
        <v>7</v>
      </c>
      <c r="J690" s="6">
        <v>3</v>
      </c>
      <c r="K690" s="6"/>
    </row>
    <row r="691" spans="1:11">
      <c r="A691" s="201" t="s">
        <v>649</v>
      </c>
      <c r="B691" s="106" t="s">
        <v>1340</v>
      </c>
      <c r="C691" s="107"/>
      <c r="D691" s="107"/>
      <c r="E691" s="107"/>
      <c r="F691" s="108"/>
      <c r="G691" s="17" t="s">
        <v>1341</v>
      </c>
      <c r="H691" s="100">
        <f t="shared" si="12"/>
        <v>11</v>
      </c>
      <c r="I691" s="6">
        <v>11</v>
      </c>
      <c r="J691" s="6">
        <v>0</v>
      </c>
      <c r="K691" s="6"/>
    </row>
    <row r="692" spans="1:11">
      <c r="A692" s="201" t="s">
        <v>44</v>
      </c>
      <c r="B692" s="106" t="s">
        <v>1342</v>
      </c>
      <c r="C692" s="107"/>
      <c r="D692" s="107"/>
      <c r="E692" s="107"/>
      <c r="F692" s="108"/>
      <c r="G692" s="17" t="s">
        <v>1343</v>
      </c>
      <c r="H692" s="100">
        <f t="shared" si="12"/>
        <v>10</v>
      </c>
      <c r="I692" s="6">
        <v>9</v>
      </c>
      <c r="J692" s="6">
        <v>1</v>
      </c>
      <c r="K692" s="6"/>
    </row>
    <row r="693" spans="1:11">
      <c r="A693" s="201" t="s">
        <v>165</v>
      </c>
      <c r="B693" s="106" t="s">
        <v>80</v>
      </c>
      <c r="C693" s="107"/>
      <c r="D693" s="107"/>
      <c r="E693" s="107"/>
      <c r="F693" s="108"/>
      <c r="G693" s="17" t="s">
        <v>1344</v>
      </c>
      <c r="H693" s="100">
        <f t="shared" si="12"/>
        <v>5</v>
      </c>
      <c r="I693" s="6">
        <v>2</v>
      </c>
      <c r="J693" s="6">
        <v>3</v>
      </c>
      <c r="K693" s="6"/>
    </row>
    <row r="694" spans="1:11">
      <c r="A694" s="201" t="s">
        <v>280</v>
      </c>
      <c r="B694" s="106" t="s">
        <v>281</v>
      </c>
      <c r="C694" s="107"/>
      <c r="D694" s="107"/>
      <c r="E694" s="107"/>
      <c r="F694" s="108"/>
      <c r="G694" s="17" t="s">
        <v>1345</v>
      </c>
      <c r="H694" s="100">
        <f t="shared" si="12"/>
        <v>11</v>
      </c>
      <c r="I694" s="6">
        <v>7</v>
      </c>
      <c r="J694" s="6">
        <v>4</v>
      </c>
      <c r="K694" s="6"/>
    </row>
    <row r="695" spans="1:11">
      <c r="A695" s="201" t="s">
        <v>41</v>
      </c>
      <c r="B695" s="106" t="s">
        <v>42</v>
      </c>
      <c r="C695" s="107"/>
      <c r="D695" s="107"/>
      <c r="E695" s="107"/>
      <c r="F695" s="108"/>
      <c r="G695" s="17" t="s">
        <v>1346</v>
      </c>
      <c r="H695" s="100">
        <f t="shared" si="12"/>
        <v>36</v>
      </c>
      <c r="I695" s="6">
        <v>17</v>
      </c>
      <c r="J695" s="6">
        <v>19</v>
      </c>
      <c r="K695" s="6"/>
    </row>
    <row r="696" spans="1:11">
      <c r="A696" s="201" t="s">
        <v>884</v>
      </c>
      <c r="B696" s="106" t="s">
        <v>1347</v>
      </c>
      <c r="C696" s="107"/>
      <c r="D696" s="107"/>
      <c r="E696" s="107"/>
      <c r="F696" s="108"/>
      <c r="G696" s="17" t="s">
        <v>1348</v>
      </c>
      <c r="H696" s="100">
        <f t="shared" si="12"/>
        <v>5</v>
      </c>
      <c r="I696" s="6">
        <v>2</v>
      </c>
      <c r="J696" s="6">
        <v>3</v>
      </c>
      <c r="K696" s="6"/>
    </row>
    <row r="697" spans="1:11">
      <c r="A697" s="175" t="s">
        <v>53</v>
      </c>
      <c r="B697" s="122" t="s">
        <v>54</v>
      </c>
      <c r="C697" s="123"/>
      <c r="D697" s="123"/>
      <c r="E697" s="123"/>
      <c r="F697" s="124"/>
      <c r="G697" s="17" t="s">
        <v>1349</v>
      </c>
      <c r="H697" s="100">
        <f t="shared" si="12"/>
        <v>9</v>
      </c>
      <c r="I697" s="6">
        <v>9</v>
      </c>
      <c r="J697" s="6"/>
      <c r="K697" s="6"/>
    </row>
    <row r="698" spans="1:11">
      <c r="A698" s="201" t="s">
        <v>1350</v>
      </c>
      <c r="B698" s="106" t="s">
        <v>1351</v>
      </c>
      <c r="C698" s="107"/>
      <c r="D698" s="107"/>
      <c r="E698" s="107"/>
      <c r="F698" s="108"/>
      <c r="G698" s="17" t="s">
        <v>1352</v>
      </c>
      <c r="H698" s="100">
        <f t="shared" si="12"/>
        <v>5</v>
      </c>
      <c r="I698" s="6">
        <v>5</v>
      </c>
      <c r="J698" s="6"/>
      <c r="K698" s="6"/>
    </row>
    <row r="699" spans="1:11">
      <c r="A699" s="201" t="s">
        <v>1353</v>
      </c>
      <c r="B699" s="106" t="s">
        <v>858</v>
      </c>
      <c r="C699" s="107"/>
      <c r="D699" s="107"/>
      <c r="E699" s="107"/>
      <c r="F699" s="108"/>
      <c r="G699" s="17" t="s">
        <v>1354</v>
      </c>
      <c r="H699" s="100">
        <f t="shared" si="12"/>
        <v>11</v>
      </c>
      <c r="I699" s="6">
        <v>11</v>
      </c>
      <c r="J699" s="6"/>
      <c r="K699" s="6"/>
    </row>
    <row r="700" spans="1:11">
      <c r="A700" s="201" t="s">
        <v>1355</v>
      </c>
      <c r="B700" s="106" t="s">
        <v>1356</v>
      </c>
      <c r="C700" s="107"/>
      <c r="D700" s="107"/>
      <c r="E700" s="107"/>
      <c r="F700" s="108"/>
      <c r="G700" s="17" t="s">
        <v>1357</v>
      </c>
      <c r="H700" s="100">
        <f t="shared" si="12"/>
        <v>10</v>
      </c>
      <c r="I700" s="6">
        <v>9</v>
      </c>
      <c r="J700" s="6">
        <v>1</v>
      </c>
      <c r="K700" s="6"/>
    </row>
    <row r="701" spans="1:11">
      <c r="A701" s="175" t="s">
        <v>1358</v>
      </c>
      <c r="B701" s="97" t="s">
        <v>1359</v>
      </c>
      <c r="C701" s="98"/>
      <c r="D701" s="98"/>
      <c r="E701" s="98"/>
      <c r="F701" s="99"/>
      <c r="G701" s="17" t="s">
        <v>1360</v>
      </c>
      <c r="H701" s="100">
        <f t="shared" si="12"/>
        <v>1</v>
      </c>
      <c r="I701" s="6">
        <v>0</v>
      </c>
      <c r="J701" s="6">
        <v>1</v>
      </c>
      <c r="K701" s="6"/>
    </row>
    <row r="702" spans="1:11">
      <c r="A702" s="175" t="s">
        <v>1361</v>
      </c>
      <c r="B702" s="97" t="s">
        <v>248</v>
      </c>
      <c r="C702" s="98"/>
      <c r="D702" s="98"/>
      <c r="E702" s="98"/>
      <c r="F702" s="99"/>
      <c r="G702" s="17" t="s">
        <v>1362</v>
      </c>
      <c r="H702" s="100">
        <f t="shared" si="12"/>
        <v>10</v>
      </c>
      <c r="I702" s="6">
        <v>10</v>
      </c>
      <c r="J702" s="6"/>
      <c r="K702" s="6"/>
    </row>
    <row r="703" spans="1:11">
      <c r="A703" s="176" t="s">
        <v>250</v>
      </c>
      <c r="B703" s="106" t="s">
        <v>251</v>
      </c>
      <c r="C703" s="107"/>
      <c r="D703" s="107"/>
      <c r="E703" s="107"/>
      <c r="F703" s="108"/>
      <c r="G703" s="17" t="s">
        <v>1363</v>
      </c>
      <c r="H703" s="100">
        <f t="shared" si="12"/>
        <v>2</v>
      </c>
      <c r="I703" s="6">
        <v>1</v>
      </c>
      <c r="J703" s="6">
        <v>1</v>
      </c>
      <c r="K703" s="6"/>
    </row>
    <row r="704" spans="1:11">
      <c r="A704" s="201" t="s">
        <v>1364</v>
      </c>
      <c r="B704" s="106" t="s">
        <v>1072</v>
      </c>
      <c r="C704" s="107"/>
      <c r="D704" s="107"/>
      <c r="E704" s="107"/>
      <c r="F704" s="108"/>
      <c r="G704" s="17" t="s">
        <v>1365</v>
      </c>
      <c r="H704" s="100">
        <f t="shared" si="12"/>
        <v>8</v>
      </c>
      <c r="I704" s="6">
        <v>5</v>
      </c>
      <c r="J704" s="6">
        <v>3</v>
      </c>
      <c r="K704" s="6"/>
    </row>
    <row r="705" spans="1:11">
      <c r="A705" s="201" t="s">
        <v>1366</v>
      </c>
      <c r="B705" s="106" t="s">
        <v>1367</v>
      </c>
      <c r="C705" s="107"/>
      <c r="D705" s="107"/>
      <c r="E705" s="107"/>
      <c r="F705" s="108"/>
      <c r="G705" s="17" t="s">
        <v>1368</v>
      </c>
      <c r="H705" s="100">
        <f t="shared" si="12"/>
        <v>10</v>
      </c>
      <c r="I705" s="6">
        <v>4</v>
      </c>
      <c r="J705" s="6">
        <v>6</v>
      </c>
      <c r="K705" s="6"/>
    </row>
    <row r="706" spans="1:11">
      <c r="A706" s="201" t="s">
        <v>1369</v>
      </c>
      <c r="B706" s="106" t="s">
        <v>1370</v>
      </c>
      <c r="C706" s="107"/>
      <c r="D706" s="107"/>
      <c r="E706" s="107"/>
      <c r="F706" s="108"/>
      <c r="G706" s="17" t="s">
        <v>1371</v>
      </c>
      <c r="H706" s="100">
        <f t="shared" si="12"/>
        <v>7</v>
      </c>
      <c r="I706" s="6">
        <v>7</v>
      </c>
      <c r="J706" s="6"/>
      <c r="K706" s="6"/>
    </row>
    <row r="707" spans="1:11">
      <c r="A707" s="201" t="s">
        <v>1372</v>
      </c>
      <c r="B707" s="106" t="s">
        <v>1160</v>
      </c>
      <c r="C707" s="107"/>
      <c r="D707" s="107"/>
      <c r="E707" s="107"/>
      <c r="F707" s="108"/>
      <c r="G707" s="17" t="s">
        <v>1373</v>
      </c>
      <c r="H707" s="100">
        <f t="shared" si="12"/>
        <v>10</v>
      </c>
      <c r="I707" s="6">
        <v>4</v>
      </c>
      <c r="J707" s="6">
        <v>6</v>
      </c>
      <c r="K707" s="6"/>
    </row>
    <row r="708" spans="1:11">
      <c r="A708" s="201" t="s">
        <v>1374</v>
      </c>
      <c r="B708" s="106" t="s">
        <v>1015</v>
      </c>
      <c r="C708" s="107"/>
      <c r="D708" s="107"/>
      <c r="E708" s="107"/>
      <c r="F708" s="108"/>
      <c r="G708" s="17" t="s">
        <v>1375</v>
      </c>
      <c r="H708" s="100">
        <f t="shared" si="12"/>
        <v>8</v>
      </c>
      <c r="I708" s="6">
        <v>8</v>
      </c>
      <c r="J708" s="6"/>
      <c r="K708" s="6"/>
    </row>
    <row r="709" spans="1:11">
      <c r="A709" s="201" t="s">
        <v>1376</v>
      </c>
      <c r="B709" s="106" t="s">
        <v>1377</v>
      </c>
      <c r="C709" s="107"/>
      <c r="D709" s="107"/>
      <c r="E709" s="107"/>
      <c r="F709" s="108"/>
      <c r="G709" s="17" t="s">
        <v>1378</v>
      </c>
      <c r="H709" s="100">
        <f t="shared" si="12"/>
        <v>7</v>
      </c>
      <c r="I709" s="6">
        <v>4</v>
      </c>
      <c r="J709" s="6">
        <v>3</v>
      </c>
      <c r="K709" s="6"/>
    </row>
    <row r="710" spans="1:11">
      <c r="A710" s="201" t="s">
        <v>1379</v>
      </c>
      <c r="B710" s="106" t="s">
        <v>1380</v>
      </c>
      <c r="C710" s="107"/>
      <c r="D710" s="107"/>
      <c r="E710" s="107"/>
      <c r="F710" s="108"/>
      <c r="G710" s="17" t="s">
        <v>1381</v>
      </c>
      <c r="H710" s="100">
        <f t="shared" si="12"/>
        <v>10</v>
      </c>
      <c r="I710" s="6">
        <v>10</v>
      </c>
      <c r="J710" s="6"/>
      <c r="K710" s="6"/>
    </row>
    <row r="711" spans="1:11">
      <c r="A711" s="201" t="s">
        <v>1382</v>
      </c>
      <c r="B711" s="106" t="s">
        <v>1383</v>
      </c>
      <c r="C711" s="107"/>
      <c r="D711" s="107"/>
      <c r="E711" s="107"/>
      <c r="F711" s="108"/>
      <c r="G711" s="17" t="s">
        <v>1384</v>
      </c>
      <c r="H711" s="100">
        <f t="shared" si="12"/>
        <v>9</v>
      </c>
      <c r="I711" s="6">
        <v>9</v>
      </c>
      <c r="J711" s="6"/>
      <c r="K711" s="6"/>
    </row>
    <row r="712" spans="1:11">
      <c r="A712" s="201" t="s">
        <v>1385</v>
      </c>
      <c r="B712" s="106" t="s">
        <v>1386</v>
      </c>
      <c r="C712" s="107"/>
      <c r="D712" s="107"/>
      <c r="E712" s="107"/>
      <c r="F712" s="108"/>
      <c r="G712" s="17" t="s">
        <v>1387</v>
      </c>
      <c r="H712" s="100">
        <f t="shared" si="12"/>
        <v>5</v>
      </c>
      <c r="I712" s="6">
        <v>5</v>
      </c>
      <c r="J712" s="6"/>
      <c r="K712" s="6"/>
    </row>
    <row r="713" spans="1:11">
      <c r="A713" s="175" t="s">
        <v>1388</v>
      </c>
      <c r="B713" s="106" t="s">
        <v>1389</v>
      </c>
      <c r="C713" s="107"/>
      <c r="D713" s="107"/>
      <c r="E713" s="107"/>
      <c r="F713" s="108"/>
      <c r="G713" s="17" t="s">
        <v>1390</v>
      </c>
      <c r="H713" s="100">
        <f t="shared" si="12"/>
        <v>10</v>
      </c>
      <c r="I713" s="6">
        <v>10</v>
      </c>
      <c r="J713" s="6"/>
      <c r="K713" s="6"/>
    </row>
    <row r="714" spans="1:11">
      <c r="A714" s="149" t="s">
        <v>1391</v>
      </c>
      <c r="B714" s="149"/>
      <c r="C714" s="149"/>
      <c r="D714" s="149"/>
      <c r="E714" s="149"/>
      <c r="F714" s="149"/>
      <c r="G714" s="17" t="s">
        <v>1392</v>
      </c>
      <c r="H714" s="128">
        <f>SUM(H715:H741)</f>
        <v>241</v>
      </c>
      <c r="I714" s="128">
        <f>SUM(I715:I741)</f>
        <v>146</v>
      </c>
      <c r="J714" s="128">
        <f>SUM(J715:J741)</f>
        <v>45</v>
      </c>
      <c r="K714" s="128">
        <f>SUM(K715:K741)</f>
        <v>50</v>
      </c>
    </row>
    <row r="715" spans="1:11">
      <c r="A715" s="202" t="s">
        <v>1393</v>
      </c>
      <c r="B715" s="160" t="s">
        <v>1078</v>
      </c>
      <c r="C715" s="223"/>
      <c r="D715" s="223"/>
      <c r="E715" s="223"/>
      <c r="F715" s="224"/>
      <c r="G715" s="17" t="s">
        <v>1394</v>
      </c>
      <c r="H715" s="100">
        <f t="shared" si="12"/>
        <v>2</v>
      </c>
      <c r="I715" s="161">
        <v>2</v>
      </c>
      <c r="J715" s="161"/>
      <c r="K715" s="161"/>
    </row>
    <row r="716" spans="1:11">
      <c r="A716" s="203" t="s">
        <v>1395</v>
      </c>
      <c r="B716" s="162" t="s">
        <v>1396</v>
      </c>
      <c r="C716" s="223"/>
      <c r="D716" s="223"/>
      <c r="E716" s="223"/>
      <c r="F716" s="224"/>
      <c r="G716" s="17" t="s">
        <v>1397</v>
      </c>
      <c r="H716" s="100">
        <f t="shared" si="12"/>
        <v>1</v>
      </c>
      <c r="I716" s="161">
        <v>1</v>
      </c>
      <c r="J716" s="161"/>
      <c r="K716" s="161"/>
    </row>
    <row r="717" spans="1:11">
      <c r="A717" s="203" t="s">
        <v>1398</v>
      </c>
      <c r="B717" s="160" t="s">
        <v>1399</v>
      </c>
      <c r="C717" s="223"/>
      <c r="D717" s="223"/>
      <c r="E717" s="223"/>
      <c r="F717" s="224"/>
      <c r="G717" s="17" t="s">
        <v>1400</v>
      </c>
      <c r="H717" s="100">
        <f t="shared" si="12"/>
        <v>3</v>
      </c>
      <c r="I717" s="161">
        <v>3</v>
      </c>
      <c r="J717" s="161"/>
      <c r="K717" s="161"/>
    </row>
    <row r="718" spans="1:11">
      <c r="A718" s="203" t="s">
        <v>907</v>
      </c>
      <c r="B718" s="162" t="s">
        <v>1401</v>
      </c>
      <c r="C718" s="223"/>
      <c r="D718" s="223"/>
      <c r="E718" s="223"/>
      <c r="F718" s="224"/>
      <c r="G718" s="17" t="s">
        <v>1402</v>
      </c>
      <c r="H718" s="100">
        <f t="shared" si="12"/>
        <v>7</v>
      </c>
      <c r="I718" s="161"/>
      <c r="J718" s="161">
        <v>3</v>
      </c>
      <c r="K718" s="161">
        <v>4</v>
      </c>
    </row>
    <row r="719" spans="1:11">
      <c r="A719" s="202" t="s">
        <v>50</v>
      </c>
      <c r="B719" s="160" t="s">
        <v>159</v>
      </c>
      <c r="C719" s="223"/>
      <c r="D719" s="223"/>
      <c r="E719" s="223"/>
      <c r="F719" s="224"/>
      <c r="G719" s="17" t="s">
        <v>1403</v>
      </c>
      <c r="H719" s="100">
        <f t="shared" si="12"/>
        <v>11</v>
      </c>
      <c r="I719" s="161">
        <v>4</v>
      </c>
      <c r="J719" s="161">
        <v>2</v>
      </c>
      <c r="K719" s="161">
        <v>5</v>
      </c>
    </row>
    <row r="720" spans="1:11">
      <c r="A720" s="202" t="s">
        <v>617</v>
      </c>
      <c r="B720" s="160" t="s">
        <v>596</v>
      </c>
      <c r="C720" s="223"/>
      <c r="D720" s="223"/>
      <c r="E720" s="223"/>
      <c r="F720" s="224"/>
      <c r="G720" s="17" t="s">
        <v>1404</v>
      </c>
      <c r="H720" s="100">
        <f t="shared" si="12"/>
        <v>3</v>
      </c>
      <c r="I720" s="161"/>
      <c r="J720" s="161">
        <v>2</v>
      </c>
      <c r="K720" s="161">
        <v>1</v>
      </c>
    </row>
    <row r="721" spans="1:11">
      <c r="A721" s="202" t="s">
        <v>59</v>
      </c>
      <c r="B721" s="160" t="s">
        <v>310</v>
      </c>
      <c r="C721" s="223"/>
      <c r="D721" s="223"/>
      <c r="E721" s="223"/>
      <c r="F721" s="224"/>
      <c r="G721" s="17" t="s">
        <v>1405</v>
      </c>
      <c r="H721" s="100">
        <f t="shared" si="12"/>
        <v>20</v>
      </c>
      <c r="I721" s="161">
        <v>8</v>
      </c>
      <c r="J721" s="159">
        <v>6</v>
      </c>
      <c r="K721" s="159">
        <v>6</v>
      </c>
    </row>
    <row r="722" spans="1:11">
      <c r="A722" s="203" t="s">
        <v>123</v>
      </c>
      <c r="B722" s="160" t="s">
        <v>1406</v>
      </c>
      <c r="C722" s="223"/>
      <c r="D722" s="223"/>
      <c r="E722" s="223"/>
      <c r="F722" s="224"/>
      <c r="G722" s="17" t="s">
        <v>1407</v>
      </c>
      <c r="H722" s="100">
        <f t="shared" si="12"/>
        <v>3</v>
      </c>
      <c r="I722" s="161">
        <v>1</v>
      </c>
      <c r="J722" s="159">
        <v>1</v>
      </c>
      <c r="K722" s="159">
        <v>1</v>
      </c>
    </row>
    <row r="723" spans="1:11">
      <c r="A723" s="202" t="s">
        <v>165</v>
      </c>
      <c r="B723" s="160" t="s">
        <v>166</v>
      </c>
      <c r="C723" s="223"/>
      <c r="D723" s="223"/>
      <c r="E723" s="223"/>
      <c r="F723" s="224"/>
      <c r="G723" s="17" t="s">
        <v>1408</v>
      </c>
      <c r="H723" s="100">
        <f t="shared" si="12"/>
        <v>7</v>
      </c>
      <c r="I723" s="161">
        <v>2</v>
      </c>
      <c r="J723" s="159">
        <v>2</v>
      </c>
      <c r="K723" s="159">
        <v>3</v>
      </c>
    </row>
    <row r="724" spans="1:11">
      <c r="A724" s="204" t="s">
        <v>53</v>
      </c>
      <c r="B724" s="160" t="s">
        <v>54</v>
      </c>
      <c r="C724" s="223"/>
      <c r="D724" s="223"/>
      <c r="E724" s="223"/>
      <c r="F724" s="224"/>
      <c r="G724" s="17" t="s">
        <v>1409</v>
      </c>
      <c r="H724" s="100">
        <f t="shared" ref="H724:H787" si="13">+I724+J724+K724</f>
        <v>15</v>
      </c>
      <c r="I724" s="161">
        <v>5</v>
      </c>
      <c r="J724" s="159">
        <v>4</v>
      </c>
      <c r="K724" s="159">
        <v>6</v>
      </c>
    </row>
    <row r="725" spans="1:11">
      <c r="A725" s="204" t="s">
        <v>62</v>
      </c>
      <c r="B725" s="160" t="s">
        <v>148</v>
      </c>
      <c r="C725" s="223"/>
      <c r="D725" s="223"/>
      <c r="E725" s="223"/>
      <c r="F725" s="224"/>
      <c r="G725" s="17" t="s">
        <v>1410</v>
      </c>
      <c r="H725" s="100">
        <f t="shared" si="13"/>
        <v>21</v>
      </c>
      <c r="I725" s="161">
        <v>9</v>
      </c>
      <c r="J725" s="159">
        <v>5</v>
      </c>
      <c r="K725" s="159">
        <v>7</v>
      </c>
    </row>
    <row r="726" spans="1:11">
      <c r="A726" s="203" t="s">
        <v>1411</v>
      </c>
      <c r="B726" s="162" t="s">
        <v>1412</v>
      </c>
      <c r="C726" s="223"/>
      <c r="D726" s="223"/>
      <c r="E726" s="223"/>
      <c r="F726" s="224"/>
      <c r="G726" s="17" t="s">
        <v>1413</v>
      </c>
      <c r="H726" s="100">
        <f t="shared" si="13"/>
        <v>9</v>
      </c>
      <c r="I726" s="161">
        <v>2</v>
      </c>
      <c r="J726" s="159">
        <v>3</v>
      </c>
      <c r="K726" s="159">
        <v>4</v>
      </c>
    </row>
    <row r="727" spans="1:11">
      <c r="A727" s="203" t="s">
        <v>635</v>
      </c>
      <c r="B727" s="160" t="s">
        <v>666</v>
      </c>
      <c r="C727" s="223"/>
      <c r="D727" s="223"/>
      <c r="E727" s="223"/>
      <c r="F727" s="224"/>
      <c r="G727" s="17" t="s">
        <v>1414</v>
      </c>
      <c r="H727" s="100">
        <f t="shared" si="13"/>
        <v>9</v>
      </c>
      <c r="I727" s="161">
        <v>3</v>
      </c>
      <c r="J727" s="159">
        <v>2</v>
      </c>
      <c r="K727" s="159">
        <v>4</v>
      </c>
    </row>
    <row r="728" spans="1:11">
      <c r="A728" s="203" t="s">
        <v>1415</v>
      </c>
      <c r="B728" s="162" t="s">
        <v>1107</v>
      </c>
      <c r="C728" s="223"/>
      <c r="D728" s="223"/>
      <c r="E728" s="223"/>
      <c r="F728" s="224"/>
      <c r="G728" s="17" t="s">
        <v>1416</v>
      </c>
      <c r="H728" s="100">
        <f t="shared" si="13"/>
        <v>9</v>
      </c>
      <c r="I728" s="161">
        <v>4</v>
      </c>
      <c r="J728" s="159">
        <v>2</v>
      </c>
      <c r="K728" s="159">
        <v>3</v>
      </c>
    </row>
    <row r="729" spans="1:11">
      <c r="A729" s="203" t="s">
        <v>41</v>
      </c>
      <c r="B729" s="162" t="s">
        <v>176</v>
      </c>
      <c r="C729" s="223"/>
      <c r="D729" s="223"/>
      <c r="E729" s="223"/>
      <c r="F729" s="224"/>
      <c r="G729" s="17" t="s">
        <v>1417</v>
      </c>
      <c r="H729" s="100">
        <f t="shared" si="13"/>
        <v>19</v>
      </c>
      <c r="I729" s="161">
        <v>8</v>
      </c>
      <c r="J729" s="159">
        <v>6</v>
      </c>
      <c r="K729" s="159">
        <v>5</v>
      </c>
    </row>
    <row r="730" spans="1:11">
      <c r="A730" s="203" t="s">
        <v>628</v>
      </c>
      <c r="B730" s="160" t="s">
        <v>327</v>
      </c>
      <c r="C730" s="223"/>
      <c r="D730" s="223"/>
      <c r="E730" s="223"/>
      <c r="F730" s="224"/>
      <c r="G730" s="17" t="s">
        <v>1418</v>
      </c>
      <c r="H730" s="100">
        <f t="shared" si="13"/>
        <v>8</v>
      </c>
      <c r="I730" s="161">
        <v>5</v>
      </c>
      <c r="J730" s="159">
        <v>2</v>
      </c>
      <c r="K730" s="159">
        <v>1</v>
      </c>
    </row>
    <row r="731" spans="1:11">
      <c r="A731" s="203" t="s">
        <v>65</v>
      </c>
      <c r="B731" s="160" t="s">
        <v>163</v>
      </c>
      <c r="C731" s="223"/>
      <c r="D731" s="223"/>
      <c r="E731" s="223"/>
      <c r="F731" s="224"/>
      <c r="G731" s="17" t="s">
        <v>1419</v>
      </c>
      <c r="H731" s="100">
        <f t="shared" si="13"/>
        <v>13</v>
      </c>
      <c r="I731" s="161">
        <v>13</v>
      </c>
      <c r="J731" s="159"/>
      <c r="K731" s="159"/>
    </row>
    <row r="732" spans="1:11">
      <c r="A732" s="203" t="s">
        <v>186</v>
      </c>
      <c r="B732" s="162" t="s">
        <v>1420</v>
      </c>
      <c r="C732" s="223"/>
      <c r="D732" s="223"/>
      <c r="E732" s="223"/>
      <c r="F732" s="224"/>
      <c r="G732" s="17" t="s">
        <v>1421</v>
      </c>
      <c r="H732" s="100">
        <f t="shared" si="13"/>
        <v>12</v>
      </c>
      <c r="I732" s="161">
        <v>12</v>
      </c>
      <c r="J732" s="159"/>
      <c r="K732" s="159"/>
    </row>
    <row r="733" spans="1:11">
      <c r="A733" s="203" t="s">
        <v>250</v>
      </c>
      <c r="B733" s="162" t="s">
        <v>1422</v>
      </c>
      <c r="C733" s="223"/>
      <c r="D733" s="223"/>
      <c r="E733" s="223"/>
      <c r="F733" s="224"/>
      <c r="G733" s="17" t="s">
        <v>1423</v>
      </c>
      <c r="H733" s="100">
        <f t="shared" si="13"/>
        <v>3</v>
      </c>
      <c r="I733" s="161">
        <v>3</v>
      </c>
      <c r="J733" s="159"/>
      <c r="K733" s="159"/>
    </row>
    <row r="734" spans="1:11">
      <c r="A734" s="203" t="s">
        <v>47</v>
      </c>
      <c r="B734" s="160" t="s">
        <v>315</v>
      </c>
      <c r="C734" s="223"/>
      <c r="D734" s="223"/>
      <c r="E734" s="223"/>
      <c r="F734" s="224"/>
      <c r="G734" s="17" t="s">
        <v>1424</v>
      </c>
      <c r="H734" s="100">
        <f t="shared" si="13"/>
        <v>15</v>
      </c>
      <c r="I734" s="161">
        <v>10</v>
      </c>
      <c r="J734" s="159">
        <v>5</v>
      </c>
      <c r="K734" s="159"/>
    </row>
    <row r="735" spans="1:11">
      <c r="A735" s="203" t="s">
        <v>1425</v>
      </c>
      <c r="B735" s="162" t="s">
        <v>1426</v>
      </c>
      <c r="C735" s="223"/>
      <c r="D735" s="223"/>
      <c r="E735" s="223"/>
      <c r="F735" s="224"/>
      <c r="G735" s="17" t="s">
        <v>1427</v>
      </c>
      <c r="H735" s="100">
        <f t="shared" si="13"/>
        <v>2</v>
      </c>
      <c r="I735" s="161">
        <v>2</v>
      </c>
      <c r="J735" s="159"/>
      <c r="K735" s="159"/>
    </row>
    <row r="736" spans="1:11">
      <c r="A736" s="203" t="s">
        <v>1428</v>
      </c>
      <c r="B736" s="162" t="s">
        <v>545</v>
      </c>
      <c r="C736" s="223"/>
      <c r="D736" s="223"/>
      <c r="E736" s="223"/>
      <c r="F736" s="224"/>
      <c r="G736" s="17" t="s">
        <v>1429</v>
      </c>
      <c r="H736" s="100">
        <f t="shared" si="13"/>
        <v>15</v>
      </c>
      <c r="I736" s="161">
        <v>15</v>
      </c>
      <c r="J736" s="159"/>
      <c r="K736" s="159"/>
    </row>
    <row r="737" spans="1:11">
      <c r="A737" s="203" t="s">
        <v>258</v>
      </c>
      <c r="B737" s="162" t="s">
        <v>504</v>
      </c>
      <c r="C737" s="223"/>
      <c r="D737" s="223"/>
      <c r="E737" s="223"/>
      <c r="F737" s="224"/>
      <c r="G737" s="17" t="s">
        <v>1430</v>
      </c>
      <c r="H737" s="100">
        <f t="shared" si="13"/>
        <v>17</v>
      </c>
      <c r="I737" s="161">
        <v>17</v>
      </c>
      <c r="J737" s="159"/>
      <c r="K737" s="159"/>
    </row>
    <row r="738" spans="1:11">
      <c r="A738" s="203" t="s">
        <v>1431</v>
      </c>
      <c r="B738" s="162" t="s">
        <v>1432</v>
      </c>
      <c r="C738" s="223"/>
      <c r="D738" s="223"/>
      <c r="E738" s="223"/>
      <c r="F738" s="224"/>
      <c r="G738" s="17" t="s">
        <v>1433</v>
      </c>
      <c r="H738" s="100">
        <f t="shared" si="13"/>
        <v>1</v>
      </c>
      <c r="I738" s="161">
        <v>1</v>
      </c>
      <c r="J738" s="159"/>
      <c r="K738" s="159"/>
    </row>
    <row r="739" spans="1:11">
      <c r="A739" s="203" t="s">
        <v>261</v>
      </c>
      <c r="B739" s="162" t="s">
        <v>262</v>
      </c>
      <c r="C739" s="223"/>
      <c r="D739" s="223"/>
      <c r="E739" s="223"/>
      <c r="F739" s="224"/>
      <c r="G739" s="17" t="s">
        <v>1434</v>
      </c>
      <c r="H739" s="100">
        <f t="shared" si="13"/>
        <v>7</v>
      </c>
      <c r="I739" s="161">
        <v>7</v>
      </c>
      <c r="J739" s="159"/>
      <c r="K739" s="159"/>
    </row>
    <row r="740" spans="1:11">
      <c r="A740" s="203" t="s">
        <v>1435</v>
      </c>
      <c r="B740" s="162" t="s">
        <v>112</v>
      </c>
      <c r="C740" s="223"/>
      <c r="D740" s="223"/>
      <c r="E740" s="223"/>
      <c r="F740" s="224"/>
      <c r="G740" s="17" t="s">
        <v>1436</v>
      </c>
      <c r="H740" s="100">
        <f t="shared" si="13"/>
        <v>2</v>
      </c>
      <c r="I740" s="161">
        <v>2</v>
      </c>
      <c r="J740" s="159"/>
      <c r="K740" s="159"/>
    </row>
    <row r="741" spans="1:11">
      <c r="A741" s="203" t="s">
        <v>264</v>
      </c>
      <c r="B741" s="162" t="s">
        <v>1437</v>
      </c>
      <c r="C741" s="223"/>
      <c r="D741" s="223"/>
      <c r="E741" s="223"/>
      <c r="F741" s="224"/>
      <c r="G741" s="17" t="s">
        <v>1438</v>
      </c>
      <c r="H741" s="100">
        <f t="shared" si="13"/>
        <v>7</v>
      </c>
      <c r="I741" s="161">
        <v>7</v>
      </c>
      <c r="J741" s="159"/>
      <c r="K741" s="159"/>
    </row>
    <row r="742" spans="1:11">
      <c r="A742" s="92" t="s">
        <v>1439</v>
      </c>
      <c r="B742" s="93"/>
      <c r="C742" s="93"/>
      <c r="D742" s="93"/>
      <c r="E742" s="93"/>
      <c r="F742" s="94"/>
      <c r="G742" s="17" t="s">
        <v>1440</v>
      </c>
      <c r="H742" s="95">
        <f>+H743+H763+H775+H791</f>
        <v>951</v>
      </c>
      <c r="I742" s="95">
        <f>+I743+I763+I775+I791</f>
        <v>825</v>
      </c>
      <c r="J742" s="95">
        <f>+J743+J763+J775+J791</f>
        <v>101</v>
      </c>
      <c r="K742" s="95">
        <f>+K743+K763+K775+K791</f>
        <v>25</v>
      </c>
    </row>
    <row r="743" spans="1:11">
      <c r="A743" s="141" t="s">
        <v>1441</v>
      </c>
      <c r="B743" s="142"/>
      <c r="C743" s="142"/>
      <c r="D743" s="142"/>
      <c r="E743" s="142"/>
      <c r="F743" s="143"/>
      <c r="G743" s="17" t="s">
        <v>1442</v>
      </c>
      <c r="H743" s="95">
        <f>SUM(H744:H762)</f>
        <v>464</v>
      </c>
      <c r="I743" s="95">
        <f>SUM(I744:I762)</f>
        <v>421</v>
      </c>
      <c r="J743" s="95">
        <f>SUM(J744:J762)</f>
        <v>43</v>
      </c>
      <c r="K743" s="95">
        <f>SUM(K744:K762)</f>
        <v>0</v>
      </c>
    </row>
    <row r="744" spans="1:11">
      <c r="A744" s="183" t="s">
        <v>59</v>
      </c>
      <c r="B744" s="163" t="s">
        <v>60</v>
      </c>
      <c r="C744" s="163"/>
      <c r="D744" s="163"/>
      <c r="E744" s="163"/>
      <c r="F744" s="163"/>
      <c r="G744" s="17" t="s">
        <v>1443</v>
      </c>
      <c r="H744" s="100">
        <f t="shared" si="13"/>
        <v>22</v>
      </c>
      <c r="I744" s="6">
        <v>22</v>
      </c>
      <c r="J744" s="6"/>
      <c r="K744" s="6"/>
    </row>
    <row r="745" spans="1:11">
      <c r="A745" s="183" t="s">
        <v>50</v>
      </c>
      <c r="B745" s="163" t="s">
        <v>51</v>
      </c>
      <c r="C745" s="163"/>
      <c r="D745" s="163"/>
      <c r="E745" s="163"/>
      <c r="F745" s="163"/>
      <c r="G745" s="17" t="s">
        <v>1444</v>
      </c>
      <c r="H745" s="100">
        <f t="shared" si="13"/>
        <v>21</v>
      </c>
      <c r="I745" s="6">
        <v>21</v>
      </c>
      <c r="J745" s="6"/>
      <c r="K745" s="6"/>
    </row>
    <row r="746" spans="1:11">
      <c r="A746" s="183" t="s">
        <v>65</v>
      </c>
      <c r="B746" s="163" t="s">
        <v>163</v>
      </c>
      <c r="C746" s="163"/>
      <c r="D746" s="163"/>
      <c r="E746" s="163"/>
      <c r="F746" s="163"/>
      <c r="G746" s="17" t="s">
        <v>1445</v>
      </c>
      <c r="H746" s="100">
        <f t="shared" si="13"/>
        <v>46</v>
      </c>
      <c r="I746" s="6">
        <v>46</v>
      </c>
      <c r="J746" s="6"/>
      <c r="K746" s="6"/>
    </row>
    <row r="747" spans="1:11">
      <c r="A747" s="183" t="s">
        <v>165</v>
      </c>
      <c r="B747" s="163" t="s">
        <v>1446</v>
      </c>
      <c r="C747" s="163"/>
      <c r="D747" s="163"/>
      <c r="E747" s="163"/>
      <c r="F747" s="163"/>
      <c r="G747" s="17" t="s">
        <v>1447</v>
      </c>
      <c r="H747" s="100">
        <f t="shared" si="13"/>
        <v>17</v>
      </c>
      <c r="I747" s="6">
        <v>17</v>
      </c>
      <c r="J747" s="6"/>
      <c r="K747" s="6"/>
    </row>
    <row r="748" spans="1:11">
      <c r="A748" s="183" t="s">
        <v>47</v>
      </c>
      <c r="B748" s="163" t="s">
        <v>48</v>
      </c>
      <c r="C748" s="163"/>
      <c r="D748" s="163"/>
      <c r="E748" s="163"/>
      <c r="F748" s="163"/>
      <c r="G748" s="17" t="s">
        <v>1448</v>
      </c>
      <c r="H748" s="100">
        <f t="shared" si="13"/>
        <v>16</v>
      </c>
      <c r="I748" s="6">
        <v>16</v>
      </c>
      <c r="J748" s="6"/>
      <c r="K748" s="6"/>
    </row>
    <row r="749" spans="1:11">
      <c r="A749" s="183" t="s">
        <v>1415</v>
      </c>
      <c r="B749" s="163" t="s">
        <v>1449</v>
      </c>
      <c r="C749" s="163"/>
      <c r="D749" s="163"/>
      <c r="E749" s="163"/>
      <c r="F749" s="163"/>
      <c r="G749" s="17" t="s">
        <v>1450</v>
      </c>
      <c r="H749" s="100">
        <f t="shared" si="13"/>
        <v>18</v>
      </c>
      <c r="I749" s="6">
        <v>18</v>
      </c>
      <c r="J749" s="6"/>
      <c r="K749" s="6"/>
    </row>
    <row r="750" spans="1:11">
      <c r="A750" s="183" t="s">
        <v>53</v>
      </c>
      <c r="B750" s="163" t="s">
        <v>54</v>
      </c>
      <c r="C750" s="163"/>
      <c r="D750" s="163"/>
      <c r="E750" s="163"/>
      <c r="F750" s="163"/>
      <c r="G750" s="17" t="s">
        <v>1451</v>
      </c>
      <c r="H750" s="100">
        <f t="shared" si="13"/>
        <v>13</v>
      </c>
      <c r="I750" s="6">
        <v>13</v>
      </c>
      <c r="J750" s="6"/>
      <c r="K750" s="6"/>
    </row>
    <row r="751" spans="1:11">
      <c r="A751" s="183" t="s">
        <v>62</v>
      </c>
      <c r="B751" s="163" t="s">
        <v>63</v>
      </c>
      <c r="C751" s="163"/>
      <c r="D751" s="163"/>
      <c r="E751" s="163"/>
      <c r="F751" s="163"/>
      <c r="G751" s="17" t="s">
        <v>1452</v>
      </c>
      <c r="H751" s="100">
        <f t="shared" si="13"/>
        <v>27</v>
      </c>
      <c r="I751" s="6">
        <v>27</v>
      </c>
      <c r="J751" s="6"/>
      <c r="K751" s="6"/>
    </row>
    <row r="752" spans="1:11">
      <c r="A752" s="183" t="s">
        <v>628</v>
      </c>
      <c r="B752" s="163" t="s">
        <v>83</v>
      </c>
      <c r="C752" s="163"/>
      <c r="D752" s="163"/>
      <c r="E752" s="163"/>
      <c r="F752" s="163"/>
      <c r="G752" s="17" t="s">
        <v>1453</v>
      </c>
      <c r="H752" s="100">
        <f t="shared" si="13"/>
        <v>31</v>
      </c>
      <c r="I752" s="6">
        <v>31</v>
      </c>
      <c r="J752" s="6"/>
      <c r="K752" s="6"/>
    </row>
    <row r="753" spans="1:11">
      <c r="A753" s="183" t="s">
        <v>98</v>
      </c>
      <c r="B753" s="163" t="s">
        <v>99</v>
      </c>
      <c r="C753" s="163"/>
      <c r="D753" s="163"/>
      <c r="E753" s="163"/>
      <c r="F753" s="163"/>
      <c r="G753" s="17" t="s">
        <v>1454</v>
      </c>
      <c r="H753" s="100">
        <f t="shared" si="13"/>
        <v>26</v>
      </c>
      <c r="I753" s="6">
        <v>26</v>
      </c>
      <c r="J753" s="6"/>
      <c r="K753" s="6"/>
    </row>
    <row r="754" spans="1:11">
      <c r="A754" s="183" t="s">
        <v>1455</v>
      </c>
      <c r="B754" s="163" t="s">
        <v>1456</v>
      </c>
      <c r="C754" s="163"/>
      <c r="D754" s="163"/>
      <c r="E754" s="163"/>
      <c r="F754" s="163"/>
      <c r="G754" s="17" t="s">
        <v>1457</v>
      </c>
      <c r="H754" s="100">
        <f t="shared" si="13"/>
        <v>8</v>
      </c>
      <c r="I754" s="6">
        <v>8</v>
      </c>
      <c r="J754" s="6"/>
      <c r="K754" s="6"/>
    </row>
    <row r="755" spans="1:11">
      <c r="A755" s="183" t="s">
        <v>1361</v>
      </c>
      <c r="B755" s="163" t="s">
        <v>437</v>
      </c>
      <c r="C755" s="163"/>
      <c r="D755" s="163"/>
      <c r="E755" s="163"/>
      <c r="F755" s="163"/>
      <c r="G755" s="17" t="s">
        <v>1458</v>
      </c>
      <c r="H755" s="100">
        <f t="shared" si="13"/>
        <v>37</v>
      </c>
      <c r="I755" s="6">
        <v>37</v>
      </c>
      <c r="J755" s="6"/>
      <c r="K755" s="6"/>
    </row>
    <row r="756" spans="1:11">
      <c r="A756" s="183" t="s">
        <v>41</v>
      </c>
      <c r="B756" s="163" t="s">
        <v>42</v>
      </c>
      <c r="C756" s="163"/>
      <c r="D756" s="163"/>
      <c r="E756" s="163"/>
      <c r="F756" s="163"/>
      <c r="G756" s="17" t="s">
        <v>1459</v>
      </c>
      <c r="H756" s="100">
        <f t="shared" si="13"/>
        <v>8</v>
      </c>
      <c r="I756" s="6">
        <v>8</v>
      </c>
      <c r="J756" s="6"/>
      <c r="K756" s="6"/>
    </row>
    <row r="757" spans="1:11">
      <c r="A757" s="183" t="s">
        <v>1398</v>
      </c>
      <c r="B757" s="163" t="s">
        <v>1460</v>
      </c>
      <c r="C757" s="163"/>
      <c r="D757" s="163"/>
      <c r="E757" s="163"/>
      <c r="F757" s="163"/>
      <c r="G757" s="17" t="s">
        <v>1461</v>
      </c>
      <c r="H757" s="100">
        <f t="shared" si="13"/>
        <v>32</v>
      </c>
      <c r="I757" s="6">
        <v>21</v>
      </c>
      <c r="J757" s="6">
        <v>11</v>
      </c>
      <c r="K757" s="6"/>
    </row>
    <row r="758" spans="1:11">
      <c r="A758" s="183" t="s">
        <v>1462</v>
      </c>
      <c r="B758" s="163" t="s">
        <v>1463</v>
      </c>
      <c r="C758" s="163"/>
      <c r="D758" s="163"/>
      <c r="E758" s="163"/>
      <c r="F758" s="163"/>
      <c r="G758" s="17" t="s">
        <v>1464</v>
      </c>
      <c r="H758" s="100">
        <f t="shared" si="13"/>
        <v>24</v>
      </c>
      <c r="I758" s="6">
        <v>19</v>
      </c>
      <c r="J758" s="6">
        <v>5</v>
      </c>
      <c r="K758" s="6"/>
    </row>
    <row r="759" spans="1:11">
      <c r="A759" s="183" t="s">
        <v>1465</v>
      </c>
      <c r="B759" s="163" t="s">
        <v>1466</v>
      </c>
      <c r="C759" s="163"/>
      <c r="D759" s="163"/>
      <c r="E759" s="163"/>
      <c r="F759" s="163"/>
      <c r="G759" s="17" t="s">
        <v>1467</v>
      </c>
      <c r="H759" s="100">
        <f t="shared" si="13"/>
        <v>26</v>
      </c>
      <c r="I759" s="6">
        <v>18</v>
      </c>
      <c r="J759" s="6">
        <v>8</v>
      </c>
      <c r="K759" s="6"/>
    </row>
    <row r="760" spans="1:11">
      <c r="A760" s="183" t="s">
        <v>1376</v>
      </c>
      <c r="B760" s="163" t="s">
        <v>1468</v>
      </c>
      <c r="C760" s="163"/>
      <c r="D760" s="163"/>
      <c r="E760" s="163"/>
      <c r="F760" s="163"/>
      <c r="G760" s="17" t="s">
        <v>1469</v>
      </c>
      <c r="H760" s="100">
        <f t="shared" si="13"/>
        <v>32</v>
      </c>
      <c r="I760" s="6">
        <v>29</v>
      </c>
      <c r="J760" s="6">
        <v>3</v>
      </c>
      <c r="K760" s="6"/>
    </row>
    <row r="761" spans="1:11">
      <c r="A761" s="183" t="s">
        <v>1379</v>
      </c>
      <c r="B761" s="163" t="s">
        <v>1470</v>
      </c>
      <c r="C761" s="163"/>
      <c r="D761" s="163"/>
      <c r="E761" s="163"/>
      <c r="F761" s="163"/>
      <c r="G761" s="17" t="s">
        <v>1471</v>
      </c>
      <c r="H761" s="100">
        <f t="shared" si="13"/>
        <v>17</v>
      </c>
      <c r="I761" s="6">
        <v>13</v>
      </c>
      <c r="J761" s="6">
        <v>4</v>
      </c>
      <c r="K761" s="6"/>
    </row>
    <row r="762" spans="1:11">
      <c r="A762" s="183" t="s">
        <v>1395</v>
      </c>
      <c r="B762" s="163" t="s">
        <v>1472</v>
      </c>
      <c r="C762" s="163"/>
      <c r="D762" s="163"/>
      <c r="E762" s="163"/>
      <c r="F762" s="163"/>
      <c r="G762" s="17" t="s">
        <v>1473</v>
      </c>
      <c r="H762" s="100">
        <f t="shared" si="13"/>
        <v>43</v>
      </c>
      <c r="I762" s="6">
        <v>31</v>
      </c>
      <c r="J762" s="6">
        <v>12</v>
      </c>
      <c r="K762" s="6"/>
    </row>
    <row r="763" spans="1:11">
      <c r="A763" s="140" t="s">
        <v>1474</v>
      </c>
      <c r="B763" s="140"/>
      <c r="C763" s="140"/>
      <c r="D763" s="140"/>
      <c r="E763" s="140"/>
      <c r="F763" s="140"/>
      <c r="G763" s="17" t="s">
        <v>1475</v>
      </c>
      <c r="H763" s="102">
        <f>SUM(H764:H774)</f>
        <v>204</v>
      </c>
      <c r="I763" s="102">
        <f>SUM(I764:I774)</f>
        <v>169</v>
      </c>
      <c r="J763" s="102">
        <f>SUM(J764:J774)</f>
        <v>10</v>
      </c>
      <c r="K763" s="102">
        <f>SUM(K764:K774)</f>
        <v>25</v>
      </c>
    </row>
    <row r="764" spans="1:11">
      <c r="A764" s="205" t="s">
        <v>91</v>
      </c>
      <c r="B764" s="28" t="s">
        <v>54</v>
      </c>
      <c r="C764" s="28"/>
      <c r="D764" s="28"/>
      <c r="E764" s="28"/>
      <c r="F764" s="28"/>
      <c r="G764" s="17" t="s">
        <v>1476</v>
      </c>
      <c r="H764" s="100">
        <f t="shared" si="13"/>
        <v>70</v>
      </c>
      <c r="I764" s="6">
        <v>45</v>
      </c>
      <c r="J764" s="6">
        <v>10</v>
      </c>
      <c r="K764" s="6">
        <v>15</v>
      </c>
    </row>
    <row r="765" spans="1:11">
      <c r="A765" s="205" t="s">
        <v>131</v>
      </c>
      <c r="B765" s="28" t="s">
        <v>408</v>
      </c>
      <c r="C765" s="28"/>
      <c r="D765" s="28"/>
      <c r="E765" s="28"/>
      <c r="F765" s="28"/>
      <c r="G765" s="17" t="s">
        <v>1477</v>
      </c>
      <c r="H765" s="100">
        <f t="shared" si="13"/>
        <v>15</v>
      </c>
      <c r="I765" s="6">
        <v>10</v>
      </c>
      <c r="J765" s="6"/>
      <c r="K765" s="6">
        <v>5</v>
      </c>
    </row>
    <row r="766" spans="1:11">
      <c r="A766" s="205" t="s">
        <v>1478</v>
      </c>
      <c r="B766" s="28" t="s">
        <v>1479</v>
      </c>
      <c r="C766" s="28"/>
      <c r="D766" s="28"/>
      <c r="E766" s="28"/>
      <c r="F766" s="28"/>
      <c r="G766" s="17" t="s">
        <v>1480</v>
      </c>
      <c r="H766" s="100">
        <f t="shared" si="13"/>
        <v>1</v>
      </c>
      <c r="I766" s="6">
        <v>0</v>
      </c>
      <c r="J766" s="6"/>
      <c r="K766" s="6">
        <v>1</v>
      </c>
    </row>
    <row r="767" spans="1:11">
      <c r="A767" s="205" t="s">
        <v>569</v>
      </c>
      <c r="B767" s="28" t="s">
        <v>1481</v>
      </c>
      <c r="C767" s="28"/>
      <c r="D767" s="28"/>
      <c r="E767" s="28"/>
      <c r="F767" s="28"/>
      <c r="G767" s="17" t="s">
        <v>1482</v>
      </c>
      <c r="H767" s="100">
        <f t="shared" si="13"/>
        <v>5</v>
      </c>
      <c r="I767" s="6">
        <v>5</v>
      </c>
      <c r="J767" s="6"/>
      <c r="K767" s="6">
        <v>0</v>
      </c>
    </row>
    <row r="768" spans="1:11">
      <c r="A768" s="205" t="s">
        <v>805</v>
      </c>
      <c r="B768" s="28" t="s">
        <v>262</v>
      </c>
      <c r="C768" s="28"/>
      <c r="D768" s="28"/>
      <c r="E768" s="28"/>
      <c r="F768" s="28"/>
      <c r="G768" s="17" t="s">
        <v>1483</v>
      </c>
      <c r="H768" s="100">
        <f t="shared" si="13"/>
        <v>3</v>
      </c>
      <c r="I768" s="6">
        <v>2</v>
      </c>
      <c r="J768" s="6"/>
      <c r="K768" s="6">
        <v>1</v>
      </c>
    </row>
    <row r="769" spans="1:11">
      <c r="A769" s="205" t="s">
        <v>567</v>
      </c>
      <c r="B769" s="28" t="s">
        <v>281</v>
      </c>
      <c r="C769" s="28"/>
      <c r="D769" s="28"/>
      <c r="E769" s="28"/>
      <c r="F769" s="28"/>
      <c r="G769" s="17" t="s">
        <v>1484</v>
      </c>
      <c r="H769" s="100">
        <f t="shared" si="13"/>
        <v>8</v>
      </c>
      <c r="I769" s="6">
        <v>5</v>
      </c>
      <c r="J769" s="6"/>
      <c r="K769" s="6">
        <v>3</v>
      </c>
    </row>
    <row r="770" spans="1:11">
      <c r="A770" s="205" t="s">
        <v>1485</v>
      </c>
      <c r="B770" s="28" t="s">
        <v>1226</v>
      </c>
      <c r="C770" s="28"/>
      <c r="D770" s="28"/>
      <c r="E770" s="28"/>
      <c r="F770" s="28"/>
      <c r="G770" s="17" t="s">
        <v>1486</v>
      </c>
      <c r="H770" s="100">
        <f t="shared" si="13"/>
        <v>1</v>
      </c>
      <c r="I770" s="6">
        <v>1</v>
      </c>
      <c r="J770" s="6"/>
      <c r="K770" s="6"/>
    </row>
    <row r="771" spans="1:11">
      <c r="A771" s="205" t="s">
        <v>1487</v>
      </c>
      <c r="B771" s="28" t="s">
        <v>1488</v>
      </c>
      <c r="C771" s="28"/>
      <c r="D771" s="28"/>
      <c r="E771" s="28"/>
      <c r="F771" s="28"/>
      <c r="G771" s="17" t="s">
        <v>1489</v>
      </c>
      <c r="H771" s="100">
        <f t="shared" si="13"/>
        <v>53</v>
      </c>
      <c r="I771" s="6">
        <v>53</v>
      </c>
      <c r="J771" s="6"/>
      <c r="K771" s="6"/>
    </row>
    <row r="772" spans="1:11">
      <c r="A772" s="205" t="s">
        <v>1490</v>
      </c>
      <c r="B772" s="28" t="s">
        <v>1491</v>
      </c>
      <c r="C772" s="28"/>
      <c r="D772" s="28"/>
      <c r="E772" s="28"/>
      <c r="F772" s="28"/>
      <c r="G772" s="17" t="s">
        <v>1492</v>
      </c>
      <c r="H772" s="100">
        <f t="shared" si="13"/>
        <v>45</v>
      </c>
      <c r="I772" s="6">
        <v>45</v>
      </c>
      <c r="J772" s="6"/>
      <c r="K772" s="6"/>
    </row>
    <row r="773" spans="1:11">
      <c r="A773" s="205" t="s">
        <v>1493</v>
      </c>
      <c r="B773" s="28" t="s">
        <v>1494</v>
      </c>
      <c r="C773" s="28"/>
      <c r="D773" s="28"/>
      <c r="E773" s="28"/>
      <c r="F773" s="28"/>
      <c r="G773" s="17" t="s">
        <v>1495</v>
      </c>
      <c r="H773" s="100">
        <f t="shared" si="13"/>
        <v>1</v>
      </c>
      <c r="I773" s="6">
        <v>1</v>
      </c>
      <c r="J773" s="6"/>
      <c r="K773" s="6"/>
    </row>
    <row r="774" spans="1:11">
      <c r="A774" s="205" t="s">
        <v>901</v>
      </c>
      <c r="B774" s="28" t="s">
        <v>902</v>
      </c>
      <c r="C774" s="28"/>
      <c r="D774" s="28"/>
      <c r="E774" s="28"/>
      <c r="F774" s="28"/>
      <c r="G774" s="17" t="s">
        <v>1496</v>
      </c>
      <c r="H774" s="100">
        <f t="shared" si="13"/>
        <v>2</v>
      </c>
      <c r="I774" s="6">
        <v>2</v>
      </c>
      <c r="J774" s="6"/>
      <c r="K774" s="6"/>
    </row>
    <row r="775" spans="1:11">
      <c r="A775" s="140" t="s">
        <v>1497</v>
      </c>
      <c r="B775" s="140"/>
      <c r="C775" s="140"/>
      <c r="D775" s="140"/>
      <c r="E775" s="140"/>
      <c r="F775" s="140"/>
      <c r="G775" s="17" t="s">
        <v>1498</v>
      </c>
      <c r="H775" s="102">
        <f>SUM(H776:H790)</f>
        <v>228</v>
      </c>
      <c r="I775" s="102">
        <f>SUM(I776:I790)</f>
        <v>180</v>
      </c>
      <c r="J775" s="102">
        <f>SUM(J776:J789)</f>
        <v>48</v>
      </c>
      <c r="K775" s="102">
        <f>SUM(K776:K789)</f>
        <v>0</v>
      </c>
    </row>
    <row r="776" spans="1:11">
      <c r="A776" s="115" t="s">
        <v>324</v>
      </c>
      <c r="B776" s="25" t="s">
        <v>66</v>
      </c>
      <c r="C776" s="26"/>
      <c r="D776" s="26"/>
      <c r="E776" s="26"/>
      <c r="F776" s="27"/>
      <c r="G776" s="17" t="s">
        <v>1499</v>
      </c>
      <c r="H776" s="100">
        <f t="shared" si="13"/>
        <v>21</v>
      </c>
      <c r="I776" s="9">
        <v>21</v>
      </c>
      <c r="J776" s="9"/>
      <c r="K776" s="9"/>
    </row>
    <row r="777" spans="1:11">
      <c r="A777" s="115" t="s">
        <v>322</v>
      </c>
      <c r="B777" s="25" t="s">
        <v>80</v>
      </c>
      <c r="C777" s="26"/>
      <c r="D777" s="26"/>
      <c r="E777" s="26"/>
      <c r="F777" s="27"/>
      <c r="G777" s="17" t="s">
        <v>1500</v>
      </c>
      <c r="H777" s="100">
        <f t="shared" si="13"/>
        <v>44</v>
      </c>
      <c r="I777" s="9">
        <v>31</v>
      </c>
      <c r="J777" s="9">
        <v>13</v>
      </c>
      <c r="K777" s="9"/>
    </row>
    <row r="778" spans="1:11">
      <c r="A778" s="115" t="s">
        <v>309</v>
      </c>
      <c r="B778" s="25" t="s">
        <v>60</v>
      </c>
      <c r="C778" s="26"/>
      <c r="D778" s="26"/>
      <c r="E778" s="26"/>
      <c r="F778" s="27"/>
      <c r="G778" s="17" t="s">
        <v>1501</v>
      </c>
      <c r="H778" s="100">
        <f t="shared" si="13"/>
        <v>6</v>
      </c>
      <c r="I778" s="9">
        <v>4</v>
      </c>
      <c r="J778" s="9">
        <v>2</v>
      </c>
      <c r="K778" s="9"/>
    </row>
    <row r="779" spans="1:11" ht="24">
      <c r="A779" s="115" t="s">
        <v>1502</v>
      </c>
      <c r="B779" s="25" t="s">
        <v>1503</v>
      </c>
      <c r="C779" s="26"/>
      <c r="D779" s="26"/>
      <c r="E779" s="26"/>
      <c r="F779" s="27"/>
      <c r="G779" s="17" t="s">
        <v>1504</v>
      </c>
      <c r="H779" s="100">
        <f t="shared" si="13"/>
        <v>3</v>
      </c>
      <c r="I779" s="9">
        <v>3</v>
      </c>
      <c r="J779" s="9"/>
      <c r="K779" s="9"/>
    </row>
    <row r="780" spans="1:11">
      <c r="A780" s="115" t="s">
        <v>312</v>
      </c>
      <c r="B780" s="25" t="s">
        <v>51</v>
      </c>
      <c r="C780" s="26"/>
      <c r="D780" s="26"/>
      <c r="E780" s="26"/>
      <c r="F780" s="27"/>
      <c r="G780" s="17" t="s">
        <v>1505</v>
      </c>
      <c r="H780" s="100">
        <f t="shared" si="13"/>
        <v>14</v>
      </c>
      <c r="I780" s="9">
        <v>6</v>
      </c>
      <c r="J780" s="9">
        <v>8</v>
      </c>
      <c r="K780" s="9"/>
    </row>
    <row r="781" spans="1:11">
      <c r="A781" s="115" t="s">
        <v>314</v>
      </c>
      <c r="B781" s="25" t="s">
        <v>48</v>
      </c>
      <c r="C781" s="26"/>
      <c r="D781" s="26"/>
      <c r="E781" s="26"/>
      <c r="F781" s="27"/>
      <c r="G781" s="17" t="s">
        <v>1506</v>
      </c>
      <c r="H781" s="100">
        <f t="shared" si="13"/>
        <v>4</v>
      </c>
      <c r="I781" s="9">
        <v>3</v>
      </c>
      <c r="J781" s="9">
        <v>1</v>
      </c>
      <c r="K781" s="9"/>
    </row>
    <row r="782" spans="1:11">
      <c r="A782" s="115" t="s">
        <v>299</v>
      </c>
      <c r="B782" s="25" t="s">
        <v>54</v>
      </c>
      <c r="C782" s="26"/>
      <c r="D782" s="26"/>
      <c r="E782" s="26"/>
      <c r="F782" s="27"/>
      <c r="G782" s="17" t="s">
        <v>1507</v>
      </c>
      <c r="H782" s="100">
        <f t="shared" si="13"/>
        <v>17</v>
      </c>
      <c r="I782" s="9">
        <v>17</v>
      </c>
      <c r="J782" s="9"/>
      <c r="K782" s="9"/>
    </row>
    <row r="783" spans="1:11">
      <c r="A783" s="115" t="s">
        <v>301</v>
      </c>
      <c r="B783" s="25" t="s">
        <v>45</v>
      </c>
      <c r="C783" s="26"/>
      <c r="D783" s="26"/>
      <c r="E783" s="26"/>
      <c r="F783" s="27"/>
      <c r="G783" s="17" t="s">
        <v>1508</v>
      </c>
      <c r="H783" s="100">
        <f t="shared" si="13"/>
        <v>30</v>
      </c>
      <c r="I783" s="9">
        <v>19</v>
      </c>
      <c r="J783" s="9">
        <v>11</v>
      </c>
      <c r="K783" s="9"/>
    </row>
    <row r="784" spans="1:11">
      <c r="A784" s="115" t="s">
        <v>1047</v>
      </c>
      <c r="B784" s="25" t="s">
        <v>143</v>
      </c>
      <c r="C784" s="26"/>
      <c r="D784" s="26"/>
      <c r="E784" s="26"/>
      <c r="F784" s="27"/>
      <c r="G784" s="17" t="s">
        <v>1509</v>
      </c>
      <c r="H784" s="100">
        <f t="shared" si="13"/>
        <v>27</v>
      </c>
      <c r="I784" s="9">
        <v>27</v>
      </c>
      <c r="J784" s="9"/>
      <c r="K784" s="9"/>
    </row>
    <row r="785" spans="1:11">
      <c r="A785" s="115" t="s">
        <v>1510</v>
      </c>
      <c r="B785" s="25" t="s">
        <v>947</v>
      </c>
      <c r="C785" s="26"/>
      <c r="D785" s="26"/>
      <c r="E785" s="26"/>
      <c r="F785" s="27"/>
      <c r="G785" s="17" t="s">
        <v>1511</v>
      </c>
      <c r="H785" s="100">
        <f t="shared" si="13"/>
        <v>10</v>
      </c>
      <c r="I785" s="9">
        <v>10</v>
      </c>
      <c r="J785" s="9"/>
      <c r="K785" s="9"/>
    </row>
    <row r="786" spans="1:11">
      <c r="A786" s="115" t="s">
        <v>1117</v>
      </c>
      <c r="B786" s="25" t="s">
        <v>905</v>
      </c>
      <c r="C786" s="26"/>
      <c r="D786" s="26"/>
      <c r="E786" s="26"/>
      <c r="F786" s="27"/>
      <c r="G786" s="17" t="s">
        <v>1512</v>
      </c>
      <c r="H786" s="100">
        <f t="shared" si="13"/>
        <v>11</v>
      </c>
      <c r="I786" s="9">
        <v>11</v>
      </c>
      <c r="J786" s="9"/>
      <c r="K786" s="9"/>
    </row>
    <row r="787" spans="1:11" ht="24">
      <c r="A787" s="115" t="s">
        <v>1513</v>
      </c>
      <c r="B787" s="25" t="s">
        <v>1514</v>
      </c>
      <c r="C787" s="26"/>
      <c r="D787" s="26"/>
      <c r="E787" s="26"/>
      <c r="F787" s="27"/>
      <c r="G787" s="17" t="s">
        <v>1515</v>
      </c>
      <c r="H787" s="100">
        <f t="shared" si="13"/>
        <v>6</v>
      </c>
      <c r="I787" s="9">
        <v>6</v>
      </c>
      <c r="J787" s="9"/>
      <c r="K787" s="9"/>
    </row>
    <row r="788" spans="1:11">
      <c r="A788" s="115" t="s">
        <v>1516</v>
      </c>
      <c r="B788" s="25" t="s">
        <v>902</v>
      </c>
      <c r="C788" s="26"/>
      <c r="D788" s="26"/>
      <c r="E788" s="26"/>
      <c r="F788" s="27"/>
      <c r="G788" s="17" t="s">
        <v>1517</v>
      </c>
      <c r="H788" s="100">
        <f t="shared" ref="H788:H851" si="14">+I788+J788+K788</f>
        <v>17</v>
      </c>
      <c r="I788" s="9">
        <v>6</v>
      </c>
      <c r="J788" s="9">
        <v>11</v>
      </c>
      <c r="K788" s="9"/>
    </row>
    <row r="789" spans="1:11">
      <c r="A789" s="115" t="s">
        <v>1518</v>
      </c>
      <c r="B789" s="25" t="s">
        <v>1519</v>
      </c>
      <c r="C789" s="26"/>
      <c r="D789" s="26"/>
      <c r="E789" s="26"/>
      <c r="F789" s="27"/>
      <c r="G789" s="17" t="s">
        <v>1520</v>
      </c>
      <c r="H789" s="100">
        <f t="shared" si="14"/>
        <v>11</v>
      </c>
      <c r="I789" s="9">
        <v>9</v>
      </c>
      <c r="J789" s="9">
        <v>2</v>
      </c>
      <c r="K789" s="9"/>
    </row>
    <row r="790" spans="1:11">
      <c r="A790" s="206" t="s">
        <v>1521</v>
      </c>
      <c r="B790" s="164" t="s">
        <v>1522</v>
      </c>
      <c r="C790" s="165"/>
      <c r="D790" s="165"/>
      <c r="E790" s="165"/>
      <c r="F790" s="166"/>
      <c r="G790" s="17"/>
      <c r="H790" s="100">
        <f t="shared" si="14"/>
        <v>7</v>
      </c>
      <c r="I790" s="9">
        <v>7</v>
      </c>
      <c r="J790" s="9"/>
      <c r="K790" s="9"/>
    </row>
    <row r="791" spans="1:11">
      <c r="A791" s="140" t="s">
        <v>1523</v>
      </c>
      <c r="B791" s="140"/>
      <c r="C791" s="140"/>
      <c r="D791" s="140"/>
      <c r="E791" s="140"/>
      <c r="F791" s="140"/>
      <c r="G791" s="17" t="s">
        <v>1524</v>
      </c>
      <c r="H791" s="102">
        <f>SUM(H792:H802)</f>
        <v>55</v>
      </c>
      <c r="I791" s="102">
        <f>SUM(I792:I802)</f>
        <v>55</v>
      </c>
      <c r="J791" s="102">
        <f>SUM(J792:J802)</f>
        <v>0</v>
      </c>
      <c r="K791" s="102">
        <f>SUM(K792:K802)</f>
        <v>0</v>
      </c>
    </row>
    <row r="792" spans="1:11">
      <c r="A792" s="183" t="s">
        <v>65</v>
      </c>
      <c r="B792" s="97" t="s">
        <v>163</v>
      </c>
      <c r="C792" s="98"/>
      <c r="D792" s="98"/>
      <c r="E792" s="98"/>
      <c r="F792" s="99"/>
      <c r="G792" s="17" t="s">
        <v>1525</v>
      </c>
      <c r="H792" s="100">
        <f t="shared" si="14"/>
        <v>3</v>
      </c>
      <c r="I792" s="6">
        <v>3</v>
      </c>
      <c r="J792" s="6"/>
      <c r="K792" s="6"/>
    </row>
    <row r="793" spans="1:11">
      <c r="A793" s="183" t="s">
        <v>53</v>
      </c>
      <c r="B793" s="97" t="s">
        <v>173</v>
      </c>
      <c r="C793" s="98"/>
      <c r="D793" s="98"/>
      <c r="E793" s="98"/>
      <c r="F793" s="99"/>
      <c r="G793" s="17" t="s">
        <v>1526</v>
      </c>
      <c r="H793" s="100">
        <f t="shared" si="14"/>
        <v>7</v>
      </c>
      <c r="I793" s="6">
        <v>7</v>
      </c>
      <c r="J793" s="6"/>
      <c r="K793" s="6"/>
    </row>
    <row r="794" spans="1:11">
      <c r="A794" s="183" t="s">
        <v>1527</v>
      </c>
      <c r="B794" s="97" t="s">
        <v>1528</v>
      </c>
      <c r="C794" s="98"/>
      <c r="D794" s="98"/>
      <c r="E794" s="98"/>
      <c r="F794" s="99"/>
      <c r="G794" s="17" t="s">
        <v>1529</v>
      </c>
      <c r="H794" s="100">
        <f t="shared" si="14"/>
        <v>3</v>
      </c>
      <c r="I794" s="6">
        <v>3</v>
      </c>
      <c r="J794" s="6"/>
      <c r="K794" s="6"/>
    </row>
    <row r="795" spans="1:11">
      <c r="A795" s="183" t="s">
        <v>1530</v>
      </c>
      <c r="B795" s="97" t="s">
        <v>419</v>
      </c>
      <c r="C795" s="98"/>
      <c r="D795" s="98"/>
      <c r="E795" s="98"/>
      <c r="F795" s="99"/>
      <c r="G795" s="17" t="s">
        <v>1531</v>
      </c>
      <c r="H795" s="100">
        <f t="shared" si="14"/>
        <v>3</v>
      </c>
      <c r="I795" s="6">
        <v>3</v>
      </c>
      <c r="J795" s="6"/>
      <c r="K795" s="6"/>
    </row>
    <row r="796" spans="1:11">
      <c r="A796" s="183" t="s">
        <v>62</v>
      </c>
      <c r="B796" s="97" t="s">
        <v>63</v>
      </c>
      <c r="C796" s="98"/>
      <c r="D796" s="98"/>
      <c r="E796" s="98"/>
      <c r="F796" s="99"/>
      <c r="G796" s="17" t="s">
        <v>1532</v>
      </c>
      <c r="H796" s="100">
        <f t="shared" si="14"/>
        <v>5</v>
      </c>
      <c r="I796" s="6">
        <v>5</v>
      </c>
      <c r="J796" s="6"/>
      <c r="K796" s="6"/>
    </row>
    <row r="797" spans="1:11">
      <c r="A797" s="183" t="s">
        <v>655</v>
      </c>
      <c r="B797" s="97" t="s">
        <v>215</v>
      </c>
      <c r="C797" s="98"/>
      <c r="D797" s="98"/>
      <c r="E797" s="98"/>
      <c r="F797" s="99"/>
      <c r="G797" s="17" t="s">
        <v>1533</v>
      </c>
      <c r="H797" s="100">
        <f t="shared" si="14"/>
        <v>2</v>
      </c>
      <c r="I797" s="6">
        <v>2</v>
      </c>
      <c r="J797" s="6"/>
      <c r="K797" s="6"/>
    </row>
    <row r="798" spans="1:11">
      <c r="A798" s="183" t="s">
        <v>44</v>
      </c>
      <c r="B798" s="97" t="s">
        <v>45</v>
      </c>
      <c r="C798" s="98"/>
      <c r="D798" s="98"/>
      <c r="E798" s="98"/>
      <c r="F798" s="99"/>
      <c r="G798" s="17" t="s">
        <v>1534</v>
      </c>
      <c r="H798" s="100">
        <f t="shared" si="14"/>
        <v>4</v>
      </c>
      <c r="I798" s="6">
        <v>4</v>
      </c>
      <c r="J798" s="6"/>
      <c r="K798" s="6"/>
    </row>
    <row r="799" spans="1:11">
      <c r="A799" s="183" t="s">
        <v>38</v>
      </c>
      <c r="B799" s="97" t="s">
        <v>1535</v>
      </c>
      <c r="C799" s="98"/>
      <c r="D799" s="98"/>
      <c r="E799" s="98"/>
      <c r="F799" s="99"/>
      <c r="G799" s="17" t="s">
        <v>1536</v>
      </c>
      <c r="H799" s="100">
        <f t="shared" si="14"/>
        <v>2</v>
      </c>
      <c r="I799" s="6">
        <v>2</v>
      </c>
      <c r="J799" s="6"/>
      <c r="K799" s="6"/>
    </row>
    <row r="800" spans="1:11">
      <c r="A800" s="183" t="s">
        <v>1431</v>
      </c>
      <c r="B800" s="97" t="s">
        <v>1432</v>
      </c>
      <c r="C800" s="98"/>
      <c r="D800" s="98"/>
      <c r="E800" s="98"/>
      <c r="F800" s="99"/>
      <c r="G800" s="17" t="s">
        <v>1537</v>
      </c>
      <c r="H800" s="100">
        <f t="shared" si="14"/>
        <v>5</v>
      </c>
      <c r="I800" s="6">
        <v>5</v>
      </c>
      <c r="J800" s="6"/>
      <c r="K800" s="6"/>
    </row>
    <row r="801" spans="1:11">
      <c r="A801" s="207" t="s">
        <v>628</v>
      </c>
      <c r="B801" s="97" t="s">
        <v>83</v>
      </c>
      <c r="C801" s="98"/>
      <c r="D801" s="98"/>
      <c r="E801" s="98"/>
      <c r="F801" s="99"/>
      <c r="G801" s="17" t="s">
        <v>1538</v>
      </c>
      <c r="H801" s="100">
        <f t="shared" si="14"/>
        <v>5</v>
      </c>
      <c r="I801" s="6">
        <v>5</v>
      </c>
      <c r="J801" s="6"/>
      <c r="K801" s="6"/>
    </row>
    <row r="802" spans="1:11">
      <c r="A802" s="183" t="s">
        <v>1539</v>
      </c>
      <c r="B802" s="97" t="s">
        <v>1540</v>
      </c>
      <c r="C802" s="98"/>
      <c r="D802" s="98"/>
      <c r="E802" s="98"/>
      <c r="F802" s="99"/>
      <c r="G802" s="17" t="s">
        <v>1541</v>
      </c>
      <c r="H802" s="100">
        <f t="shared" si="14"/>
        <v>16</v>
      </c>
      <c r="I802" s="6">
        <v>16</v>
      </c>
      <c r="J802" s="6"/>
      <c r="K802" s="6"/>
    </row>
    <row r="803" spans="1:11">
      <c r="A803" s="92" t="s">
        <v>1542</v>
      </c>
      <c r="B803" s="93"/>
      <c r="C803" s="93"/>
      <c r="D803" s="93"/>
      <c r="E803" s="93"/>
      <c r="F803" s="94"/>
      <c r="G803" s="17" t="s">
        <v>1543</v>
      </c>
      <c r="H803" s="95">
        <f>+H804</f>
        <v>151</v>
      </c>
      <c r="I803" s="95">
        <f>+I804</f>
        <v>151</v>
      </c>
      <c r="J803" s="95">
        <f>+J804</f>
        <v>0</v>
      </c>
      <c r="K803" s="95">
        <f>+K804</f>
        <v>0</v>
      </c>
    </row>
    <row r="804" spans="1:11">
      <c r="A804" s="140" t="s">
        <v>1544</v>
      </c>
      <c r="B804" s="140"/>
      <c r="C804" s="140"/>
      <c r="D804" s="140"/>
      <c r="E804" s="140"/>
      <c r="F804" s="140"/>
      <c r="G804" s="17" t="s">
        <v>1545</v>
      </c>
      <c r="H804" s="102">
        <f>SUM(H805:H810)</f>
        <v>151</v>
      </c>
      <c r="I804" s="102">
        <f>SUM(I805:I810)</f>
        <v>151</v>
      </c>
      <c r="J804" s="102">
        <f>SUM(J805:J810)</f>
        <v>0</v>
      </c>
      <c r="K804" s="102">
        <f>SUM(K805:K810)</f>
        <v>0</v>
      </c>
    </row>
    <row r="805" spans="1:11">
      <c r="A805" s="115" t="s">
        <v>1546</v>
      </c>
      <c r="B805" s="16" t="s">
        <v>1547</v>
      </c>
      <c r="C805" s="16"/>
      <c r="D805" s="16"/>
      <c r="E805" s="16"/>
      <c r="F805" s="16"/>
      <c r="G805" s="17" t="s">
        <v>1548</v>
      </c>
      <c r="H805" s="100">
        <f t="shared" si="14"/>
        <v>56</v>
      </c>
      <c r="I805" s="6">
        <v>56</v>
      </c>
      <c r="J805" s="6"/>
      <c r="K805" s="6"/>
    </row>
    <row r="806" spans="1:11">
      <c r="A806" s="115" t="s">
        <v>1549</v>
      </c>
      <c r="B806" s="16" t="s">
        <v>1550</v>
      </c>
      <c r="C806" s="16"/>
      <c r="D806" s="16"/>
      <c r="E806" s="16"/>
      <c r="F806" s="16"/>
      <c r="G806" s="17" t="s">
        <v>1551</v>
      </c>
      <c r="H806" s="100">
        <f t="shared" si="14"/>
        <v>25</v>
      </c>
      <c r="I806" s="6">
        <v>25</v>
      </c>
      <c r="J806" s="6"/>
      <c r="K806" s="6"/>
    </row>
    <row r="807" spans="1:11">
      <c r="A807" s="115" t="s">
        <v>1552</v>
      </c>
      <c r="B807" s="16" t="s">
        <v>1553</v>
      </c>
      <c r="C807" s="16"/>
      <c r="D807" s="16"/>
      <c r="E807" s="16"/>
      <c r="F807" s="16"/>
      <c r="G807" s="17" t="s">
        <v>1554</v>
      </c>
      <c r="H807" s="100">
        <f t="shared" si="14"/>
        <v>25</v>
      </c>
      <c r="I807" s="6">
        <v>25</v>
      </c>
      <c r="J807" s="6"/>
      <c r="K807" s="6"/>
    </row>
    <row r="808" spans="1:11">
      <c r="A808" s="115" t="s">
        <v>1555</v>
      </c>
      <c r="B808" s="16" t="s">
        <v>1556</v>
      </c>
      <c r="C808" s="16"/>
      <c r="D808" s="16"/>
      <c r="E808" s="16"/>
      <c r="F808" s="16"/>
      <c r="G808" s="17" t="s">
        <v>1557</v>
      </c>
      <c r="H808" s="100">
        <f t="shared" si="14"/>
        <v>19</v>
      </c>
      <c r="I808" s="6">
        <v>19</v>
      </c>
      <c r="J808" s="6"/>
      <c r="K808" s="6"/>
    </row>
    <row r="809" spans="1:11">
      <c r="A809" s="115" t="s">
        <v>1558</v>
      </c>
      <c r="B809" s="16" t="s">
        <v>1559</v>
      </c>
      <c r="C809" s="16"/>
      <c r="D809" s="16"/>
      <c r="E809" s="16"/>
      <c r="F809" s="16"/>
      <c r="G809" s="17" t="s">
        <v>1560</v>
      </c>
      <c r="H809" s="100">
        <f t="shared" si="14"/>
        <v>14</v>
      </c>
      <c r="I809" s="6">
        <v>14</v>
      </c>
      <c r="J809" s="6"/>
      <c r="K809" s="6"/>
    </row>
    <row r="810" spans="1:11">
      <c r="A810" s="115" t="s">
        <v>1561</v>
      </c>
      <c r="B810" s="16" t="s">
        <v>1562</v>
      </c>
      <c r="C810" s="16"/>
      <c r="D810" s="16"/>
      <c r="E810" s="16"/>
      <c r="F810" s="16"/>
      <c r="G810" s="17" t="s">
        <v>1563</v>
      </c>
      <c r="H810" s="100">
        <f t="shared" si="14"/>
        <v>12</v>
      </c>
      <c r="I810" s="6">
        <v>12</v>
      </c>
      <c r="J810" s="6"/>
      <c r="K810" s="6"/>
    </row>
    <row r="811" spans="1:11">
      <c r="A811" s="92" t="s">
        <v>1564</v>
      </c>
      <c r="B811" s="93"/>
      <c r="C811" s="93"/>
      <c r="D811" s="93"/>
      <c r="E811" s="93"/>
      <c r="F811" s="94"/>
      <c r="G811" s="17" t="s">
        <v>1565</v>
      </c>
      <c r="H811" s="95">
        <f>+H812+H817+H827+H831</f>
        <v>338</v>
      </c>
      <c r="I811" s="95">
        <f>+I812+I817+I827+I831</f>
        <v>216</v>
      </c>
      <c r="J811" s="95">
        <f>+J812+J817+J827+J831</f>
        <v>122</v>
      </c>
      <c r="K811" s="95">
        <f>+K812+K817+K827+K831</f>
        <v>0</v>
      </c>
    </row>
    <row r="812" spans="1:11">
      <c r="A812" s="140" t="s">
        <v>1566</v>
      </c>
      <c r="B812" s="140"/>
      <c r="C812" s="140"/>
      <c r="D812" s="140"/>
      <c r="E812" s="140"/>
      <c r="F812" s="140"/>
      <c r="G812" s="17" t="s">
        <v>1567</v>
      </c>
      <c r="H812" s="102">
        <f>SUM(H813:H816)</f>
        <v>260</v>
      </c>
      <c r="I812" s="102">
        <f>SUM(I813:I816)</f>
        <v>143</v>
      </c>
      <c r="J812" s="102">
        <f>SUM(J813:J816)</f>
        <v>117</v>
      </c>
      <c r="K812" s="102">
        <f>SUM(K813:K816)</f>
        <v>0</v>
      </c>
    </row>
    <row r="813" spans="1:11">
      <c r="A813" s="183" t="s">
        <v>1568</v>
      </c>
      <c r="B813" s="139" t="s">
        <v>1569</v>
      </c>
      <c r="C813" s="139"/>
      <c r="D813" s="139"/>
      <c r="E813" s="139"/>
      <c r="F813" s="139"/>
      <c r="G813" s="17" t="s">
        <v>1570</v>
      </c>
      <c r="H813" s="100">
        <f t="shared" si="14"/>
        <v>54</v>
      </c>
      <c r="I813" s="6">
        <v>40</v>
      </c>
      <c r="J813" s="6">
        <v>14</v>
      </c>
      <c r="K813" s="6"/>
    </row>
    <row r="814" spans="1:11">
      <c r="A814" s="183" t="s">
        <v>1571</v>
      </c>
      <c r="B814" s="139" t="s">
        <v>1572</v>
      </c>
      <c r="C814" s="139"/>
      <c r="D814" s="139"/>
      <c r="E814" s="139"/>
      <c r="F814" s="139"/>
      <c r="G814" s="17" t="s">
        <v>1573</v>
      </c>
      <c r="H814" s="100">
        <f t="shared" si="14"/>
        <v>20</v>
      </c>
      <c r="I814" s="6">
        <v>10</v>
      </c>
      <c r="J814" s="6">
        <v>10</v>
      </c>
      <c r="K814" s="6"/>
    </row>
    <row r="815" spans="1:11">
      <c r="A815" s="183" t="s">
        <v>1574</v>
      </c>
      <c r="B815" s="139" t="s">
        <v>1575</v>
      </c>
      <c r="C815" s="139"/>
      <c r="D815" s="139"/>
      <c r="E815" s="139"/>
      <c r="F815" s="139"/>
      <c r="G815" s="17" t="s">
        <v>1576</v>
      </c>
      <c r="H815" s="100">
        <f t="shared" si="14"/>
        <v>12</v>
      </c>
      <c r="I815" s="6">
        <v>6</v>
      </c>
      <c r="J815" s="6">
        <v>6</v>
      </c>
      <c r="K815" s="6"/>
    </row>
    <row r="816" spans="1:11">
      <c r="A816" s="183" t="s">
        <v>1577</v>
      </c>
      <c r="B816" s="139" t="s">
        <v>1578</v>
      </c>
      <c r="C816" s="139"/>
      <c r="D816" s="139"/>
      <c r="E816" s="139"/>
      <c r="F816" s="139"/>
      <c r="G816" s="17" t="s">
        <v>1579</v>
      </c>
      <c r="H816" s="100">
        <f t="shared" si="14"/>
        <v>174</v>
      </c>
      <c r="I816" s="6">
        <v>87</v>
      </c>
      <c r="J816" s="6">
        <v>87</v>
      </c>
      <c r="K816" s="6"/>
    </row>
    <row r="817" spans="1:11">
      <c r="A817" s="140" t="s">
        <v>1580</v>
      </c>
      <c r="B817" s="140"/>
      <c r="C817" s="140"/>
      <c r="D817" s="140"/>
      <c r="E817" s="140"/>
      <c r="F817" s="140"/>
      <c r="G817" s="17" t="s">
        <v>1581</v>
      </c>
      <c r="H817" s="102">
        <f>SUM(H818:H826)</f>
        <v>20</v>
      </c>
      <c r="I817" s="102">
        <f>SUM(I818:I826)</f>
        <v>19</v>
      </c>
      <c r="J817" s="102">
        <f>SUM(J818:J826)</f>
        <v>1</v>
      </c>
      <c r="K817" s="102">
        <f>SUM(K818:K826)</f>
        <v>0</v>
      </c>
    </row>
    <row r="818" spans="1:11">
      <c r="A818" s="115" t="s">
        <v>432</v>
      </c>
      <c r="B818" s="25" t="s">
        <v>1582</v>
      </c>
      <c r="C818" s="26" t="s">
        <v>432</v>
      </c>
      <c r="D818" s="26" t="s">
        <v>1582</v>
      </c>
      <c r="E818" s="26" t="s">
        <v>432</v>
      </c>
      <c r="F818" s="27" t="s">
        <v>1582</v>
      </c>
      <c r="G818" s="17" t="s">
        <v>1583</v>
      </c>
      <c r="H818" s="100">
        <f t="shared" si="14"/>
        <v>2</v>
      </c>
      <c r="I818" s="6">
        <v>2</v>
      </c>
      <c r="J818" s="6"/>
      <c r="K818" s="6"/>
    </row>
    <row r="819" spans="1:11">
      <c r="A819" s="115" t="s">
        <v>306</v>
      </c>
      <c r="B819" s="25" t="s">
        <v>419</v>
      </c>
      <c r="C819" s="26" t="s">
        <v>306</v>
      </c>
      <c r="D819" s="26" t="s">
        <v>419</v>
      </c>
      <c r="E819" s="26" t="s">
        <v>306</v>
      </c>
      <c r="F819" s="27" t="s">
        <v>419</v>
      </c>
      <c r="G819" s="17" t="s">
        <v>1584</v>
      </c>
      <c r="H819" s="100">
        <f t="shared" si="14"/>
        <v>2</v>
      </c>
      <c r="I819" s="6">
        <v>1</v>
      </c>
      <c r="J819" s="6">
        <v>1</v>
      </c>
      <c r="K819" s="6"/>
    </row>
    <row r="820" spans="1:11">
      <c r="A820" s="115" t="s">
        <v>577</v>
      </c>
      <c r="B820" s="25" t="s">
        <v>1585</v>
      </c>
      <c r="C820" s="26" t="s">
        <v>577</v>
      </c>
      <c r="D820" s="26" t="s">
        <v>1585</v>
      </c>
      <c r="E820" s="26" t="s">
        <v>577</v>
      </c>
      <c r="F820" s="27" t="s">
        <v>1585</v>
      </c>
      <c r="G820" s="17" t="s">
        <v>1586</v>
      </c>
      <c r="H820" s="100">
        <f t="shared" si="14"/>
        <v>2</v>
      </c>
      <c r="I820" s="6">
        <v>2</v>
      </c>
      <c r="J820" s="6"/>
      <c r="K820" s="6"/>
    </row>
    <row r="821" spans="1:11">
      <c r="A821" s="115" t="s">
        <v>317</v>
      </c>
      <c r="B821" s="25" t="s">
        <v>42</v>
      </c>
      <c r="C821" s="26" t="s">
        <v>317</v>
      </c>
      <c r="D821" s="26" t="s">
        <v>42</v>
      </c>
      <c r="E821" s="26" t="s">
        <v>317</v>
      </c>
      <c r="F821" s="27" t="s">
        <v>42</v>
      </c>
      <c r="G821" s="17" t="s">
        <v>1587</v>
      </c>
      <c r="H821" s="100">
        <f t="shared" si="14"/>
        <v>4</v>
      </c>
      <c r="I821" s="6">
        <v>4</v>
      </c>
      <c r="J821" s="6"/>
      <c r="K821" s="6"/>
    </row>
    <row r="822" spans="1:11">
      <c r="A822" s="115" t="s">
        <v>1199</v>
      </c>
      <c r="B822" s="25" t="s">
        <v>1588</v>
      </c>
      <c r="C822" s="26" t="s">
        <v>1199</v>
      </c>
      <c r="D822" s="26" t="s">
        <v>1588</v>
      </c>
      <c r="E822" s="26" t="s">
        <v>1199</v>
      </c>
      <c r="F822" s="27" t="s">
        <v>1588</v>
      </c>
      <c r="G822" s="17" t="s">
        <v>1589</v>
      </c>
      <c r="H822" s="100">
        <f t="shared" si="14"/>
        <v>3</v>
      </c>
      <c r="I822" s="6">
        <v>3</v>
      </c>
      <c r="J822" s="6"/>
      <c r="K822" s="6"/>
    </row>
    <row r="823" spans="1:11">
      <c r="A823" s="115" t="s">
        <v>1590</v>
      </c>
      <c r="B823" s="25" t="s">
        <v>1591</v>
      </c>
      <c r="C823" s="26" t="s">
        <v>1590</v>
      </c>
      <c r="D823" s="26" t="s">
        <v>1591</v>
      </c>
      <c r="E823" s="26" t="s">
        <v>1590</v>
      </c>
      <c r="F823" s="27" t="s">
        <v>1591</v>
      </c>
      <c r="G823" s="17" t="s">
        <v>1592</v>
      </c>
      <c r="H823" s="100">
        <f t="shared" si="14"/>
        <v>1</v>
      </c>
      <c r="I823" s="6">
        <v>1</v>
      </c>
      <c r="J823" s="6"/>
      <c r="K823" s="6"/>
    </row>
    <row r="824" spans="1:11">
      <c r="A824" s="115" t="s">
        <v>432</v>
      </c>
      <c r="B824" s="25" t="s">
        <v>1582</v>
      </c>
      <c r="C824" s="26" t="s">
        <v>432</v>
      </c>
      <c r="D824" s="26" t="s">
        <v>1582</v>
      </c>
      <c r="E824" s="26" t="s">
        <v>432</v>
      </c>
      <c r="F824" s="27" t="s">
        <v>1582</v>
      </c>
      <c r="G824" s="17" t="s">
        <v>1593</v>
      </c>
      <c r="H824" s="100">
        <f t="shared" si="14"/>
        <v>2</v>
      </c>
      <c r="I824" s="6">
        <v>2</v>
      </c>
      <c r="J824" s="6"/>
      <c r="K824" s="6"/>
    </row>
    <row r="825" spans="1:11">
      <c r="A825" s="115" t="s">
        <v>1594</v>
      </c>
      <c r="B825" s="25" t="s">
        <v>1535</v>
      </c>
      <c r="C825" s="26" t="s">
        <v>1594</v>
      </c>
      <c r="D825" s="26" t="s">
        <v>1535</v>
      </c>
      <c r="E825" s="26" t="s">
        <v>1594</v>
      </c>
      <c r="F825" s="27" t="s">
        <v>1535</v>
      </c>
      <c r="G825" s="17" t="s">
        <v>1595</v>
      </c>
      <c r="H825" s="100">
        <f t="shared" si="14"/>
        <v>1</v>
      </c>
      <c r="I825" s="6">
        <v>1</v>
      </c>
      <c r="J825" s="6"/>
      <c r="K825" s="6"/>
    </row>
    <row r="826" spans="1:11">
      <c r="A826" s="115" t="s">
        <v>306</v>
      </c>
      <c r="B826" s="25" t="s">
        <v>419</v>
      </c>
      <c r="C826" s="26" t="s">
        <v>306</v>
      </c>
      <c r="D826" s="26" t="s">
        <v>419</v>
      </c>
      <c r="E826" s="26" t="s">
        <v>306</v>
      </c>
      <c r="F826" s="27" t="s">
        <v>419</v>
      </c>
      <c r="G826" s="17" t="s">
        <v>1596</v>
      </c>
      <c r="H826" s="100">
        <f t="shared" si="14"/>
        <v>3</v>
      </c>
      <c r="I826" s="6">
        <v>3</v>
      </c>
      <c r="J826" s="6"/>
      <c r="K826" s="6"/>
    </row>
    <row r="827" spans="1:11">
      <c r="A827" s="140" t="s">
        <v>1597</v>
      </c>
      <c r="B827" s="140"/>
      <c r="C827" s="140"/>
      <c r="D827" s="140"/>
      <c r="E827" s="140"/>
      <c r="F827" s="140"/>
      <c r="G827" s="17" t="s">
        <v>1598</v>
      </c>
      <c r="H827" s="102">
        <f>SUM(H828:H830)</f>
        <v>26</v>
      </c>
      <c r="I827" s="102">
        <f>SUM(I828:I830)</f>
        <v>22</v>
      </c>
      <c r="J827" s="102">
        <f>SUM(J828:J830)</f>
        <v>4</v>
      </c>
      <c r="K827" s="102">
        <f>SUM(K828:K830)</f>
        <v>0</v>
      </c>
    </row>
    <row r="828" spans="1:11">
      <c r="A828" s="115" t="s">
        <v>299</v>
      </c>
      <c r="B828" s="25" t="s">
        <v>54</v>
      </c>
      <c r="C828" s="26"/>
      <c r="D828" s="26"/>
      <c r="E828" s="26"/>
      <c r="F828" s="27"/>
      <c r="G828" s="17" t="s">
        <v>1599</v>
      </c>
      <c r="H828" s="100">
        <f t="shared" si="14"/>
        <v>10</v>
      </c>
      <c r="I828" s="9">
        <v>10</v>
      </c>
      <c r="J828" s="9"/>
      <c r="K828" s="9"/>
    </row>
    <row r="829" spans="1:11">
      <c r="A829" s="115" t="s">
        <v>324</v>
      </c>
      <c r="B829" s="25" t="s">
        <v>66</v>
      </c>
      <c r="C829" s="26"/>
      <c r="D829" s="26"/>
      <c r="E829" s="26"/>
      <c r="F829" s="27"/>
      <c r="G829" s="17" t="s">
        <v>1600</v>
      </c>
      <c r="H829" s="100">
        <f t="shared" si="14"/>
        <v>7</v>
      </c>
      <c r="I829" s="9">
        <v>4</v>
      </c>
      <c r="J829" s="9">
        <v>3</v>
      </c>
      <c r="K829" s="9"/>
    </row>
    <row r="830" spans="1:11">
      <c r="A830" s="115" t="s">
        <v>1601</v>
      </c>
      <c r="B830" s="25" t="s">
        <v>251</v>
      </c>
      <c r="C830" s="26"/>
      <c r="D830" s="26"/>
      <c r="E830" s="26"/>
      <c r="F830" s="27"/>
      <c r="G830" s="17" t="s">
        <v>1602</v>
      </c>
      <c r="H830" s="100">
        <f t="shared" si="14"/>
        <v>9</v>
      </c>
      <c r="I830" s="9">
        <v>8</v>
      </c>
      <c r="J830" s="9">
        <v>1</v>
      </c>
      <c r="K830" s="9"/>
    </row>
    <row r="831" spans="1:11">
      <c r="A831" s="140" t="s">
        <v>1603</v>
      </c>
      <c r="B831" s="140"/>
      <c r="C831" s="140"/>
      <c r="D831" s="140"/>
      <c r="E831" s="140"/>
      <c r="F831" s="140"/>
      <c r="G831" s="17" t="s">
        <v>1604</v>
      </c>
      <c r="H831" s="102">
        <f>SUM(H832:H833)</f>
        <v>32</v>
      </c>
      <c r="I831" s="102">
        <f>SUM(I832:I833)</f>
        <v>32</v>
      </c>
      <c r="J831" s="102">
        <f>SUM(J832:J833)</f>
        <v>0</v>
      </c>
      <c r="K831" s="102">
        <f>SUM(K832:K833)</f>
        <v>0</v>
      </c>
    </row>
    <row r="832" spans="1:11">
      <c r="A832" s="208" t="s">
        <v>1605</v>
      </c>
      <c r="B832" s="167" t="s">
        <v>1606</v>
      </c>
      <c r="C832" s="167"/>
      <c r="D832" s="167"/>
      <c r="E832" s="167"/>
      <c r="F832" s="167"/>
      <c r="G832" s="17" t="s">
        <v>1607</v>
      </c>
      <c r="H832" s="100">
        <f t="shared" si="14"/>
        <v>18</v>
      </c>
      <c r="I832" s="6">
        <v>18</v>
      </c>
      <c r="J832" s="6"/>
      <c r="K832" s="6"/>
    </row>
    <row r="833" spans="1:11">
      <c r="A833" s="208" t="s">
        <v>1608</v>
      </c>
      <c r="B833" s="167" t="s">
        <v>1609</v>
      </c>
      <c r="C833" s="167"/>
      <c r="D833" s="167"/>
      <c r="E833" s="167"/>
      <c r="F833" s="167"/>
      <c r="G833" s="17" t="s">
        <v>1610</v>
      </c>
      <c r="H833" s="100">
        <f t="shared" si="14"/>
        <v>14</v>
      </c>
      <c r="I833" s="6">
        <v>14</v>
      </c>
      <c r="J833" s="6"/>
      <c r="K833" s="6"/>
    </row>
    <row r="834" spans="1:11">
      <c r="A834" s="92" t="s">
        <v>1611</v>
      </c>
      <c r="B834" s="93"/>
      <c r="C834" s="93"/>
      <c r="D834" s="93"/>
      <c r="E834" s="93"/>
      <c r="F834" s="94"/>
      <c r="G834" s="17" t="s">
        <v>1612</v>
      </c>
      <c r="H834" s="95">
        <f>+H835+H846+H848+H850+H858+H882+H885+H893+H897+H900</f>
        <v>1755</v>
      </c>
      <c r="I834" s="95">
        <f>+I835+I846+I848+I850+I858+I882+I885+I893+I897+I900</f>
        <v>1425</v>
      </c>
      <c r="J834" s="95">
        <f>+J835+J846+J848+J850+J858+J882+J885+J893+J897+J900</f>
        <v>249</v>
      </c>
      <c r="K834" s="95">
        <f>+K835+K846+K848+K850+K858+K882+K885+K893+K897+K900</f>
        <v>81</v>
      </c>
    </row>
    <row r="835" spans="1:11">
      <c r="A835" s="140" t="s">
        <v>1613</v>
      </c>
      <c r="B835" s="140"/>
      <c r="C835" s="140"/>
      <c r="D835" s="140"/>
      <c r="E835" s="140"/>
      <c r="F835" s="140"/>
      <c r="G835" s="17" t="s">
        <v>1614</v>
      </c>
      <c r="H835" s="102">
        <f>SUM(H836:H845)</f>
        <v>187</v>
      </c>
      <c r="I835" s="102">
        <f>SUM(I836:I845)</f>
        <v>187</v>
      </c>
      <c r="J835" s="102">
        <f>SUM(J836:J845)</f>
        <v>0</v>
      </c>
      <c r="K835" s="102">
        <f>SUM(K836:K845)</f>
        <v>0</v>
      </c>
    </row>
    <row r="836" spans="1:11">
      <c r="A836" s="183" t="s">
        <v>1615</v>
      </c>
      <c r="B836" s="122" t="s">
        <v>1616</v>
      </c>
      <c r="C836" s="123"/>
      <c r="D836" s="123"/>
      <c r="E836" s="123"/>
      <c r="F836" s="124"/>
      <c r="G836" s="17" t="s">
        <v>1617</v>
      </c>
      <c r="H836" s="100">
        <f t="shared" si="14"/>
        <v>28</v>
      </c>
      <c r="I836" s="6">
        <v>28</v>
      </c>
      <c r="J836" s="6">
        <v>0</v>
      </c>
      <c r="K836" s="6">
        <v>0</v>
      </c>
    </row>
    <row r="837" spans="1:11">
      <c r="A837" s="183" t="s">
        <v>1618</v>
      </c>
      <c r="B837" s="122" t="s">
        <v>1619</v>
      </c>
      <c r="C837" s="123"/>
      <c r="D837" s="123"/>
      <c r="E837" s="123"/>
      <c r="F837" s="124"/>
      <c r="G837" s="17" t="s">
        <v>1620</v>
      </c>
      <c r="H837" s="100">
        <f t="shared" si="14"/>
        <v>3</v>
      </c>
      <c r="I837" s="6">
        <v>3</v>
      </c>
      <c r="J837" s="6">
        <v>0</v>
      </c>
      <c r="K837" s="6">
        <v>0</v>
      </c>
    </row>
    <row r="838" spans="1:11">
      <c r="A838" s="183" t="s">
        <v>1621</v>
      </c>
      <c r="B838" s="122" t="s">
        <v>1622</v>
      </c>
      <c r="C838" s="123"/>
      <c r="D838" s="123"/>
      <c r="E838" s="123"/>
      <c r="F838" s="124"/>
      <c r="G838" s="17" t="s">
        <v>1623</v>
      </c>
      <c r="H838" s="100">
        <f t="shared" si="14"/>
        <v>25</v>
      </c>
      <c r="I838" s="6">
        <v>25</v>
      </c>
      <c r="J838" s="6"/>
      <c r="K838" s="6"/>
    </row>
    <row r="839" spans="1:11">
      <c r="A839" s="183" t="s">
        <v>1624</v>
      </c>
      <c r="B839" s="122" t="s">
        <v>1540</v>
      </c>
      <c r="C839" s="123"/>
      <c r="D839" s="123"/>
      <c r="E839" s="123"/>
      <c r="F839" s="124"/>
      <c r="G839" s="17" t="s">
        <v>1625</v>
      </c>
      <c r="H839" s="100">
        <f t="shared" si="14"/>
        <v>42</v>
      </c>
      <c r="I839" s="6">
        <v>42</v>
      </c>
      <c r="J839" s="6"/>
      <c r="K839" s="6"/>
    </row>
    <row r="840" spans="1:11">
      <c r="A840" s="183" t="s">
        <v>1626</v>
      </c>
      <c r="B840" s="122" t="s">
        <v>1627</v>
      </c>
      <c r="C840" s="123"/>
      <c r="D840" s="123"/>
      <c r="E840" s="123"/>
      <c r="F840" s="124"/>
      <c r="G840" s="17" t="s">
        <v>1628</v>
      </c>
      <c r="H840" s="100">
        <f t="shared" si="14"/>
        <v>37</v>
      </c>
      <c r="I840" s="6">
        <v>37</v>
      </c>
      <c r="J840" s="6"/>
      <c r="K840" s="6"/>
    </row>
    <row r="841" spans="1:11">
      <c r="A841" s="183" t="s">
        <v>1629</v>
      </c>
      <c r="B841" s="122" t="s">
        <v>1630</v>
      </c>
      <c r="C841" s="123"/>
      <c r="D841" s="123"/>
      <c r="E841" s="123"/>
      <c r="F841" s="124"/>
      <c r="G841" s="17" t="s">
        <v>1631</v>
      </c>
      <c r="H841" s="100">
        <f t="shared" si="14"/>
        <v>20</v>
      </c>
      <c r="I841" s="6">
        <v>20</v>
      </c>
      <c r="J841" s="6"/>
      <c r="K841" s="6"/>
    </row>
    <row r="842" spans="1:11">
      <c r="A842" s="183" t="s">
        <v>1632</v>
      </c>
      <c r="B842" s="122" t="s">
        <v>1578</v>
      </c>
      <c r="C842" s="123"/>
      <c r="D842" s="123"/>
      <c r="E842" s="123"/>
      <c r="F842" s="124"/>
      <c r="G842" s="17" t="s">
        <v>1633</v>
      </c>
      <c r="H842" s="100">
        <f t="shared" si="14"/>
        <v>20</v>
      </c>
      <c r="I842" s="6">
        <v>20</v>
      </c>
      <c r="J842" s="6"/>
      <c r="K842" s="6"/>
    </row>
    <row r="843" spans="1:11">
      <c r="A843" s="183" t="s">
        <v>1634</v>
      </c>
      <c r="B843" s="122" t="s">
        <v>1635</v>
      </c>
      <c r="C843" s="123"/>
      <c r="D843" s="123"/>
      <c r="E843" s="123"/>
      <c r="F843" s="124"/>
      <c r="G843" s="17" t="s">
        <v>1636</v>
      </c>
      <c r="H843" s="100">
        <f t="shared" si="14"/>
        <v>1</v>
      </c>
      <c r="I843" s="6">
        <v>1</v>
      </c>
      <c r="J843" s="6"/>
      <c r="K843" s="6"/>
    </row>
    <row r="844" spans="1:11">
      <c r="A844" s="183" t="s">
        <v>1637</v>
      </c>
      <c r="B844" s="122" t="s">
        <v>1638</v>
      </c>
      <c r="C844" s="123"/>
      <c r="D844" s="123"/>
      <c r="E844" s="123"/>
      <c r="F844" s="124"/>
      <c r="G844" s="17" t="s">
        <v>1639</v>
      </c>
      <c r="H844" s="100">
        <f t="shared" si="14"/>
        <v>1</v>
      </c>
      <c r="I844" s="6">
        <v>1</v>
      </c>
      <c r="J844" s="6"/>
      <c r="K844" s="6"/>
    </row>
    <row r="845" spans="1:11">
      <c r="A845" s="183" t="s">
        <v>1640</v>
      </c>
      <c r="B845" s="122" t="s">
        <v>1641</v>
      </c>
      <c r="C845" s="123"/>
      <c r="D845" s="123"/>
      <c r="E845" s="123"/>
      <c r="F845" s="124"/>
      <c r="G845" s="17" t="s">
        <v>1642</v>
      </c>
      <c r="H845" s="100">
        <f t="shared" si="14"/>
        <v>10</v>
      </c>
      <c r="I845" s="6">
        <v>10</v>
      </c>
      <c r="J845" s="6"/>
      <c r="K845" s="6"/>
    </row>
    <row r="846" spans="1:11">
      <c r="A846" s="140" t="s">
        <v>1643</v>
      </c>
      <c r="B846" s="140"/>
      <c r="C846" s="140"/>
      <c r="D846" s="140"/>
      <c r="E846" s="140"/>
      <c r="F846" s="140"/>
      <c r="G846" s="17" t="s">
        <v>1644</v>
      </c>
      <c r="H846" s="102">
        <f>SUM(H847:H847)</f>
        <v>10</v>
      </c>
      <c r="I846" s="102">
        <f>SUM(I847:I847)</f>
        <v>10</v>
      </c>
      <c r="J846" s="102">
        <f>SUM(J847:J847)</f>
        <v>0</v>
      </c>
      <c r="K846" s="102">
        <f>SUM(K847:K847)</f>
        <v>0</v>
      </c>
    </row>
    <row r="847" spans="1:11">
      <c r="A847" s="115" t="s">
        <v>1645</v>
      </c>
      <c r="B847" s="25" t="s">
        <v>1646</v>
      </c>
      <c r="C847" s="26"/>
      <c r="D847" s="26"/>
      <c r="E847" s="26"/>
      <c r="F847" s="27"/>
      <c r="G847" s="17" t="s">
        <v>1647</v>
      </c>
      <c r="H847" s="100">
        <f t="shared" si="14"/>
        <v>10</v>
      </c>
      <c r="I847" s="9">
        <v>10</v>
      </c>
      <c r="J847" s="9"/>
      <c r="K847" s="9"/>
    </row>
    <row r="848" spans="1:11">
      <c r="A848" s="140" t="s">
        <v>1648</v>
      </c>
      <c r="B848" s="140"/>
      <c r="C848" s="140"/>
      <c r="D848" s="140"/>
      <c r="E848" s="140"/>
      <c r="F848" s="140"/>
      <c r="G848" s="17" t="s">
        <v>1649</v>
      </c>
      <c r="H848" s="102">
        <f>SUM(H849:H849)</f>
        <v>10</v>
      </c>
      <c r="I848" s="102">
        <f>SUM(I849:I849)</f>
        <v>10</v>
      </c>
      <c r="J848" s="102">
        <f>SUM(J849:J849)</f>
        <v>0</v>
      </c>
      <c r="K848" s="102">
        <f>SUM(K849:K849)</f>
        <v>0</v>
      </c>
    </row>
    <row r="849" spans="1:11">
      <c r="A849" s="115" t="s">
        <v>1650</v>
      </c>
      <c r="B849" s="25" t="s">
        <v>1651</v>
      </c>
      <c r="C849" s="26"/>
      <c r="D849" s="26"/>
      <c r="E849" s="26"/>
      <c r="F849" s="27"/>
      <c r="G849" s="17" t="s">
        <v>1652</v>
      </c>
      <c r="H849" s="100">
        <f t="shared" si="14"/>
        <v>10</v>
      </c>
      <c r="I849" s="9">
        <v>10</v>
      </c>
      <c r="J849" s="138"/>
      <c r="K849" s="138"/>
    </row>
    <row r="850" spans="1:11">
      <c r="A850" s="140" t="s">
        <v>1653</v>
      </c>
      <c r="B850" s="140"/>
      <c r="C850" s="140"/>
      <c r="D850" s="140"/>
      <c r="E850" s="140"/>
      <c r="F850" s="140"/>
      <c r="G850" s="17" t="s">
        <v>1654</v>
      </c>
      <c r="H850" s="128">
        <f>SUM(H851:H857)</f>
        <v>10</v>
      </c>
      <c r="I850" s="128">
        <f>SUM(I851:I857)</f>
        <v>10</v>
      </c>
      <c r="J850" s="128">
        <f>SUM(J851:J857)</f>
        <v>0</v>
      </c>
      <c r="K850" s="102">
        <f>SUM(K851:K857)</f>
        <v>0</v>
      </c>
    </row>
    <row r="851" spans="1:11">
      <c r="A851" s="153" t="s">
        <v>1655</v>
      </c>
      <c r="B851" s="25" t="s">
        <v>1087</v>
      </c>
      <c r="C851" s="26"/>
      <c r="D851" s="26"/>
      <c r="E851" s="26"/>
      <c r="F851" s="27"/>
      <c r="G851" s="17" t="s">
        <v>1656</v>
      </c>
      <c r="H851" s="100">
        <f t="shared" si="14"/>
        <v>1</v>
      </c>
      <c r="I851" s="9">
        <v>1</v>
      </c>
      <c r="J851" s="9"/>
      <c r="K851" s="9"/>
    </row>
    <row r="852" spans="1:11">
      <c r="A852" s="153" t="s">
        <v>1657</v>
      </c>
      <c r="B852" s="25" t="s">
        <v>575</v>
      </c>
      <c r="C852" s="26"/>
      <c r="D852" s="26"/>
      <c r="E852" s="26"/>
      <c r="F852" s="27"/>
      <c r="G852" s="17" t="s">
        <v>1658</v>
      </c>
      <c r="H852" s="100">
        <f t="shared" ref="H852:H912" si="15">+I852+J852+K852</f>
        <v>1</v>
      </c>
      <c r="I852" s="9">
        <v>1</v>
      </c>
      <c r="J852" s="9"/>
      <c r="K852" s="9"/>
    </row>
    <row r="853" spans="1:11">
      <c r="A853" s="209" t="s">
        <v>1659</v>
      </c>
      <c r="B853" s="25" t="s">
        <v>1660</v>
      </c>
      <c r="C853" s="26"/>
      <c r="D853" s="26"/>
      <c r="E853" s="26"/>
      <c r="F853" s="27"/>
      <c r="G853" s="17" t="s">
        <v>1661</v>
      </c>
      <c r="H853" s="100">
        <f t="shared" si="15"/>
        <v>1</v>
      </c>
      <c r="I853" s="9">
        <v>1</v>
      </c>
      <c r="J853" s="9"/>
      <c r="K853" s="9"/>
    </row>
    <row r="854" spans="1:11">
      <c r="A854" s="184" t="s">
        <v>142</v>
      </c>
      <c r="B854" s="25" t="s">
        <v>1662</v>
      </c>
      <c r="C854" s="26"/>
      <c r="D854" s="26"/>
      <c r="E854" s="26"/>
      <c r="F854" s="27"/>
      <c r="G854" s="17" t="s">
        <v>1663</v>
      </c>
      <c r="H854" s="100">
        <f t="shared" si="15"/>
        <v>2</v>
      </c>
      <c r="I854" s="9">
        <v>2</v>
      </c>
      <c r="J854" s="9"/>
      <c r="K854" s="9"/>
    </row>
    <row r="855" spans="1:11">
      <c r="A855" s="184" t="s">
        <v>574</v>
      </c>
      <c r="B855" s="25" t="s">
        <v>1664</v>
      </c>
      <c r="C855" s="26"/>
      <c r="D855" s="26"/>
      <c r="E855" s="26"/>
      <c r="F855" s="27"/>
      <c r="G855" s="17" t="s">
        <v>1665</v>
      </c>
      <c r="H855" s="100">
        <f t="shared" si="15"/>
        <v>1</v>
      </c>
      <c r="I855" s="9">
        <v>1</v>
      </c>
      <c r="J855" s="9"/>
      <c r="K855" s="9"/>
    </row>
    <row r="856" spans="1:11">
      <c r="A856" s="184" t="s">
        <v>79</v>
      </c>
      <c r="B856" s="25" t="s">
        <v>80</v>
      </c>
      <c r="C856" s="26"/>
      <c r="D856" s="26"/>
      <c r="E856" s="26"/>
      <c r="F856" s="27"/>
      <c r="G856" s="17" t="s">
        <v>1666</v>
      </c>
      <c r="H856" s="100">
        <f t="shared" si="15"/>
        <v>2</v>
      </c>
      <c r="I856" s="9">
        <v>2</v>
      </c>
      <c r="J856" s="9"/>
      <c r="K856" s="9"/>
    </row>
    <row r="857" spans="1:11">
      <c r="A857" s="115" t="s">
        <v>142</v>
      </c>
      <c r="B857" s="25" t="s">
        <v>143</v>
      </c>
      <c r="C857" s="26"/>
      <c r="D857" s="26"/>
      <c r="E857" s="26"/>
      <c r="F857" s="27"/>
      <c r="G857" s="17" t="s">
        <v>1667</v>
      </c>
      <c r="H857" s="100">
        <f t="shared" si="15"/>
        <v>2</v>
      </c>
      <c r="I857" s="9">
        <v>2</v>
      </c>
      <c r="J857" s="9"/>
      <c r="K857" s="9"/>
    </row>
    <row r="858" spans="1:11">
      <c r="A858" s="140" t="s">
        <v>1668</v>
      </c>
      <c r="B858" s="140"/>
      <c r="C858" s="140"/>
      <c r="D858" s="140"/>
      <c r="E858" s="140"/>
      <c r="F858" s="140"/>
      <c r="G858" s="17" t="s">
        <v>1669</v>
      </c>
      <c r="H858" s="102">
        <f>SUM(H859:H881)</f>
        <v>328</v>
      </c>
      <c r="I858" s="102">
        <f>SUM(I859:I881)</f>
        <v>328</v>
      </c>
      <c r="J858" s="102">
        <f>SUM(J859:J881)</f>
        <v>0</v>
      </c>
      <c r="K858" s="102">
        <f>SUM(K859:K881)</f>
        <v>0</v>
      </c>
    </row>
    <row r="859" spans="1:11">
      <c r="A859" s="153" t="s">
        <v>1670</v>
      </c>
      <c r="B859" s="168" t="s">
        <v>1671</v>
      </c>
      <c r="C859" s="168"/>
      <c r="D859" s="168"/>
      <c r="E859" s="168"/>
      <c r="F859" s="168"/>
      <c r="G859" s="17" t="s">
        <v>1672</v>
      </c>
      <c r="H859" s="100">
        <f t="shared" si="15"/>
        <v>6</v>
      </c>
      <c r="I859" s="6">
        <v>6</v>
      </c>
      <c r="J859" s="6"/>
      <c r="K859" s="6"/>
    </row>
    <row r="860" spans="1:11">
      <c r="A860" s="153" t="s">
        <v>1673</v>
      </c>
      <c r="B860" s="168" t="s">
        <v>1674</v>
      </c>
      <c r="C860" s="168"/>
      <c r="D860" s="168"/>
      <c r="E860" s="168"/>
      <c r="F860" s="168"/>
      <c r="G860" s="17" t="s">
        <v>1675</v>
      </c>
      <c r="H860" s="100">
        <f t="shared" si="15"/>
        <v>6</v>
      </c>
      <c r="I860" s="6">
        <v>6</v>
      </c>
      <c r="J860" s="6"/>
      <c r="K860" s="6"/>
    </row>
    <row r="861" spans="1:11">
      <c r="A861" s="153" t="s">
        <v>1676</v>
      </c>
      <c r="B861" s="168" t="s">
        <v>1677</v>
      </c>
      <c r="C861" s="168"/>
      <c r="D861" s="168"/>
      <c r="E861" s="168"/>
      <c r="F861" s="168"/>
      <c r="G861" s="17" t="s">
        <v>1678</v>
      </c>
      <c r="H861" s="100">
        <f t="shared" si="15"/>
        <v>27</v>
      </c>
      <c r="I861" s="6">
        <v>27</v>
      </c>
      <c r="J861" s="6"/>
      <c r="K861" s="6"/>
    </row>
    <row r="862" spans="1:11">
      <c r="A862" s="153" t="s">
        <v>1679</v>
      </c>
      <c r="B862" s="168" t="s">
        <v>1680</v>
      </c>
      <c r="C862" s="168"/>
      <c r="D862" s="168"/>
      <c r="E862" s="168"/>
      <c r="F862" s="168"/>
      <c r="G862" s="17" t="s">
        <v>1681</v>
      </c>
      <c r="H862" s="100">
        <f t="shared" si="15"/>
        <v>32</v>
      </c>
      <c r="I862" s="6">
        <v>32</v>
      </c>
      <c r="J862" s="6"/>
      <c r="K862" s="6"/>
    </row>
    <row r="863" spans="1:11">
      <c r="A863" s="153" t="s">
        <v>1682</v>
      </c>
      <c r="B863" s="168" t="s">
        <v>1683</v>
      </c>
      <c r="C863" s="168"/>
      <c r="D863" s="168"/>
      <c r="E863" s="168"/>
      <c r="F863" s="168"/>
      <c r="G863" s="17" t="s">
        <v>1684</v>
      </c>
      <c r="H863" s="100">
        <f t="shared" si="15"/>
        <v>11</v>
      </c>
      <c r="I863" s="6">
        <v>11</v>
      </c>
      <c r="J863" s="6"/>
      <c r="K863" s="6"/>
    </row>
    <row r="864" spans="1:11">
      <c r="A864" s="153" t="s">
        <v>1685</v>
      </c>
      <c r="B864" s="168" t="s">
        <v>1686</v>
      </c>
      <c r="C864" s="168"/>
      <c r="D864" s="168"/>
      <c r="E864" s="168"/>
      <c r="F864" s="168"/>
      <c r="G864" s="17" t="s">
        <v>1687</v>
      </c>
      <c r="H864" s="100">
        <f t="shared" si="15"/>
        <v>11</v>
      </c>
      <c r="I864" s="6">
        <v>11</v>
      </c>
      <c r="J864" s="6"/>
      <c r="K864" s="6"/>
    </row>
    <row r="865" spans="1:11">
      <c r="A865" s="153" t="s">
        <v>1688</v>
      </c>
      <c r="B865" s="168" t="s">
        <v>1689</v>
      </c>
      <c r="C865" s="168"/>
      <c r="D865" s="168"/>
      <c r="E865" s="168"/>
      <c r="F865" s="168"/>
      <c r="G865" s="17" t="s">
        <v>1690</v>
      </c>
      <c r="H865" s="100">
        <f t="shared" si="15"/>
        <v>12</v>
      </c>
      <c r="I865" s="6">
        <v>12</v>
      </c>
      <c r="J865" s="6"/>
      <c r="K865" s="6"/>
    </row>
    <row r="866" spans="1:11">
      <c r="A866" s="153" t="s">
        <v>1691</v>
      </c>
      <c r="B866" s="168" t="s">
        <v>1692</v>
      </c>
      <c r="C866" s="168"/>
      <c r="D866" s="168"/>
      <c r="E866" s="168"/>
      <c r="F866" s="168"/>
      <c r="G866" s="17" t="s">
        <v>1693</v>
      </c>
      <c r="H866" s="100">
        <f t="shared" si="15"/>
        <v>9</v>
      </c>
      <c r="I866" s="6">
        <v>9</v>
      </c>
      <c r="J866" s="6"/>
      <c r="K866" s="6"/>
    </row>
    <row r="867" spans="1:11">
      <c r="A867" s="153" t="s">
        <v>1694</v>
      </c>
      <c r="B867" s="168" t="s">
        <v>1695</v>
      </c>
      <c r="C867" s="168"/>
      <c r="D867" s="168"/>
      <c r="E867" s="168"/>
      <c r="F867" s="168"/>
      <c r="G867" s="17" t="s">
        <v>1696</v>
      </c>
      <c r="H867" s="100">
        <f t="shared" si="15"/>
        <v>12</v>
      </c>
      <c r="I867" s="6">
        <v>12</v>
      </c>
      <c r="J867" s="6"/>
      <c r="K867" s="6"/>
    </row>
    <row r="868" spans="1:11">
      <c r="A868" s="153" t="s">
        <v>1697</v>
      </c>
      <c r="B868" s="168" t="s">
        <v>1698</v>
      </c>
      <c r="C868" s="168"/>
      <c r="D868" s="168"/>
      <c r="E868" s="168"/>
      <c r="F868" s="168"/>
      <c r="G868" s="17" t="s">
        <v>1699</v>
      </c>
      <c r="H868" s="100">
        <f t="shared" si="15"/>
        <v>9</v>
      </c>
      <c r="I868" s="6">
        <v>9</v>
      </c>
      <c r="J868" s="6"/>
      <c r="K868" s="6"/>
    </row>
    <row r="869" spans="1:11">
      <c r="A869" s="153" t="s">
        <v>1700</v>
      </c>
      <c r="B869" s="168" t="s">
        <v>1701</v>
      </c>
      <c r="C869" s="168"/>
      <c r="D869" s="168"/>
      <c r="E869" s="168"/>
      <c r="F869" s="168"/>
      <c r="G869" s="17" t="s">
        <v>1702</v>
      </c>
      <c r="H869" s="100">
        <f t="shared" si="15"/>
        <v>22</v>
      </c>
      <c r="I869" s="6">
        <v>22</v>
      </c>
      <c r="J869" s="6"/>
      <c r="K869" s="6"/>
    </row>
    <row r="870" spans="1:11">
      <c r="A870" s="153" t="s">
        <v>1703</v>
      </c>
      <c r="B870" s="168" t="s">
        <v>1704</v>
      </c>
      <c r="C870" s="168"/>
      <c r="D870" s="168"/>
      <c r="E870" s="168"/>
      <c r="F870" s="168"/>
      <c r="G870" s="17" t="s">
        <v>1705</v>
      </c>
      <c r="H870" s="100">
        <f t="shared" si="15"/>
        <v>10</v>
      </c>
      <c r="I870" s="6">
        <v>10</v>
      </c>
      <c r="J870" s="6"/>
      <c r="K870" s="6"/>
    </row>
    <row r="871" spans="1:11">
      <c r="A871" s="153" t="s">
        <v>1682</v>
      </c>
      <c r="B871" s="168" t="s">
        <v>1706</v>
      </c>
      <c r="C871" s="168"/>
      <c r="D871" s="168"/>
      <c r="E871" s="168"/>
      <c r="F871" s="168"/>
      <c r="G871" s="17" t="s">
        <v>1707</v>
      </c>
      <c r="H871" s="100">
        <f t="shared" si="15"/>
        <v>4</v>
      </c>
      <c r="I871" s="6">
        <v>4</v>
      </c>
      <c r="J871" s="6"/>
      <c r="K871" s="6"/>
    </row>
    <row r="872" spans="1:11">
      <c r="A872" s="153" t="s">
        <v>1708</v>
      </c>
      <c r="B872" s="168" t="s">
        <v>1709</v>
      </c>
      <c r="C872" s="168"/>
      <c r="D872" s="168"/>
      <c r="E872" s="168"/>
      <c r="F872" s="168"/>
      <c r="G872" s="17" t="s">
        <v>1710</v>
      </c>
      <c r="H872" s="100">
        <f t="shared" si="15"/>
        <v>10</v>
      </c>
      <c r="I872" s="6">
        <v>10</v>
      </c>
      <c r="J872" s="6"/>
      <c r="K872" s="6"/>
    </row>
    <row r="873" spans="1:11">
      <c r="A873" s="153" t="s">
        <v>1711</v>
      </c>
      <c r="B873" s="168" t="s">
        <v>1712</v>
      </c>
      <c r="C873" s="168"/>
      <c r="D873" s="168"/>
      <c r="E873" s="168"/>
      <c r="F873" s="168"/>
      <c r="G873" s="17" t="s">
        <v>1713</v>
      </c>
      <c r="H873" s="100">
        <f t="shared" si="15"/>
        <v>10</v>
      </c>
      <c r="I873" s="6">
        <v>10</v>
      </c>
      <c r="J873" s="6"/>
      <c r="K873" s="6"/>
    </row>
    <row r="874" spans="1:11">
      <c r="A874" s="153" t="s">
        <v>1714</v>
      </c>
      <c r="B874" s="168" t="s">
        <v>1715</v>
      </c>
      <c r="C874" s="168"/>
      <c r="D874" s="168"/>
      <c r="E874" s="168"/>
      <c r="F874" s="168"/>
      <c r="G874" s="17" t="s">
        <v>1716</v>
      </c>
      <c r="H874" s="100">
        <f t="shared" si="15"/>
        <v>16</v>
      </c>
      <c r="I874" s="6">
        <v>16</v>
      </c>
      <c r="J874" s="6"/>
      <c r="K874" s="6"/>
    </row>
    <row r="875" spans="1:11">
      <c r="A875" s="153" t="s">
        <v>1717</v>
      </c>
      <c r="B875" s="168" t="s">
        <v>1718</v>
      </c>
      <c r="C875" s="168"/>
      <c r="D875" s="168"/>
      <c r="E875" s="168"/>
      <c r="F875" s="168"/>
      <c r="G875" s="17" t="s">
        <v>1719</v>
      </c>
      <c r="H875" s="100">
        <f t="shared" si="15"/>
        <v>14</v>
      </c>
      <c r="I875" s="6">
        <v>14</v>
      </c>
      <c r="J875" s="6"/>
      <c r="K875" s="6"/>
    </row>
    <row r="876" spans="1:11">
      <c r="A876" s="153" t="s">
        <v>1720</v>
      </c>
      <c r="B876" s="168" t="s">
        <v>1721</v>
      </c>
      <c r="C876" s="168"/>
      <c r="D876" s="168"/>
      <c r="E876" s="168"/>
      <c r="F876" s="168"/>
      <c r="G876" s="17" t="s">
        <v>1722</v>
      </c>
      <c r="H876" s="100">
        <f t="shared" si="15"/>
        <v>6</v>
      </c>
      <c r="I876" s="6">
        <v>6</v>
      </c>
      <c r="J876" s="6"/>
      <c r="K876" s="6"/>
    </row>
    <row r="877" spans="1:11">
      <c r="A877" s="153" t="s">
        <v>1723</v>
      </c>
      <c r="B877" s="168" t="s">
        <v>1724</v>
      </c>
      <c r="C877" s="168"/>
      <c r="D877" s="168"/>
      <c r="E877" s="168"/>
      <c r="F877" s="168"/>
      <c r="G877" s="17" t="s">
        <v>1725</v>
      </c>
      <c r="H877" s="100">
        <f t="shared" si="15"/>
        <v>6</v>
      </c>
      <c r="I877" s="6">
        <v>6</v>
      </c>
      <c r="J877" s="6"/>
      <c r="K877" s="6"/>
    </row>
    <row r="878" spans="1:11">
      <c r="A878" s="153" t="s">
        <v>1723</v>
      </c>
      <c r="B878" s="168" t="s">
        <v>1726</v>
      </c>
      <c r="C878" s="168"/>
      <c r="D878" s="168"/>
      <c r="E878" s="168"/>
      <c r="F878" s="168"/>
      <c r="G878" s="17" t="s">
        <v>1727</v>
      </c>
      <c r="H878" s="100">
        <f t="shared" si="15"/>
        <v>5</v>
      </c>
      <c r="I878" s="6">
        <v>5</v>
      </c>
      <c r="J878" s="6"/>
      <c r="K878" s="6"/>
    </row>
    <row r="879" spans="1:11">
      <c r="A879" s="183" t="s">
        <v>1728</v>
      </c>
      <c r="B879" s="168" t="s">
        <v>1729</v>
      </c>
      <c r="C879" s="168"/>
      <c r="D879" s="168"/>
      <c r="E879" s="168"/>
      <c r="F879" s="168"/>
      <c r="G879" s="17" t="s">
        <v>1730</v>
      </c>
      <c r="H879" s="100">
        <f t="shared" si="15"/>
        <v>4</v>
      </c>
      <c r="I879" s="6">
        <v>4</v>
      </c>
      <c r="J879" s="6"/>
      <c r="K879" s="6"/>
    </row>
    <row r="880" spans="1:11">
      <c r="A880" s="183" t="s">
        <v>1731</v>
      </c>
      <c r="B880" s="168" t="s">
        <v>1732</v>
      </c>
      <c r="C880" s="168"/>
      <c r="D880" s="168"/>
      <c r="E880" s="168"/>
      <c r="F880" s="168"/>
      <c r="G880" s="17" t="s">
        <v>1733</v>
      </c>
      <c r="H880" s="100">
        <f t="shared" si="15"/>
        <v>17</v>
      </c>
      <c r="I880" s="6">
        <v>17</v>
      </c>
      <c r="J880" s="6"/>
      <c r="K880" s="6"/>
    </row>
    <row r="881" spans="1:11">
      <c r="A881" s="153" t="s">
        <v>1679</v>
      </c>
      <c r="B881" s="168" t="s">
        <v>1734</v>
      </c>
      <c r="C881" s="168"/>
      <c r="D881" s="168"/>
      <c r="E881" s="168"/>
      <c r="F881" s="168"/>
      <c r="G881" s="17" t="s">
        <v>1735</v>
      </c>
      <c r="H881" s="100">
        <f t="shared" si="15"/>
        <v>69</v>
      </c>
      <c r="I881" s="6">
        <v>69</v>
      </c>
      <c r="J881" s="6"/>
      <c r="K881" s="6"/>
    </row>
    <row r="882" spans="1:11">
      <c r="A882" s="140" t="s">
        <v>1736</v>
      </c>
      <c r="B882" s="140"/>
      <c r="C882" s="140"/>
      <c r="D882" s="140"/>
      <c r="E882" s="140"/>
      <c r="F882" s="140"/>
      <c r="G882" s="17" t="s">
        <v>1737</v>
      </c>
      <c r="H882" s="102">
        <f>SUM(H883:H884)</f>
        <v>33</v>
      </c>
      <c r="I882" s="102">
        <f>SUM(I883:I884)</f>
        <v>33</v>
      </c>
      <c r="J882" s="102">
        <f>SUM(J883:J884)</f>
        <v>0</v>
      </c>
      <c r="K882" s="102">
        <f>SUM(K883:K884)</f>
        <v>0</v>
      </c>
    </row>
    <row r="883" spans="1:11">
      <c r="A883" s="96">
        <v>512011</v>
      </c>
      <c r="B883" s="97" t="s">
        <v>54</v>
      </c>
      <c r="C883" s="98"/>
      <c r="D883" s="98"/>
      <c r="E883" s="98"/>
      <c r="F883" s="99"/>
      <c r="G883" s="17" t="s">
        <v>1738</v>
      </c>
      <c r="H883" s="100">
        <f t="shared" si="15"/>
        <v>28</v>
      </c>
      <c r="I883" s="6">
        <v>28</v>
      </c>
      <c r="J883" s="6"/>
      <c r="K883" s="6"/>
    </row>
    <row r="884" spans="1:11">
      <c r="A884" s="96">
        <v>432117</v>
      </c>
      <c r="B884" s="97" t="s">
        <v>190</v>
      </c>
      <c r="C884" s="98"/>
      <c r="D884" s="98"/>
      <c r="E884" s="98"/>
      <c r="F884" s="99"/>
      <c r="G884" s="17" t="s">
        <v>1739</v>
      </c>
      <c r="H884" s="100">
        <f t="shared" si="15"/>
        <v>5</v>
      </c>
      <c r="I884" s="6">
        <v>5</v>
      </c>
      <c r="J884" s="6"/>
      <c r="K884" s="6"/>
    </row>
    <row r="885" spans="1:11">
      <c r="A885" s="149" t="s">
        <v>1740</v>
      </c>
      <c r="B885" s="149"/>
      <c r="C885" s="149"/>
      <c r="D885" s="149"/>
      <c r="E885" s="149"/>
      <c r="F885" s="149"/>
      <c r="G885" s="17" t="s">
        <v>1741</v>
      </c>
      <c r="H885" s="128">
        <f>SUM(H886:H892)</f>
        <v>1068</v>
      </c>
      <c r="I885" s="128">
        <f>SUM(I886:I892)</f>
        <v>785</v>
      </c>
      <c r="J885" s="128">
        <f>SUM(J886:J892)</f>
        <v>218</v>
      </c>
      <c r="K885" s="128">
        <f>SUM(K886:K892)</f>
        <v>65</v>
      </c>
    </row>
    <row r="886" spans="1:11">
      <c r="A886" s="115" t="s">
        <v>1742</v>
      </c>
      <c r="B886" s="25" t="s">
        <v>1743</v>
      </c>
      <c r="C886" s="26"/>
      <c r="D886" s="26"/>
      <c r="E886" s="26"/>
      <c r="F886" s="27"/>
      <c r="G886" s="17" t="s">
        <v>1744</v>
      </c>
      <c r="H886" s="100">
        <f t="shared" si="15"/>
        <v>320</v>
      </c>
      <c r="I886" s="9">
        <v>187</v>
      </c>
      <c r="J886" s="9">
        <v>93</v>
      </c>
      <c r="K886" s="9">
        <v>40</v>
      </c>
    </row>
    <row r="887" spans="1:11">
      <c r="A887" s="115"/>
      <c r="B887" s="25" t="s">
        <v>1745</v>
      </c>
      <c r="C887" s="26"/>
      <c r="D887" s="26"/>
      <c r="E887" s="26"/>
      <c r="F887" s="27"/>
      <c r="G887" s="17" t="s">
        <v>1746</v>
      </c>
      <c r="H887" s="100">
        <f t="shared" si="15"/>
        <v>111</v>
      </c>
      <c r="I887" s="9">
        <v>64</v>
      </c>
      <c r="J887" s="9">
        <v>32</v>
      </c>
      <c r="K887" s="9">
        <v>15</v>
      </c>
    </row>
    <row r="888" spans="1:11">
      <c r="A888" s="115"/>
      <c r="B888" s="25" t="s">
        <v>1747</v>
      </c>
      <c r="C888" s="26"/>
      <c r="D888" s="26"/>
      <c r="E888" s="26"/>
      <c r="F888" s="27"/>
      <c r="G888" s="17" t="s">
        <v>1748</v>
      </c>
      <c r="H888" s="100">
        <f t="shared" si="15"/>
        <v>85</v>
      </c>
      <c r="I888" s="9">
        <v>50</v>
      </c>
      <c r="J888" s="9">
        <v>25</v>
      </c>
      <c r="K888" s="9">
        <v>10</v>
      </c>
    </row>
    <row r="889" spans="1:11">
      <c r="A889" s="115" t="s">
        <v>1749</v>
      </c>
      <c r="B889" s="25" t="s">
        <v>1750</v>
      </c>
      <c r="C889" s="26"/>
      <c r="D889" s="26"/>
      <c r="E889" s="26"/>
      <c r="F889" s="27"/>
      <c r="G889" s="17" t="s">
        <v>1751</v>
      </c>
      <c r="H889" s="100">
        <f t="shared" si="15"/>
        <v>232</v>
      </c>
      <c r="I889" s="9">
        <v>232</v>
      </c>
      <c r="J889" s="9"/>
      <c r="K889" s="9"/>
    </row>
    <row r="890" spans="1:11">
      <c r="A890" s="115" t="s">
        <v>1752</v>
      </c>
      <c r="B890" s="25" t="s">
        <v>1753</v>
      </c>
      <c r="C890" s="26"/>
      <c r="D890" s="26"/>
      <c r="E890" s="26"/>
      <c r="F890" s="27"/>
      <c r="G890" s="17" t="s">
        <v>1754</v>
      </c>
      <c r="H890" s="100">
        <f t="shared" si="15"/>
        <v>191</v>
      </c>
      <c r="I890" s="9">
        <v>151</v>
      </c>
      <c r="J890" s="9">
        <v>40</v>
      </c>
      <c r="K890" s="9"/>
    </row>
    <row r="891" spans="1:11">
      <c r="A891" s="115"/>
      <c r="B891" s="25" t="s">
        <v>1755</v>
      </c>
      <c r="C891" s="26"/>
      <c r="D891" s="26"/>
      <c r="E891" s="26"/>
      <c r="F891" s="27"/>
      <c r="G891" s="17" t="s">
        <v>1756</v>
      </c>
      <c r="H891" s="100">
        <f t="shared" si="15"/>
        <v>60</v>
      </c>
      <c r="I891" s="9">
        <v>32</v>
      </c>
      <c r="J891" s="9">
        <v>28</v>
      </c>
      <c r="K891" s="9"/>
    </row>
    <row r="892" spans="1:11">
      <c r="A892" s="115" t="s">
        <v>1757</v>
      </c>
      <c r="B892" s="25" t="s">
        <v>1758</v>
      </c>
      <c r="C892" s="26"/>
      <c r="D892" s="26"/>
      <c r="E892" s="26"/>
      <c r="F892" s="27"/>
      <c r="G892" s="17" t="s">
        <v>1759</v>
      </c>
      <c r="H892" s="100">
        <f t="shared" si="15"/>
        <v>69</v>
      </c>
      <c r="I892" s="9">
        <v>69</v>
      </c>
      <c r="J892" s="9"/>
      <c r="K892" s="9"/>
    </row>
    <row r="893" spans="1:11">
      <c r="A893" s="149" t="s">
        <v>1760</v>
      </c>
      <c r="B893" s="149"/>
      <c r="C893" s="149"/>
      <c r="D893" s="149"/>
      <c r="E893" s="149"/>
      <c r="F893" s="149"/>
      <c r="G893" s="17" t="s">
        <v>1761</v>
      </c>
      <c r="H893" s="128">
        <f>SUM(H894:H896)</f>
        <v>64</v>
      </c>
      <c r="I893" s="128">
        <f>SUM(I894:I896)</f>
        <v>40</v>
      </c>
      <c r="J893" s="128">
        <f>SUM(J894:J896)</f>
        <v>10</v>
      </c>
      <c r="K893" s="128">
        <f>SUM(K894:K896)</f>
        <v>14</v>
      </c>
    </row>
    <row r="894" spans="1:11">
      <c r="A894" s="153" t="s">
        <v>301</v>
      </c>
      <c r="B894" s="25" t="s">
        <v>45</v>
      </c>
      <c r="C894" s="26"/>
      <c r="D894" s="26"/>
      <c r="E894" s="26"/>
      <c r="F894" s="27"/>
      <c r="G894" s="17" t="s">
        <v>1762</v>
      </c>
      <c r="H894" s="100">
        <f t="shared" si="15"/>
        <v>38</v>
      </c>
      <c r="I894" s="6">
        <v>20</v>
      </c>
      <c r="J894" s="6">
        <v>7</v>
      </c>
      <c r="K894" s="6">
        <v>11</v>
      </c>
    </row>
    <row r="895" spans="1:11">
      <c r="A895" s="153" t="s">
        <v>475</v>
      </c>
      <c r="B895" s="25" t="s">
        <v>275</v>
      </c>
      <c r="C895" s="26"/>
      <c r="D895" s="26"/>
      <c r="E895" s="26"/>
      <c r="F895" s="27"/>
      <c r="G895" s="17" t="s">
        <v>1763</v>
      </c>
      <c r="H895" s="100">
        <f t="shared" si="15"/>
        <v>18</v>
      </c>
      <c r="I895" s="6">
        <v>12</v>
      </c>
      <c r="J895" s="6">
        <v>3</v>
      </c>
      <c r="K895" s="6">
        <v>3</v>
      </c>
    </row>
    <row r="896" spans="1:11">
      <c r="A896" s="153" t="s">
        <v>1047</v>
      </c>
      <c r="B896" s="25" t="s">
        <v>143</v>
      </c>
      <c r="C896" s="26"/>
      <c r="D896" s="26"/>
      <c r="E896" s="26"/>
      <c r="F896" s="27"/>
      <c r="G896" s="17" t="s">
        <v>1764</v>
      </c>
      <c r="H896" s="100">
        <f t="shared" si="15"/>
        <v>8</v>
      </c>
      <c r="I896" s="6">
        <v>8</v>
      </c>
      <c r="J896" s="6">
        <v>0</v>
      </c>
      <c r="K896" s="6">
        <v>0</v>
      </c>
    </row>
    <row r="897" spans="1:11">
      <c r="A897" s="149" t="s">
        <v>1765</v>
      </c>
      <c r="B897" s="149"/>
      <c r="C897" s="149"/>
      <c r="D897" s="149"/>
      <c r="E897" s="149"/>
      <c r="F897" s="149"/>
      <c r="G897" s="17" t="s">
        <v>1766</v>
      </c>
      <c r="H897" s="128">
        <f>SUM(H898:H899)</f>
        <v>39</v>
      </c>
      <c r="I897" s="128">
        <f>SUM(I898:I899)</f>
        <v>19</v>
      </c>
      <c r="J897" s="128">
        <f>SUM(J898:J899)</f>
        <v>18</v>
      </c>
      <c r="K897" s="128">
        <f>SUM(K898:K899)</f>
        <v>2</v>
      </c>
    </row>
    <row r="898" spans="1:11">
      <c r="A898" s="115" t="s">
        <v>635</v>
      </c>
      <c r="B898" s="7" t="s">
        <v>367</v>
      </c>
      <c r="C898" s="7"/>
      <c r="D898" s="7"/>
      <c r="E898" s="7"/>
      <c r="F898" s="7"/>
      <c r="G898" s="17" t="s">
        <v>1767</v>
      </c>
      <c r="H898" s="100">
        <f t="shared" si="15"/>
        <v>29</v>
      </c>
      <c r="I898" s="6">
        <v>19</v>
      </c>
      <c r="J898" s="6">
        <v>10</v>
      </c>
      <c r="K898" s="6">
        <v>0</v>
      </c>
    </row>
    <row r="899" spans="1:11">
      <c r="A899" s="115" t="s">
        <v>1768</v>
      </c>
      <c r="B899" s="7" t="s">
        <v>1769</v>
      </c>
      <c r="C899" s="7"/>
      <c r="D899" s="7"/>
      <c r="E899" s="7"/>
      <c r="F899" s="7"/>
      <c r="G899" s="17" t="s">
        <v>1770</v>
      </c>
      <c r="H899" s="100">
        <f t="shared" si="15"/>
        <v>10</v>
      </c>
      <c r="I899" s="6">
        <v>0</v>
      </c>
      <c r="J899" s="6">
        <v>8</v>
      </c>
      <c r="K899" s="6">
        <v>2</v>
      </c>
    </row>
    <row r="900" spans="1:11">
      <c r="A900" s="149" t="s">
        <v>1771</v>
      </c>
      <c r="B900" s="149"/>
      <c r="C900" s="149"/>
      <c r="D900" s="149"/>
      <c r="E900" s="149"/>
      <c r="F900" s="149"/>
      <c r="G900" s="17" t="s">
        <v>1772</v>
      </c>
      <c r="H900" s="128">
        <f>SUM(H901:H902)</f>
        <v>6</v>
      </c>
      <c r="I900" s="128">
        <f>SUM(I901:I902)</f>
        <v>3</v>
      </c>
      <c r="J900" s="128">
        <f>SUM(J901:J902)</f>
        <v>3</v>
      </c>
      <c r="K900" s="128">
        <f>SUM(K901:K902)</f>
        <v>0</v>
      </c>
    </row>
    <row r="901" spans="1:11">
      <c r="A901" s="96">
        <v>21503</v>
      </c>
      <c r="B901" s="97" t="s">
        <v>1773</v>
      </c>
      <c r="C901" s="98"/>
      <c r="D901" s="98"/>
      <c r="E901" s="98"/>
      <c r="F901" s="99"/>
      <c r="G901" s="17" t="s">
        <v>1774</v>
      </c>
      <c r="H901" s="100">
        <f t="shared" si="15"/>
        <v>4</v>
      </c>
      <c r="I901" s="6">
        <v>2</v>
      </c>
      <c r="J901" s="6">
        <v>2</v>
      </c>
      <c r="K901" s="6"/>
    </row>
    <row r="902" spans="1:11">
      <c r="A902" s="96">
        <v>21502</v>
      </c>
      <c r="B902" s="97" t="s">
        <v>1775</v>
      </c>
      <c r="C902" s="98"/>
      <c r="D902" s="98"/>
      <c r="E902" s="98"/>
      <c r="F902" s="99"/>
      <c r="G902" s="17" t="s">
        <v>1776</v>
      </c>
      <c r="H902" s="100">
        <f t="shared" si="15"/>
        <v>2</v>
      </c>
      <c r="I902" s="6">
        <v>1</v>
      </c>
      <c r="J902" s="6">
        <v>1</v>
      </c>
      <c r="K902" s="6"/>
    </row>
    <row r="903" spans="1:11">
      <c r="A903" s="92" t="s">
        <v>1777</v>
      </c>
      <c r="B903" s="93"/>
      <c r="C903" s="93"/>
      <c r="D903" s="93"/>
      <c r="E903" s="93"/>
      <c r="F903" s="94"/>
      <c r="G903" s="17" t="s">
        <v>1778</v>
      </c>
      <c r="H903" s="95">
        <f>+H904+H909</f>
        <v>75</v>
      </c>
      <c r="I903" s="95">
        <f>+I904+I909</f>
        <v>58</v>
      </c>
      <c r="J903" s="95">
        <f>+J904+J909</f>
        <v>17</v>
      </c>
      <c r="K903" s="95">
        <f>+K904+K909</f>
        <v>0</v>
      </c>
    </row>
    <row r="904" spans="1:11">
      <c r="A904" s="140" t="s">
        <v>1779</v>
      </c>
      <c r="B904" s="140"/>
      <c r="C904" s="140"/>
      <c r="D904" s="140"/>
      <c r="E904" s="140"/>
      <c r="F904" s="140"/>
      <c r="G904" s="17" t="s">
        <v>1780</v>
      </c>
      <c r="H904" s="102">
        <f>SUM(H905:H908)</f>
        <v>48</v>
      </c>
      <c r="I904" s="102">
        <f>SUM(I905:I908)</f>
        <v>31</v>
      </c>
      <c r="J904" s="102">
        <f>SUM(J905:J908)</f>
        <v>17</v>
      </c>
      <c r="K904" s="102">
        <f>SUM(K905:K908)</f>
        <v>0</v>
      </c>
    </row>
    <row r="905" spans="1:11">
      <c r="A905" s="153" t="s">
        <v>306</v>
      </c>
      <c r="B905" s="97" t="s">
        <v>1781</v>
      </c>
      <c r="C905" s="98"/>
      <c r="D905" s="98"/>
      <c r="E905" s="98"/>
      <c r="F905" s="99"/>
      <c r="G905" s="17" t="s">
        <v>1782</v>
      </c>
      <c r="H905" s="100">
        <f t="shared" si="15"/>
        <v>12</v>
      </c>
      <c r="I905" s="6">
        <v>9</v>
      </c>
      <c r="J905" s="6">
        <v>3</v>
      </c>
      <c r="K905" s="6"/>
    </row>
    <row r="906" spans="1:11">
      <c r="A906" s="153" t="s">
        <v>432</v>
      </c>
      <c r="B906" s="97" t="s">
        <v>1582</v>
      </c>
      <c r="C906" s="98"/>
      <c r="D906" s="98"/>
      <c r="E906" s="98"/>
      <c r="F906" s="99"/>
      <c r="G906" s="17" t="s">
        <v>1783</v>
      </c>
      <c r="H906" s="100">
        <f t="shared" si="15"/>
        <v>15</v>
      </c>
      <c r="I906" s="6">
        <v>7</v>
      </c>
      <c r="J906" s="6">
        <v>8</v>
      </c>
      <c r="K906" s="6"/>
    </row>
    <row r="907" spans="1:11">
      <c r="A907" s="153" t="s">
        <v>1784</v>
      </c>
      <c r="B907" s="97" t="s">
        <v>63</v>
      </c>
      <c r="C907" s="98"/>
      <c r="D907" s="98"/>
      <c r="E907" s="98"/>
      <c r="F907" s="99"/>
      <c r="G907" s="17" t="s">
        <v>1785</v>
      </c>
      <c r="H907" s="100">
        <f t="shared" si="15"/>
        <v>16</v>
      </c>
      <c r="I907" s="6">
        <v>12</v>
      </c>
      <c r="J907" s="6">
        <v>4</v>
      </c>
      <c r="K907" s="6"/>
    </row>
    <row r="908" spans="1:11">
      <c r="A908" s="153" t="s">
        <v>1786</v>
      </c>
      <c r="B908" s="97" t="s">
        <v>262</v>
      </c>
      <c r="C908" s="98"/>
      <c r="D908" s="98"/>
      <c r="E908" s="98"/>
      <c r="F908" s="99"/>
      <c r="G908" s="17" t="s">
        <v>1787</v>
      </c>
      <c r="H908" s="100">
        <f t="shared" si="15"/>
        <v>5</v>
      </c>
      <c r="I908" s="9">
        <v>3</v>
      </c>
      <c r="J908" s="9">
        <v>2</v>
      </c>
      <c r="K908" s="9"/>
    </row>
    <row r="909" spans="1:11">
      <c r="A909" s="140" t="s">
        <v>1788</v>
      </c>
      <c r="B909" s="140"/>
      <c r="C909" s="140"/>
      <c r="D909" s="140"/>
      <c r="E909" s="140"/>
      <c r="F909" s="140"/>
      <c r="G909" s="17" t="s">
        <v>1780</v>
      </c>
      <c r="H909" s="102">
        <f>SUM(H910:H912)</f>
        <v>27</v>
      </c>
      <c r="I909" s="102">
        <f>SUM(I910:I912)</f>
        <v>27</v>
      </c>
      <c r="J909" s="102">
        <f>SUM(J910:J912)</f>
        <v>0</v>
      </c>
      <c r="K909" s="102">
        <f>SUM(K910:K912)</f>
        <v>0</v>
      </c>
    </row>
    <row r="910" spans="1:11">
      <c r="A910" s="153" t="s">
        <v>85</v>
      </c>
      <c r="B910" s="7" t="s">
        <v>851</v>
      </c>
      <c r="C910" s="7"/>
      <c r="D910" s="7"/>
      <c r="E910" s="7"/>
      <c r="F910" s="7"/>
      <c r="G910" s="17" t="s">
        <v>1782</v>
      </c>
      <c r="H910" s="100">
        <f t="shared" si="15"/>
        <v>6</v>
      </c>
      <c r="I910" s="169">
        <v>6</v>
      </c>
      <c r="J910" s="169"/>
      <c r="K910" s="169"/>
    </row>
    <row r="911" spans="1:11">
      <c r="A911" s="153" t="s">
        <v>1789</v>
      </c>
      <c r="B911" s="7" t="s">
        <v>1790</v>
      </c>
      <c r="C911" s="7"/>
      <c r="D911" s="7"/>
      <c r="E911" s="7"/>
      <c r="F911" s="7"/>
      <c r="G911" s="17" t="s">
        <v>1783</v>
      </c>
      <c r="H911" s="100">
        <f t="shared" si="15"/>
        <v>12</v>
      </c>
      <c r="I911" s="169">
        <v>12</v>
      </c>
      <c r="J911" s="169"/>
      <c r="K911" s="169"/>
    </row>
    <row r="912" spans="1:11">
      <c r="A912" s="153" t="s">
        <v>1791</v>
      </c>
      <c r="B912" s="7" t="s">
        <v>66</v>
      </c>
      <c r="C912" s="7"/>
      <c r="D912" s="7"/>
      <c r="E912" s="7"/>
      <c r="F912" s="7"/>
      <c r="G912" s="17" t="s">
        <v>1785</v>
      </c>
      <c r="H912" s="100">
        <f t="shared" si="15"/>
        <v>9</v>
      </c>
      <c r="I912" s="169">
        <v>9</v>
      </c>
      <c r="J912" s="169"/>
      <c r="K912" s="169"/>
    </row>
  </sheetData>
  <mergeCells count="907">
    <mergeCell ref="B912:F912"/>
    <mergeCell ref="B906:F906"/>
    <mergeCell ref="B907:F907"/>
    <mergeCell ref="B908:F908"/>
    <mergeCell ref="A909:F909"/>
    <mergeCell ref="B910:F910"/>
    <mergeCell ref="B911:F911"/>
    <mergeCell ref="A900:F900"/>
    <mergeCell ref="B901:F901"/>
    <mergeCell ref="B902:F902"/>
    <mergeCell ref="A903:F903"/>
    <mergeCell ref="A904:F904"/>
    <mergeCell ref="B905:F905"/>
    <mergeCell ref="B894:F894"/>
    <mergeCell ref="B895:F895"/>
    <mergeCell ref="B896:F896"/>
    <mergeCell ref="A897:F897"/>
    <mergeCell ref="B898:F898"/>
    <mergeCell ref="B899:F899"/>
    <mergeCell ref="B888:F888"/>
    <mergeCell ref="B889:F889"/>
    <mergeCell ref="B890:F890"/>
    <mergeCell ref="B891:F891"/>
    <mergeCell ref="B892:F892"/>
    <mergeCell ref="A893:F893"/>
    <mergeCell ref="A882:F882"/>
    <mergeCell ref="B883:F883"/>
    <mergeCell ref="B884:F884"/>
    <mergeCell ref="A885:F885"/>
    <mergeCell ref="B886:F886"/>
    <mergeCell ref="B887:F887"/>
    <mergeCell ref="B876:F876"/>
    <mergeCell ref="B877:F877"/>
    <mergeCell ref="B878:F878"/>
    <mergeCell ref="B879:F879"/>
    <mergeCell ref="B880:F880"/>
    <mergeCell ref="B881:F881"/>
    <mergeCell ref="B870:F870"/>
    <mergeCell ref="B871:F871"/>
    <mergeCell ref="B872:F872"/>
    <mergeCell ref="B873:F873"/>
    <mergeCell ref="B874:F874"/>
    <mergeCell ref="B875:F875"/>
    <mergeCell ref="B864:F864"/>
    <mergeCell ref="B865:F865"/>
    <mergeCell ref="B866:F866"/>
    <mergeCell ref="B867:F867"/>
    <mergeCell ref="B868:F868"/>
    <mergeCell ref="B869:F869"/>
    <mergeCell ref="A858:F858"/>
    <mergeCell ref="B859:F859"/>
    <mergeCell ref="B860:F860"/>
    <mergeCell ref="B861:F861"/>
    <mergeCell ref="B862:F862"/>
    <mergeCell ref="B863:F863"/>
    <mergeCell ref="B852:F852"/>
    <mergeCell ref="B853:F853"/>
    <mergeCell ref="B854:F854"/>
    <mergeCell ref="B855:F855"/>
    <mergeCell ref="B856:F856"/>
    <mergeCell ref="B857:F857"/>
    <mergeCell ref="A846:F846"/>
    <mergeCell ref="B847:F847"/>
    <mergeCell ref="A848:F848"/>
    <mergeCell ref="B849:F849"/>
    <mergeCell ref="A850:F850"/>
    <mergeCell ref="B851:F851"/>
    <mergeCell ref="B840:F840"/>
    <mergeCell ref="B841:F841"/>
    <mergeCell ref="B842:F842"/>
    <mergeCell ref="B843:F843"/>
    <mergeCell ref="B844:F844"/>
    <mergeCell ref="B845:F845"/>
    <mergeCell ref="A834:F834"/>
    <mergeCell ref="A835:F835"/>
    <mergeCell ref="B836:F836"/>
    <mergeCell ref="B837:F837"/>
    <mergeCell ref="B838:F838"/>
    <mergeCell ref="B839:F839"/>
    <mergeCell ref="B828:F828"/>
    <mergeCell ref="B829:F829"/>
    <mergeCell ref="B830:F830"/>
    <mergeCell ref="A831:F831"/>
    <mergeCell ref="B832:F832"/>
    <mergeCell ref="B833:F833"/>
    <mergeCell ref="B822:F822"/>
    <mergeCell ref="B823:F823"/>
    <mergeCell ref="B824:F824"/>
    <mergeCell ref="B825:F825"/>
    <mergeCell ref="B826:F826"/>
    <mergeCell ref="A827:F827"/>
    <mergeCell ref="B816:F816"/>
    <mergeCell ref="A817:F817"/>
    <mergeCell ref="B818:F818"/>
    <mergeCell ref="B819:F819"/>
    <mergeCell ref="B820:F820"/>
    <mergeCell ref="B821:F821"/>
    <mergeCell ref="B810:F810"/>
    <mergeCell ref="A811:F811"/>
    <mergeCell ref="A812:F812"/>
    <mergeCell ref="B813:F813"/>
    <mergeCell ref="B814:F814"/>
    <mergeCell ref="B815:F815"/>
    <mergeCell ref="A804:F804"/>
    <mergeCell ref="B805:F805"/>
    <mergeCell ref="B806:F806"/>
    <mergeCell ref="B807:F807"/>
    <mergeCell ref="B808:F808"/>
    <mergeCell ref="B809:F809"/>
    <mergeCell ref="B798:F798"/>
    <mergeCell ref="B799:F799"/>
    <mergeCell ref="B800:F800"/>
    <mergeCell ref="B801:F801"/>
    <mergeCell ref="B802:F802"/>
    <mergeCell ref="A803:F803"/>
    <mergeCell ref="B792:F792"/>
    <mergeCell ref="B793:F793"/>
    <mergeCell ref="B794:F794"/>
    <mergeCell ref="B795:F795"/>
    <mergeCell ref="B796:F796"/>
    <mergeCell ref="B797:F797"/>
    <mergeCell ref="B786:F786"/>
    <mergeCell ref="B787:F787"/>
    <mergeCell ref="B788:F788"/>
    <mergeCell ref="B789:F789"/>
    <mergeCell ref="B790:F790"/>
    <mergeCell ref="A791:F791"/>
    <mergeCell ref="B780:F780"/>
    <mergeCell ref="B781:F781"/>
    <mergeCell ref="B782:F782"/>
    <mergeCell ref="B783:F783"/>
    <mergeCell ref="B784:F784"/>
    <mergeCell ref="B785:F785"/>
    <mergeCell ref="B774:F774"/>
    <mergeCell ref="A775:F775"/>
    <mergeCell ref="B776:F776"/>
    <mergeCell ref="B777:F777"/>
    <mergeCell ref="B778:F778"/>
    <mergeCell ref="B779:F779"/>
    <mergeCell ref="B768:F768"/>
    <mergeCell ref="B769:F769"/>
    <mergeCell ref="B770:F770"/>
    <mergeCell ref="B771:F771"/>
    <mergeCell ref="B772:F772"/>
    <mergeCell ref="B773:F773"/>
    <mergeCell ref="B762:F762"/>
    <mergeCell ref="A763:F763"/>
    <mergeCell ref="B764:F764"/>
    <mergeCell ref="B765:F765"/>
    <mergeCell ref="B766:F766"/>
    <mergeCell ref="B767:F767"/>
    <mergeCell ref="B756:F756"/>
    <mergeCell ref="B757:F757"/>
    <mergeCell ref="B758:F758"/>
    <mergeCell ref="B759:F759"/>
    <mergeCell ref="B760:F760"/>
    <mergeCell ref="B761:F761"/>
    <mergeCell ref="B750:F750"/>
    <mergeCell ref="B751:F751"/>
    <mergeCell ref="B752:F752"/>
    <mergeCell ref="B753:F753"/>
    <mergeCell ref="B754:F754"/>
    <mergeCell ref="B755:F755"/>
    <mergeCell ref="B744:F744"/>
    <mergeCell ref="B745:F745"/>
    <mergeCell ref="B746:F746"/>
    <mergeCell ref="B747:F747"/>
    <mergeCell ref="B748:F748"/>
    <mergeCell ref="B749:F749"/>
    <mergeCell ref="B738:F738"/>
    <mergeCell ref="B739:F739"/>
    <mergeCell ref="B740:F740"/>
    <mergeCell ref="B741:F741"/>
    <mergeCell ref="A742:F742"/>
    <mergeCell ref="A743:F743"/>
    <mergeCell ref="B732:F732"/>
    <mergeCell ref="B733:F733"/>
    <mergeCell ref="B734:F734"/>
    <mergeCell ref="B735:F735"/>
    <mergeCell ref="B736:F736"/>
    <mergeCell ref="B737:F737"/>
    <mergeCell ref="B726:F726"/>
    <mergeCell ref="B727:F727"/>
    <mergeCell ref="B728:F728"/>
    <mergeCell ref="B729:F729"/>
    <mergeCell ref="B730:F730"/>
    <mergeCell ref="B731:F731"/>
    <mergeCell ref="B720:F720"/>
    <mergeCell ref="B721:F721"/>
    <mergeCell ref="B722:F722"/>
    <mergeCell ref="B723:F723"/>
    <mergeCell ref="B724:F724"/>
    <mergeCell ref="B725:F725"/>
    <mergeCell ref="A714:F714"/>
    <mergeCell ref="B715:F715"/>
    <mergeCell ref="B716:F716"/>
    <mergeCell ref="B717:F717"/>
    <mergeCell ref="B718:F718"/>
    <mergeCell ref="B719:F719"/>
    <mergeCell ref="B708:F708"/>
    <mergeCell ref="B709:F709"/>
    <mergeCell ref="B710:F710"/>
    <mergeCell ref="B711:F711"/>
    <mergeCell ref="B712:F712"/>
    <mergeCell ref="B713:F713"/>
    <mergeCell ref="B702:F702"/>
    <mergeCell ref="B703:F703"/>
    <mergeCell ref="B704:F704"/>
    <mergeCell ref="B705:F705"/>
    <mergeCell ref="B706:F706"/>
    <mergeCell ref="B707:F707"/>
    <mergeCell ref="B696:F696"/>
    <mergeCell ref="B697:F697"/>
    <mergeCell ref="B698:F698"/>
    <mergeCell ref="B699:F699"/>
    <mergeCell ref="B700:F700"/>
    <mergeCell ref="B701:F701"/>
    <mergeCell ref="B690:F690"/>
    <mergeCell ref="B691:F691"/>
    <mergeCell ref="B692:F692"/>
    <mergeCell ref="B693:F693"/>
    <mergeCell ref="B694:F694"/>
    <mergeCell ref="B695:F695"/>
    <mergeCell ref="B684:F684"/>
    <mergeCell ref="A685:F685"/>
    <mergeCell ref="B686:F686"/>
    <mergeCell ref="B687:F687"/>
    <mergeCell ref="B688:F688"/>
    <mergeCell ref="B689:F689"/>
    <mergeCell ref="B678:F678"/>
    <mergeCell ref="B679:F679"/>
    <mergeCell ref="B680:F680"/>
    <mergeCell ref="B681:F681"/>
    <mergeCell ref="B682:F682"/>
    <mergeCell ref="B683:F683"/>
    <mergeCell ref="B672:F672"/>
    <mergeCell ref="B673:F673"/>
    <mergeCell ref="B674:F674"/>
    <mergeCell ref="B675:F675"/>
    <mergeCell ref="B676:F676"/>
    <mergeCell ref="B677:F677"/>
    <mergeCell ref="B666:F666"/>
    <mergeCell ref="B667:F667"/>
    <mergeCell ref="B668:F668"/>
    <mergeCell ref="B669:F669"/>
    <mergeCell ref="B670:F670"/>
    <mergeCell ref="B671:F671"/>
    <mergeCell ref="B660:F660"/>
    <mergeCell ref="B661:F661"/>
    <mergeCell ref="B662:F662"/>
    <mergeCell ref="B663:F663"/>
    <mergeCell ref="B664:F664"/>
    <mergeCell ref="B665:F665"/>
    <mergeCell ref="B654:F654"/>
    <mergeCell ref="B655:F655"/>
    <mergeCell ref="B656:F656"/>
    <mergeCell ref="B657:F657"/>
    <mergeCell ref="B658:F658"/>
    <mergeCell ref="A659:F659"/>
    <mergeCell ref="B648:F648"/>
    <mergeCell ref="B649:F649"/>
    <mergeCell ref="B650:F650"/>
    <mergeCell ref="B651:F651"/>
    <mergeCell ref="B652:F652"/>
    <mergeCell ref="B653:F653"/>
    <mergeCell ref="B642:F642"/>
    <mergeCell ref="B643:F643"/>
    <mergeCell ref="B644:F644"/>
    <mergeCell ref="B645:F645"/>
    <mergeCell ref="B646:F646"/>
    <mergeCell ref="A647:F647"/>
    <mergeCell ref="B636:F636"/>
    <mergeCell ref="B637:F637"/>
    <mergeCell ref="B638:F638"/>
    <mergeCell ref="B639:F639"/>
    <mergeCell ref="B640:F640"/>
    <mergeCell ref="B641:F641"/>
    <mergeCell ref="B630:F630"/>
    <mergeCell ref="B631:F631"/>
    <mergeCell ref="A632:F632"/>
    <mergeCell ref="B633:F633"/>
    <mergeCell ref="B634:F634"/>
    <mergeCell ref="B635:F635"/>
    <mergeCell ref="B624:F624"/>
    <mergeCell ref="B625:F625"/>
    <mergeCell ref="B626:F626"/>
    <mergeCell ref="B627:F627"/>
    <mergeCell ref="B628:F628"/>
    <mergeCell ref="B629:F629"/>
    <mergeCell ref="B618:F618"/>
    <mergeCell ref="B619:F619"/>
    <mergeCell ref="B620:F620"/>
    <mergeCell ref="B621:F621"/>
    <mergeCell ref="B622:F622"/>
    <mergeCell ref="B623:F623"/>
    <mergeCell ref="B612:F612"/>
    <mergeCell ref="B613:F613"/>
    <mergeCell ref="B614:F614"/>
    <mergeCell ref="B615:F615"/>
    <mergeCell ref="A616:F616"/>
    <mergeCell ref="B617:F617"/>
    <mergeCell ref="B606:F606"/>
    <mergeCell ref="B607:F607"/>
    <mergeCell ref="B608:F608"/>
    <mergeCell ref="B609:F609"/>
    <mergeCell ref="B610:F610"/>
    <mergeCell ref="B611:F611"/>
    <mergeCell ref="B600:F600"/>
    <mergeCell ref="B601:F601"/>
    <mergeCell ref="B602:F602"/>
    <mergeCell ref="B603:F603"/>
    <mergeCell ref="B604:F604"/>
    <mergeCell ref="B605:F605"/>
    <mergeCell ref="B594:F594"/>
    <mergeCell ref="B595:F595"/>
    <mergeCell ref="B596:F596"/>
    <mergeCell ref="B597:F597"/>
    <mergeCell ref="B598:F598"/>
    <mergeCell ref="B599:F599"/>
    <mergeCell ref="B588:F588"/>
    <mergeCell ref="B589:F589"/>
    <mergeCell ref="B590:F590"/>
    <mergeCell ref="B591:F591"/>
    <mergeCell ref="B592:F592"/>
    <mergeCell ref="A593:F593"/>
    <mergeCell ref="B582:F582"/>
    <mergeCell ref="B583:F583"/>
    <mergeCell ref="B584:F584"/>
    <mergeCell ref="B585:F585"/>
    <mergeCell ref="B586:F586"/>
    <mergeCell ref="B587:F587"/>
    <mergeCell ref="B576:F576"/>
    <mergeCell ref="B577:F577"/>
    <mergeCell ref="B578:F578"/>
    <mergeCell ref="B579:F579"/>
    <mergeCell ref="B580:F580"/>
    <mergeCell ref="B581:F581"/>
    <mergeCell ref="B570:F570"/>
    <mergeCell ref="B571:F571"/>
    <mergeCell ref="B572:F572"/>
    <mergeCell ref="B573:F573"/>
    <mergeCell ref="B574:F574"/>
    <mergeCell ref="B575:F575"/>
    <mergeCell ref="B564:F564"/>
    <mergeCell ref="B565:F565"/>
    <mergeCell ref="B566:F566"/>
    <mergeCell ref="B567:F567"/>
    <mergeCell ref="A568:F568"/>
    <mergeCell ref="B569:F569"/>
    <mergeCell ref="B558:F558"/>
    <mergeCell ref="B559:F559"/>
    <mergeCell ref="B560:F560"/>
    <mergeCell ref="B561:F561"/>
    <mergeCell ref="B562:F562"/>
    <mergeCell ref="B563:F563"/>
    <mergeCell ref="B552:F552"/>
    <mergeCell ref="B553:F553"/>
    <mergeCell ref="B554:F554"/>
    <mergeCell ref="B555:F555"/>
    <mergeCell ref="B556:F556"/>
    <mergeCell ref="B557:F557"/>
    <mergeCell ref="B546:F546"/>
    <mergeCell ref="B547:F547"/>
    <mergeCell ref="B548:F548"/>
    <mergeCell ref="A549:F549"/>
    <mergeCell ref="B550:F550"/>
    <mergeCell ref="B551:F551"/>
    <mergeCell ref="B540:F540"/>
    <mergeCell ref="B541:F541"/>
    <mergeCell ref="B542:F542"/>
    <mergeCell ref="B543:F543"/>
    <mergeCell ref="B544:F544"/>
    <mergeCell ref="B545:F545"/>
    <mergeCell ref="B534:F534"/>
    <mergeCell ref="B535:F535"/>
    <mergeCell ref="B536:F536"/>
    <mergeCell ref="B537:F537"/>
    <mergeCell ref="B538:F538"/>
    <mergeCell ref="B539:F539"/>
    <mergeCell ref="B528:F528"/>
    <mergeCell ref="A529:F529"/>
    <mergeCell ref="B530:F530"/>
    <mergeCell ref="B531:F531"/>
    <mergeCell ref="B532:F532"/>
    <mergeCell ref="B533:F533"/>
    <mergeCell ref="B522:F522"/>
    <mergeCell ref="B523:F523"/>
    <mergeCell ref="B524:F524"/>
    <mergeCell ref="B525:F525"/>
    <mergeCell ref="B526:F526"/>
    <mergeCell ref="B527:F527"/>
    <mergeCell ref="B516:F516"/>
    <mergeCell ref="B517:F517"/>
    <mergeCell ref="B518:F518"/>
    <mergeCell ref="B519:F519"/>
    <mergeCell ref="B520:F520"/>
    <mergeCell ref="B521:F521"/>
    <mergeCell ref="B510:F510"/>
    <mergeCell ref="B511:F511"/>
    <mergeCell ref="B512:F512"/>
    <mergeCell ref="B513:F513"/>
    <mergeCell ref="A514:F514"/>
    <mergeCell ref="B515:F515"/>
    <mergeCell ref="B504:F504"/>
    <mergeCell ref="B505:F505"/>
    <mergeCell ref="B506:F506"/>
    <mergeCell ref="B507:F507"/>
    <mergeCell ref="B508:F508"/>
    <mergeCell ref="B509:F509"/>
    <mergeCell ref="B498:F498"/>
    <mergeCell ref="B499:F499"/>
    <mergeCell ref="B500:F500"/>
    <mergeCell ref="A501:F501"/>
    <mergeCell ref="B502:F502"/>
    <mergeCell ref="B503:F503"/>
    <mergeCell ref="B492:F492"/>
    <mergeCell ref="B493:F493"/>
    <mergeCell ref="B494:F494"/>
    <mergeCell ref="B495:F495"/>
    <mergeCell ref="B496:F496"/>
    <mergeCell ref="B497:F497"/>
    <mergeCell ref="B486:F486"/>
    <mergeCell ref="B487:F487"/>
    <mergeCell ref="B488:F488"/>
    <mergeCell ref="A489:F489"/>
    <mergeCell ref="B490:F490"/>
    <mergeCell ref="B491:F491"/>
    <mergeCell ref="B480:F480"/>
    <mergeCell ref="B481:F481"/>
    <mergeCell ref="B482:F482"/>
    <mergeCell ref="B483:F483"/>
    <mergeCell ref="B484:F484"/>
    <mergeCell ref="B485:F485"/>
    <mergeCell ref="B474:F474"/>
    <mergeCell ref="B475:F475"/>
    <mergeCell ref="B476:F476"/>
    <mergeCell ref="B477:F477"/>
    <mergeCell ref="B478:F478"/>
    <mergeCell ref="B479:F479"/>
    <mergeCell ref="B468:F468"/>
    <mergeCell ref="B469:F469"/>
    <mergeCell ref="A470:F470"/>
    <mergeCell ref="B471:F471"/>
    <mergeCell ref="B472:F472"/>
    <mergeCell ref="B473:F473"/>
    <mergeCell ref="B462:F462"/>
    <mergeCell ref="B463:F463"/>
    <mergeCell ref="B464:F464"/>
    <mergeCell ref="B465:F465"/>
    <mergeCell ref="B466:F466"/>
    <mergeCell ref="B467:F467"/>
    <mergeCell ref="B456:F456"/>
    <mergeCell ref="B457:F457"/>
    <mergeCell ref="B458:F458"/>
    <mergeCell ref="B459:F459"/>
    <mergeCell ref="B460:F460"/>
    <mergeCell ref="B461:F461"/>
    <mergeCell ref="B450:F450"/>
    <mergeCell ref="A451:F451"/>
    <mergeCell ref="A452:F452"/>
    <mergeCell ref="B453:F453"/>
    <mergeCell ref="B454:F454"/>
    <mergeCell ref="B455:F455"/>
    <mergeCell ref="B444:F444"/>
    <mergeCell ref="B445:F445"/>
    <mergeCell ref="B446:F446"/>
    <mergeCell ref="B447:F447"/>
    <mergeCell ref="B448:F448"/>
    <mergeCell ref="B449:F449"/>
    <mergeCell ref="A438:F438"/>
    <mergeCell ref="B439:F439"/>
    <mergeCell ref="B440:F440"/>
    <mergeCell ref="B441:F441"/>
    <mergeCell ref="B442:F442"/>
    <mergeCell ref="A443:F443"/>
    <mergeCell ref="B432:F432"/>
    <mergeCell ref="B433:F433"/>
    <mergeCell ref="A434:F434"/>
    <mergeCell ref="B435:F435"/>
    <mergeCell ref="B436:F436"/>
    <mergeCell ref="B437:F437"/>
    <mergeCell ref="B426:F426"/>
    <mergeCell ref="B427:F427"/>
    <mergeCell ref="B428:F428"/>
    <mergeCell ref="B429:F429"/>
    <mergeCell ref="B430:F430"/>
    <mergeCell ref="B431:F431"/>
    <mergeCell ref="B420:F420"/>
    <mergeCell ref="A421:F421"/>
    <mergeCell ref="B422:F422"/>
    <mergeCell ref="B423:F423"/>
    <mergeCell ref="B424:F424"/>
    <mergeCell ref="A425:F425"/>
    <mergeCell ref="B414:F414"/>
    <mergeCell ref="B415:F415"/>
    <mergeCell ref="B416:F416"/>
    <mergeCell ref="A417:F417"/>
    <mergeCell ref="B418:F418"/>
    <mergeCell ref="B419:F419"/>
    <mergeCell ref="B408:F408"/>
    <mergeCell ref="B409:F409"/>
    <mergeCell ref="B410:F410"/>
    <mergeCell ref="B411:F411"/>
    <mergeCell ref="B412:F412"/>
    <mergeCell ref="A413:F413"/>
    <mergeCell ref="B402:F402"/>
    <mergeCell ref="B403:F403"/>
    <mergeCell ref="B404:F404"/>
    <mergeCell ref="B405:F405"/>
    <mergeCell ref="B406:F406"/>
    <mergeCell ref="A407:F407"/>
    <mergeCell ref="A396:F396"/>
    <mergeCell ref="B397:F397"/>
    <mergeCell ref="B398:F398"/>
    <mergeCell ref="B399:F399"/>
    <mergeCell ref="A400:F400"/>
    <mergeCell ref="B401:F401"/>
    <mergeCell ref="B390:F390"/>
    <mergeCell ref="A391:F391"/>
    <mergeCell ref="B392:F392"/>
    <mergeCell ref="B393:F393"/>
    <mergeCell ref="B394:F394"/>
    <mergeCell ref="B395:F395"/>
    <mergeCell ref="B384:F384"/>
    <mergeCell ref="A385:F385"/>
    <mergeCell ref="B386:F386"/>
    <mergeCell ref="B387:F387"/>
    <mergeCell ref="B388:F388"/>
    <mergeCell ref="B389:F389"/>
    <mergeCell ref="B378:F378"/>
    <mergeCell ref="B379:F379"/>
    <mergeCell ref="B380:F380"/>
    <mergeCell ref="A381:F381"/>
    <mergeCell ref="B382:F382"/>
    <mergeCell ref="B383:F383"/>
    <mergeCell ref="B372:F372"/>
    <mergeCell ref="B373:F373"/>
    <mergeCell ref="A374:F374"/>
    <mergeCell ref="B375:F375"/>
    <mergeCell ref="B376:F376"/>
    <mergeCell ref="B377:F377"/>
    <mergeCell ref="B366:F366"/>
    <mergeCell ref="A367:F367"/>
    <mergeCell ref="B368:F368"/>
    <mergeCell ref="B369:F369"/>
    <mergeCell ref="B370:F370"/>
    <mergeCell ref="B371:F371"/>
    <mergeCell ref="A360:F360"/>
    <mergeCell ref="B361:F361"/>
    <mergeCell ref="B362:F362"/>
    <mergeCell ref="B363:F363"/>
    <mergeCell ref="B364:F364"/>
    <mergeCell ref="B365:F365"/>
    <mergeCell ref="B354:F354"/>
    <mergeCell ref="B355:F355"/>
    <mergeCell ref="A356:F356"/>
    <mergeCell ref="B357:F357"/>
    <mergeCell ref="B358:F358"/>
    <mergeCell ref="B359:F359"/>
    <mergeCell ref="B348:F348"/>
    <mergeCell ref="B349:F349"/>
    <mergeCell ref="B350:F350"/>
    <mergeCell ref="B351:F351"/>
    <mergeCell ref="A352:F352"/>
    <mergeCell ref="B353:F353"/>
    <mergeCell ref="A342:F342"/>
    <mergeCell ref="B343:F343"/>
    <mergeCell ref="B344:F344"/>
    <mergeCell ref="B345:F345"/>
    <mergeCell ref="B346:F346"/>
    <mergeCell ref="B347:F347"/>
    <mergeCell ref="A336:F336"/>
    <mergeCell ref="B337:F337"/>
    <mergeCell ref="B338:F338"/>
    <mergeCell ref="B339:F339"/>
    <mergeCell ref="B340:F340"/>
    <mergeCell ref="B341:F341"/>
    <mergeCell ref="B330:F330"/>
    <mergeCell ref="B331:F331"/>
    <mergeCell ref="B332:F332"/>
    <mergeCell ref="A333:F333"/>
    <mergeCell ref="B334:F334"/>
    <mergeCell ref="B335:F335"/>
    <mergeCell ref="B324:F324"/>
    <mergeCell ref="B325:F325"/>
    <mergeCell ref="B326:F326"/>
    <mergeCell ref="B327:F327"/>
    <mergeCell ref="B328:F328"/>
    <mergeCell ref="B329:F329"/>
    <mergeCell ref="B318:F318"/>
    <mergeCell ref="A319:F319"/>
    <mergeCell ref="B320:F320"/>
    <mergeCell ref="B321:F321"/>
    <mergeCell ref="B322:F322"/>
    <mergeCell ref="B323:F323"/>
    <mergeCell ref="B312:F312"/>
    <mergeCell ref="B313:F313"/>
    <mergeCell ref="A314:F314"/>
    <mergeCell ref="A315:F315"/>
    <mergeCell ref="B316:F316"/>
    <mergeCell ref="B317:F317"/>
    <mergeCell ref="B306:F306"/>
    <mergeCell ref="B307:F307"/>
    <mergeCell ref="B308:F308"/>
    <mergeCell ref="B309:F309"/>
    <mergeCell ref="B310:F310"/>
    <mergeCell ref="B311:F311"/>
    <mergeCell ref="B300:F300"/>
    <mergeCell ref="B301:F301"/>
    <mergeCell ref="B302:F302"/>
    <mergeCell ref="A303:F303"/>
    <mergeCell ref="B304:F304"/>
    <mergeCell ref="B305:F305"/>
    <mergeCell ref="B294:F294"/>
    <mergeCell ref="A295:F295"/>
    <mergeCell ref="B296:F296"/>
    <mergeCell ref="B297:F297"/>
    <mergeCell ref="B298:F298"/>
    <mergeCell ref="B299:F299"/>
    <mergeCell ref="B288:F288"/>
    <mergeCell ref="B289:F289"/>
    <mergeCell ref="B290:F290"/>
    <mergeCell ref="B291:F291"/>
    <mergeCell ref="B292:F292"/>
    <mergeCell ref="B293:F293"/>
    <mergeCell ref="B282:F282"/>
    <mergeCell ref="B283:F283"/>
    <mergeCell ref="B284:F284"/>
    <mergeCell ref="A285:F285"/>
    <mergeCell ref="B286:F286"/>
    <mergeCell ref="B287:F287"/>
    <mergeCell ref="B276:F276"/>
    <mergeCell ref="B277:F277"/>
    <mergeCell ref="B278:F278"/>
    <mergeCell ref="B279:F279"/>
    <mergeCell ref="B280:F280"/>
    <mergeCell ref="B281:F281"/>
    <mergeCell ref="B270:F270"/>
    <mergeCell ref="B271:F271"/>
    <mergeCell ref="B272:F272"/>
    <mergeCell ref="B273:F273"/>
    <mergeCell ref="B274:F274"/>
    <mergeCell ref="B275:F275"/>
    <mergeCell ref="A264:F264"/>
    <mergeCell ref="B265:F265"/>
    <mergeCell ref="B266:F266"/>
    <mergeCell ref="B267:F267"/>
    <mergeCell ref="B268:F268"/>
    <mergeCell ref="B269:F269"/>
    <mergeCell ref="A258:F258"/>
    <mergeCell ref="B259:F259"/>
    <mergeCell ref="B260:F260"/>
    <mergeCell ref="B261:F261"/>
    <mergeCell ref="B262:F262"/>
    <mergeCell ref="B263:F263"/>
    <mergeCell ref="B252:F252"/>
    <mergeCell ref="B253:F253"/>
    <mergeCell ref="B254:F254"/>
    <mergeCell ref="B255:F255"/>
    <mergeCell ref="B256:F256"/>
    <mergeCell ref="B257:F257"/>
    <mergeCell ref="B246:F246"/>
    <mergeCell ref="A247:F247"/>
    <mergeCell ref="B248:F248"/>
    <mergeCell ref="B249:F249"/>
    <mergeCell ref="B250:F250"/>
    <mergeCell ref="B251:F251"/>
    <mergeCell ref="B239:F239"/>
    <mergeCell ref="B240:F240"/>
    <mergeCell ref="B241:F241"/>
    <mergeCell ref="B242:F242"/>
    <mergeCell ref="B243:F243"/>
    <mergeCell ref="B245:F245"/>
    <mergeCell ref="B233:F233"/>
    <mergeCell ref="B234:F234"/>
    <mergeCell ref="B235:F235"/>
    <mergeCell ref="B236:F236"/>
    <mergeCell ref="A237:F237"/>
    <mergeCell ref="B238:F238"/>
    <mergeCell ref="A227:F227"/>
    <mergeCell ref="B228:F228"/>
    <mergeCell ref="B229:F229"/>
    <mergeCell ref="B230:F230"/>
    <mergeCell ref="B231:F231"/>
    <mergeCell ref="B232:F232"/>
    <mergeCell ref="B221:F221"/>
    <mergeCell ref="B222:F222"/>
    <mergeCell ref="B223:F223"/>
    <mergeCell ref="B224:F224"/>
    <mergeCell ref="B225:F225"/>
    <mergeCell ref="B226:F226"/>
    <mergeCell ref="B215:F215"/>
    <mergeCell ref="B216:F216"/>
    <mergeCell ref="B217:F217"/>
    <mergeCell ref="B218:F218"/>
    <mergeCell ref="B219:F219"/>
    <mergeCell ref="B220:F220"/>
    <mergeCell ref="B209:F209"/>
    <mergeCell ref="B210:F210"/>
    <mergeCell ref="B211:F211"/>
    <mergeCell ref="B212:F212"/>
    <mergeCell ref="B213:F213"/>
    <mergeCell ref="A214:F214"/>
    <mergeCell ref="B203:F203"/>
    <mergeCell ref="B204:F204"/>
    <mergeCell ref="B205:F205"/>
    <mergeCell ref="A206:F206"/>
    <mergeCell ref="B207:F207"/>
    <mergeCell ref="B208:F208"/>
    <mergeCell ref="B197:F197"/>
    <mergeCell ref="B198:F198"/>
    <mergeCell ref="A199:F199"/>
    <mergeCell ref="B200:F200"/>
    <mergeCell ref="B201:F201"/>
    <mergeCell ref="B202:F202"/>
    <mergeCell ref="A191:F191"/>
    <mergeCell ref="B192:F192"/>
    <mergeCell ref="B193:F193"/>
    <mergeCell ref="B194:F194"/>
    <mergeCell ref="B195:F195"/>
    <mergeCell ref="B196:F196"/>
    <mergeCell ref="B185:F185"/>
    <mergeCell ref="B186:F186"/>
    <mergeCell ref="B187:F187"/>
    <mergeCell ref="B188:F188"/>
    <mergeCell ref="B189:F189"/>
    <mergeCell ref="B190:F190"/>
    <mergeCell ref="B179:F179"/>
    <mergeCell ref="B180:F180"/>
    <mergeCell ref="B181:F181"/>
    <mergeCell ref="A182:F182"/>
    <mergeCell ref="B183:F183"/>
    <mergeCell ref="B184:F184"/>
    <mergeCell ref="B173:F173"/>
    <mergeCell ref="B174:F174"/>
    <mergeCell ref="B175:F175"/>
    <mergeCell ref="A176:F176"/>
    <mergeCell ref="B177:F177"/>
    <mergeCell ref="B178:F178"/>
    <mergeCell ref="B167:F167"/>
    <mergeCell ref="B168:F168"/>
    <mergeCell ref="B169:F169"/>
    <mergeCell ref="B170:F170"/>
    <mergeCell ref="B171:F171"/>
    <mergeCell ref="B172:F172"/>
    <mergeCell ref="B161:F161"/>
    <mergeCell ref="B162:F162"/>
    <mergeCell ref="B163:F163"/>
    <mergeCell ref="B164:F164"/>
    <mergeCell ref="B165:F165"/>
    <mergeCell ref="B166:F166"/>
    <mergeCell ref="A155:F155"/>
    <mergeCell ref="B156:F156"/>
    <mergeCell ref="B157:F157"/>
    <mergeCell ref="B158:F158"/>
    <mergeCell ref="B159:F159"/>
    <mergeCell ref="B160:F160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A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A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B101:F101"/>
    <mergeCell ref="B102:F102"/>
    <mergeCell ref="B103:F103"/>
    <mergeCell ref="B104:F104"/>
    <mergeCell ref="A105:F105"/>
    <mergeCell ref="B106:F106"/>
    <mergeCell ref="B95:F95"/>
    <mergeCell ref="B96:F96"/>
    <mergeCell ref="A97:F97"/>
    <mergeCell ref="B98:F98"/>
    <mergeCell ref="B99:F99"/>
    <mergeCell ref="B100:F100"/>
    <mergeCell ref="B89:F89"/>
    <mergeCell ref="B90:F90"/>
    <mergeCell ref="B91:F91"/>
    <mergeCell ref="B92:F92"/>
    <mergeCell ref="B93:F93"/>
    <mergeCell ref="B94:F94"/>
    <mergeCell ref="B83:F83"/>
    <mergeCell ref="A84:F84"/>
    <mergeCell ref="B85:F85"/>
    <mergeCell ref="B86:F86"/>
    <mergeCell ref="B87:F87"/>
    <mergeCell ref="B88:F88"/>
    <mergeCell ref="B77:F77"/>
    <mergeCell ref="B78:F78"/>
    <mergeCell ref="B79:F79"/>
    <mergeCell ref="B80:F80"/>
    <mergeCell ref="B81:F81"/>
    <mergeCell ref="B82:F82"/>
    <mergeCell ref="B71:F71"/>
    <mergeCell ref="B72:F72"/>
    <mergeCell ref="B73:F73"/>
    <mergeCell ref="B74:F74"/>
    <mergeCell ref="B75:F75"/>
    <mergeCell ref="B76:F76"/>
    <mergeCell ref="B65:F65"/>
    <mergeCell ref="B66:F66"/>
    <mergeCell ref="B67:F67"/>
    <mergeCell ref="B68:F68"/>
    <mergeCell ref="B69:F69"/>
    <mergeCell ref="A70:F70"/>
    <mergeCell ref="B59:F59"/>
    <mergeCell ref="B60:F60"/>
    <mergeCell ref="B61:F61"/>
    <mergeCell ref="A62:F62"/>
    <mergeCell ref="B63:F63"/>
    <mergeCell ref="B64:F64"/>
    <mergeCell ref="B53:F53"/>
    <mergeCell ref="B54:F54"/>
    <mergeCell ref="B55:F55"/>
    <mergeCell ref="B56:F56"/>
    <mergeCell ref="B57:F57"/>
    <mergeCell ref="B58:F58"/>
    <mergeCell ref="B47:F47"/>
    <mergeCell ref="A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5:F35"/>
    <mergeCell ref="B36:F36"/>
    <mergeCell ref="A37:F37"/>
    <mergeCell ref="B38:F38"/>
    <mergeCell ref="B39:F39"/>
    <mergeCell ref="B40:F40"/>
    <mergeCell ref="B29:F29"/>
    <mergeCell ref="B30:F30"/>
    <mergeCell ref="B31:F31"/>
    <mergeCell ref="B32:F32"/>
    <mergeCell ref="B33:F33"/>
    <mergeCell ref="B34:F34"/>
    <mergeCell ref="B23:F23"/>
    <mergeCell ref="B24:F24"/>
    <mergeCell ref="B25:F25"/>
    <mergeCell ref="B26:F26"/>
    <mergeCell ref="B27:F27"/>
    <mergeCell ref="B28:F28"/>
    <mergeCell ref="B17:F17"/>
    <mergeCell ref="A18:F18"/>
    <mergeCell ref="A19:F19"/>
    <mergeCell ref="A20:F20"/>
    <mergeCell ref="B21:F21"/>
    <mergeCell ref="B22:F22"/>
    <mergeCell ref="A11:A16"/>
    <mergeCell ref="B11:F16"/>
    <mergeCell ref="G11:G16"/>
    <mergeCell ref="H11:H16"/>
    <mergeCell ref="I11:K11"/>
    <mergeCell ref="I12:I16"/>
    <mergeCell ref="J12:J16"/>
    <mergeCell ref="K12:K16"/>
    <mergeCell ref="B1:B2"/>
    <mergeCell ref="J1:K1"/>
    <mergeCell ref="A7:K7"/>
    <mergeCell ref="A8:K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1D5A-7814-4F26-97EB-1BBCA6FEACA6}">
  <sheetPr>
    <tabColor rgb="FF00B050"/>
  </sheetPr>
  <dimension ref="A1:IT1073"/>
  <sheetViews>
    <sheetView tabSelected="1" view="pageBreakPreview" zoomScale="85" zoomScaleNormal="55" zoomScaleSheetLayoutView="85" workbookViewId="0">
      <selection activeCell="D12" sqref="D12:H12"/>
    </sheetView>
  </sheetViews>
  <sheetFormatPr defaultRowHeight="14.25"/>
  <cols>
    <col min="1" max="1" width="13" style="226" customWidth="1"/>
    <col min="2" max="2" width="48.28515625" style="227" customWidth="1"/>
    <col min="3" max="3" width="4.5703125" style="228" customWidth="1"/>
    <col min="4" max="4" width="7.5703125" style="229" customWidth="1"/>
    <col min="5" max="5" width="8.5703125" style="229" customWidth="1"/>
    <col min="6" max="6" width="8" style="229" customWidth="1"/>
    <col min="7" max="7" width="8.5703125" style="229" customWidth="1"/>
    <col min="8" max="8" width="7.5703125" style="229" customWidth="1"/>
    <col min="9" max="11" width="8.5703125" style="229" customWidth="1"/>
    <col min="12" max="13" width="9.85546875" style="229" customWidth="1"/>
    <col min="14" max="14" width="7.5703125" style="229" customWidth="1"/>
    <col min="15" max="15" width="8.5703125" style="229" customWidth="1"/>
    <col min="16" max="16" width="7.42578125" style="229" customWidth="1"/>
    <col min="17" max="17" width="8.5703125" style="229" customWidth="1"/>
    <col min="18" max="217" width="9.140625" style="228"/>
    <col min="218" max="218" width="12.85546875" style="228" customWidth="1"/>
    <col min="219" max="219" width="19.28515625" style="228" customWidth="1"/>
    <col min="220" max="220" width="6.140625" style="228" customWidth="1"/>
    <col min="221" max="221" width="8.85546875" style="228" customWidth="1"/>
    <col min="222" max="222" width="10.85546875" style="228" customWidth="1"/>
    <col min="223" max="223" width="8.85546875" style="228" customWidth="1"/>
    <col min="224" max="224" width="9.85546875" style="228" customWidth="1"/>
    <col min="225" max="225" width="8.85546875" style="228" customWidth="1"/>
    <col min="226" max="226" width="10.42578125" style="228" customWidth="1"/>
    <col min="227" max="227" width="8.85546875" style="228" customWidth="1"/>
    <col min="228" max="228" width="10.7109375" style="228" customWidth="1"/>
    <col min="229" max="230" width="9.7109375" style="228" customWidth="1"/>
    <col min="231" max="231" width="8.85546875" style="228" customWidth="1"/>
    <col min="232" max="232" width="9.85546875" style="228" customWidth="1"/>
    <col min="233" max="233" width="8.85546875" style="228" customWidth="1"/>
    <col min="234" max="234" width="10.140625" style="228" customWidth="1"/>
    <col min="235" max="235" width="11.42578125" style="228" customWidth="1"/>
    <col min="236" max="236" width="13.140625" style="228" customWidth="1"/>
    <col min="237" max="237" width="12.28515625" style="228" customWidth="1"/>
    <col min="238" max="238" width="12.140625" style="228" customWidth="1"/>
    <col min="239" max="249" width="9.140625" style="228"/>
    <col min="250" max="251" width="9.140625" style="231"/>
    <col min="252" max="252" width="13" style="231" customWidth="1"/>
    <col min="253" max="253" width="48.28515625" style="231" customWidth="1"/>
    <col min="254" max="254" width="4.5703125" style="231" customWidth="1"/>
    <col min="255" max="255" width="7.5703125" style="231" customWidth="1"/>
    <col min="256" max="256" width="8.5703125" style="231" customWidth="1"/>
    <col min="257" max="257" width="8" style="231" customWidth="1"/>
    <col min="258" max="258" width="8.5703125" style="231" customWidth="1"/>
    <col min="259" max="259" width="7.5703125" style="231" customWidth="1"/>
    <col min="260" max="262" width="8.5703125" style="231" customWidth="1"/>
    <col min="263" max="264" width="9.85546875" style="231" customWidth="1"/>
    <col min="265" max="265" width="7.5703125" style="231" customWidth="1"/>
    <col min="266" max="266" width="8.5703125" style="231" customWidth="1"/>
    <col min="267" max="267" width="7.42578125" style="231" customWidth="1"/>
    <col min="268" max="268" width="8.5703125" style="231" customWidth="1"/>
    <col min="269" max="473" width="9.140625" style="231"/>
    <col min="474" max="474" width="12.85546875" style="231" customWidth="1"/>
    <col min="475" max="475" width="19.28515625" style="231" customWidth="1"/>
    <col min="476" max="476" width="6.140625" style="231" customWidth="1"/>
    <col min="477" max="477" width="8.85546875" style="231" customWidth="1"/>
    <col min="478" max="478" width="10.85546875" style="231" customWidth="1"/>
    <col min="479" max="479" width="8.85546875" style="231" customWidth="1"/>
    <col min="480" max="480" width="9.85546875" style="231" customWidth="1"/>
    <col min="481" max="481" width="8.85546875" style="231" customWidth="1"/>
    <col min="482" max="482" width="10.42578125" style="231" customWidth="1"/>
    <col min="483" max="483" width="8.85546875" style="231" customWidth="1"/>
    <col min="484" max="484" width="10.7109375" style="231" customWidth="1"/>
    <col min="485" max="486" width="9.7109375" style="231" customWidth="1"/>
    <col min="487" max="487" width="8.85546875" style="231" customWidth="1"/>
    <col min="488" max="488" width="9.85546875" style="231" customWidth="1"/>
    <col min="489" max="489" width="8.85546875" style="231" customWidth="1"/>
    <col min="490" max="490" width="10.140625" style="231" customWidth="1"/>
    <col min="491" max="491" width="11.42578125" style="231" customWidth="1"/>
    <col min="492" max="492" width="13.140625" style="231" customWidth="1"/>
    <col min="493" max="493" width="12.28515625" style="231" customWidth="1"/>
    <col min="494" max="494" width="12.140625" style="231" customWidth="1"/>
    <col min="495" max="507" width="9.140625" style="231"/>
    <col min="508" max="508" width="13" style="231" customWidth="1"/>
    <col min="509" max="509" width="48.28515625" style="231" customWidth="1"/>
    <col min="510" max="510" width="4.5703125" style="231" customWidth="1"/>
    <col min="511" max="511" width="7.5703125" style="231" customWidth="1"/>
    <col min="512" max="512" width="8.5703125" style="231" customWidth="1"/>
    <col min="513" max="513" width="8" style="231" customWidth="1"/>
    <col min="514" max="514" width="8.5703125" style="231" customWidth="1"/>
    <col min="515" max="515" width="7.5703125" style="231" customWidth="1"/>
    <col min="516" max="518" width="8.5703125" style="231" customWidth="1"/>
    <col min="519" max="520" width="9.85546875" style="231" customWidth="1"/>
    <col min="521" max="521" width="7.5703125" style="231" customWidth="1"/>
    <col min="522" max="522" width="8.5703125" style="231" customWidth="1"/>
    <col min="523" max="523" width="7.42578125" style="231" customWidth="1"/>
    <col min="524" max="524" width="8.5703125" style="231" customWidth="1"/>
    <col min="525" max="729" width="9.140625" style="231"/>
    <col min="730" max="730" width="12.85546875" style="231" customWidth="1"/>
    <col min="731" max="731" width="19.28515625" style="231" customWidth="1"/>
    <col min="732" max="732" width="6.140625" style="231" customWidth="1"/>
    <col min="733" max="733" width="8.85546875" style="231" customWidth="1"/>
    <col min="734" max="734" width="10.85546875" style="231" customWidth="1"/>
    <col min="735" max="735" width="8.85546875" style="231" customWidth="1"/>
    <col min="736" max="736" width="9.85546875" style="231" customWidth="1"/>
    <col min="737" max="737" width="8.85546875" style="231" customWidth="1"/>
    <col min="738" max="738" width="10.42578125" style="231" customWidth="1"/>
    <col min="739" max="739" width="8.85546875" style="231" customWidth="1"/>
    <col min="740" max="740" width="10.7109375" style="231" customWidth="1"/>
    <col min="741" max="742" width="9.7109375" style="231" customWidth="1"/>
    <col min="743" max="743" width="8.85546875" style="231" customWidth="1"/>
    <col min="744" max="744" width="9.85546875" style="231" customWidth="1"/>
    <col min="745" max="745" width="8.85546875" style="231" customWidth="1"/>
    <col min="746" max="746" width="10.140625" style="231" customWidth="1"/>
    <col min="747" max="747" width="11.42578125" style="231" customWidth="1"/>
    <col min="748" max="748" width="13.140625" style="231" customWidth="1"/>
    <col min="749" max="749" width="12.28515625" style="231" customWidth="1"/>
    <col min="750" max="750" width="12.140625" style="231" customWidth="1"/>
    <col min="751" max="763" width="9.140625" style="231"/>
    <col min="764" max="764" width="13" style="231" customWidth="1"/>
    <col min="765" max="765" width="48.28515625" style="231" customWidth="1"/>
    <col min="766" max="766" width="4.5703125" style="231" customWidth="1"/>
    <col min="767" max="767" width="7.5703125" style="231" customWidth="1"/>
    <col min="768" max="768" width="8.5703125" style="231" customWidth="1"/>
    <col min="769" max="769" width="8" style="231" customWidth="1"/>
    <col min="770" max="770" width="8.5703125" style="231" customWidth="1"/>
    <col min="771" max="771" width="7.5703125" style="231" customWidth="1"/>
    <col min="772" max="774" width="8.5703125" style="231" customWidth="1"/>
    <col min="775" max="776" width="9.85546875" style="231" customWidth="1"/>
    <col min="777" max="777" width="7.5703125" style="231" customWidth="1"/>
    <col min="778" max="778" width="8.5703125" style="231" customWidth="1"/>
    <col min="779" max="779" width="7.42578125" style="231" customWidth="1"/>
    <col min="780" max="780" width="8.5703125" style="231" customWidth="1"/>
    <col min="781" max="985" width="9.140625" style="231"/>
    <col min="986" max="986" width="12.85546875" style="231" customWidth="1"/>
    <col min="987" max="987" width="19.28515625" style="231" customWidth="1"/>
    <col min="988" max="988" width="6.140625" style="231" customWidth="1"/>
    <col min="989" max="989" width="8.85546875" style="231" customWidth="1"/>
    <col min="990" max="990" width="10.85546875" style="231" customWidth="1"/>
    <col min="991" max="991" width="8.85546875" style="231" customWidth="1"/>
    <col min="992" max="992" width="9.85546875" style="231" customWidth="1"/>
    <col min="993" max="993" width="8.85546875" style="231" customWidth="1"/>
    <col min="994" max="994" width="10.42578125" style="231" customWidth="1"/>
    <col min="995" max="995" width="8.85546875" style="231" customWidth="1"/>
    <col min="996" max="996" width="10.7109375" style="231" customWidth="1"/>
    <col min="997" max="998" width="9.7109375" style="231" customWidth="1"/>
    <col min="999" max="999" width="8.85546875" style="231" customWidth="1"/>
    <col min="1000" max="1000" width="9.85546875" style="231" customWidth="1"/>
    <col min="1001" max="1001" width="8.85546875" style="231" customWidth="1"/>
    <col min="1002" max="1002" width="10.140625" style="231" customWidth="1"/>
    <col min="1003" max="1003" width="11.42578125" style="231" customWidth="1"/>
    <col min="1004" max="1004" width="13.140625" style="231" customWidth="1"/>
    <col min="1005" max="1005" width="12.28515625" style="231" customWidth="1"/>
    <col min="1006" max="1006" width="12.140625" style="231" customWidth="1"/>
    <col min="1007" max="1019" width="9.140625" style="231"/>
    <col min="1020" max="1020" width="13" style="231" customWidth="1"/>
    <col min="1021" max="1021" width="48.28515625" style="231" customWidth="1"/>
    <col min="1022" max="1022" width="4.5703125" style="231" customWidth="1"/>
    <col min="1023" max="1023" width="7.5703125" style="231" customWidth="1"/>
    <col min="1024" max="1024" width="8.5703125" style="231" customWidth="1"/>
    <col min="1025" max="1025" width="8" style="231" customWidth="1"/>
    <col min="1026" max="1026" width="8.5703125" style="231" customWidth="1"/>
    <col min="1027" max="1027" width="7.5703125" style="231" customWidth="1"/>
    <col min="1028" max="1030" width="8.5703125" style="231" customWidth="1"/>
    <col min="1031" max="1032" width="9.85546875" style="231" customWidth="1"/>
    <col min="1033" max="1033" width="7.5703125" style="231" customWidth="1"/>
    <col min="1034" max="1034" width="8.5703125" style="231" customWidth="1"/>
    <col min="1035" max="1035" width="7.42578125" style="231" customWidth="1"/>
    <col min="1036" max="1036" width="8.5703125" style="231" customWidth="1"/>
    <col min="1037" max="1241" width="9.140625" style="231"/>
    <col min="1242" max="1242" width="12.85546875" style="231" customWidth="1"/>
    <col min="1243" max="1243" width="19.28515625" style="231" customWidth="1"/>
    <col min="1244" max="1244" width="6.140625" style="231" customWidth="1"/>
    <col min="1245" max="1245" width="8.85546875" style="231" customWidth="1"/>
    <col min="1246" max="1246" width="10.85546875" style="231" customWidth="1"/>
    <col min="1247" max="1247" width="8.85546875" style="231" customWidth="1"/>
    <col min="1248" max="1248" width="9.85546875" style="231" customWidth="1"/>
    <col min="1249" max="1249" width="8.85546875" style="231" customWidth="1"/>
    <col min="1250" max="1250" width="10.42578125" style="231" customWidth="1"/>
    <col min="1251" max="1251" width="8.85546875" style="231" customWidth="1"/>
    <col min="1252" max="1252" width="10.7109375" style="231" customWidth="1"/>
    <col min="1253" max="1254" width="9.7109375" style="231" customWidth="1"/>
    <col min="1255" max="1255" width="8.85546875" style="231" customWidth="1"/>
    <col min="1256" max="1256" width="9.85546875" style="231" customWidth="1"/>
    <col min="1257" max="1257" width="8.85546875" style="231" customWidth="1"/>
    <col min="1258" max="1258" width="10.140625" style="231" customWidth="1"/>
    <col min="1259" max="1259" width="11.42578125" style="231" customWidth="1"/>
    <col min="1260" max="1260" width="13.140625" style="231" customWidth="1"/>
    <col min="1261" max="1261" width="12.28515625" style="231" customWidth="1"/>
    <col min="1262" max="1262" width="12.140625" style="231" customWidth="1"/>
    <col min="1263" max="1275" width="9.140625" style="231"/>
    <col min="1276" max="1276" width="13" style="231" customWidth="1"/>
    <col min="1277" max="1277" width="48.28515625" style="231" customWidth="1"/>
    <col min="1278" max="1278" width="4.5703125" style="231" customWidth="1"/>
    <col min="1279" max="1279" width="7.5703125" style="231" customWidth="1"/>
    <col min="1280" max="1280" width="8.5703125" style="231" customWidth="1"/>
    <col min="1281" max="1281" width="8" style="231" customWidth="1"/>
    <col min="1282" max="1282" width="8.5703125" style="231" customWidth="1"/>
    <col min="1283" max="1283" width="7.5703125" style="231" customWidth="1"/>
    <col min="1284" max="1286" width="8.5703125" style="231" customWidth="1"/>
    <col min="1287" max="1288" width="9.85546875" style="231" customWidth="1"/>
    <col min="1289" max="1289" width="7.5703125" style="231" customWidth="1"/>
    <col min="1290" max="1290" width="8.5703125" style="231" customWidth="1"/>
    <col min="1291" max="1291" width="7.42578125" style="231" customWidth="1"/>
    <col min="1292" max="1292" width="8.5703125" style="231" customWidth="1"/>
    <col min="1293" max="1497" width="9.140625" style="231"/>
    <col min="1498" max="1498" width="12.85546875" style="231" customWidth="1"/>
    <col min="1499" max="1499" width="19.28515625" style="231" customWidth="1"/>
    <col min="1500" max="1500" width="6.140625" style="231" customWidth="1"/>
    <col min="1501" max="1501" width="8.85546875" style="231" customWidth="1"/>
    <col min="1502" max="1502" width="10.85546875" style="231" customWidth="1"/>
    <col min="1503" max="1503" width="8.85546875" style="231" customWidth="1"/>
    <col min="1504" max="1504" width="9.85546875" style="231" customWidth="1"/>
    <col min="1505" max="1505" width="8.85546875" style="231" customWidth="1"/>
    <col min="1506" max="1506" width="10.42578125" style="231" customWidth="1"/>
    <col min="1507" max="1507" width="8.85546875" style="231" customWidth="1"/>
    <col min="1508" max="1508" width="10.7109375" style="231" customWidth="1"/>
    <col min="1509" max="1510" width="9.7109375" style="231" customWidth="1"/>
    <col min="1511" max="1511" width="8.85546875" style="231" customWidth="1"/>
    <col min="1512" max="1512" width="9.85546875" style="231" customWidth="1"/>
    <col min="1513" max="1513" width="8.85546875" style="231" customWidth="1"/>
    <col min="1514" max="1514" width="10.140625" style="231" customWidth="1"/>
    <col min="1515" max="1515" width="11.42578125" style="231" customWidth="1"/>
    <col min="1516" max="1516" width="13.140625" style="231" customWidth="1"/>
    <col min="1517" max="1517" width="12.28515625" style="231" customWidth="1"/>
    <col min="1518" max="1518" width="12.140625" style="231" customWidth="1"/>
    <col min="1519" max="1531" width="9.140625" style="231"/>
    <col min="1532" max="1532" width="13" style="231" customWidth="1"/>
    <col min="1533" max="1533" width="48.28515625" style="231" customWidth="1"/>
    <col min="1534" max="1534" width="4.5703125" style="231" customWidth="1"/>
    <col min="1535" max="1535" width="7.5703125" style="231" customWidth="1"/>
    <col min="1536" max="1536" width="8.5703125" style="231" customWidth="1"/>
    <col min="1537" max="1537" width="8" style="231" customWidth="1"/>
    <col min="1538" max="1538" width="8.5703125" style="231" customWidth="1"/>
    <col min="1539" max="1539" width="7.5703125" style="231" customWidth="1"/>
    <col min="1540" max="1542" width="8.5703125" style="231" customWidth="1"/>
    <col min="1543" max="1544" width="9.85546875" style="231" customWidth="1"/>
    <col min="1545" max="1545" width="7.5703125" style="231" customWidth="1"/>
    <col min="1546" max="1546" width="8.5703125" style="231" customWidth="1"/>
    <col min="1547" max="1547" width="7.42578125" style="231" customWidth="1"/>
    <col min="1548" max="1548" width="8.5703125" style="231" customWidth="1"/>
    <col min="1549" max="1753" width="9.140625" style="231"/>
    <col min="1754" max="1754" width="12.85546875" style="231" customWidth="1"/>
    <col min="1755" max="1755" width="19.28515625" style="231" customWidth="1"/>
    <col min="1756" max="1756" width="6.140625" style="231" customWidth="1"/>
    <col min="1757" max="1757" width="8.85546875" style="231" customWidth="1"/>
    <col min="1758" max="1758" width="10.85546875" style="231" customWidth="1"/>
    <col min="1759" max="1759" width="8.85546875" style="231" customWidth="1"/>
    <col min="1760" max="1760" width="9.85546875" style="231" customWidth="1"/>
    <col min="1761" max="1761" width="8.85546875" style="231" customWidth="1"/>
    <col min="1762" max="1762" width="10.42578125" style="231" customWidth="1"/>
    <col min="1763" max="1763" width="8.85546875" style="231" customWidth="1"/>
    <col min="1764" max="1764" width="10.7109375" style="231" customWidth="1"/>
    <col min="1765" max="1766" width="9.7109375" style="231" customWidth="1"/>
    <col min="1767" max="1767" width="8.85546875" style="231" customWidth="1"/>
    <col min="1768" max="1768" width="9.85546875" style="231" customWidth="1"/>
    <col min="1769" max="1769" width="8.85546875" style="231" customWidth="1"/>
    <col min="1770" max="1770" width="10.140625" style="231" customWidth="1"/>
    <col min="1771" max="1771" width="11.42578125" style="231" customWidth="1"/>
    <col min="1772" max="1772" width="13.140625" style="231" customWidth="1"/>
    <col min="1773" max="1773" width="12.28515625" style="231" customWidth="1"/>
    <col min="1774" max="1774" width="12.140625" style="231" customWidth="1"/>
    <col min="1775" max="1787" width="9.140625" style="231"/>
    <col min="1788" max="1788" width="13" style="231" customWidth="1"/>
    <col min="1789" max="1789" width="48.28515625" style="231" customWidth="1"/>
    <col min="1790" max="1790" width="4.5703125" style="231" customWidth="1"/>
    <col min="1791" max="1791" width="7.5703125" style="231" customWidth="1"/>
    <col min="1792" max="1792" width="8.5703125" style="231" customWidth="1"/>
    <col min="1793" max="1793" width="8" style="231" customWidth="1"/>
    <col min="1794" max="1794" width="8.5703125" style="231" customWidth="1"/>
    <col min="1795" max="1795" width="7.5703125" style="231" customWidth="1"/>
    <col min="1796" max="1798" width="8.5703125" style="231" customWidth="1"/>
    <col min="1799" max="1800" width="9.85546875" style="231" customWidth="1"/>
    <col min="1801" max="1801" width="7.5703125" style="231" customWidth="1"/>
    <col min="1802" max="1802" width="8.5703125" style="231" customWidth="1"/>
    <col min="1803" max="1803" width="7.42578125" style="231" customWidth="1"/>
    <col min="1804" max="1804" width="8.5703125" style="231" customWidth="1"/>
    <col min="1805" max="2009" width="9.140625" style="231"/>
    <col min="2010" max="2010" width="12.85546875" style="231" customWidth="1"/>
    <col min="2011" max="2011" width="19.28515625" style="231" customWidth="1"/>
    <col min="2012" max="2012" width="6.140625" style="231" customWidth="1"/>
    <col min="2013" max="2013" width="8.85546875" style="231" customWidth="1"/>
    <col min="2014" max="2014" width="10.85546875" style="231" customWidth="1"/>
    <col min="2015" max="2015" width="8.85546875" style="231" customWidth="1"/>
    <col min="2016" max="2016" width="9.85546875" style="231" customWidth="1"/>
    <col min="2017" max="2017" width="8.85546875" style="231" customWidth="1"/>
    <col min="2018" max="2018" width="10.42578125" style="231" customWidth="1"/>
    <col min="2019" max="2019" width="8.85546875" style="231" customWidth="1"/>
    <col min="2020" max="2020" width="10.7109375" style="231" customWidth="1"/>
    <col min="2021" max="2022" width="9.7109375" style="231" customWidth="1"/>
    <col min="2023" max="2023" width="8.85546875" style="231" customWidth="1"/>
    <col min="2024" max="2024" width="9.85546875" style="231" customWidth="1"/>
    <col min="2025" max="2025" width="8.85546875" style="231" customWidth="1"/>
    <col min="2026" max="2026" width="10.140625" style="231" customWidth="1"/>
    <col min="2027" max="2027" width="11.42578125" style="231" customWidth="1"/>
    <col min="2028" max="2028" width="13.140625" style="231" customWidth="1"/>
    <col min="2029" max="2029" width="12.28515625" style="231" customWidth="1"/>
    <col min="2030" max="2030" width="12.140625" style="231" customWidth="1"/>
    <col min="2031" max="2043" width="9.140625" style="231"/>
    <col min="2044" max="2044" width="13" style="231" customWidth="1"/>
    <col min="2045" max="2045" width="48.28515625" style="231" customWidth="1"/>
    <col min="2046" max="2046" width="4.5703125" style="231" customWidth="1"/>
    <col min="2047" max="2047" width="7.5703125" style="231" customWidth="1"/>
    <col min="2048" max="2048" width="8.5703125" style="231" customWidth="1"/>
    <col min="2049" max="2049" width="8" style="231" customWidth="1"/>
    <col min="2050" max="2050" width="8.5703125" style="231" customWidth="1"/>
    <col min="2051" max="2051" width="7.5703125" style="231" customWidth="1"/>
    <col min="2052" max="2054" width="8.5703125" style="231" customWidth="1"/>
    <col min="2055" max="2056" width="9.85546875" style="231" customWidth="1"/>
    <col min="2057" max="2057" width="7.5703125" style="231" customWidth="1"/>
    <col min="2058" max="2058" width="8.5703125" style="231" customWidth="1"/>
    <col min="2059" max="2059" width="7.42578125" style="231" customWidth="1"/>
    <col min="2060" max="2060" width="8.5703125" style="231" customWidth="1"/>
    <col min="2061" max="2265" width="9.140625" style="231"/>
    <col min="2266" max="2266" width="12.85546875" style="231" customWidth="1"/>
    <col min="2267" max="2267" width="19.28515625" style="231" customWidth="1"/>
    <col min="2268" max="2268" width="6.140625" style="231" customWidth="1"/>
    <col min="2269" max="2269" width="8.85546875" style="231" customWidth="1"/>
    <col min="2270" max="2270" width="10.85546875" style="231" customWidth="1"/>
    <col min="2271" max="2271" width="8.85546875" style="231" customWidth="1"/>
    <col min="2272" max="2272" width="9.85546875" style="231" customWidth="1"/>
    <col min="2273" max="2273" width="8.85546875" style="231" customWidth="1"/>
    <col min="2274" max="2274" width="10.42578125" style="231" customWidth="1"/>
    <col min="2275" max="2275" width="8.85546875" style="231" customWidth="1"/>
    <col min="2276" max="2276" width="10.7109375" style="231" customWidth="1"/>
    <col min="2277" max="2278" width="9.7109375" style="231" customWidth="1"/>
    <col min="2279" max="2279" width="8.85546875" style="231" customWidth="1"/>
    <col min="2280" max="2280" width="9.85546875" style="231" customWidth="1"/>
    <col min="2281" max="2281" width="8.85546875" style="231" customWidth="1"/>
    <col min="2282" max="2282" width="10.140625" style="231" customWidth="1"/>
    <col min="2283" max="2283" width="11.42578125" style="231" customWidth="1"/>
    <col min="2284" max="2284" width="13.140625" style="231" customWidth="1"/>
    <col min="2285" max="2285" width="12.28515625" style="231" customWidth="1"/>
    <col min="2286" max="2286" width="12.140625" style="231" customWidth="1"/>
    <col min="2287" max="2299" width="9.140625" style="231"/>
    <col min="2300" max="2300" width="13" style="231" customWidth="1"/>
    <col min="2301" max="2301" width="48.28515625" style="231" customWidth="1"/>
    <col min="2302" max="2302" width="4.5703125" style="231" customWidth="1"/>
    <col min="2303" max="2303" width="7.5703125" style="231" customWidth="1"/>
    <col min="2304" max="2304" width="8.5703125" style="231" customWidth="1"/>
    <col min="2305" max="2305" width="8" style="231" customWidth="1"/>
    <col min="2306" max="2306" width="8.5703125" style="231" customWidth="1"/>
    <col min="2307" max="2307" width="7.5703125" style="231" customWidth="1"/>
    <col min="2308" max="2310" width="8.5703125" style="231" customWidth="1"/>
    <col min="2311" max="2312" width="9.85546875" style="231" customWidth="1"/>
    <col min="2313" max="2313" width="7.5703125" style="231" customWidth="1"/>
    <col min="2314" max="2314" width="8.5703125" style="231" customWidth="1"/>
    <col min="2315" max="2315" width="7.42578125" style="231" customWidth="1"/>
    <col min="2316" max="2316" width="8.5703125" style="231" customWidth="1"/>
    <col min="2317" max="2521" width="9.140625" style="231"/>
    <col min="2522" max="2522" width="12.85546875" style="231" customWidth="1"/>
    <col min="2523" max="2523" width="19.28515625" style="231" customWidth="1"/>
    <col min="2524" max="2524" width="6.140625" style="231" customWidth="1"/>
    <col min="2525" max="2525" width="8.85546875" style="231" customWidth="1"/>
    <col min="2526" max="2526" width="10.85546875" style="231" customWidth="1"/>
    <col min="2527" max="2527" width="8.85546875" style="231" customWidth="1"/>
    <col min="2528" max="2528" width="9.85546875" style="231" customWidth="1"/>
    <col min="2529" max="2529" width="8.85546875" style="231" customWidth="1"/>
    <col min="2530" max="2530" width="10.42578125" style="231" customWidth="1"/>
    <col min="2531" max="2531" width="8.85546875" style="231" customWidth="1"/>
    <col min="2532" max="2532" width="10.7109375" style="231" customWidth="1"/>
    <col min="2533" max="2534" width="9.7109375" style="231" customWidth="1"/>
    <col min="2535" max="2535" width="8.85546875" style="231" customWidth="1"/>
    <col min="2536" max="2536" width="9.85546875" style="231" customWidth="1"/>
    <col min="2537" max="2537" width="8.85546875" style="231" customWidth="1"/>
    <col min="2538" max="2538" width="10.140625" style="231" customWidth="1"/>
    <col min="2539" max="2539" width="11.42578125" style="231" customWidth="1"/>
    <col min="2540" max="2540" width="13.140625" style="231" customWidth="1"/>
    <col min="2541" max="2541" width="12.28515625" style="231" customWidth="1"/>
    <col min="2542" max="2542" width="12.140625" style="231" customWidth="1"/>
    <col min="2543" max="2555" width="9.140625" style="231"/>
    <col min="2556" max="2556" width="13" style="231" customWidth="1"/>
    <col min="2557" max="2557" width="48.28515625" style="231" customWidth="1"/>
    <col min="2558" max="2558" width="4.5703125" style="231" customWidth="1"/>
    <col min="2559" max="2559" width="7.5703125" style="231" customWidth="1"/>
    <col min="2560" max="2560" width="8.5703125" style="231" customWidth="1"/>
    <col min="2561" max="2561" width="8" style="231" customWidth="1"/>
    <col min="2562" max="2562" width="8.5703125" style="231" customWidth="1"/>
    <col min="2563" max="2563" width="7.5703125" style="231" customWidth="1"/>
    <col min="2564" max="2566" width="8.5703125" style="231" customWidth="1"/>
    <col min="2567" max="2568" width="9.85546875" style="231" customWidth="1"/>
    <col min="2569" max="2569" width="7.5703125" style="231" customWidth="1"/>
    <col min="2570" max="2570" width="8.5703125" style="231" customWidth="1"/>
    <col min="2571" max="2571" width="7.42578125" style="231" customWidth="1"/>
    <col min="2572" max="2572" width="8.5703125" style="231" customWidth="1"/>
    <col min="2573" max="2777" width="9.140625" style="231"/>
    <col min="2778" max="2778" width="12.85546875" style="231" customWidth="1"/>
    <col min="2779" max="2779" width="19.28515625" style="231" customWidth="1"/>
    <col min="2780" max="2780" width="6.140625" style="231" customWidth="1"/>
    <col min="2781" max="2781" width="8.85546875" style="231" customWidth="1"/>
    <col min="2782" max="2782" width="10.85546875" style="231" customWidth="1"/>
    <col min="2783" max="2783" width="8.85546875" style="231" customWidth="1"/>
    <col min="2784" max="2784" width="9.85546875" style="231" customWidth="1"/>
    <col min="2785" max="2785" width="8.85546875" style="231" customWidth="1"/>
    <col min="2786" max="2786" width="10.42578125" style="231" customWidth="1"/>
    <col min="2787" max="2787" width="8.85546875" style="231" customWidth="1"/>
    <col min="2788" max="2788" width="10.7109375" style="231" customWidth="1"/>
    <col min="2789" max="2790" width="9.7109375" style="231" customWidth="1"/>
    <col min="2791" max="2791" width="8.85546875" style="231" customWidth="1"/>
    <col min="2792" max="2792" width="9.85546875" style="231" customWidth="1"/>
    <col min="2793" max="2793" width="8.85546875" style="231" customWidth="1"/>
    <col min="2794" max="2794" width="10.140625" style="231" customWidth="1"/>
    <col min="2795" max="2795" width="11.42578125" style="231" customWidth="1"/>
    <col min="2796" max="2796" width="13.140625" style="231" customWidth="1"/>
    <col min="2797" max="2797" width="12.28515625" style="231" customWidth="1"/>
    <col min="2798" max="2798" width="12.140625" style="231" customWidth="1"/>
    <col min="2799" max="2811" width="9.140625" style="231"/>
    <col min="2812" max="2812" width="13" style="231" customWidth="1"/>
    <col min="2813" max="2813" width="48.28515625" style="231" customWidth="1"/>
    <col min="2814" max="2814" width="4.5703125" style="231" customWidth="1"/>
    <col min="2815" max="2815" width="7.5703125" style="231" customWidth="1"/>
    <col min="2816" max="2816" width="8.5703125" style="231" customWidth="1"/>
    <col min="2817" max="2817" width="8" style="231" customWidth="1"/>
    <col min="2818" max="2818" width="8.5703125" style="231" customWidth="1"/>
    <col min="2819" max="2819" width="7.5703125" style="231" customWidth="1"/>
    <col min="2820" max="2822" width="8.5703125" style="231" customWidth="1"/>
    <col min="2823" max="2824" width="9.85546875" style="231" customWidth="1"/>
    <col min="2825" max="2825" width="7.5703125" style="231" customWidth="1"/>
    <col min="2826" max="2826" width="8.5703125" style="231" customWidth="1"/>
    <col min="2827" max="2827" width="7.42578125" style="231" customWidth="1"/>
    <col min="2828" max="2828" width="8.5703125" style="231" customWidth="1"/>
    <col min="2829" max="3033" width="9.140625" style="231"/>
    <col min="3034" max="3034" width="12.85546875" style="231" customWidth="1"/>
    <col min="3035" max="3035" width="19.28515625" style="231" customWidth="1"/>
    <col min="3036" max="3036" width="6.140625" style="231" customWidth="1"/>
    <col min="3037" max="3037" width="8.85546875" style="231" customWidth="1"/>
    <col min="3038" max="3038" width="10.85546875" style="231" customWidth="1"/>
    <col min="3039" max="3039" width="8.85546875" style="231" customWidth="1"/>
    <col min="3040" max="3040" width="9.85546875" style="231" customWidth="1"/>
    <col min="3041" max="3041" width="8.85546875" style="231" customWidth="1"/>
    <col min="3042" max="3042" width="10.42578125" style="231" customWidth="1"/>
    <col min="3043" max="3043" width="8.85546875" style="231" customWidth="1"/>
    <col min="3044" max="3044" width="10.7109375" style="231" customWidth="1"/>
    <col min="3045" max="3046" width="9.7109375" style="231" customWidth="1"/>
    <col min="3047" max="3047" width="8.85546875" style="231" customWidth="1"/>
    <col min="3048" max="3048" width="9.85546875" style="231" customWidth="1"/>
    <col min="3049" max="3049" width="8.85546875" style="231" customWidth="1"/>
    <col min="3050" max="3050" width="10.140625" style="231" customWidth="1"/>
    <col min="3051" max="3051" width="11.42578125" style="231" customWidth="1"/>
    <col min="3052" max="3052" width="13.140625" style="231" customWidth="1"/>
    <col min="3053" max="3053" width="12.28515625" style="231" customWidth="1"/>
    <col min="3054" max="3054" width="12.140625" style="231" customWidth="1"/>
    <col min="3055" max="3067" width="9.140625" style="231"/>
    <col min="3068" max="3068" width="13" style="231" customWidth="1"/>
    <col min="3069" max="3069" width="48.28515625" style="231" customWidth="1"/>
    <col min="3070" max="3070" width="4.5703125" style="231" customWidth="1"/>
    <col min="3071" max="3071" width="7.5703125" style="231" customWidth="1"/>
    <col min="3072" max="3072" width="8.5703125" style="231" customWidth="1"/>
    <col min="3073" max="3073" width="8" style="231" customWidth="1"/>
    <col min="3074" max="3074" width="8.5703125" style="231" customWidth="1"/>
    <col min="3075" max="3075" width="7.5703125" style="231" customWidth="1"/>
    <col min="3076" max="3078" width="8.5703125" style="231" customWidth="1"/>
    <col min="3079" max="3080" width="9.85546875" style="231" customWidth="1"/>
    <col min="3081" max="3081" width="7.5703125" style="231" customWidth="1"/>
    <col min="3082" max="3082" width="8.5703125" style="231" customWidth="1"/>
    <col min="3083" max="3083" width="7.42578125" style="231" customWidth="1"/>
    <col min="3084" max="3084" width="8.5703125" style="231" customWidth="1"/>
    <col min="3085" max="3289" width="9.140625" style="231"/>
    <col min="3290" max="3290" width="12.85546875" style="231" customWidth="1"/>
    <col min="3291" max="3291" width="19.28515625" style="231" customWidth="1"/>
    <col min="3292" max="3292" width="6.140625" style="231" customWidth="1"/>
    <col min="3293" max="3293" width="8.85546875" style="231" customWidth="1"/>
    <col min="3294" max="3294" width="10.85546875" style="231" customWidth="1"/>
    <col min="3295" max="3295" width="8.85546875" style="231" customWidth="1"/>
    <col min="3296" max="3296" width="9.85546875" style="231" customWidth="1"/>
    <col min="3297" max="3297" width="8.85546875" style="231" customWidth="1"/>
    <col min="3298" max="3298" width="10.42578125" style="231" customWidth="1"/>
    <col min="3299" max="3299" width="8.85546875" style="231" customWidth="1"/>
    <col min="3300" max="3300" width="10.7109375" style="231" customWidth="1"/>
    <col min="3301" max="3302" width="9.7109375" style="231" customWidth="1"/>
    <col min="3303" max="3303" width="8.85546875" style="231" customWidth="1"/>
    <col min="3304" max="3304" width="9.85546875" style="231" customWidth="1"/>
    <col min="3305" max="3305" width="8.85546875" style="231" customWidth="1"/>
    <col min="3306" max="3306" width="10.140625" style="231" customWidth="1"/>
    <col min="3307" max="3307" width="11.42578125" style="231" customWidth="1"/>
    <col min="3308" max="3308" width="13.140625" style="231" customWidth="1"/>
    <col min="3309" max="3309" width="12.28515625" style="231" customWidth="1"/>
    <col min="3310" max="3310" width="12.140625" style="231" customWidth="1"/>
    <col min="3311" max="3323" width="9.140625" style="231"/>
    <col min="3324" max="3324" width="13" style="231" customWidth="1"/>
    <col min="3325" max="3325" width="48.28515625" style="231" customWidth="1"/>
    <col min="3326" max="3326" width="4.5703125" style="231" customWidth="1"/>
    <col min="3327" max="3327" width="7.5703125" style="231" customWidth="1"/>
    <col min="3328" max="3328" width="8.5703125" style="231" customWidth="1"/>
    <col min="3329" max="3329" width="8" style="231" customWidth="1"/>
    <col min="3330" max="3330" width="8.5703125" style="231" customWidth="1"/>
    <col min="3331" max="3331" width="7.5703125" style="231" customWidth="1"/>
    <col min="3332" max="3334" width="8.5703125" style="231" customWidth="1"/>
    <col min="3335" max="3336" width="9.85546875" style="231" customWidth="1"/>
    <col min="3337" max="3337" width="7.5703125" style="231" customWidth="1"/>
    <col min="3338" max="3338" width="8.5703125" style="231" customWidth="1"/>
    <col min="3339" max="3339" width="7.42578125" style="231" customWidth="1"/>
    <col min="3340" max="3340" width="8.5703125" style="231" customWidth="1"/>
    <col min="3341" max="3545" width="9.140625" style="231"/>
    <col min="3546" max="3546" width="12.85546875" style="231" customWidth="1"/>
    <col min="3547" max="3547" width="19.28515625" style="231" customWidth="1"/>
    <col min="3548" max="3548" width="6.140625" style="231" customWidth="1"/>
    <col min="3549" max="3549" width="8.85546875" style="231" customWidth="1"/>
    <col min="3550" max="3550" width="10.85546875" style="231" customWidth="1"/>
    <col min="3551" max="3551" width="8.85546875" style="231" customWidth="1"/>
    <col min="3552" max="3552" width="9.85546875" style="231" customWidth="1"/>
    <col min="3553" max="3553" width="8.85546875" style="231" customWidth="1"/>
    <col min="3554" max="3554" width="10.42578125" style="231" customWidth="1"/>
    <col min="3555" max="3555" width="8.85546875" style="231" customWidth="1"/>
    <col min="3556" max="3556" width="10.7109375" style="231" customWidth="1"/>
    <col min="3557" max="3558" width="9.7109375" style="231" customWidth="1"/>
    <col min="3559" max="3559" width="8.85546875" style="231" customWidth="1"/>
    <col min="3560" max="3560" width="9.85546875" style="231" customWidth="1"/>
    <col min="3561" max="3561" width="8.85546875" style="231" customWidth="1"/>
    <col min="3562" max="3562" width="10.140625" style="231" customWidth="1"/>
    <col min="3563" max="3563" width="11.42578125" style="231" customWidth="1"/>
    <col min="3564" max="3564" width="13.140625" style="231" customWidth="1"/>
    <col min="3565" max="3565" width="12.28515625" style="231" customWidth="1"/>
    <col min="3566" max="3566" width="12.140625" style="231" customWidth="1"/>
    <col min="3567" max="3579" width="9.140625" style="231"/>
    <col min="3580" max="3580" width="13" style="231" customWidth="1"/>
    <col min="3581" max="3581" width="48.28515625" style="231" customWidth="1"/>
    <col min="3582" max="3582" width="4.5703125" style="231" customWidth="1"/>
    <col min="3583" max="3583" width="7.5703125" style="231" customWidth="1"/>
    <col min="3584" max="3584" width="8.5703125" style="231" customWidth="1"/>
    <col min="3585" max="3585" width="8" style="231" customWidth="1"/>
    <col min="3586" max="3586" width="8.5703125" style="231" customWidth="1"/>
    <col min="3587" max="3587" width="7.5703125" style="231" customWidth="1"/>
    <col min="3588" max="3590" width="8.5703125" style="231" customWidth="1"/>
    <col min="3591" max="3592" width="9.85546875" style="231" customWidth="1"/>
    <col min="3593" max="3593" width="7.5703125" style="231" customWidth="1"/>
    <col min="3594" max="3594" width="8.5703125" style="231" customWidth="1"/>
    <col min="3595" max="3595" width="7.42578125" style="231" customWidth="1"/>
    <col min="3596" max="3596" width="8.5703125" style="231" customWidth="1"/>
    <col min="3597" max="3801" width="9.140625" style="231"/>
    <col min="3802" max="3802" width="12.85546875" style="231" customWidth="1"/>
    <col min="3803" max="3803" width="19.28515625" style="231" customWidth="1"/>
    <col min="3804" max="3804" width="6.140625" style="231" customWidth="1"/>
    <col min="3805" max="3805" width="8.85546875" style="231" customWidth="1"/>
    <col min="3806" max="3806" width="10.85546875" style="231" customWidth="1"/>
    <col min="3807" max="3807" width="8.85546875" style="231" customWidth="1"/>
    <col min="3808" max="3808" width="9.85546875" style="231" customWidth="1"/>
    <col min="3809" max="3809" width="8.85546875" style="231" customWidth="1"/>
    <col min="3810" max="3810" width="10.42578125" style="231" customWidth="1"/>
    <col min="3811" max="3811" width="8.85546875" style="231" customWidth="1"/>
    <col min="3812" max="3812" width="10.7109375" style="231" customWidth="1"/>
    <col min="3813" max="3814" width="9.7109375" style="231" customWidth="1"/>
    <col min="3815" max="3815" width="8.85546875" style="231" customWidth="1"/>
    <col min="3816" max="3816" width="9.85546875" style="231" customWidth="1"/>
    <col min="3817" max="3817" width="8.85546875" style="231" customWidth="1"/>
    <col min="3818" max="3818" width="10.140625" style="231" customWidth="1"/>
    <col min="3819" max="3819" width="11.42578125" style="231" customWidth="1"/>
    <col min="3820" max="3820" width="13.140625" style="231" customWidth="1"/>
    <col min="3821" max="3821" width="12.28515625" style="231" customWidth="1"/>
    <col min="3822" max="3822" width="12.140625" style="231" customWidth="1"/>
    <col min="3823" max="3835" width="9.140625" style="231"/>
    <col min="3836" max="3836" width="13" style="231" customWidth="1"/>
    <col min="3837" max="3837" width="48.28515625" style="231" customWidth="1"/>
    <col min="3838" max="3838" width="4.5703125" style="231" customWidth="1"/>
    <col min="3839" max="3839" width="7.5703125" style="231" customWidth="1"/>
    <col min="3840" max="3840" width="8.5703125" style="231" customWidth="1"/>
    <col min="3841" max="3841" width="8" style="231" customWidth="1"/>
    <col min="3842" max="3842" width="8.5703125" style="231" customWidth="1"/>
    <col min="3843" max="3843" width="7.5703125" style="231" customWidth="1"/>
    <col min="3844" max="3846" width="8.5703125" style="231" customWidth="1"/>
    <col min="3847" max="3848" width="9.85546875" style="231" customWidth="1"/>
    <col min="3849" max="3849" width="7.5703125" style="231" customWidth="1"/>
    <col min="3850" max="3850" width="8.5703125" style="231" customWidth="1"/>
    <col min="3851" max="3851" width="7.42578125" style="231" customWidth="1"/>
    <col min="3852" max="3852" width="8.5703125" style="231" customWidth="1"/>
    <col min="3853" max="4057" width="9.140625" style="231"/>
    <col min="4058" max="4058" width="12.85546875" style="231" customWidth="1"/>
    <col min="4059" max="4059" width="19.28515625" style="231" customWidth="1"/>
    <col min="4060" max="4060" width="6.140625" style="231" customWidth="1"/>
    <col min="4061" max="4061" width="8.85546875" style="231" customWidth="1"/>
    <col min="4062" max="4062" width="10.85546875" style="231" customWidth="1"/>
    <col min="4063" max="4063" width="8.85546875" style="231" customWidth="1"/>
    <col min="4064" max="4064" width="9.85546875" style="231" customWidth="1"/>
    <col min="4065" max="4065" width="8.85546875" style="231" customWidth="1"/>
    <col min="4066" max="4066" width="10.42578125" style="231" customWidth="1"/>
    <col min="4067" max="4067" width="8.85546875" style="231" customWidth="1"/>
    <col min="4068" max="4068" width="10.7109375" style="231" customWidth="1"/>
    <col min="4069" max="4070" width="9.7109375" style="231" customWidth="1"/>
    <col min="4071" max="4071" width="8.85546875" style="231" customWidth="1"/>
    <col min="4072" max="4072" width="9.85546875" style="231" customWidth="1"/>
    <col min="4073" max="4073" width="8.85546875" style="231" customWidth="1"/>
    <col min="4074" max="4074" width="10.140625" style="231" customWidth="1"/>
    <col min="4075" max="4075" width="11.42578125" style="231" customWidth="1"/>
    <col min="4076" max="4076" width="13.140625" style="231" customWidth="1"/>
    <col min="4077" max="4077" width="12.28515625" style="231" customWidth="1"/>
    <col min="4078" max="4078" width="12.140625" style="231" customWidth="1"/>
    <col min="4079" max="4091" width="9.140625" style="231"/>
    <col min="4092" max="4092" width="13" style="231" customWidth="1"/>
    <col min="4093" max="4093" width="48.28515625" style="231" customWidth="1"/>
    <col min="4094" max="4094" width="4.5703125" style="231" customWidth="1"/>
    <col min="4095" max="4095" width="7.5703125" style="231" customWidth="1"/>
    <col min="4096" max="4096" width="8.5703125" style="231" customWidth="1"/>
    <col min="4097" max="4097" width="8" style="231" customWidth="1"/>
    <col min="4098" max="4098" width="8.5703125" style="231" customWidth="1"/>
    <col min="4099" max="4099" width="7.5703125" style="231" customWidth="1"/>
    <col min="4100" max="4102" width="8.5703125" style="231" customWidth="1"/>
    <col min="4103" max="4104" width="9.85546875" style="231" customWidth="1"/>
    <col min="4105" max="4105" width="7.5703125" style="231" customWidth="1"/>
    <col min="4106" max="4106" width="8.5703125" style="231" customWidth="1"/>
    <col min="4107" max="4107" width="7.42578125" style="231" customWidth="1"/>
    <col min="4108" max="4108" width="8.5703125" style="231" customWidth="1"/>
    <col min="4109" max="4313" width="9.140625" style="231"/>
    <col min="4314" max="4314" width="12.85546875" style="231" customWidth="1"/>
    <col min="4315" max="4315" width="19.28515625" style="231" customWidth="1"/>
    <col min="4316" max="4316" width="6.140625" style="231" customWidth="1"/>
    <col min="4317" max="4317" width="8.85546875" style="231" customWidth="1"/>
    <col min="4318" max="4318" width="10.85546875" style="231" customWidth="1"/>
    <col min="4319" max="4319" width="8.85546875" style="231" customWidth="1"/>
    <col min="4320" max="4320" width="9.85546875" style="231" customWidth="1"/>
    <col min="4321" max="4321" width="8.85546875" style="231" customWidth="1"/>
    <col min="4322" max="4322" width="10.42578125" style="231" customWidth="1"/>
    <col min="4323" max="4323" width="8.85546875" style="231" customWidth="1"/>
    <col min="4324" max="4324" width="10.7109375" style="231" customWidth="1"/>
    <col min="4325" max="4326" width="9.7109375" style="231" customWidth="1"/>
    <col min="4327" max="4327" width="8.85546875" style="231" customWidth="1"/>
    <col min="4328" max="4328" width="9.85546875" style="231" customWidth="1"/>
    <col min="4329" max="4329" width="8.85546875" style="231" customWidth="1"/>
    <col min="4330" max="4330" width="10.140625" style="231" customWidth="1"/>
    <col min="4331" max="4331" width="11.42578125" style="231" customWidth="1"/>
    <col min="4332" max="4332" width="13.140625" style="231" customWidth="1"/>
    <col min="4333" max="4333" width="12.28515625" style="231" customWidth="1"/>
    <col min="4334" max="4334" width="12.140625" style="231" customWidth="1"/>
    <col min="4335" max="4347" width="9.140625" style="231"/>
    <col min="4348" max="4348" width="13" style="231" customWidth="1"/>
    <col min="4349" max="4349" width="48.28515625" style="231" customWidth="1"/>
    <col min="4350" max="4350" width="4.5703125" style="231" customWidth="1"/>
    <col min="4351" max="4351" width="7.5703125" style="231" customWidth="1"/>
    <col min="4352" max="4352" width="8.5703125" style="231" customWidth="1"/>
    <col min="4353" max="4353" width="8" style="231" customWidth="1"/>
    <col min="4354" max="4354" width="8.5703125" style="231" customWidth="1"/>
    <col min="4355" max="4355" width="7.5703125" style="231" customWidth="1"/>
    <col min="4356" max="4358" width="8.5703125" style="231" customWidth="1"/>
    <col min="4359" max="4360" width="9.85546875" style="231" customWidth="1"/>
    <col min="4361" max="4361" width="7.5703125" style="231" customWidth="1"/>
    <col min="4362" max="4362" width="8.5703125" style="231" customWidth="1"/>
    <col min="4363" max="4363" width="7.42578125" style="231" customWidth="1"/>
    <col min="4364" max="4364" width="8.5703125" style="231" customWidth="1"/>
    <col min="4365" max="4569" width="9.140625" style="231"/>
    <col min="4570" max="4570" width="12.85546875" style="231" customWidth="1"/>
    <col min="4571" max="4571" width="19.28515625" style="231" customWidth="1"/>
    <col min="4572" max="4572" width="6.140625" style="231" customWidth="1"/>
    <col min="4573" max="4573" width="8.85546875" style="231" customWidth="1"/>
    <col min="4574" max="4574" width="10.85546875" style="231" customWidth="1"/>
    <col min="4575" max="4575" width="8.85546875" style="231" customWidth="1"/>
    <col min="4576" max="4576" width="9.85546875" style="231" customWidth="1"/>
    <col min="4577" max="4577" width="8.85546875" style="231" customWidth="1"/>
    <col min="4578" max="4578" width="10.42578125" style="231" customWidth="1"/>
    <col min="4579" max="4579" width="8.85546875" style="231" customWidth="1"/>
    <col min="4580" max="4580" width="10.7109375" style="231" customWidth="1"/>
    <col min="4581" max="4582" width="9.7109375" style="231" customWidth="1"/>
    <col min="4583" max="4583" width="8.85546875" style="231" customWidth="1"/>
    <col min="4584" max="4584" width="9.85546875" style="231" customWidth="1"/>
    <col min="4585" max="4585" width="8.85546875" style="231" customWidth="1"/>
    <col min="4586" max="4586" width="10.140625" style="231" customWidth="1"/>
    <col min="4587" max="4587" width="11.42578125" style="231" customWidth="1"/>
    <col min="4588" max="4588" width="13.140625" style="231" customWidth="1"/>
    <col min="4589" max="4589" width="12.28515625" style="231" customWidth="1"/>
    <col min="4590" max="4590" width="12.140625" style="231" customWidth="1"/>
    <col min="4591" max="4603" width="9.140625" style="231"/>
    <col min="4604" max="4604" width="13" style="231" customWidth="1"/>
    <col min="4605" max="4605" width="48.28515625" style="231" customWidth="1"/>
    <col min="4606" max="4606" width="4.5703125" style="231" customWidth="1"/>
    <col min="4607" max="4607" width="7.5703125" style="231" customWidth="1"/>
    <col min="4608" max="4608" width="8.5703125" style="231" customWidth="1"/>
    <col min="4609" max="4609" width="8" style="231" customWidth="1"/>
    <col min="4610" max="4610" width="8.5703125" style="231" customWidth="1"/>
    <col min="4611" max="4611" width="7.5703125" style="231" customWidth="1"/>
    <col min="4612" max="4614" width="8.5703125" style="231" customWidth="1"/>
    <col min="4615" max="4616" width="9.85546875" style="231" customWidth="1"/>
    <col min="4617" max="4617" width="7.5703125" style="231" customWidth="1"/>
    <col min="4618" max="4618" width="8.5703125" style="231" customWidth="1"/>
    <col min="4619" max="4619" width="7.42578125" style="231" customWidth="1"/>
    <col min="4620" max="4620" width="8.5703125" style="231" customWidth="1"/>
    <col min="4621" max="4825" width="9.140625" style="231"/>
    <col min="4826" max="4826" width="12.85546875" style="231" customWidth="1"/>
    <col min="4827" max="4827" width="19.28515625" style="231" customWidth="1"/>
    <col min="4828" max="4828" width="6.140625" style="231" customWidth="1"/>
    <col min="4829" max="4829" width="8.85546875" style="231" customWidth="1"/>
    <col min="4830" max="4830" width="10.85546875" style="231" customWidth="1"/>
    <col min="4831" max="4831" width="8.85546875" style="231" customWidth="1"/>
    <col min="4832" max="4832" width="9.85546875" style="231" customWidth="1"/>
    <col min="4833" max="4833" width="8.85546875" style="231" customWidth="1"/>
    <col min="4834" max="4834" width="10.42578125" style="231" customWidth="1"/>
    <col min="4835" max="4835" width="8.85546875" style="231" customWidth="1"/>
    <col min="4836" max="4836" width="10.7109375" style="231" customWidth="1"/>
    <col min="4837" max="4838" width="9.7109375" style="231" customWidth="1"/>
    <col min="4839" max="4839" width="8.85546875" style="231" customWidth="1"/>
    <col min="4840" max="4840" width="9.85546875" style="231" customWidth="1"/>
    <col min="4841" max="4841" width="8.85546875" style="231" customWidth="1"/>
    <col min="4842" max="4842" width="10.140625" style="231" customWidth="1"/>
    <col min="4843" max="4843" width="11.42578125" style="231" customWidth="1"/>
    <col min="4844" max="4844" width="13.140625" style="231" customWidth="1"/>
    <col min="4845" max="4845" width="12.28515625" style="231" customWidth="1"/>
    <col min="4846" max="4846" width="12.140625" style="231" customWidth="1"/>
    <col min="4847" max="4859" width="9.140625" style="231"/>
    <col min="4860" max="4860" width="13" style="231" customWidth="1"/>
    <col min="4861" max="4861" width="48.28515625" style="231" customWidth="1"/>
    <col min="4862" max="4862" width="4.5703125" style="231" customWidth="1"/>
    <col min="4863" max="4863" width="7.5703125" style="231" customWidth="1"/>
    <col min="4864" max="4864" width="8.5703125" style="231" customWidth="1"/>
    <col min="4865" max="4865" width="8" style="231" customWidth="1"/>
    <col min="4866" max="4866" width="8.5703125" style="231" customWidth="1"/>
    <col min="4867" max="4867" width="7.5703125" style="231" customWidth="1"/>
    <col min="4868" max="4870" width="8.5703125" style="231" customWidth="1"/>
    <col min="4871" max="4872" width="9.85546875" style="231" customWidth="1"/>
    <col min="4873" max="4873" width="7.5703125" style="231" customWidth="1"/>
    <col min="4874" max="4874" width="8.5703125" style="231" customWidth="1"/>
    <col min="4875" max="4875" width="7.42578125" style="231" customWidth="1"/>
    <col min="4876" max="4876" width="8.5703125" style="231" customWidth="1"/>
    <col min="4877" max="5081" width="9.140625" style="231"/>
    <col min="5082" max="5082" width="12.85546875" style="231" customWidth="1"/>
    <col min="5083" max="5083" width="19.28515625" style="231" customWidth="1"/>
    <col min="5084" max="5084" width="6.140625" style="231" customWidth="1"/>
    <col min="5085" max="5085" width="8.85546875" style="231" customWidth="1"/>
    <col min="5086" max="5086" width="10.85546875" style="231" customWidth="1"/>
    <col min="5087" max="5087" width="8.85546875" style="231" customWidth="1"/>
    <col min="5088" max="5088" width="9.85546875" style="231" customWidth="1"/>
    <col min="5089" max="5089" width="8.85546875" style="231" customWidth="1"/>
    <col min="5090" max="5090" width="10.42578125" style="231" customWidth="1"/>
    <col min="5091" max="5091" width="8.85546875" style="231" customWidth="1"/>
    <col min="5092" max="5092" width="10.7109375" style="231" customWidth="1"/>
    <col min="5093" max="5094" width="9.7109375" style="231" customWidth="1"/>
    <col min="5095" max="5095" width="8.85546875" style="231" customWidth="1"/>
    <col min="5096" max="5096" width="9.85546875" style="231" customWidth="1"/>
    <col min="5097" max="5097" width="8.85546875" style="231" customWidth="1"/>
    <col min="5098" max="5098" width="10.140625" style="231" customWidth="1"/>
    <col min="5099" max="5099" width="11.42578125" style="231" customWidth="1"/>
    <col min="5100" max="5100" width="13.140625" style="231" customWidth="1"/>
    <col min="5101" max="5101" width="12.28515625" style="231" customWidth="1"/>
    <col min="5102" max="5102" width="12.140625" style="231" customWidth="1"/>
    <col min="5103" max="5115" width="9.140625" style="231"/>
    <col min="5116" max="5116" width="13" style="231" customWidth="1"/>
    <col min="5117" max="5117" width="48.28515625" style="231" customWidth="1"/>
    <col min="5118" max="5118" width="4.5703125" style="231" customWidth="1"/>
    <col min="5119" max="5119" width="7.5703125" style="231" customWidth="1"/>
    <col min="5120" max="5120" width="8.5703125" style="231" customWidth="1"/>
    <col min="5121" max="5121" width="8" style="231" customWidth="1"/>
    <col min="5122" max="5122" width="8.5703125" style="231" customWidth="1"/>
    <col min="5123" max="5123" width="7.5703125" style="231" customWidth="1"/>
    <col min="5124" max="5126" width="8.5703125" style="231" customWidth="1"/>
    <col min="5127" max="5128" width="9.85546875" style="231" customWidth="1"/>
    <col min="5129" max="5129" width="7.5703125" style="231" customWidth="1"/>
    <col min="5130" max="5130" width="8.5703125" style="231" customWidth="1"/>
    <col min="5131" max="5131" width="7.42578125" style="231" customWidth="1"/>
    <col min="5132" max="5132" width="8.5703125" style="231" customWidth="1"/>
    <col min="5133" max="5337" width="9.140625" style="231"/>
    <col min="5338" max="5338" width="12.85546875" style="231" customWidth="1"/>
    <col min="5339" max="5339" width="19.28515625" style="231" customWidth="1"/>
    <col min="5340" max="5340" width="6.140625" style="231" customWidth="1"/>
    <col min="5341" max="5341" width="8.85546875" style="231" customWidth="1"/>
    <col min="5342" max="5342" width="10.85546875" style="231" customWidth="1"/>
    <col min="5343" max="5343" width="8.85546875" style="231" customWidth="1"/>
    <col min="5344" max="5344" width="9.85546875" style="231" customWidth="1"/>
    <col min="5345" max="5345" width="8.85546875" style="231" customWidth="1"/>
    <col min="5346" max="5346" width="10.42578125" style="231" customWidth="1"/>
    <col min="5347" max="5347" width="8.85546875" style="231" customWidth="1"/>
    <col min="5348" max="5348" width="10.7109375" style="231" customWidth="1"/>
    <col min="5349" max="5350" width="9.7109375" style="231" customWidth="1"/>
    <col min="5351" max="5351" width="8.85546875" style="231" customWidth="1"/>
    <col min="5352" max="5352" width="9.85546875" style="231" customWidth="1"/>
    <col min="5353" max="5353" width="8.85546875" style="231" customWidth="1"/>
    <col min="5354" max="5354" width="10.140625" style="231" customWidth="1"/>
    <col min="5355" max="5355" width="11.42578125" style="231" customWidth="1"/>
    <col min="5356" max="5356" width="13.140625" style="231" customWidth="1"/>
    <col min="5357" max="5357" width="12.28515625" style="231" customWidth="1"/>
    <col min="5358" max="5358" width="12.140625" style="231" customWidth="1"/>
    <col min="5359" max="5371" width="9.140625" style="231"/>
    <col min="5372" max="5372" width="13" style="231" customWidth="1"/>
    <col min="5373" max="5373" width="48.28515625" style="231" customWidth="1"/>
    <col min="5374" max="5374" width="4.5703125" style="231" customWidth="1"/>
    <col min="5375" max="5375" width="7.5703125" style="231" customWidth="1"/>
    <col min="5376" max="5376" width="8.5703125" style="231" customWidth="1"/>
    <col min="5377" max="5377" width="8" style="231" customWidth="1"/>
    <col min="5378" max="5378" width="8.5703125" style="231" customWidth="1"/>
    <col min="5379" max="5379" width="7.5703125" style="231" customWidth="1"/>
    <col min="5380" max="5382" width="8.5703125" style="231" customWidth="1"/>
    <col min="5383" max="5384" width="9.85546875" style="231" customWidth="1"/>
    <col min="5385" max="5385" width="7.5703125" style="231" customWidth="1"/>
    <col min="5386" max="5386" width="8.5703125" style="231" customWidth="1"/>
    <col min="5387" max="5387" width="7.42578125" style="231" customWidth="1"/>
    <col min="5388" max="5388" width="8.5703125" style="231" customWidth="1"/>
    <col min="5389" max="5593" width="9.140625" style="231"/>
    <col min="5594" max="5594" width="12.85546875" style="231" customWidth="1"/>
    <col min="5595" max="5595" width="19.28515625" style="231" customWidth="1"/>
    <col min="5596" max="5596" width="6.140625" style="231" customWidth="1"/>
    <col min="5597" max="5597" width="8.85546875" style="231" customWidth="1"/>
    <col min="5598" max="5598" width="10.85546875" style="231" customWidth="1"/>
    <col min="5599" max="5599" width="8.85546875" style="231" customWidth="1"/>
    <col min="5600" max="5600" width="9.85546875" style="231" customWidth="1"/>
    <col min="5601" max="5601" width="8.85546875" style="231" customWidth="1"/>
    <col min="5602" max="5602" width="10.42578125" style="231" customWidth="1"/>
    <col min="5603" max="5603" width="8.85546875" style="231" customWidth="1"/>
    <col min="5604" max="5604" width="10.7109375" style="231" customWidth="1"/>
    <col min="5605" max="5606" width="9.7109375" style="231" customWidth="1"/>
    <col min="5607" max="5607" width="8.85546875" style="231" customWidth="1"/>
    <col min="5608" max="5608" width="9.85546875" style="231" customWidth="1"/>
    <col min="5609" max="5609" width="8.85546875" style="231" customWidth="1"/>
    <col min="5610" max="5610" width="10.140625" style="231" customWidth="1"/>
    <col min="5611" max="5611" width="11.42578125" style="231" customWidth="1"/>
    <col min="5612" max="5612" width="13.140625" style="231" customWidth="1"/>
    <col min="5613" max="5613" width="12.28515625" style="231" customWidth="1"/>
    <col min="5614" max="5614" width="12.140625" style="231" customWidth="1"/>
    <col min="5615" max="5627" width="9.140625" style="231"/>
    <col min="5628" max="5628" width="13" style="231" customWidth="1"/>
    <col min="5629" max="5629" width="48.28515625" style="231" customWidth="1"/>
    <col min="5630" max="5630" width="4.5703125" style="231" customWidth="1"/>
    <col min="5631" max="5631" width="7.5703125" style="231" customWidth="1"/>
    <col min="5632" max="5632" width="8.5703125" style="231" customWidth="1"/>
    <col min="5633" max="5633" width="8" style="231" customWidth="1"/>
    <col min="5634" max="5634" width="8.5703125" style="231" customWidth="1"/>
    <col min="5635" max="5635" width="7.5703125" style="231" customWidth="1"/>
    <col min="5636" max="5638" width="8.5703125" style="231" customWidth="1"/>
    <col min="5639" max="5640" width="9.85546875" style="231" customWidth="1"/>
    <col min="5641" max="5641" width="7.5703125" style="231" customWidth="1"/>
    <col min="5642" max="5642" width="8.5703125" style="231" customWidth="1"/>
    <col min="5643" max="5643" width="7.42578125" style="231" customWidth="1"/>
    <col min="5644" max="5644" width="8.5703125" style="231" customWidth="1"/>
    <col min="5645" max="5849" width="9.140625" style="231"/>
    <col min="5850" max="5850" width="12.85546875" style="231" customWidth="1"/>
    <col min="5851" max="5851" width="19.28515625" style="231" customWidth="1"/>
    <col min="5852" max="5852" width="6.140625" style="231" customWidth="1"/>
    <col min="5853" max="5853" width="8.85546875" style="231" customWidth="1"/>
    <col min="5854" max="5854" width="10.85546875" style="231" customWidth="1"/>
    <col min="5855" max="5855" width="8.85546875" style="231" customWidth="1"/>
    <col min="5856" max="5856" width="9.85546875" style="231" customWidth="1"/>
    <col min="5857" max="5857" width="8.85546875" style="231" customWidth="1"/>
    <col min="5858" max="5858" width="10.42578125" style="231" customWidth="1"/>
    <col min="5859" max="5859" width="8.85546875" style="231" customWidth="1"/>
    <col min="5860" max="5860" width="10.7109375" style="231" customWidth="1"/>
    <col min="5861" max="5862" width="9.7109375" style="231" customWidth="1"/>
    <col min="5863" max="5863" width="8.85546875" style="231" customWidth="1"/>
    <col min="5864" max="5864" width="9.85546875" style="231" customWidth="1"/>
    <col min="5865" max="5865" width="8.85546875" style="231" customWidth="1"/>
    <col min="5866" max="5866" width="10.140625" style="231" customWidth="1"/>
    <col min="5867" max="5867" width="11.42578125" style="231" customWidth="1"/>
    <col min="5868" max="5868" width="13.140625" style="231" customWidth="1"/>
    <col min="5869" max="5869" width="12.28515625" style="231" customWidth="1"/>
    <col min="5870" max="5870" width="12.140625" style="231" customWidth="1"/>
    <col min="5871" max="5883" width="9.140625" style="231"/>
    <col min="5884" max="5884" width="13" style="231" customWidth="1"/>
    <col min="5885" max="5885" width="48.28515625" style="231" customWidth="1"/>
    <col min="5886" max="5886" width="4.5703125" style="231" customWidth="1"/>
    <col min="5887" max="5887" width="7.5703125" style="231" customWidth="1"/>
    <col min="5888" max="5888" width="8.5703125" style="231" customWidth="1"/>
    <col min="5889" max="5889" width="8" style="231" customWidth="1"/>
    <col min="5890" max="5890" width="8.5703125" style="231" customWidth="1"/>
    <col min="5891" max="5891" width="7.5703125" style="231" customWidth="1"/>
    <col min="5892" max="5894" width="8.5703125" style="231" customWidth="1"/>
    <col min="5895" max="5896" width="9.85546875" style="231" customWidth="1"/>
    <col min="5897" max="5897" width="7.5703125" style="231" customWidth="1"/>
    <col min="5898" max="5898" width="8.5703125" style="231" customWidth="1"/>
    <col min="5899" max="5899" width="7.42578125" style="231" customWidth="1"/>
    <col min="5900" max="5900" width="8.5703125" style="231" customWidth="1"/>
    <col min="5901" max="6105" width="9.140625" style="231"/>
    <col min="6106" max="6106" width="12.85546875" style="231" customWidth="1"/>
    <col min="6107" max="6107" width="19.28515625" style="231" customWidth="1"/>
    <col min="6108" max="6108" width="6.140625" style="231" customWidth="1"/>
    <col min="6109" max="6109" width="8.85546875" style="231" customWidth="1"/>
    <col min="6110" max="6110" width="10.85546875" style="231" customWidth="1"/>
    <col min="6111" max="6111" width="8.85546875" style="231" customWidth="1"/>
    <col min="6112" max="6112" width="9.85546875" style="231" customWidth="1"/>
    <col min="6113" max="6113" width="8.85546875" style="231" customWidth="1"/>
    <col min="6114" max="6114" width="10.42578125" style="231" customWidth="1"/>
    <col min="6115" max="6115" width="8.85546875" style="231" customWidth="1"/>
    <col min="6116" max="6116" width="10.7109375" style="231" customWidth="1"/>
    <col min="6117" max="6118" width="9.7109375" style="231" customWidth="1"/>
    <col min="6119" max="6119" width="8.85546875" style="231" customWidth="1"/>
    <col min="6120" max="6120" width="9.85546875" style="231" customWidth="1"/>
    <col min="6121" max="6121" width="8.85546875" style="231" customWidth="1"/>
    <col min="6122" max="6122" width="10.140625" style="231" customWidth="1"/>
    <col min="6123" max="6123" width="11.42578125" style="231" customWidth="1"/>
    <col min="6124" max="6124" width="13.140625" style="231" customWidth="1"/>
    <col min="6125" max="6125" width="12.28515625" style="231" customWidth="1"/>
    <col min="6126" max="6126" width="12.140625" style="231" customWidth="1"/>
    <col min="6127" max="6139" width="9.140625" style="231"/>
    <col min="6140" max="6140" width="13" style="231" customWidth="1"/>
    <col min="6141" max="6141" width="48.28515625" style="231" customWidth="1"/>
    <col min="6142" max="6142" width="4.5703125" style="231" customWidth="1"/>
    <col min="6143" max="6143" width="7.5703125" style="231" customWidth="1"/>
    <col min="6144" max="6144" width="8.5703125" style="231" customWidth="1"/>
    <col min="6145" max="6145" width="8" style="231" customWidth="1"/>
    <col min="6146" max="6146" width="8.5703125" style="231" customWidth="1"/>
    <col min="6147" max="6147" width="7.5703125" style="231" customWidth="1"/>
    <col min="6148" max="6150" width="8.5703125" style="231" customWidth="1"/>
    <col min="6151" max="6152" width="9.85546875" style="231" customWidth="1"/>
    <col min="6153" max="6153" width="7.5703125" style="231" customWidth="1"/>
    <col min="6154" max="6154" width="8.5703125" style="231" customWidth="1"/>
    <col min="6155" max="6155" width="7.42578125" style="231" customWidth="1"/>
    <col min="6156" max="6156" width="8.5703125" style="231" customWidth="1"/>
    <col min="6157" max="6361" width="9.140625" style="231"/>
    <col min="6362" max="6362" width="12.85546875" style="231" customWidth="1"/>
    <col min="6363" max="6363" width="19.28515625" style="231" customWidth="1"/>
    <col min="6364" max="6364" width="6.140625" style="231" customWidth="1"/>
    <col min="6365" max="6365" width="8.85546875" style="231" customWidth="1"/>
    <col min="6366" max="6366" width="10.85546875" style="231" customWidth="1"/>
    <col min="6367" max="6367" width="8.85546875" style="231" customWidth="1"/>
    <col min="6368" max="6368" width="9.85546875" style="231" customWidth="1"/>
    <col min="6369" max="6369" width="8.85546875" style="231" customWidth="1"/>
    <col min="6370" max="6370" width="10.42578125" style="231" customWidth="1"/>
    <col min="6371" max="6371" width="8.85546875" style="231" customWidth="1"/>
    <col min="6372" max="6372" width="10.7109375" style="231" customWidth="1"/>
    <col min="6373" max="6374" width="9.7109375" style="231" customWidth="1"/>
    <col min="6375" max="6375" width="8.85546875" style="231" customWidth="1"/>
    <col min="6376" max="6376" width="9.85546875" style="231" customWidth="1"/>
    <col min="6377" max="6377" width="8.85546875" style="231" customWidth="1"/>
    <col min="6378" max="6378" width="10.140625" style="231" customWidth="1"/>
    <col min="6379" max="6379" width="11.42578125" style="231" customWidth="1"/>
    <col min="6380" max="6380" width="13.140625" style="231" customWidth="1"/>
    <col min="6381" max="6381" width="12.28515625" style="231" customWidth="1"/>
    <col min="6382" max="6382" width="12.140625" style="231" customWidth="1"/>
    <col min="6383" max="6395" width="9.140625" style="231"/>
    <col min="6396" max="6396" width="13" style="231" customWidth="1"/>
    <col min="6397" max="6397" width="48.28515625" style="231" customWidth="1"/>
    <col min="6398" max="6398" width="4.5703125" style="231" customWidth="1"/>
    <col min="6399" max="6399" width="7.5703125" style="231" customWidth="1"/>
    <col min="6400" max="6400" width="8.5703125" style="231" customWidth="1"/>
    <col min="6401" max="6401" width="8" style="231" customWidth="1"/>
    <col min="6402" max="6402" width="8.5703125" style="231" customWidth="1"/>
    <col min="6403" max="6403" width="7.5703125" style="231" customWidth="1"/>
    <col min="6404" max="6406" width="8.5703125" style="231" customWidth="1"/>
    <col min="6407" max="6408" width="9.85546875" style="231" customWidth="1"/>
    <col min="6409" max="6409" width="7.5703125" style="231" customWidth="1"/>
    <col min="6410" max="6410" width="8.5703125" style="231" customWidth="1"/>
    <col min="6411" max="6411" width="7.42578125" style="231" customWidth="1"/>
    <col min="6412" max="6412" width="8.5703125" style="231" customWidth="1"/>
    <col min="6413" max="6617" width="9.140625" style="231"/>
    <col min="6618" max="6618" width="12.85546875" style="231" customWidth="1"/>
    <col min="6619" max="6619" width="19.28515625" style="231" customWidth="1"/>
    <col min="6620" max="6620" width="6.140625" style="231" customWidth="1"/>
    <col min="6621" max="6621" width="8.85546875" style="231" customWidth="1"/>
    <col min="6622" max="6622" width="10.85546875" style="231" customWidth="1"/>
    <col min="6623" max="6623" width="8.85546875" style="231" customWidth="1"/>
    <col min="6624" max="6624" width="9.85546875" style="231" customWidth="1"/>
    <col min="6625" max="6625" width="8.85546875" style="231" customWidth="1"/>
    <col min="6626" max="6626" width="10.42578125" style="231" customWidth="1"/>
    <col min="6627" max="6627" width="8.85546875" style="231" customWidth="1"/>
    <col min="6628" max="6628" width="10.7109375" style="231" customWidth="1"/>
    <col min="6629" max="6630" width="9.7109375" style="231" customWidth="1"/>
    <col min="6631" max="6631" width="8.85546875" style="231" customWidth="1"/>
    <col min="6632" max="6632" width="9.85546875" style="231" customWidth="1"/>
    <col min="6633" max="6633" width="8.85546875" style="231" customWidth="1"/>
    <col min="6634" max="6634" width="10.140625" style="231" customWidth="1"/>
    <col min="6635" max="6635" width="11.42578125" style="231" customWidth="1"/>
    <col min="6636" max="6636" width="13.140625" style="231" customWidth="1"/>
    <col min="6637" max="6637" width="12.28515625" style="231" customWidth="1"/>
    <col min="6638" max="6638" width="12.140625" style="231" customWidth="1"/>
    <col min="6639" max="6651" width="9.140625" style="231"/>
    <col min="6652" max="6652" width="13" style="231" customWidth="1"/>
    <col min="6653" max="6653" width="48.28515625" style="231" customWidth="1"/>
    <col min="6654" max="6654" width="4.5703125" style="231" customWidth="1"/>
    <col min="6655" max="6655" width="7.5703125" style="231" customWidth="1"/>
    <col min="6656" max="6656" width="8.5703125" style="231" customWidth="1"/>
    <col min="6657" max="6657" width="8" style="231" customWidth="1"/>
    <col min="6658" max="6658" width="8.5703125" style="231" customWidth="1"/>
    <col min="6659" max="6659" width="7.5703125" style="231" customWidth="1"/>
    <col min="6660" max="6662" width="8.5703125" style="231" customWidth="1"/>
    <col min="6663" max="6664" width="9.85546875" style="231" customWidth="1"/>
    <col min="6665" max="6665" width="7.5703125" style="231" customWidth="1"/>
    <col min="6666" max="6666" width="8.5703125" style="231" customWidth="1"/>
    <col min="6667" max="6667" width="7.42578125" style="231" customWidth="1"/>
    <col min="6668" max="6668" width="8.5703125" style="231" customWidth="1"/>
    <col min="6669" max="6873" width="9.140625" style="231"/>
    <col min="6874" max="6874" width="12.85546875" style="231" customWidth="1"/>
    <col min="6875" max="6875" width="19.28515625" style="231" customWidth="1"/>
    <col min="6876" max="6876" width="6.140625" style="231" customWidth="1"/>
    <col min="6877" max="6877" width="8.85546875" style="231" customWidth="1"/>
    <col min="6878" max="6878" width="10.85546875" style="231" customWidth="1"/>
    <col min="6879" max="6879" width="8.85546875" style="231" customWidth="1"/>
    <col min="6880" max="6880" width="9.85546875" style="231" customWidth="1"/>
    <col min="6881" max="6881" width="8.85546875" style="231" customWidth="1"/>
    <col min="6882" max="6882" width="10.42578125" style="231" customWidth="1"/>
    <col min="6883" max="6883" width="8.85546875" style="231" customWidth="1"/>
    <col min="6884" max="6884" width="10.7109375" style="231" customWidth="1"/>
    <col min="6885" max="6886" width="9.7109375" style="231" customWidth="1"/>
    <col min="6887" max="6887" width="8.85546875" style="231" customWidth="1"/>
    <col min="6888" max="6888" width="9.85546875" style="231" customWidth="1"/>
    <col min="6889" max="6889" width="8.85546875" style="231" customWidth="1"/>
    <col min="6890" max="6890" width="10.140625" style="231" customWidth="1"/>
    <col min="6891" max="6891" width="11.42578125" style="231" customWidth="1"/>
    <col min="6892" max="6892" width="13.140625" style="231" customWidth="1"/>
    <col min="6893" max="6893" width="12.28515625" style="231" customWidth="1"/>
    <col min="6894" max="6894" width="12.140625" style="231" customWidth="1"/>
    <col min="6895" max="6907" width="9.140625" style="231"/>
    <col min="6908" max="6908" width="13" style="231" customWidth="1"/>
    <col min="6909" max="6909" width="48.28515625" style="231" customWidth="1"/>
    <col min="6910" max="6910" width="4.5703125" style="231" customWidth="1"/>
    <col min="6911" max="6911" width="7.5703125" style="231" customWidth="1"/>
    <col min="6912" max="6912" width="8.5703125" style="231" customWidth="1"/>
    <col min="6913" max="6913" width="8" style="231" customWidth="1"/>
    <col min="6914" max="6914" width="8.5703125" style="231" customWidth="1"/>
    <col min="6915" max="6915" width="7.5703125" style="231" customWidth="1"/>
    <col min="6916" max="6918" width="8.5703125" style="231" customWidth="1"/>
    <col min="6919" max="6920" width="9.85546875" style="231" customWidth="1"/>
    <col min="6921" max="6921" width="7.5703125" style="231" customWidth="1"/>
    <col min="6922" max="6922" width="8.5703125" style="231" customWidth="1"/>
    <col min="6923" max="6923" width="7.42578125" style="231" customWidth="1"/>
    <col min="6924" max="6924" width="8.5703125" style="231" customWidth="1"/>
    <col min="6925" max="7129" width="9.140625" style="231"/>
    <col min="7130" max="7130" width="12.85546875" style="231" customWidth="1"/>
    <col min="7131" max="7131" width="19.28515625" style="231" customWidth="1"/>
    <col min="7132" max="7132" width="6.140625" style="231" customWidth="1"/>
    <col min="7133" max="7133" width="8.85546875" style="231" customWidth="1"/>
    <col min="7134" max="7134" width="10.85546875" style="231" customWidth="1"/>
    <col min="7135" max="7135" width="8.85546875" style="231" customWidth="1"/>
    <col min="7136" max="7136" width="9.85546875" style="231" customWidth="1"/>
    <col min="7137" max="7137" width="8.85546875" style="231" customWidth="1"/>
    <col min="7138" max="7138" width="10.42578125" style="231" customWidth="1"/>
    <col min="7139" max="7139" width="8.85546875" style="231" customWidth="1"/>
    <col min="7140" max="7140" width="10.7109375" style="231" customWidth="1"/>
    <col min="7141" max="7142" width="9.7109375" style="231" customWidth="1"/>
    <col min="7143" max="7143" width="8.85546875" style="231" customWidth="1"/>
    <col min="7144" max="7144" width="9.85546875" style="231" customWidth="1"/>
    <col min="7145" max="7145" width="8.85546875" style="231" customWidth="1"/>
    <col min="7146" max="7146" width="10.140625" style="231" customWidth="1"/>
    <col min="7147" max="7147" width="11.42578125" style="231" customWidth="1"/>
    <col min="7148" max="7148" width="13.140625" style="231" customWidth="1"/>
    <col min="7149" max="7149" width="12.28515625" style="231" customWidth="1"/>
    <col min="7150" max="7150" width="12.140625" style="231" customWidth="1"/>
    <col min="7151" max="7163" width="9.140625" style="231"/>
    <col min="7164" max="7164" width="13" style="231" customWidth="1"/>
    <col min="7165" max="7165" width="48.28515625" style="231" customWidth="1"/>
    <col min="7166" max="7166" width="4.5703125" style="231" customWidth="1"/>
    <col min="7167" max="7167" width="7.5703125" style="231" customWidth="1"/>
    <col min="7168" max="7168" width="8.5703125" style="231" customWidth="1"/>
    <col min="7169" max="7169" width="8" style="231" customWidth="1"/>
    <col min="7170" max="7170" width="8.5703125" style="231" customWidth="1"/>
    <col min="7171" max="7171" width="7.5703125" style="231" customWidth="1"/>
    <col min="7172" max="7174" width="8.5703125" style="231" customWidth="1"/>
    <col min="7175" max="7176" width="9.85546875" style="231" customWidth="1"/>
    <col min="7177" max="7177" width="7.5703125" style="231" customWidth="1"/>
    <col min="7178" max="7178" width="8.5703125" style="231" customWidth="1"/>
    <col min="7179" max="7179" width="7.42578125" style="231" customWidth="1"/>
    <col min="7180" max="7180" width="8.5703125" style="231" customWidth="1"/>
    <col min="7181" max="7385" width="9.140625" style="231"/>
    <col min="7386" max="7386" width="12.85546875" style="231" customWidth="1"/>
    <col min="7387" max="7387" width="19.28515625" style="231" customWidth="1"/>
    <col min="7388" max="7388" width="6.140625" style="231" customWidth="1"/>
    <col min="7389" max="7389" width="8.85546875" style="231" customWidth="1"/>
    <col min="7390" max="7390" width="10.85546875" style="231" customWidth="1"/>
    <col min="7391" max="7391" width="8.85546875" style="231" customWidth="1"/>
    <col min="7392" max="7392" width="9.85546875" style="231" customWidth="1"/>
    <col min="7393" max="7393" width="8.85546875" style="231" customWidth="1"/>
    <col min="7394" max="7394" width="10.42578125" style="231" customWidth="1"/>
    <col min="7395" max="7395" width="8.85546875" style="231" customWidth="1"/>
    <col min="7396" max="7396" width="10.7109375" style="231" customWidth="1"/>
    <col min="7397" max="7398" width="9.7109375" style="231" customWidth="1"/>
    <col min="7399" max="7399" width="8.85546875" style="231" customWidth="1"/>
    <col min="7400" max="7400" width="9.85546875" style="231" customWidth="1"/>
    <col min="7401" max="7401" width="8.85546875" style="231" customWidth="1"/>
    <col min="7402" max="7402" width="10.140625" style="231" customWidth="1"/>
    <col min="7403" max="7403" width="11.42578125" style="231" customWidth="1"/>
    <col min="7404" max="7404" width="13.140625" style="231" customWidth="1"/>
    <col min="7405" max="7405" width="12.28515625" style="231" customWidth="1"/>
    <col min="7406" max="7406" width="12.140625" style="231" customWidth="1"/>
    <col min="7407" max="7419" width="9.140625" style="231"/>
    <col min="7420" max="7420" width="13" style="231" customWidth="1"/>
    <col min="7421" max="7421" width="48.28515625" style="231" customWidth="1"/>
    <col min="7422" max="7422" width="4.5703125" style="231" customWidth="1"/>
    <col min="7423" max="7423" width="7.5703125" style="231" customWidth="1"/>
    <col min="7424" max="7424" width="8.5703125" style="231" customWidth="1"/>
    <col min="7425" max="7425" width="8" style="231" customWidth="1"/>
    <col min="7426" max="7426" width="8.5703125" style="231" customWidth="1"/>
    <col min="7427" max="7427" width="7.5703125" style="231" customWidth="1"/>
    <col min="7428" max="7430" width="8.5703125" style="231" customWidth="1"/>
    <col min="7431" max="7432" width="9.85546875" style="231" customWidth="1"/>
    <col min="7433" max="7433" width="7.5703125" style="231" customWidth="1"/>
    <col min="7434" max="7434" width="8.5703125" style="231" customWidth="1"/>
    <col min="7435" max="7435" width="7.42578125" style="231" customWidth="1"/>
    <col min="7436" max="7436" width="8.5703125" style="231" customWidth="1"/>
    <col min="7437" max="7641" width="9.140625" style="231"/>
    <col min="7642" max="7642" width="12.85546875" style="231" customWidth="1"/>
    <col min="7643" max="7643" width="19.28515625" style="231" customWidth="1"/>
    <col min="7644" max="7644" width="6.140625" style="231" customWidth="1"/>
    <col min="7645" max="7645" width="8.85546875" style="231" customWidth="1"/>
    <col min="7646" max="7646" width="10.85546875" style="231" customWidth="1"/>
    <col min="7647" max="7647" width="8.85546875" style="231" customWidth="1"/>
    <col min="7648" max="7648" width="9.85546875" style="231" customWidth="1"/>
    <col min="7649" max="7649" width="8.85546875" style="231" customWidth="1"/>
    <col min="7650" max="7650" width="10.42578125" style="231" customWidth="1"/>
    <col min="7651" max="7651" width="8.85546875" style="231" customWidth="1"/>
    <col min="7652" max="7652" width="10.7109375" style="231" customWidth="1"/>
    <col min="7653" max="7654" width="9.7109375" style="231" customWidth="1"/>
    <col min="7655" max="7655" width="8.85546875" style="231" customWidth="1"/>
    <col min="7656" max="7656" width="9.85546875" style="231" customWidth="1"/>
    <col min="7657" max="7657" width="8.85546875" style="231" customWidth="1"/>
    <col min="7658" max="7658" width="10.140625" style="231" customWidth="1"/>
    <col min="7659" max="7659" width="11.42578125" style="231" customWidth="1"/>
    <col min="7660" max="7660" width="13.140625" style="231" customWidth="1"/>
    <col min="7661" max="7661" width="12.28515625" style="231" customWidth="1"/>
    <col min="7662" max="7662" width="12.140625" style="231" customWidth="1"/>
    <col min="7663" max="7675" width="9.140625" style="231"/>
    <col min="7676" max="7676" width="13" style="231" customWidth="1"/>
    <col min="7677" max="7677" width="48.28515625" style="231" customWidth="1"/>
    <col min="7678" max="7678" width="4.5703125" style="231" customWidth="1"/>
    <col min="7679" max="7679" width="7.5703125" style="231" customWidth="1"/>
    <col min="7680" max="7680" width="8.5703125" style="231" customWidth="1"/>
    <col min="7681" max="7681" width="8" style="231" customWidth="1"/>
    <col min="7682" max="7682" width="8.5703125" style="231" customWidth="1"/>
    <col min="7683" max="7683" width="7.5703125" style="231" customWidth="1"/>
    <col min="7684" max="7686" width="8.5703125" style="231" customWidth="1"/>
    <col min="7687" max="7688" width="9.85546875" style="231" customWidth="1"/>
    <col min="7689" max="7689" width="7.5703125" style="231" customWidth="1"/>
    <col min="7690" max="7690" width="8.5703125" style="231" customWidth="1"/>
    <col min="7691" max="7691" width="7.42578125" style="231" customWidth="1"/>
    <col min="7692" max="7692" width="8.5703125" style="231" customWidth="1"/>
    <col min="7693" max="7897" width="9.140625" style="231"/>
    <col min="7898" max="7898" width="12.85546875" style="231" customWidth="1"/>
    <col min="7899" max="7899" width="19.28515625" style="231" customWidth="1"/>
    <col min="7900" max="7900" width="6.140625" style="231" customWidth="1"/>
    <col min="7901" max="7901" width="8.85546875" style="231" customWidth="1"/>
    <col min="7902" max="7902" width="10.85546875" style="231" customWidth="1"/>
    <col min="7903" max="7903" width="8.85546875" style="231" customWidth="1"/>
    <col min="7904" max="7904" width="9.85546875" style="231" customWidth="1"/>
    <col min="7905" max="7905" width="8.85546875" style="231" customWidth="1"/>
    <col min="7906" max="7906" width="10.42578125" style="231" customWidth="1"/>
    <col min="7907" max="7907" width="8.85546875" style="231" customWidth="1"/>
    <col min="7908" max="7908" width="10.7109375" style="231" customWidth="1"/>
    <col min="7909" max="7910" width="9.7109375" style="231" customWidth="1"/>
    <col min="7911" max="7911" width="8.85546875" style="231" customWidth="1"/>
    <col min="7912" max="7912" width="9.85546875" style="231" customWidth="1"/>
    <col min="7913" max="7913" width="8.85546875" style="231" customWidth="1"/>
    <col min="7914" max="7914" width="10.140625" style="231" customWidth="1"/>
    <col min="7915" max="7915" width="11.42578125" style="231" customWidth="1"/>
    <col min="7916" max="7916" width="13.140625" style="231" customWidth="1"/>
    <col min="7917" max="7917" width="12.28515625" style="231" customWidth="1"/>
    <col min="7918" max="7918" width="12.140625" style="231" customWidth="1"/>
    <col min="7919" max="7931" width="9.140625" style="231"/>
    <col min="7932" max="7932" width="13" style="231" customWidth="1"/>
    <col min="7933" max="7933" width="48.28515625" style="231" customWidth="1"/>
    <col min="7934" max="7934" width="4.5703125" style="231" customWidth="1"/>
    <col min="7935" max="7935" width="7.5703125" style="231" customWidth="1"/>
    <col min="7936" max="7936" width="8.5703125" style="231" customWidth="1"/>
    <col min="7937" max="7937" width="8" style="231" customWidth="1"/>
    <col min="7938" max="7938" width="8.5703125" style="231" customWidth="1"/>
    <col min="7939" max="7939" width="7.5703125" style="231" customWidth="1"/>
    <col min="7940" max="7942" width="8.5703125" style="231" customWidth="1"/>
    <col min="7943" max="7944" width="9.85546875" style="231" customWidth="1"/>
    <col min="7945" max="7945" width="7.5703125" style="231" customWidth="1"/>
    <col min="7946" max="7946" width="8.5703125" style="231" customWidth="1"/>
    <col min="7947" max="7947" width="7.42578125" style="231" customWidth="1"/>
    <col min="7948" max="7948" width="8.5703125" style="231" customWidth="1"/>
    <col min="7949" max="8153" width="9.140625" style="231"/>
    <col min="8154" max="8154" width="12.85546875" style="231" customWidth="1"/>
    <col min="8155" max="8155" width="19.28515625" style="231" customWidth="1"/>
    <col min="8156" max="8156" width="6.140625" style="231" customWidth="1"/>
    <col min="8157" max="8157" width="8.85546875" style="231" customWidth="1"/>
    <col min="8158" max="8158" width="10.85546875" style="231" customWidth="1"/>
    <col min="8159" max="8159" width="8.85546875" style="231" customWidth="1"/>
    <col min="8160" max="8160" width="9.85546875" style="231" customWidth="1"/>
    <col min="8161" max="8161" width="8.85546875" style="231" customWidth="1"/>
    <col min="8162" max="8162" width="10.42578125" style="231" customWidth="1"/>
    <col min="8163" max="8163" width="8.85546875" style="231" customWidth="1"/>
    <col min="8164" max="8164" width="10.7109375" style="231" customWidth="1"/>
    <col min="8165" max="8166" width="9.7109375" style="231" customWidth="1"/>
    <col min="8167" max="8167" width="8.85546875" style="231" customWidth="1"/>
    <col min="8168" max="8168" width="9.85546875" style="231" customWidth="1"/>
    <col min="8169" max="8169" width="8.85546875" style="231" customWidth="1"/>
    <col min="8170" max="8170" width="10.140625" style="231" customWidth="1"/>
    <col min="8171" max="8171" width="11.42578125" style="231" customWidth="1"/>
    <col min="8172" max="8172" width="13.140625" style="231" customWidth="1"/>
    <col min="8173" max="8173" width="12.28515625" style="231" customWidth="1"/>
    <col min="8174" max="8174" width="12.140625" style="231" customWidth="1"/>
    <col min="8175" max="8187" width="9.140625" style="231"/>
    <col min="8188" max="8188" width="13" style="231" customWidth="1"/>
    <col min="8189" max="8189" width="48.28515625" style="231" customWidth="1"/>
    <col min="8190" max="8190" width="4.5703125" style="231" customWidth="1"/>
    <col min="8191" max="8191" width="7.5703125" style="231" customWidth="1"/>
    <col min="8192" max="8192" width="8.5703125" style="231" customWidth="1"/>
    <col min="8193" max="8193" width="8" style="231" customWidth="1"/>
    <col min="8194" max="8194" width="8.5703125" style="231" customWidth="1"/>
    <col min="8195" max="8195" width="7.5703125" style="231" customWidth="1"/>
    <col min="8196" max="8198" width="8.5703125" style="231" customWidth="1"/>
    <col min="8199" max="8200" width="9.85546875" style="231" customWidth="1"/>
    <col min="8201" max="8201" width="7.5703125" style="231" customWidth="1"/>
    <col min="8202" max="8202" width="8.5703125" style="231" customWidth="1"/>
    <col min="8203" max="8203" width="7.42578125" style="231" customWidth="1"/>
    <col min="8204" max="8204" width="8.5703125" style="231" customWidth="1"/>
    <col min="8205" max="8409" width="9.140625" style="231"/>
    <col min="8410" max="8410" width="12.85546875" style="231" customWidth="1"/>
    <col min="8411" max="8411" width="19.28515625" style="231" customWidth="1"/>
    <col min="8412" max="8412" width="6.140625" style="231" customWidth="1"/>
    <col min="8413" max="8413" width="8.85546875" style="231" customWidth="1"/>
    <col min="8414" max="8414" width="10.85546875" style="231" customWidth="1"/>
    <col min="8415" max="8415" width="8.85546875" style="231" customWidth="1"/>
    <col min="8416" max="8416" width="9.85546875" style="231" customWidth="1"/>
    <col min="8417" max="8417" width="8.85546875" style="231" customWidth="1"/>
    <col min="8418" max="8418" width="10.42578125" style="231" customWidth="1"/>
    <col min="8419" max="8419" width="8.85546875" style="231" customWidth="1"/>
    <col min="8420" max="8420" width="10.7109375" style="231" customWidth="1"/>
    <col min="8421" max="8422" width="9.7109375" style="231" customWidth="1"/>
    <col min="8423" max="8423" width="8.85546875" style="231" customWidth="1"/>
    <col min="8424" max="8424" width="9.85546875" style="231" customWidth="1"/>
    <col min="8425" max="8425" width="8.85546875" style="231" customWidth="1"/>
    <col min="8426" max="8426" width="10.140625" style="231" customWidth="1"/>
    <col min="8427" max="8427" width="11.42578125" style="231" customWidth="1"/>
    <col min="8428" max="8428" width="13.140625" style="231" customWidth="1"/>
    <col min="8429" max="8429" width="12.28515625" style="231" customWidth="1"/>
    <col min="8430" max="8430" width="12.140625" style="231" customWidth="1"/>
    <col min="8431" max="8443" width="9.140625" style="231"/>
    <col min="8444" max="8444" width="13" style="231" customWidth="1"/>
    <col min="8445" max="8445" width="48.28515625" style="231" customWidth="1"/>
    <col min="8446" max="8446" width="4.5703125" style="231" customWidth="1"/>
    <col min="8447" max="8447" width="7.5703125" style="231" customWidth="1"/>
    <col min="8448" max="8448" width="8.5703125" style="231" customWidth="1"/>
    <col min="8449" max="8449" width="8" style="231" customWidth="1"/>
    <col min="8450" max="8450" width="8.5703125" style="231" customWidth="1"/>
    <col min="8451" max="8451" width="7.5703125" style="231" customWidth="1"/>
    <col min="8452" max="8454" width="8.5703125" style="231" customWidth="1"/>
    <col min="8455" max="8456" width="9.85546875" style="231" customWidth="1"/>
    <col min="8457" max="8457" width="7.5703125" style="231" customWidth="1"/>
    <col min="8458" max="8458" width="8.5703125" style="231" customWidth="1"/>
    <col min="8459" max="8459" width="7.42578125" style="231" customWidth="1"/>
    <col min="8460" max="8460" width="8.5703125" style="231" customWidth="1"/>
    <col min="8461" max="8665" width="9.140625" style="231"/>
    <col min="8666" max="8666" width="12.85546875" style="231" customWidth="1"/>
    <col min="8667" max="8667" width="19.28515625" style="231" customWidth="1"/>
    <col min="8668" max="8668" width="6.140625" style="231" customWidth="1"/>
    <col min="8669" max="8669" width="8.85546875" style="231" customWidth="1"/>
    <col min="8670" max="8670" width="10.85546875" style="231" customWidth="1"/>
    <col min="8671" max="8671" width="8.85546875" style="231" customWidth="1"/>
    <col min="8672" max="8672" width="9.85546875" style="231" customWidth="1"/>
    <col min="8673" max="8673" width="8.85546875" style="231" customWidth="1"/>
    <col min="8674" max="8674" width="10.42578125" style="231" customWidth="1"/>
    <col min="8675" max="8675" width="8.85546875" style="231" customWidth="1"/>
    <col min="8676" max="8676" width="10.7109375" style="231" customWidth="1"/>
    <col min="8677" max="8678" width="9.7109375" style="231" customWidth="1"/>
    <col min="8679" max="8679" width="8.85546875" style="231" customWidth="1"/>
    <col min="8680" max="8680" width="9.85546875" style="231" customWidth="1"/>
    <col min="8681" max="8681" width="8.85546875" style="231" customWidth="1"/>
    <col min="8682" max="8682" width="10.140625" style="231" customWidth="1"/>
    <col min="8683" max="8683" width="11.42578125" style="231" customWidth="1"/>
    <col min="8684" max="8684" width="13.140625" style="231" customWidth="1"/>
    <col min="8685" max="8685" width="12.28515625" style="231" customWidth="1"/>
    <col min="8686" max="8686" width="12.140625" style="231" customWidth="1"/>
    <col min="8687" max="8699" width="9.140625" style="231"/>
    <col min="8700" max="8700" width="13" style="231" customWidth="1"/>
    <col min="8701" max="8701" width="48.28515625" style="231" customWidth="1"/>
    <col min="8702" max="8702" width="4.5703125" style="231" customWidth="1"/>
    <col min="8703" max="8703" width="7.5703125" style="231" customWidth="1"/>
    <col min="8704" max="8704" width="8.5703125" style="231" customWidth="1"/>
    <col min="8705" max="8705" width="8" style="231" customWidth="1"/>
    <col min="8706" max="8706" width="8.5703125" style="231" customWidth="1"/>
    <col min="8707" max="8707" width="7.5703125" style="231" customWidth="1"/>
    <col min="8708" max="8710" width="8.5703125" style="231" customWidth="1"/>
    <col min="8711" max="8712" width="9.85546875" style="231" customWidth="1"/>
    <col min="8713" max="8713" width="7.5703125" style="231" customWidth="1"/>
    <col min="8714" max="8714" width="8.5703125" style="231" customWidth="1"/>
    <col min="8715" max="8715" width="7.42578125" style="231" customWidth="1"/>
    <col min="8716" max="8716" width="8.5703125" style="231" customWidth="1"/>
    <col min="8717" max="8921" width="9.140625" style="231"/>
    <col min="8922" max="8922" width="12.85546875" style="231" customWidth="1"/>
    <col min="8923" max="8923" width="19.28515625" style="231" customWidth="1"/>
    <col min="8924" max="8924" width="6.140625" style="231" customWidth="1"/>
    <col min="8925" max="8925" width="8.85546875" style="231" customWidth="1"/>
    <col min="8926" max="8926" width="10.85546875" style="231" customWidth="1"/>
    <col min="8927" max="8927" width="8.85546875" style="231" customWidth="1"/>
    <col min="8928" max="8928" width="9.85546875" style="231" customWidth="1"/>
    <col min="8929" max="8929" width="8.85546875" style="231" customWidth="1"/>
    <col min="8930" max="8930" width="10.42578125" style="231" customWidth="1"/>
    <col min="8931" max="8931" width="8.85546875" style="231" customWidth="1"/>
    <col min="8932" max="8932" width="10.7109375" style="231" customWidth="1"/>
    <col min="8933" max="8934" width="9.7109375" style="231" customWidth="1"/>
    <col min="8935" max="8935" width="8.85546875" style="231" customWidth="1"/>
    <col min="8936" max="8936" width="9.85546875" style="231" customWidth="1"/>
    <col min="8937" max="8937" width="8.85546875" style="231" customWidth="1"/>
    <col min="8938" max="8938" width="10.140625" style="231" customWidth="1"/>
    <col min="8939" max="8939" width="11.42578125" style="231" customWidth="1"/>
    <col min="8940" max="8940" width="13.140625" style="231" customWidth="1"/>
    <col min="8941" max="8941" width="12.28515625" style="231" customWidth="1"/>
    <col min="8942" max="8942" width="12.140625" style="231" customWidth="1"/>
    <col min="8943" max="8955" width="9.140625" style="231"/>
    <col min="8956" max="8956" width="13" style="231" customWidth="1"/>
    <col min="8957" max="8957" width="48.28515625" style="231" customWidth="1"/>
    <col min="8958" max="8958" width="4.5703125" style="231" customWidth="1"/>
    <col min="8959" max="8959" width="7.5703125" style="231" customWidth="1"/>
    <col min="8960" max="8960" width="8.5703125" style="231" customWidth="1"/>
    <col min="8961" max="8961" width="8" style="231" customWidth="1"/>
    <col min="8962" max="8962" width="8.5703125" style="231" customWidth="1"/>
    <col min="8963" max="8963" width="7.5703125" style="231" customWidth="1"/>
    <col min="8964" max="8966" width="8.5703125" style="231" customWidth="1"/>
    <col min="8967" max="8968" width="9.85546875" style="231" customWidth="1"/>
    <col min="8969" max="8969" width="7.5703125" style="231" customWidth="1"/>
    <col min="8970" max="8970" width="8.5703125" style="231" customWidth="1"/>
    <col min="8971" max="8971" width="7.42578125" style="231" customWidth="1"/>
    <col min="8972" max="8972" width="8.5703125" style="231" customWidth="1"/>
    <col min="8973" max="9177" width="9.140625" style="231"/>
    <col min="9178" max="9178" width="12.85546875" style="231" customWidth="1"/>
    <col min="9179" max="9179" width="19.28515625" style="231" customWidth="1"/>
    <col min="9180" max="9180" width="6.140625" style="231" customWidth="1"/>
    <col min="9181" max="9181" width="8.85546875" style="231" customWidth="1"/>
    <col min="9182" max="9182" width="10.85546875" style="231" customWidth="1"/>
    <col min="9183" max="9183" width="8.85546875" style="231" customWidth="1"/>
    <col min="9184" max="9184" width="9.85546875" style="231" customWidth="1"/>
    <col min="9185" max="9185" width="8.85546875" style="231" customWidth="1"/>
    <col min="9186" max="9186" width="10.42578125" style="231" customWidth="1"/>
    <col min="9187" max="9187" width="8.85546875" style="231" customWidth="1"/>
    <col min="9188" max="9188" width="10.7109375" style="231" customWidth="1"/>
    <col min="9189" max="9190" width="9.7109375" style="231" customWidth="1"/>
    <col min="9191" max="9191" width="8.85546875" style="231" customWidth="1"/>
    <col min="9192" max="9192" width="9.85546875" style="231" customWidth="1"/>
    <col min="9193" max="9193" width="8.85546875" style="231" customWidth="1"/>
    <col min="9194" max="9194" width="10.140625" style="231" customWidth="1"/>
    <col min="9195" max="9195" width="11.42578125" style="231" customWidth="1"/>
    <col min="9196" max="9196" width="13.140625" style="231" customWidth="1"/>
    <col min="9197" max="9197" width="12.28515625" style="231" customWidth="1"/>
    <col min="9198" max="9198" width="12.140625" style="231" customWidth="1"/>
    <col min="9199" max="9211" width="9.140625" style="231"/>
    <col min="9212" max="9212" width="13" style="231" customWidth="1"/>
    <col min="9213" max="9213" width="48.28515625" style="231" customWidth="1"/>
    <col min="9214" max="9214" width="4.5703125" style="231" customWidth="1"/>
    <col min="9215" max="9215" width="7.5703125" style="231" customWidth="1"/>
    <col min="9216" max="9216" width="8.5703125" style="231" customWidth="1"/>
    <col min="9217" max="9217" width="8" style="231" customWidth="1"/>
    <col min="9218" max="9218" width="8.5703125" style="231" customWidth="1"/>
    <col min="9219" max="9219" width="7.5703125" style="231" customWidth="1"/>
    <col min="9220" max="9222" width="8.5703125" style="231" customWidth="1"/>
    <col min="9223" max="9224" width="9.85546875" style="231" customWidth="1"/>
    <col min="9225" max="9225" width="7.5703125" style="231" customWidth="1"/>
    <col min="9226" max="9226" width="8.5703125" style="231" customWidth="1"/>
    <col min="9227" max="9227" width="7.42578125" style="231" customWidth="1"/>
    <col min="9228" max="9228" width="8.5703125" style="231" customWidth="1"/>
    <col min="9229" max="9433" width="9.140625" style="231"/>
    <col min="9434" max="9434" width="12.85546875" style="231" customWidth="1"/>
    <col min="9435" max="9435" width="19.28515625" style="231" customWidth="1"/>
    <col min="9436" max="9436" width="6.140625" style="231" customWidth="1"/>
    <col min="9437" max="9437" width="8.85546875" style="231" customWidth="1"/>
    <col min="9438" max="9438" width="10.85546875" style="231" customWidth="1"/>
    <col min="9439" max="9439" width="8.85546875" style="231" customWidth="1"/>
    <col min="9440" max="9440" width="9.85546875" style="231" customWidth="1"/>
    <col min="9441" max="9441" width="8.85546875" style="231" customWidth="1"/>
    <col min="9442" max="9442" width="10.42578125" style="231" customWidth="1"/>
    <col min="9443" max="9443" width="8.85546875" style="231" customWidth="1"/>
    <col min="9444" max="9444" width="10.7109375" style="231" customWidth="1"/>
    <col min="9445" max="9446" width="9.7109375" style="231" customWidth="1"/>
    <col min="9447" max="9447" width="8.85546875" style="231" customWidth="1"/>
    <col min="9448" max="9448" width="9.85546875" style="231" customWidth="1"/>
    <col min="9449" max="9449" width="8.85546875" style="231" customWidth="1"/>
    <col min="9450" max="9450" width="10.140625" style="231" customWidth="1"/>
    <col min="9451" max="9451" width="11.42578125" style="231" customWidth="1"/>
    <col min="9452" max="9452" width="13.140625" style="231" customWidth="1"/>
    <col min="9453" max="9453" width="12.28515625" style="231" customWidth="1"/>
    <col min="9454" max="9454" width="12.140625" style="231" customWidth="1"/>
    <col min="9455" max="9467" width="9.140625" style="231"/>
    <col min="9468" max="9468" width="13" style="231" customWidth="1"/>
    <col min="9469" max="9469" width="48.28515625" style="231" customWidth="1"/>
    <col min="9470" max="9470" width="4.5703125" style="231" customWidth="1"/>
    <col min="9471" max="9471" width="7.5703125" style="231" customWidth="1"/>
    <col min="9472" max="9472" width="8.5703125" style="231" customWidth="1"/>
    <col min="9473" max="9473" width="8" style="231" customWidth="1"/>
    <col min="9474" max="9474" width="8.5703125" style="231" customWidth="1"/>
    <col min="9475" max="9475" width="7.5703125" style="231" customWidth="1"/>
    <col min="9476" max="9478" width="8.5703125" style="231" customWidth="1"/>
    <col min="9479" max="9480" width="9.85546875" style="231" customWidth="1"/>
    <col min="9481" max="9481" width="7.5703125" style="231" customWidth="1"/>
    <col min="9482" max="9482" width="8.5703125" style="231" customWidth="1"/>
    <col min="9483" max="9483" width="7.42578125" style="231" customWidth="1"/>
    <col min="9484" max="9484" width="8.5703125" style="231" customWidth="1"/>
    <col min="9485" max="9689" width="9.140625" style="231"/>
    <col min="9690" max="9690" width="12.85546875" style="231" customWidth="1"/>
    <col min="9691" max="9691" width="19.28515625" style="231" customWidth="1"/>
    <col min="9692" max="9692" width="6.140625" style="231" customWidth="1"/>
    <col min="9693" max="9693" width="8.85546875" style="231" customWidth="1"/>
    <col min="9694" max="9694" width="10.85546875" style="231" customWidth="1"/>
    <col min="9695" max="9695" width="8.85546875" style="231" customWidth="1"/>
    <col min="9696" max="9696" width="9.85546875" style="231" customWidth="1"/>
    <col min="9697" max="9697" width="8.85546875" style="231" customWidth="1"/>
    <col min="9698" max="9698" width="10.42578125" style="231" customWidth="1"/>
    <col min="9699" max="9699" width="8.85546875" style="231" customWidth="1"/>
    <col min="9700" max="9700" width="10.7109375" style="231" customWidth="1"/>
    <col min="9701" max="9702" width="9.7109375" style="231" customWidth="1"/>
    <col min="9703" max="9703" width="8.85546875" style="231" customWidth="1"/>
    <col min="9704" max="9704" width="9.85546875" style="231" customWidth="1"/>
    <col min="9705" max="9705" width="8.85546875" style="231" customWidth="1"/>
    <col min="9706" max="9706" width="10.140625" style="231" customWidth="1"/>
    <col min="9707" max="9707" width="11.42578125" style="231" customWidth="1"/>
    <col min="9708" max="9708" width="13.140625" style="231" customWidth="1"/>
    <col min="9709" max="9709" width="12.28515625" style="231" customWidth="1"/>
    <col min="9710" max="9710" width="12.140625" style="231" customWidth="1"/>
    <col min="9711" max="9723" width="9.140625" style="231"/>
    <col min="9724" max="9724" width="13" style="231" customWidth="1"/>
    <col min="9725" max="9725" width="48.28515625" style="231" customWidth="1"/>
    <col min="9726" max="9726" width="4.5703125" style="231" customWidth="1"/>
    <col min="9727" max="9727" width="7.5703125" style="231" customWidth="1"/>
    <col min="9728" max="9728" width="8.5703125" style="231" customWidth="1"/>
    <col min="9729" max="9729" width="8" style="231" customWidth="1"/>
    <col min="9730" max="9730" width="8.5703125" style="231" customWidth="1"/>
    <col min="9731" max="9731" width="7.5703125" style="231" customWidth="1"/>
    <col min="9732" max="9734" width="8.5703125" style="231" customWidth="1"/>
    <col min="9735" max="9736" width="9.85546875" style="231" customWidth="1"/>
    <col min="9737" max="9737" width="7.5703125" style="231" customWidth="1"/>
    <col min="9738" max="9738" width="8.5703125" style="231" customWidth="1"/>
    <col min="9739" max="9739" width="7.42578125" style="231" customWidth="1"/>
    <col min="9740" max="9740" width="8.5703125" style="231" customWidth="1"/>
    <col min="9741" max="9945" width="9.140625" style="231"/>
    <col min="9946" max="9946" width="12.85546875" style="231" customWidth="1"/>
    <col min="9947" max="9947" width="19.28515625" style="231" customWidth="1"/>
    <col min="9948" max="9948" width="6.140625" style="231" customWidth="1"/>
    <col min="9949" max="9949" width="8.85546875" style="231" customWidth="1"/>
    <col min="9950" max="9950" width="10.85546875" style="231" customWidth="1"/>
    <col min="9951" max="9951" width="8.85546875" style="231" customWidth="1"/>
    <col min="9952" max="9952" width="9.85546875" style="231" customWidth="1"/>
    <col min="9953" max="9953" width="8.85546875" style="231" customWidth="1"/>
    <col min="9954" max="9954" width="10.42578125" style="231" customWidth="1"/>
    <col min="9955" max="9955" width="8.85546875" style="231" customWidth="1"/>
    <col min="9956" max="9956" width="10.7109375" style="231" customWidth="1"/>
    <col min="9957" max="9958" width="9.7109375" style="231" customWidth="1"/>
    <col min="9959" max="9959" width="8.85546875" style="231" customWidth="1"/>
    <col min="9960" max="9960" width="9.85546875" style="231" customWidth="1"/>
    <col min="9961" max="9961" width="8.85546875" style="231" customWidth="1"/>
    <col min="9962" max="9962" width="10.140625" style="231" customWidth="1"/>
    <col min="9963" max="9963" width="11.42578125" style="231" customWidth="1"/>
    <col min="9964" max="9964" width="13.140625" style="231" customWidth="1"/>
    <col min="9965" max="9965" width="12.28515625" style="231" customWidth="1"/>
    <col min="9966" max="9966" width="12.140625" style="231" customWidth="1"/>
    <col min="9967" max="9979" width="9.140625" style="231"/>
    <col min="9980" max="9980" width="13" style="231" customWidth="1"/>
    <col min="9981" max="9981" width="48.28515625" style="231" customWidth="1"/>
    <col min="9982" max="9982" width="4.5703125" style="231" customWidth="1"/>
    <col min="9983" max="9983" width="7.5703125" style="231" customWidth="1"/>
    <col min="9984" max="9984" width="8.5703125" style="231" customWidth="1"/>
    <col min="9985" max="9985" width="8" style="231" customWidth="1"/>
    <col min="9986" max="9986" width="8.5703125" style="231" customWidth="1"/>
    <col min="9987" max="9987" width="7.5703125" style="231" customWidth="1"/>
    <col min="9988" max="9990" width="8.5703125" style="231" customWidth="1"/>
    <col min="9991" max="9992" width="9.85546875" style="231" customWidth="1"/>
    <col min="9993" max="9993" width="7.5703125" style="231" customWidth="1"/>
    <col min="9994" max="9994" width="8.5703125" style="231" customWidth="1"/>
    <col min="9995" max="9995" width="7.42578125" style="231" customWidth="1"/>
    <col min="9996" max="9996" width="8.5703125" style="231" customWidth="1"/>
    <col min="9997" max="10201" width="9.140625" style="231"/>
    <col min="10202" max="10202" width="12.85546875" style="231" customWidth="1"/>
    <col min="10203" max="10203" width="19.28515625" style="231" customWidth="1"/>
    <col min="10204" max="10204" width="6.140625" style="231" customWidth="1"/>
    <col min="10205" max="10205" width="8.85546875" style="231" customWidth="1"/>
    <col min="10206" max="10206" width="10.85546875" style="231" customWidth="1"/>
    <col min="10207" max="10207" width="8.85546875" style="231" customWidth="1"/>
    <col min="10208" max="10208" width="9.85546875" style="231" customWidth="1"/>
    <col min="10209" max="10209" width="8.85546875" style="231" customWidth="1"/>
    <col min="10210" max="10210" width="10.42578125" style="231" customWidth="1"/>
    <col min="10211" max="10211" width="8.85546875" style="231" customWidth="1"/>
    <col min="10212" max="10212" width="10.7109375" style="231" customWidth="1"/>
    <col min="10213" max="10214" width="9.7109375" style="231" customWidth="1"/>
    <col min="10215" max="10215" width="8.85546875" style="231" customWidth="1"/>
    <col min="10216" max="10216" width="9.85546875" style="231" customWidth="1"/>
    <col min="10217" max="10217" width="8.85546875" style="231" customWidth="1"/>
    <col min="10218" max="10218" width="10.140625" style="231" customWidth="1"/>
    <col min="10219" max="10219" width="11.42578125" style="231" customWidth="1"/>
    <col min="10220" max="10220" width="13.140625" style="231" customWidth="1"/>
    <col min="10221" max="10221" width="12.28515625" style="231" customWidth="1"/>
    <col min="10222" max="10222" width="12.140625" style="231" customWidth="1"/>
    <col min="10223" max="10235" width="9.140625" style="231"/>
    <col min="10236" max="10236" width="13" style="231" customWidth="1"/>
    <col min="10237" max="10237" width="48.28515625" style="231" customWidth="1"/>
    <col min="10238" max="10238" width="4.5703125" style="231" customWidth="1"/>
    <col min="10239" max="10239" width="7.5703125" style="231" customWidth="1"/>
    <col min="10240" max="10240" width="8.5703125" style="231" customWidth="1"/>
    <col min="10241" max="10241" width="8" style="231" customWidth="1"/>
    <col min="10242" max="10242" width="8.5703125" style="231" customWidth="1"/>
    <col min="10243" max="10243" width="7.5703125" style="231" customWidth="1"/>
    <col min="10244" max="10246" width="8.5703125" style="231" customWidth="1"/>
    <col min="10247" max="10248" width="9.85546875" style="231" customWidth="1"/>
    <col min="10249" max="10249" width="7.5703125" style="231" customWidth="1"/>
    <col min="10250" max="10250" width="8.5703125" style="231" customWidth="1"/>
    <col min="10251" max="10251" width="7.42578125" style="231" customWidth="1"/>
    <col min="10252" max="10252" width="8.5703125" style="231" customWidth="1"/>
    <col min="10253" max="10457" width="9.140625" style="231"/>
    <col min="10458" max="10458" width="12.85546875" style="231" customWidth="1"/>
    <col min="10459" max="10459" width="19.28515625" style="231" customWidth="1"/>
    <col min="10460" max="10460" width="6.140625" style="231" customWidth="1"/>
    <col min="10461" max="10461" width="8.85546875" style="231" customWidth="1"/>
    <col min="10462" max="10462" width="10.85546875" style="231" customWidth="1"/>
    <col min="10463" max="10463" width="8.85546875" style="231" customWidth="1"/>
    <col min="10464" max="10464" width="9.85546875" style="231" customWidth="1"/>
    <col min="10465" max="10465" width="8.85546875" style="231" customWidth="1"/>
    <col min="10466" max="10466" width="10.42578125" style="231" customWidth="1"/>
    <col min="10467" max="10467" width="8.85546875" style="231" customWidth="1"/>
    <col min="10468" max="10468" width="10.7109375" style="231" customWidth="1"/>
    <col min="10469" max="10470" width="9.7109375" style="231" customWidth="1"/>
    <col min="10471" max="10471" width="8.85546875" style="231" customWidth="1"/>
    <col min="10472" max="10472" width="9.85546875" style="231" customWidth="1"/>
    <col min="10473" max="10473" width="8.85546875" style="231" customWidth="1"/>
    <col min="10474" max="10474" width="10.140625" style="231" customWidth="1"/>
    <col min="10475" max="10475" width="11.42578125" style="231" customWidth="1"/>
    <col min="10476" max="10476" width="13.140625" style="231" customWidth="1"/>
    <col min="10477" max="10477" width="12.28515625" style="231" customWidth="1"/>
    <col min="10478" max="10478" width="12.140625" style="231" customWidth="1"/>
    <col min="10479" max="10491" width="9.140625" style="231"/>
    <col min="10492" max="10492" width="13" style="231" customWidth="1"/>
    <col min="10493" max="10493" width="48.28515625" style="231" customWidth="1"/>
    <col min="10494" max="10494" width="4.5703125" style="231" customWidth="1"/>
    <col min="10495" max="10495" width="7.5703125" style="231" customWidth="1"/>
    <col min="10496" max="10496" width="8.5703125" style="231" customWidth="1"/>
    <col min="10497" max="10497" width="8" style="231" customWidth="1"/>
    <col min="10498" max="10498" width="8.5703125" style="231" customWidth="1"/>
    <col min="10499" max="10499" width="7.5703125" style="231" customWidth="1"/>
    <col min="10500" max="10502" width="8.5703125" style="231" customWidth="1"/>
    <col min="10503" max="10504" width="9.85546875" style="231" customWidth="1"/>
    <col min="10505" max="10505" width="7.5703125" style="231" customWidth="1"/>
    <col min="10506" max="10506" width="8.5703125" style="231" customWidth="1"/>
    <col min="10507" max="10507" width="7.42578125" style="231" customWidth="1"/>
    <col min="10508" max="10508" width="8.5703125" style="231" customWidth="1"/>
    <col min="10509" max="10713" width="9.140625" style="231"/>
    <col min="10714" max="10714" width="12.85546875" style="231" customWidth="1"/>
    <col min="10715" max="10715" width="19.28515625" style="231" customWidth="1"/>
    <col min="10716" max="10716" width="6.140625" style="231" customWidth="1"/>
    <col min="10717" max="10717" width="8.85546875" style="231" customWidth="1"/>
    <col min="10718" max="10718" width="10.85546875" style="231" customWidth="1"/>
    <col min="10719" max="10719" width="8.85546875" style="231" customWidth="1"/>
    <col min="10720" max="10720" width="9.85546875" style="231" customWidth="1"/>
    <col min="10721" max="10721" width="8.85546875" style="231" customWidth="1"/>
    <col min="10722" max="10722" width="10.42578125" style="231" customWidth="1"/>
    <col min="10723" max="10723" width="8.85546875" style="231" customWidth="1"/>
    <col min="10724" max="10724" width="10.7109375" style="231" customWidth="1"/>
    <col min="10725" max="10726" width="9.7109375" style="231" customWidth="1"/>
    <col min="10727" max="10727" width="8.85546875" style="231" customWidth="1"/>
    <col min="10728" max="10728" width="9.85546875" style="231" customWidth="1"/>
    <col min="10729" max="10729" width="8.85546875" style="231" customWidth="1"/>
    <col min="10730" max="10730" width="10.140625" style="231" customWidth="1"/>
    <col min="10731" max="10731" width="11.42578125" style="231" customWidth="1"/>
    <col min="10732" max="10732" width="13.140625" style="231" customWidth="1"/>
    <col min="10733" max="10733" width="12.28515625" style="231" customWidth="1"/>
    <col min="10734" max="10734" width="12.140625" style="231" customWidth="1"/>
    <col min="10735" max="10747" width="9.140625" style="231"/>
    <col min="10748" max="10748" width="13" style="231" customWidth="1"/>
    <col min="10749" max="10749" width="48.28515625" style="231" customWidth="1"/>
    <col min="10750" max="10750" width="4.5703125" style="231" customWidth="1"/>
    <col min="10751" max="10751" width="7.5703125" style="231" customWidth="1"/>
    <col min="10752" max="10752" width="8.5703125" style="231" customWidth="1"/>
    <col min="10753" max="10753" width="8" style="231" customWidth="1"/>
    <col min="10754" max="10754" width="8.5703125" style="231" customWidth="1"/>
    <col min="10755" max="10755" width="7.5703125" style="231" customWidth="1"/>
    <col min="10756" max="10758" width="8.5703125" style="231" customWidth="1"/>
    <col min="10759" max="10760" width="9.85546875" style="231" customWidth="1"/>
    <col min="10761" max="10761" width="7.5703125" style="231" customWidth="1"/>
    <col min="10762" max="10762" width="8.5703125" style="231" customWidth="1"/>
    <col min="10763" max="10763" width="7.42578125" style="231" customWidth="1"/>
    <col min="10764" max="10764" width="8.5703125" style="231" customWidth="1"/>
    <col min="10765" max="10969" width="9.140625" style="231"/>
    <col min="10970" max="10970" width="12.85546875" style="231" customWidth="1"/>
    <col min="10971" max="10971" width="19.28515625" style="231" customWidth="1"/>
    <col min="10972" max="10972" width="6.140625" style="231" customWidth="1"/>
    <col min="10973" max="10973" width="8.85546875" style="231" customWidth="1"/>
    <col min="10974" max="10974" width="10.85546875" style="231" customWidth="1"/>
    <col min="10975" max="10975" width="8.85546875" style="231" customWidth="1"/>
    <col min="10976" max="10976" width="9.85546875" style="231" customWidth="1"/>
    <col min="10977" max="10977" width="8.85546875" style="231" customWidth="1"/>
    <col min="10978" max="10978" width="10.42578125" style="231" customWidth="1"/>
    <col min="10979" max="10979" width="8.85546875" style="231" customWidth="1"/>
    <col min="10980" max="10980" width="10.7109375" style="231" customWidth="1"/>
    <col min="10981" max="10982" width="9.7109375" style="231" customWidth="1"/>
    <col min="10983" max="10983" width="8.85546875" style="231" customWidth="1"/>
    <col min="10984" max="10984" width="9.85546875" style="231" customWidth="1"/>
    <col min="10985" max="10985" width="8.85546875" style="231" customWidth="1"/>
    <col min="10986" max="10986" width="10.140625" style="231" customWidth="1"/>
    <col min="10987" max="10987" width="11.42578125" style="231" customWidth="1"/>
    <col min="10988" max="10988" width="13.140625" style="231" customWidth="1"/>
    <col min="10989" max="10989" width="12.28515625" style="231" customWidth="1"/>
    <col min="10990" max="10990" width="12.140625" style="231" customWidth="1"/>
    <col min="10991" max="11003" width="9.140625" style="231"/>
    <col min="11004" max="11004" width="13" style="231" customWidth="1"/>
    <col min="11005" max="11005" width="48.28515625" style="231" customWidth="1"/>
    <col min="11006" max="11006" width="4.5703125" style="231" customWidth="1"/>
    <col min="11007" max="11007" width="7.5703125" style="231" customWidth="1"/>
    <col min="11008" max="11008" width="8.5703125" style="231" customWidth="1"/>
    <col min="11009" max="11009" width="8" style="231" customWidth="1"/>
    <col min="11010" max="11010" width="8.5703125" style="231" customWidth="1"/>
    <col min="11011" max="11011" width="7.5703125" style="231" customWidth="1"/>
    <col min="11012" max="11014" width="8.5703125" style="231" customWidth="1"/>
    <col min="11015" max="11016" width="9.85546875" style="231" customWidth="1"/>
    <col min="11017" max="11017" width="7.5703125" style="231" customWidth="1"/>
    <col min="11018" max="11018" width="8.5703125" style="231" customWidth="1"/>
    <col min="11019" max="11019" width="7.42578125" style="231" customWidth="1"/>
    <col min="11020" max="11020" width="8.5703125" style="231" customWidth="1"/>
    <col min="11021" max="11225" width="9.140625" style="231"/>
    <col min="11226" max="11226" width="12.85546875" style="231" customWidth="1"/>
    <col min="11227" max="11227" width="19.28515625" style="231" customWidth="1"/>
    <col min="11228" max="11228" width="6.140625" style="231" customWidth="1"/>
    <col min="11229" max="11229" width="8.85546875" style="231" customWidth="1"/>
    <col min="11230" max="11230" width="10.85546875" style="231" customWidth="1"/>
    <col min="11231" max="11231" width="8.85546875" style="231" customWidth="1"/>
    <col min="11232" max="11232" width="9.85546875" style="231" customWidth="1"/>
    <col min="11233" max="11233" width="8.85546875" style="231" customWidth="1"/>
    <col min="11234" max="11234" width="10.42578125" style="231" customWidth="1"/>
    <col min="11235" max="11235" width="8.85546875" style="231" customWidth="1"/>
    <col min="11236" max="11236" width="10.7109375" style="231" customWidth="1"/>
    <col min="11237" max="11238" width="9.7109375" style="231" customWidth="1"/>
    <col min="11239" max="11239" width="8.85546875" style="231" customWidth="1"/>
    <col min="11240" max="11240" width="9.85546875" style="231" customWidth="1"/>
    <col min="11241" max="11241" width="8.85546875" style="231" customWidth="1"/>
    <col min="11242" max="11242" width="10.140625" style="231" customWidth="1"/>
    <col min="11243" max="11243" width="11.42578125" style="231" customWidth="1"/>
    <col min="11244" max="11244" width="13.140625" style="231" customWidth="1"/>
    <col min="11245" max="11245" width="12.28515625" style="231" customWidth="1"/>
    <col min="11246" max="11246" width="12.140625" style="231" customWidth="1"/>
    <col min="11247" max="11259" width="9.140625" style="231"/>
    <col min="11260" max="11260" width="13" style="231" customWidth="1"/>
    <col min="11261" max="11261" width="48.28515625" style="231" customWidth="1"/>
    <col min="11262" max="11262" width="4.5703125" style="231" customWidth="1"/>
    <col min="11263" max="11263" width="7.5703125" style="231" customWidth="1"/>
    <col min="11264" max="11264" width="8.5703125" style="231" customWidth="1"/>
    <col min="11265" max="11265" width="8" style="231" customWidth="1"/>
    <col min="11266" max="11266" width="8.5703125" style="231" customWidth="1"/>
    <col min="11267" max="11267" width="7.5703125" style="231" customWidth="1"/>
    <col min="11268" max="11270" width="8.5703125" style="231" customWidth="1"/>
    <col min="11271" max="11272" width="9.85546875" style="231" customWidth="1"/>
    <col min="11273" max="11273" width="7.5703125" style="231" customWidth="1"/>
    <col min="11274" max="11274" width="8.5703125" style="231" customWidth="1"/>
    <col min="11275" max="11275" width="7.42578125" style="231" customWidth="1"/>
    <col min="11276" max="11276" width="8.5703125" style="231" customWidth="1"/>
    <col min="11277" max="11481" width="9.140625" style="231"/>
    <col min="11482" max="11482" width="12.85546875" style="231" customWidth="1"/>
    <col min="11483" max="11483" width="19.28515625" style="231" customWidth="1"/>
    <col min="11484" max="11484" width="6.140625" style="231" customWidth="1"/>
    <col min="11485" max="11485" width="8.85546875" style="231" customWidth="1"/>
    <col min="11486" max="11486" width="10.85546875" style="231" customWidth="1"/>
    <col min="11487" max="11487" width="8.85546875" style="231" customWidth="1"/>
    <col min="11488" max="11488" width="9.85546875" style="231" customWidth="1"/>
    <col min="11489" max="11489" width="8.85546875" style="231" customWidth="1"/>
    <col min="11490" max="11490" width="10.42578125" style="231" customWidth="1"/>
    <col min="11491" max="11491" width="8.85546875" style="231" customWidth="1"/>
    <col min="11492" max="11492" width="10.7109375" style="231" customWidth="1"/>
    <col min="11493" max="11494" width="9.7109375" style="231" customWidth="1"/>
    <col min="11495" max="11495" width="8.85546875" style="231" customWidth="1"/>
    <col min="11496" max="11496" width="9.85546875" style="231" customWidth="1"/>
    <col min="11497" max="11497" width="8.85546875" style="231" customWidth="1"/>
    <col min="11498" max="11498" width="10.140625" style="231" customWidth="1"/>
    <col min="11499" max="11499" width="11.42578125" style="231" customWidth="1"/>
    <col min="11500" max="11500" width="13.140625" style="231" customWidth="1"/>
    <col min="11501" max="11501" width="12.28515625" style="231" customWidth="1"/>
    <col min="11502" max="11502" width="12.140625" style="231" customWidth="1"/>
    <col min="11503" max="11515" width="9.140625" style="231"/>
    <col min="11516" max="11516" width="13" style="231" customWidth="1"/>
    <col min="11517" max="11517" width="48.28515625" style="231" customWidth="1"/>
    <col min="11518" max="11518" width="4.5703125" style="231" customWidth="1"/>
    <col min="11519" max="11519" width="7.5703125" style="231" customWidth="1"/>
    <col min="11520" max="11520" width="8.5703125" style="231" customWidth="1"/>
    <col min="11521" max="11521" width="8" style="231" customWidth="1"/>
    <col min="11522" max="11522" width="8.5703125" style="231" customWidth="1"/>
    <col min="11523" max="11523" width="7.5703125" style="231" customWidth="1"/>
    <col min="11524" max="11526" width="8.5703125" style="231" customWidth="1"/>
    <col min="11527" max="11528" width="9.85546875" style="231" customWidth="1"/>
    <col min="11529" max="11529" width="7.5703125" style="231" customWidth="1"/>
    <col min="11530" max="11530" width="8.5703125" style="231" customWidth="1"/>
    <col min="11531" max="11531" width="7.42578125" style="231" customWidth="1"/>
    <col min="11532" max="11532" width="8.5703125" style="231" customWidth="1"/>
    <col min="11533" max="11737" width="9.140625" style="231"/>
    <col min="11738" max="11738" width="12.85546875" style="231" customWidth="1"/>
    <col min="11739" max="11739" width="19.28515625" style="231" customWidth="1"/>
    <col min="11740" max="11740" width="6.140625" style="231" customWidth="1"/>
    <col min="11741" max="11741" width="8.85546875" style="231" customWidth="1"/>
    <col min="11742" max="11742" width="10.85546875" style="231" customWidth="1"/>
    <col min="11743" max="11743" width="8.85546875" style="231" customWidth="1"/>
    <col min="11744" max="11744" width="9.85546875" style="231" customWidth="1"/>
    <col min="11745" max="11745" width="8.85546875" style="231" customWidth="1"/>
    <col min="11746" max="11746" width="10.42578125" style="231" customWidth="1"/>
    <col min="11747" max="11747" width="8.85546875" style="231" customWidth="1"/>
    <col min="11748" max="11748" width="10.7109375" style="231" customWidth="1"/>
    <col min="11749" max="11750" width="9.7109375" style="231" customWidth="1"/>
    <col min="11751" max="11751" width="8.85546875" style="231" customWidth="1"/>
    <col min="11752" max="11752" width="9.85546875" style="231" customWidth="1"/>
    <col min="11753" max="11753" width="8.85546875" style="231" customWidth="1"/>
    <col min="11754" max="11754" width="10.140625" style="231" customWidth="1"/>
    <col min="11755" max="11755" width="11.42578125" style="231" customWidth="1"/>
    <col min="11756" max="11756" width="13.140625" style="231" customWidth="1"/>
    <col min="11757" max="11757" width="12.28515625" style="231" customWidth="1"/>
    <col min="11758" max="11758" width="12.140625" style="231" customWidth="1"/>
    <col min="11759" max="11771" width="9.140625" style="231"/>
    <col min="11772" max="11772" width="13" style="231" customWidth="1"/>
    <col min="11773" max="11773" width="48.28515625" style="231" customWidth="1"/>
    <col min="11774" max="11774" width="4.5703125" style="231" customWidth="1"/>
    <col min="11775" max="11775" width="7.5703125" style="231" customWidth="1"/>
    <col min="11776" max="11776" width="8.5703125" style="231" customWidth="1"/>
    <col min="11777" max="11777" width="8" style="231" customWidth="1"/>
    <col min="11778" max="11778" width="8.5703125" style="231" customWidth="1"/>
    <col min="11779" max="11779" width="7.5703125" style="231" customWidth="1"/>
    <col min="11780" max="11782" width="8.5703125" style="231" customWidth="1"/>
    <col min="11783" max="11784" width="9.85546875" style="231" customWidth="1"/>
    <col min="11785" max="11785" width="7.5703125" style="231" customWidth="1"/>
    <col min="11786" max="11786" width="8.5703125" style="231" customWidth="1"/>
    <col min="11787" max="11787" width="7.42578125" style="231" customWidth="1"/>
    <col min="11788" max="11788" width="8.5703125" style="231" customWidth="1"/>
    <col min="11789" max="11993" width="9.140625" style="231"/>
    <col min="11994" max="11994" width="12.85546875" style="231" customWidth="1"/>
    <col min="11995" max="11995" width="19.28515625" style="231" customWidth="1"/>
    <col min="11996" max="11996" width="6.140625" style="231" customWidth="1"/>
    <col min="11997" max="11997" width="8.85546875" style="231" customWidth="1"/>
    <col min="11998" max="11998" width="10.85546875" style="231" customWidth="1"/>
    <col min="11999" max="11999" width="8.85546875" style="231" customWidth="1"/>
    <col min="12000" max="12000" width="9.85546875" style="231" customWidth="1"/>
    <col min="12001" max="12001" width="8.85546875" style="231" customWidth="1"/>
    <col min="12002" max="12002" width="10.42578125" style="231" customWidth="1"/>
    <col min="12003" max="12003" width="8.85546875" style="231" customWidth="1"/>
    <col min="12004" max="12004" width="10.7109375" style="231" customWidth="1"/>
    <col min="12005" max="12006" width="9.7109375" style="231" customWidth="1"/>
    <col min="12007" max="12007" width="8.85546875" style="231" customWidth="1"/>
    <col min="12008" max="12008" width="9.85546875" style="231" customWidth="1"/>
    <col min="12009" max="12009" width="8.85546875" style="231" customWidth="1"/>
    <col min="12010" max="12010" width="10.140625" style="231" customWidth="1"/>
    <col min="12011" max="12011" width="11.42578125" style="231" customWidth="1"/>
    <col min="12012" max="12012" width="13.140625" style="231" customWidth="1"/>
    <col min="12013" max="12013" width="12.28515625" style="231" customWidth="1"/>
    <col min="12014" max="12014" width="12.140625" style="231" customWidth="1"/>
    <col min="12015" max="12027" width="9.140625" style="231"/>
    <col min="12028" max="12028" width="13" style="231" customWidth="1"/>
    <col min="12029" max="12029" width="48.28515625" style="231" customWidth="1"/>
    <col min="12030" max="12030" width="4.5703125" style="231" customWidth="1"/>
    <col min="12031" max="12031" width="7.5703125" style="231" customWidth="1"/>
    <col min="12032" max="12032" width="8.5703125" style="231" customWidth="1"/>
    <col min="12033" max="12033" width="8" style="231" customWidth="1"/>
    <col min="12034" max="12034" width="8.5703125" style="231" customWidth="1"/>
    <col min="12035" max="12035" width="7.5703125" style="231" customWidth="1"/>
    <col min="12036" max="12038" width="8.5703125" style="231" customWidth="1"/>
    <col min="12039" max="12040" width="9.85546875" style="231" customWidth="1"/>
    <col min="12041" max="12041" width="7.5703125" style="231" customWidth="1"/>
    <col min="12042" max="12042" width="8.5703125" style="231" customWidth="1"/>
    <col min="12043" max="12043" width="7.42578125" style="231" customWidth="1"/>
    <col min="12044" max="12044" width="8.5703125" style="231" customWidth="1"/>
    <col min="12045" max="12249" width="9.140625" style="231"/>
    <col min="12250" max="12250" width="12.85546875" style="231" customWidth="1"/>
    <col min="12251" max="12251" width="19.28515625" style="231" customWidth="1"/>
    <col min="12252" max="12252" width="6.140625" style="231" customWidth="1"/>
    <col min="12253" max="12253" width="8.85546875" style="231" customWidth="1"/>
    <col min="12254" max="12254" width="10.85546875" style="231" customWidth="1"/>
    <col min="12255" max="12255" width="8.85546875" style="231" customWidth="1"/>
    <col min="12256" max="12256" width="9.85546875" style="231" customWidth="1"/>
    <col min="12257" max="12257" width="8.85546875" style="231" customWidth="1"/>
    <col min="12258" max="12258" width="10.42578125" style="231" customWidth="1"/>
    <col min="12259" max="12259" width="8.85546875" style="231" customWidth="1"/>
    <col min="12260" max="12260" width="10.7109375" style="231" customWidth="1"/>
    <col min="12261" max="12262" width="9.7109375" style="231" customWidth="1"/>
    <col min="12263" max="12263" width="8.85546875" style="231" customWidth="1"/>
    <col min="12264" max="12264" width="9.85546875" style="231" customWidth="1"/>
    <col min="12265" max="12265" width="8.85546875" style="231" customWidth="1"/>
    <col min="12266" max="12266" width="10.140625" style="231" customWidth="1"/>
    <col min="12267" max="12267" width="11.42578125" style="231" customWidth="1"/>
    <col min="12268" max="12268" width="13.140625" style="231" customWidth="1"/>
    <col min="12269" max="12269" width="12.28515625" style="231" customWidth="1"/>
    <col min="12270" max="12270" width="12.140625" style="231" customWidth="1"/>
    <col min="12271" max="12283" width="9.140625" style="231"/>
    <col min="12284" max="12284" width="13" style="231" customWidth="1"/>
    <col min="12285" max="12285" width="48.28515625" style="231" customWidth="1"/>
    <col min="12286" max="12286" width="4.5703125" style="231" customWidth="1"/>
    <col min="12287" max="12287" width="7.5703125" style="231" customWidth="1"/>
    <col min="12288" max="12288" width="8.5703125" style="231" customWidth="1"/>
    <col min="12289" max="12289" width="8" style="231" customWidth="1"/>
    <col min="12290" max="12290" width="8.5703125" style="231" customWidth="1"/>
    <col min="12291" max="12291" width="7.5703125" style="231" customWidth="1"/>
    <col min="12292" max="12294" width="8.5703125" style="231" customWidth="1"/>
    <col min="12295" max="12296" width="9.85546875" style="231" customWidth="1"/>
    <col min="12297" max="12297" width="7.5703125" style="231" customWidth="1"/>
    <col min="12298" max="12298" width="8.5703125" style="231" customWidth="1"/>
    <col min="12299" max="12299" width="7.42578125" style="231" customWidth="1"/>
    <col min="12300" max="12300" width="8.5703125" style="231" customWidth="1"/>
    <col min="12301" max="12505" width="9.140625" style="231"/>
    <col min="12506" max="12506" width="12.85546875" style="231" customWidth="1"/>
    <col min="12507" max="12507" width="19.28515625" style="231" customWidth="1"/>
    <col min="12508" max="12508" width="6.140625" style="231" customWidth="1"/>
    <col min="12509" max="12509" width="8.85546875" style="231" customWidth="1"/>
    <col min="12510" max="12510" width="10.85546875" style="231" customWidth="1"/>
    <col min="12511" max="12511" width="8.85546875" style="231" customWidth="1"/>
    <col min="12512" max="12512" width="9.85546875" style="231" customWidth="1"/>
    <col min="12513" max="12513" width="8.85546875" style="231" customWidth="1"/>
    <col min="12514" max="12514" width="10.42578125" style="231" customWidth="1"/>
    <col min="12515" max="12515" width="8.85546875" style="231" customWidth="1"/>
    <col min="12516" max="12516" width="10.7109375" style="231" customWidth="1"/>
    <col min="12517" max="12518" width="9.7109375" style="231" customWidth="1"/>
    <col min="12519" max="12519" width="8.85546875" style="231" customWidth="1"/>
    <col min="12520" max="12520" width="9.85546875" style="231" customWidth="1"/>
    <col min="12521" max="12521" width="8.85546875" style="231" customWidth="1"/>
    <col min="12522" max="12522" width="10.140625" style="231" customWidth="1"/>
    <col min="12523" max="12523" width="11.42578125" style="231" customWidth="1"/>
    <col min="12524" max="12524" width="13.140625" style="231" customWidth="1"/>
    <col min="12525" max="12525" width="12.28515625" style="231" customWidth="1"/>
    <col min="12526" max="12526" width="12.140625" style="231" customWidth="1"/>
    <col min="12527" max="12539" width="9.140625" style="231"/>
    <col min="12540" max="12540" width="13" style="231" customWidth="1"/>
    <col min="12541" max="12541" width="48.28515625" style="231" customWidth="1"/>
    <col min="12542" max="12542" width="4.5703125" style="231" customWidth="1"/>
    <col min="12543" max="12543" width="7.5703125" style="231" customWidth="1"/>
    <col min="12544" max="12544" width="8.5703125" style="231" customWidth="1"/>
    <col min="12545" max="12545" width="8" style="231" customWidth="1"/>
    <col min="12546" max="12546" width="8.5703125" style="231" customWidth="1"/>
    <col min="12547" max="12547" width="7.5703125" style="231" customWidth="1"/>
    <col min="12548" max="12550" width="8.5703125" style="231" customWidth="1"/>
    <col min="12551" max="12552" width="9.85546875" style="231" customWidth="1"/>
    <col min="12553" max="12553" width="7.5703125" style="231" customWidth="1"/>
    <col min="12554" max="12554" width="8.5703125" style="231" customWidth="1"/>
    <col min="12555" max="12555" width="7.42578125" style="231" customWidth="1"/>
    <col min="12556" max="12556" width="8.5703125" style="231" customWidth="1"/>
    <col min="12557" max="12761" width="9.140625" style="231"/>
    <col min="12762" max="12762" width="12.85546875" style="231" customWidth="1"/>
    <col min="12763" max="12763" width="19.28515625" style="231" customWidth="1"/>
    <col min="12764" max="12764" width="6.140625" style="231" customWidth="1"/>
    <col min="12765" max="12765" width="8.85546875" style="231" customWidth="1"/>
    <col min="12766" max="12766" width="10.85546875" style="231" customWidth="1"/>
    <col min="12767" max="12767" width="8.85546875" style="231" customWidth="1"/>
    <col min="12768" max="12768" width="9.85546875" style="231" customWidth="1"/>
    <col min="12769" max="12769" width="8.85546875" style="231" customWidth="1"/>
    <col min="12770" max="12770" width="10.42578125" style="231" customWidth="1"/>
    <col min="12771" max="12771" width="8.85546875" style="231" customWidth="1"/>
    <col min="12772" max="12772" width="10.7109375" style="231" customWidth="1"/>
    <col min="12773" max="12774" width="9.7109375" style="231" customWidth="1"/>
    <col min="12775" max="12775" width="8.85546875" style="231" customWidth="1"/>
    <col min="12776" max="12776" width="9.85546875" style="231" customWidth="1"/>
    <col min="12777" max="12777" width="8.85546875" style="231" customWidth="1"/>
    <col min="12778" max="12778" width="10.140625" style="231" customWidth="1"/>
    <col min="12779" max="12779" width="11.42578125" style="231" customWidth="1"/>
    <col min="12780" max="12780" width="13.140625" style="231" customWidth="1"/>
    <col min="12781" max="12781" width="12.28515625" style="231" customWidth="1"/>
    <col min="12782" max="12782" width="12.140625" style="231" customWidth="1"/>
    <col min="12783" max="12795" width="9.140625" style="231"/>
    <col min="12796" max="12796" width="13" style="231" customWidth="1"/>
    <col min="12797" max="12797" width="48.28515625" style="231" customWidth="1"/>
    <col min="12798" max="12798" width="4.5703125" style="231" customWidth="1"/>
    <col min="12799" max="12799" width="7.5703125" style="231" customWidth="1"/>
    <col min="12800" max="12800" width="8.5703125" style="231" customWidth="1"/>
    <col min="12801" max="12801" width="8" style="231" customWidth="1"/>
    <col min="12802" max="12802" width="8.5703125" style="231" customWidth="1"/>
    <col min="12803" max="12803" width="7.5703125" style="231" customWidth="1"/>
    <col min="12804" max="12806" width="8.5703125" style="231" customWidth="1"/>
    <col min="12807" max="12808" width="9.85546875" style="231" customWidth="1"/>
    <col min="12809" max="12809" width="7.5703125" style="231" customWidth="1"/>
    <col min="12810" max="12810" width="8.5703125" style="231" customWidth="1"/>
    <col min="12811" max="12811" width="7.42578125" style="231" customWidth="1"/>
    <col min="12812" max="12812" width="8.5703125" style="231" customWidth="1"/>
    <col min="12813" max="13017" width="9.140625" style="231"/>
    <col min="13018" max="13018" width="12.85546875" style="231" customWidth="1"/>
    <col min="13019" max="13019" width="19.28515625" style="231" customWidth="1"/>
    <col min="13020" max="13020" width="6.140625" style="231" customWidth="1"/>
    <col min="13021" max="13021" width="8.85546875" style="231" customWidth="1"/>
    <col min="13022" max="13022" width="10.85546875" style="231" customWidth="1"/>
    <col min="13023" max="13023" width="8.85546875" style="231" customWidth="1"/>
    <col min="13024" max="13024" width="9.85546875" style="231" customWidth="1"/>
    <col min="13025" max="13025" width="8.85546875" style="231" customWidth="1"/>
    <col min="13026" max="13026" width="10.42578125" style="231" customWidth="1"/>
    <col min="13027" max="13027" width="8.85546875" style="231" customWidth="1"/>
    <col min="13028" max="13028" width="10.7109375" style="231" customWidth="1"/>
    <col min="13029" max="13030" width="9.7109375" style="231" customWidth="1"/>
    <col min="13031" max="13031" width="8.85546875" style="231" customWidth="1"/>
    <col min="13032" max="13032" width="9.85546875" style="231" customWidth="1"/>
    <col min="13033" max="13033" width="8.85546875" style="231" customWidth="1"/>
    <col min="13034" max="13034" width="10.140625" style="231" customWidth="1"/>
    <col min="13035" max="13035" width="11.42578125" style="231" customWidth="1"/>
    <col min="13036" max="13036" width="13.140625" style="231" customWidth="1"/>
    <col min="13037" max="13037" width="12.28515625" style="231" customWidth="1"/>
    <col min="13038" max="13038" width="12.140625" style="231" customWidth="1"/>
    <col min="13039" max="13051" width="9.140625" style="231"/>
    <col min="13052" max="13052" width="13" style="231" customWidth="1"/>
    <col min="13053" max="13053" width="48.28515625" style="231" customWidth="1"/>
    <col min="13054" max="13054" width="4.5703125" style="231" customWidth="1"/>
    <col min="13055" max="13055" width="7.5703125" style="231" customWidth="1"/>
    <col min="13056" max="13056" width="8.5703125" style="231" customWidth="1"/>
    <col min="13057" max="13057" width="8" style="231" customWidth="1"/>
    <col min="13058" max="13058" width="8.5703125" style="231" customWidth="1"/>
    <col min="13059" max="13059" width="7.5703125" style="231" customWidth="1"/>
    <col min="13060" max="13062" width="8.5703125" style="231" customWidth="1"/>
    <col min="13063" max="13064" width="9.85546875" style="231" customWidth="1"/>
    <col min="13065" max="13065" width="7.5703125" style="231" customWidth="1"/>
    <col min="13066" max="13066" width="8.5703125" style="231" customWidth="1"/>
    <col min="13067" max="13067" width="7.42578125" style="231" customWidth="1"/>
    <col min="13068" max="13068" width="8.5703125" style="231" customWidth="1"/>
    <col min="13069" max="13273" width="9.140625" style="231"/>
    <col min="13274" max="13274" width="12.85546875" style="231" customWidth="1"/>
    <col min="13275" max="13275" width="19.28515625" style="231" customWidth="1"/>
    <col min="13276" max="13276" width="6.140625" style="231" customWidth="1"/>
    <col min="13277" max="13277" width="8.85546875" style="231" customWidth="1"/>
    <col min="13278" max="13278" width="10.85546875" style="231" customWidth="1"/>
    <col min="13279" max="13279" width="8.85546875" style="231" customWidth="1"/>
    <col min="13280" max="13280" width="9.85546875" style="231" customWidth="1"/>
    <col min="13281" max="13281" width="8.85546875" style="231" customWidth="1"/>
    <col min="13282" max="13282" width="10.42578125" style="231" customWidth="1"/>
    <col min="13283" max="13283" width="8.85546875" style="231" customWidth="1"/>
    <col min="13284" max="13284" width="10.7109375" style="231" customWidth="1"/>
    <col min="13285" max="13286" width="9.7109375" style="231" customWidth="1"/>
    <col min="13287" max="13287" width="8.85546875" style="231" customWidth="1"/>
    <col min="13288" max="13288" width="9.85546875" style="231" customWidth="1"/>
    <col min="13289" max="13289" width="8.85546875" style="231" customWidth="1"/>
    <col min="13290" max="13290" width="10.140625" style="231" customWidth="1"/>
    <col min="13291" max="13291" width="11.42578125" style="231" customWidth="1"/>
    <col min="13292" max="13292" width="13.140625" style="231" customWidth="1"/>
    <col min="13293" max="13293" width="12.28515625" style="231" customWidth="1"/>
    <col min="13294" max="13294" width="12.140625" style="231" customWidth="1"/>
    <col min="13295" max="13307" width="9.140625" style="231"/>
    <col min="13308" max="13308" width="13" style="231" customWidth="1"/>
    <col min="13309" max="13309" width="48.28515625" style="231" customWidth="1"/>
    <col min="13310" max="13310" width="4.5703125" style="231" customWidth="1"/>
    <col min="13311" max="13311" width="7.5703125" style="231" customWidth="1"/>
    <col min="13312" max="13312" width="8.5703125" style="231" customWidth="1"/>
    <col min="13313" max="13313" width="8" style="231" customWidth="1"/>
    <col min="13314" max="13314" width="8.5703125" style="231" customWidth="1"/>
    <col min="13315" max="13315" width="7.5703125" style="231" customWidth="1"/>
    <col min="13316" max="13318" width="8.5703125" style="231" customWidth="1"/>
    <col min="13319" max="13320" width="9.85546875" style="231" customWidth="1"/>
    <col min="13321" max="13321" width="7.5703125" style="231" customWidth="1"/>
    <col min="13322" max="13322" width="8.5703125" style="231" customWidth="1"/>
    <col min="13323" max="13323" width="7.42578125" style="231" customWidth="1"/>
    <col min="13324" max="13324" width="8.5703125" style="231" customWidth="1"/>
    <col min="13325" max="13529" width="9.140625" style="231"/>
    <col min="13530" max="13530" width="12.85546875" style="231" customWidth="1"/>
    <col min="13531" max="13531" width="19.28515625" style="231" customWidth="1"/>
    <col min="13532" max="13532" width="6.140625" style="231" customWidth="1"/>
    <col min="13533" max="13533" width="8.85546875" style="231" customWidth="1"/>
    <col min="13534" max="13534" width="10.85546875" style="231" customWidth="1"/>
    <col min="13535" max="13535" width="8.85546875" style="231" customWidth="1"/>
    <col min="13536" max="13536" width="9.85546875" style="231" customWidth="1"/>
    <col min="13537" max="13537" width="8.85546875" style="231" customWidth="1"/>
    <col min="13538" max="13538" width="10.42578125" style="231" customWidth="1"/>
    <col min="13539" max="13539" width="8.85546875" style="231" customWidth="1"/>
    <col min="13540" max="13540" width="10.7109375" style="231" customWidth="1"/>
    <col min="13541" max="13542" width="9.7109375" style="231" customWidth="1"/>
    <col min="13543" max="13543" width="8.85546875" style="231" customWidth="1"/>
    <col min="13544" max="13544" width="9.85546875" style="231" customWidth="1"/>
    <col min="13545" max="13545" width="8.85546875" style="231" customWidth="1"/>
    <col min="13546" max="13546" width="10.140625" style="231" customWidth="1"/>
    <col min="13547" max="13547" width="11.42578125" style="231" customWidth="1"/>
    <col min="13548" max="13548" width="13.140625" style="231" customWidth="1"/>
    <col min="13549" max="13549" width="12.28515625" style="231" customWidth="1"/>
    <col min="13550" max="13550" width="12.140625" style="231" customWidth="1"/>
    <col min="13551" max="13563" width="9.140625" style="231"/>
    <col min="13564" max="13564" width="13" style="231" customWidth="1"/>
    <col min="13565" max="13565" width="48.28515625" style="231" customWidth="1"/>
    <col min="13566" max="13566" width="4.5703125" style="231" customWidth="1"/>
    <col min="13567" max="13567" width="7.5703125" style="231" customWidth="1"/>
    <col min="13568" max="13568" width="8.5703125" style="231" customWidth="1"/>
    <col min="13569" max="13569" width="8" style="231" customWidth="1"/>
    <col min="13570" max="13570" width="8.5703125" style="231" customWidth="1"/>
    <col min="13571" max="13571" width="7.5703125" style="231" customWidth="1"/>
    <col min="13572" max="13574" width="8.5703125" style="231" customWidth="1"/>
    <col min="13575" max="13576" width="9.85546875" style="231" customWidth="1"/>
    <col min="13577" max="13577" width="7.5703125" style="231" customWidth="1"/>
    <col min="13578" max="13578" width="8.5703125" style="231" customWidth="1"/>
    <col min="13579" max="13579" width="7.42578125" style="231" customWidth="1"/>
    <col min="13580" max="13580" width="8.5703125" style="231" customWidth="1"/>
    <col min="13581" max="13785" width="9.140625" style="231"/>
    <col min="13786" max="13786" width="12.85546875" style="231" customWidth="1"/>
    <col min="13787" max="13787" width="19.28515625" style="231" customWidth="1"/>
    <col min="13788" max="13788" width="6.140625" style="231" customWidth="1"/>
    <col min="13789" max="13789" width="8.85546875" style="231" customWidth="1"/>
    <col min="13790" max="13790" width="10.85546875" style="231" customWidth="1"/>
    <col min="13791" max="13791" width="8.85546875" style="231" customWidth="1"/>
    <col min="13792" max="13792" width="9.85546875" style="231" customWidth="1"/>
    <col min="13793" max="13793" width="8.85546875" style="231" customWidth="1"/>
    <col min="13794" max="13794" width="10.42578125" style="231" customWidth="1"/>
    <col min="13795" max="13795" width="8.85546875" style="231" customWidth="1"/>
    <col min="13796" max="13796" width="10.7109375" style="231" customWidth="1"/>
    <col min="13797" max="13798" width="9.7109375" style="231" customWidth="1"/>
    <col min="13799" max="13799" width="8.85546875" style="231" customWidth="1"/>
    <col min="13800" max="13800" width="9.85546875" style="231" customWidth="1"/>
    <col min="13801" max="13801" width="8.85546875" style="231" customWidth="1"/>
    <col min="13802" max="13802" width="10.140625" style="231" customWidth="1"/>
    <col min="13803" max="13803" width="11.42578125" style="231" customWidth="1"/>
    <col min="13804" max="13804" width="13.140625" style="231" customWidth="1"/>
    <col min="13805" max="13805" width="12.28515625" style="231" customWidth="1"/>
    <col min="13806" max="13806" width="12.140625" style="231" customWidth="1"/>
    <col min="13807" max="13819" width="9.140625" style="231"/>
    <col min="13820" max="13820" width="13" style="231" customWidth="1"/>
    <col min="13821" max="13821" width="48.28515625" style="231" customWidth="1"/>
    <col min="13822" max="13822" width="4.5703125" style="231" customWidth="1"/>
    <col min="13823" max="13823" width="7.5703125" style="231" customWidth="1"/>
    <col min="13824" max="13824" width="8.5703125" style="231" customWidth="1"/>
    <col min="13825" max="13825" width="8" style="231" customWidth="1"/>
    <col min="13826" max="13826" width="8.5703125" style="231" customWidth="1"/>
    <col min="13827" max="13827" width="7.5703125" style="231" customWidth="1"/>
    <col min="13828" max="13830" width="8.5703125" style="231" customWidth="1"/>
    <col min="13831" max="13832" width="9.85546875" style="231" customWidth="1"/>
    <col min="13833" max="13833" width="7.5703125" style="231" customWidth="1"/>
    <col min="13834" max="13834" width="8.5703125" style="231" customWidth="1"/>
    <col min="13835" max="13835" width="7.42578125" style="231" customWidth="1"/>
    <col min="13836" max="13836" width="8.5703125" style="231" customWidth="1"/>
    <col min="13837" max="14041" width="9.140625" style="231"/>
    <col min="14042" max="14042" width="12.85546875" style="231" customWidth="1"/>
    <col min="14043" max="14043" width="19.28515625" style="231" customWidth="1"/>
    <col min="14044" max="14044" width="6.140625" style="231" customWidth="1"/>
    <col min="14045" max="14045" width="8.85546875" style="231" customWidth="1"/>
    <col min="14046" max="14046" width="10.85546875" style="231" customWidth="1"/>
    <col min="14047" max="14047" width="8.85546875" style="231" customWidth="1"/>
    <col min="14048" max="14048" width="9.85546875" style="231" customWidth="1"/>
    <col min="14049" max="14049" width="8.85546875" style="231" customWidth="1"/>
    <col min="14050" max="14050" width="10.42578125" style="231" customWidth="1"/>
    <col min="14051" max="14051" width="8.85546875" style="231" customWidth="1"/>
    <col min="14052" max="14052" width="10.7109375" style="231" customWidth="1"/>
    <col min="14053" max="14054" width="9.7109375" style="231" customWidth="1"/>
    <col min="14055" max="14055" width="8.85546875" style="231" customWidth="1"/>
    <col min="14056" max="14056" width="9.85546875" style="231" customWidth="1"/>
    <col min="14057" max="14057" width="8.85546875" style="231" customWidth="1"/>
    <col min="14058" max="14058" width="10.140625" style="231" customWidth="1"/>
    <col min="14059" max="14059" width="11.42578125" style="231" customWidth="1"/>
    <col min="14060" max="14060" width="13.140625" style="231" customWidth="1"/>
    <col min="14061" max="14061" width="12.28515625" style="231" customWidth="1"/>
    <col min="14062" max="14062" width="12.140625" style="231" customWidth="1"/>
    <col min="14063" max="14075" width="9.140625" style="231"/>
    <col min="14076" max="14076" width="13" style="231" customWidth="1"/>
    <col min="14077" max="14077" width="48.28515625" style="231" customWidth="1"/>
    <col min="14078" max="14078" width="4.5703125" style="231" customWidth="1"/>
    <col min="14079" max="14079" width="7.5703125" style="231" customWidth="1"/>
    <col min="14080" max="14080" width="8.5703125" style="231" customWidth="1"/>
    <col min="14081" max="14081" width="8" style="231" customWidth="1"/>
    <col min="14082" max="14082" width="8.5703125" style="231" customWidth="1"/>
    <col min="14083" max="14083" width="7.5703125" style="231" customWidth="1"/>
    <col min="14084" max="14086" width="8.5703125" style="231" customWidth="1"/>
    <col min="14087" max="14088" width="9.85546875" style="231" customWidth="1"/>
    <col min="14089" max="14089" width="7.5703125" style="231" customWidth="1"/>
    <col min="14090" max="14090" width="8.5703125" style="231" customWidth="1"/>
    <col min="14091" max="14091" width="7.42578125" style="231" customWidth="1"/>
    <col min="14092" max="14092" width="8.5703125" style="231" customWidth="1"/>
    <col min="14093" max="14297" width="9.140625" style="231"/>
    <col min="14298" max="14298" width="12.85546875" style="231" customWidth="1"/>
    <col min="14299" max="14299" width="19.28515625" style="231" customWidth="1"/>
    <col min="14300" max="14300" width="6.140625" style="231" customWidth="1"/>
    <col min="14301" max="14301" width="8.85546875" style="231" customWidth="1"/>
    <col min="14302" max="14302" width="10.85546875" style="231" customWidth="1"/>
    <col min="14303" max="14303" width="8.85546875" style="231" customWidth="1"/>
    <col min="14304" max="14304" width="9.85546875" style="231" customWidth="1"/>
    <col min="14305" max="14305" width="8.85546875" style="231" customWidth="1"/>
    <col min="14306" max="14306" width="10.42578125" style="231" customWidth="1"/>
    <col min="14307" max="14307" width="8.85546875" style="231" customWidth="1"/>
    <col min="14308" max="14308" width="10.7109375" style="231" customWidth="1"/>
    <col min="14309" max="14310" width="9.7109375" style="231" customWidth="1"/>
    <col min="14311" max="14311" width="8.85546875" style="231" customWidth="1"/>
    <col min="14312" max="14312" width="9.85546875" style="231" customWidth="1"/>
    <col min="14313" max="14313" width="8.85546875" style="231" customWidth="1"/>
    <col min="14314" max="14314" width="10.140625" style="231" customWidth="1"/>
    <col min="14315" max="14315" width="11.42578125" style="231" customWidth="1"/>
    <col min="14316" max="14316" width="13.140625" style="231" customWidth="1"/>
    <col min="14317" max="14317" width="12.28515625" style="231" customWidth="1"/>
    <col min="14318" max="14318" width="12.140625" style="231" customWidth="1"/>
    <col min="14319" max="14331" width="9.140625" style="231"/>
    <col min="14332" max="14332" width="13" style="231" customWidth="1"/>
    <col min="14333" max="14333" width="48.28515625" style="231" customWidth="1"/>
    <col min="14334" max="14334" width="4.5703125" style="231" customWidth="1"/>
    <col min="14335" max="14335" width="7.5703125" style="231" customWidth="1"/>
    <col min="14336" max="14336" width="8.5703125" style="231" customWidth="1"/>
    <col min="14337" max="14337" width="8" style="231" customWidth="1"/>
    <col min="14338" max="14338" width="8.5703125" style="231" customWidth="1"/>
    <col min="14339" max="14339" width="7.5703125" style="231" customWidth="1"/>
    <col min="14340" max="14342" width="8.5703125" style="231" customWidth="1"/>
    <col min="14343" max="14344" width="9.85546875" style="231" customWidth="1"/>
    <col min="14345" max="14345" width="7.5703125" style="231" customWidth="1"/>
    <col min="14346" max="14346" width="8.5703125" style="231" customWidth="1"/>
    <col min="14347" max="14347" width="7.42578125" style="231" customWidth="1"/>
    <col min="14348" max="14348" width="8.5703125" style="231" customWidth="1"/>
    <col min="14349" max="14553" width="9.140625" style="231"/>
    <col min="14554" max="14554" width="12.85546875" style="231" customWidth="1"/>
    <col min="14555" max="14555" width="19.28515625" style="231" customWidth="1"/>
    <col min="14556" max="14556" width="6.140625" style="231" customWidth="1"/>
    <col min="14557" max="14557" width="8.85546875" style="231" customWidth="1"/>
    <col min="14558" max="14558" width="10.85546875" style="231" customWidth="1"/>
    <col min="14559" max="14559" width="8.85546875" style="231" customWidth="1"/>
    <col min="14560" max="14560" width="9.85546875" style="231" customWidth="1"/>
    <col min="14561" max="14561" width="8.85546875" style="231" customWidth="1"/>
    <col min="14562" max="14562" width="10.42578125" style="231" customWidth="1"/>
    <col min="14563" max="14563" width="8.85546875" style="231" customWidth="1"/>
    <col min="14564" max="14564" width="10.7109375" style="231" customWidth="1"/>
    <col min="14565" max="14566" width="9.7109375" style="231" customWidth="1"/>
    <col min="14567" max="14567" width="8.85546875" style="231" customWidth="1"/>
    <col min="14568" max="14568" width="9.85546875" style="231" customWidth="1"/>
    <col min="14569" max="14569" width="8.85546875" style="231" customWidth="1"/>
    <col min="14570" max="14570" width="10.140625" style="231" customWidth="1"/>
    <col min="14571" max="14571" width="11.42578125" style="231" customWidth="1"/>
    <col min="14572" max="14572" width="13.140625" style="231" customWidth="1"/>
    <col min="14573" max="14573" width="12.28515625" style="231" customWidth="1"/>
    <col min="14574" max="14574" width="12.140625" style="231" customWidth="1"/>
    <col min="14575" max="14587" width="9.140625" style="231"/>
    <col min="14588" max="14588" width="13" style="231" customWidth="1"/>
    <col min="14589" max="14589" width="48.28515625" style="231" customWidth="1"/>
    <col min="14590" max="14590" width="4.5703125" style="231" customWidth="1"/>
    <col min="14591" max="14591" width="7.5703125" style="231" customWidth="1"/>
    <col min="14592" max="14592" width="8.5703125" style="231" customWidth="1"/>
    <col min="14593" max="14593" width="8" style="231" customWidth="1"/>
    <col min="14594" max="14594" width="8.5703125" style="231" customWidth="1"/>
    <col min="14595" max="14595" width="7.5703125" style="231" customWidth="1"/>
    <col min="14596" max="14598" width="8.5703125" style="231" customWidth="1"/>
    <col min="14599" max="14600" width="9.85546875" style="231" customWidth="1"/>
    <col min="14601" max="14601" width="7.5703125" style="231" customWidth="1"/>
    <col min="14602" max="14602" width="8.5703125" style="231" customWidth="1"/>
    <col min="14603" max="14603" width="7.42578125" style="231" customWidth="1"/>
    <col min="14604" max="14604" width="8.5703125" style="231" customWidth="1"/>
    <col min="14605" max="14809" width="9.140625" style="231"/>
    <col min="14810" max="14810" width="12.85546875" style="231" customWidth="1"/>
    <col min="14811" max="14811" width="19.28515625" style="231" customWidth="1"/>
    <col min="14812" max="14812" width="6.140625" style="231" customWidth="1"/>
    <col min="14813" max="14813" width="8.85546875" style="231" customWidth="1"/>
    <col min="14814" max="14814" width="10.85546875" style="231" customWidth="1"/>
    <col min="14815" max="14815" width="8.85546875" style="231" customWidth="1"/>
    <col min="14816" max="14816" width="9.85546875" style="231" customWidth="1"/>
    <col min="14817" max="14817" width="8.85546875" style="231" customWidth="1"/>
    <col min="14818" max="14818" width="10.42578125" style="231" customWidth="1"/>
    <col min="14819" max="14819" width="8.85546875" style="231" customWidth="1"/>
    <col min="14820" max="14820" width="10.7109375" style="231" customWidth="1"/>
    <col min="14821" max="14822" width="9.7109375" style="231" customWidth="1"/>
    <col min="14823" max="14823" width="8.85546875" style="231" customWidth="1"/>
    <col min="14824" max="14824" width="9.85546875" style="231" customWidth="1"/>
    <col min="14825" max="14825" width="8.85546875" style="231" customWidth="1"/>
    <col min="14826" max="14826" width="10.140625" style="231" customWidth="1"/>
    <col min="14827" max="14827" width="11.42578125" style="231" customWidth="1"/>
    <col min="14828" max="14828" width="13.140625" style="231" customWidth="1"/>
    <col min="14829" max="14829" width="12.28515625" style="231" customWidth="1"/>
    <col min="14830" max="14830" width="12.140625" style="231" customWidth="1"/>
    <col min="14831" max="14843" width="9.140625" style="231"/>
    <col min="14844" max="14844" width="13" style="231" customWidth="1"/>
    <col min="14845" max="14845" width="48.28515625" style="231" customWidth="1"/>
    <col min="14846" max="14846" width="4.5703125" style="231" customWidth="1"/>
    <col min="14847" max="14847" width="7.5703125" style="231" customWidth="1"/>
    <col min="14848" max="14848" width="8.5703125" style="231" customWidth="1"/>
    <col min="14849" max="14849" width="8" style="231" customWidth="1"/>
    <col min="14850" max="14850" width="8.5703125" style="231" customWidth="1"/>
    <col min="14851" max="14851" width="7.5703125" style="231" customWidth="1"/>
    <col min="14852" max="14854" width="8.5703125" style="231" customWidth="1"/>
    <col min="14855" max="14856" width="9.85546875" style="231" customWidth="1"/>
    <col min="14857" max="14857" width="7.5703125" style="231" customWidth="1"/>
    <col min="14858" max="14858" width="8.5703125" style="231" customWidth="1"/>
    <col min="14859" max="14859" width="7.42578125" style="231" customWidth="1"/>
    <col min="14860" max="14860" width="8.5703125" style="231" customWidth="1"/>
    <col min="14861" max="15065" width="9.140625" style="231"/>
    <col min="15066" max="15066" width="12.85546875" style="231" customWidth="1"/>
    <col min="15067" max="15067" width="19.28515625" style="231" customWidth="1"/>
    <col min="15068" max="15068" width="6.140625" style="231" customWidth="1"/>
    <col min="15069" max="15069" width="8.85546875" style="231" customWidth="1"/>
    <col min="15070" max="15070" width="10.85546875" style="231" customWidth="1"/>
    <col min="15071" max="15071" width="8.85546875" style="231" customWidth="1"/>
    <col min="15072" max="15072" width="9.85546875" style="231" customWidth="1"/>
    <col min="15073" max="15073" width="8.85546875" style="231" customWidth="1"/>
    <col min="15074" max="15074" width="10.42578125" style="231" customWidth="1"/>
    <col min="15075" max="15075" width="8.85546875" style="231" customWidth="1"/>
    <col min="15076" max="15076" width="10.7109375" style="231" customWidth="1"/>
    <col min="15077" max="15078" width="9.7109375" style="231" customWidth="1"/>
    <col min="15079" max="15079" width="8.85546875" style="231" customWidth="1"/>
    <col min="15080" max="15080" width="9.85546875" style="231" customWidth="1"/>
    <col min="15081" max="15081" width="8.85546875" style="231" customWidth="1"/>
    <col min="15082" max="15082" width="10.140625" style="231" customWidth="1"/>
    <col min="15083" max="15083" width="11.42578125" style="231" customWidth="1"/>
    <col min="15084" max="15084" width="13.140625" style="231" customWidth="1"/>
    <col min="15085" max="15085" width="12.28515625" style="231" customWidth="1"/>
    <col min="15086" max="15086" width="12.140625" style="231" customWidth="1"/>
    <col min="15087" max="15099" width="9.140625" style="231"/>
    <col min="15100" max="15100" width="13" style="231" customWidth="1"/>
    <col min="15101" max="15101" width="48.28515625" style="231" customWidth="1"/>
    <col min="15102" max="15102" width="4.5703125" style="231" customWidth="1"/>
    <col min="15103" max="15103" width="7.5703125" style="231" customWidth="1"/>
    <col min="15104" max="15104" width="8.5703125" style="231" customWidth="1"/>
    <col min="15105" max="15105" width="8" style="231" customWidth="1"/>
    <col min="15106" max="15106" width="8.5703125" style="231" customWidth="1"/>
    <col min="15107" max="15107" width="7.5703125" style="231" customWidth="1"/>
    <col min="15108" max="15110" width="8.5703125" style="231" customWidth="1"/>
    <col min="15111" max="15112" width="9.85546875" style="231" customWidth="1"/>
    <col min="15113" max="15113" width="7.5703125" style="231" customWidth="1"/>
    <col min="15114" max="15114" width="8.5703125" style="231" customWidth="1"/>
    <col min="15115" max="15115" width="7.42578125" style="231" customWidth="1"/>
    <col min="15116" max="15116" width="8.5703125" style="231" customWidth="1"/>
    <col min="15117" max="15321" width="9.140625" style="231"/>
    <col min="15322" max="15322" width="12.85546875" style="231" customWidth="1"/>
    <col min="15323" max="15323" width="19.28515625" style="231" customWidth="1"/>
    <col min="15324" max="15324" width="6.140625" style="231" customWidth="1"/>
    <col min="15325" max="15325" width="8.85546875" style="231" customWidth="1"/>
    <col min="15326" max="15326" width="10.85546875" style="231" customWidth="1"/>
    <col min="15327" max="15327" width="8.85546875" style="231" customWidth="1"/>
    <col min="15328" max="15328" width="9.85546875" style="231" customWidth="1"/>
    <col min="15329" max="15329" width="8.85546875" style="231" customWidth="1"/>
    <col min="15330" max="15330" width="10.42578125" style="231" customWidth="1"/>
    <col min="15331" max="15331" width="8.85546875" style="231" customWidth="1"/>
    <col min="15332" max="15332" width="10.7109375" style="231" customWidth="1"/>
    <col min="15333" max="15334" width="9.7109375" style="231" customWidth="1"/>
    <col min="15335" max="15335" width="8.85546875" style="231" customWidth="1"/>
    <col min="15336" max="15336" width="9.85546875" style="231" customWidth="1"/>
    <col min="15337" max="15337" width="8.85546875" style="231" customWidth="1"/>
    <col min="15338" max="15338" width="10.140625" style="231" customWidth="1"/>
    <col min="15339" max="15339" width="11.42578125" style="231" customWidth="1"/>
    <col min="15340" max="15340" width="13.140625" style="231" customWidth="1"/>
    <col min="15341" max="15341" width="12.28515625" style="231" customWidth="1"/>
    <col min="15342" max="15342" width="12.140625" style="231" customWidth="1"/>
    <col min="15343" max="15355" width="9.140625" style="231"/>
    <col min="15356" max="15356" width="13" style="231" customWidth="1"/>
    <col min="15357" max="15357" width="48.28515625" style="231" customWidth="1"/>
    <col min="15358" max="15358" width="4.5703125" style="231" customWidth="1"/>
    <col min="15359" max="15359" width="7.5703125" style="231" customWidth="1"/>
    <col min="15360" max="15360" width="8.5703125" style="231" customWidth="1"/>
    <col min="15361" max="15361" width="8" style="231" customWidth="1"/>
    <col min="15362" max="15362" width="8.5703125" style="231" customWidth="1"/>
    <col min="15363" max="15363" width="7.5703125" style="231" customWidth="1"/>
    <col min="15364" max="15366" width="8.5703125" style="231" customWidth="1"/>
    <col min="15367" max="15368" width="9.85546875" style="231" customWidth="1"/>
    <col min="15369" max="15369" width="7.5703125" style="231" customWidth="1"/>
    <col min="15370" max="15370" width="8.5703125" style="231" customWidth="1"/>
    <col min="15371" max="15371" width="7.42578125" style="231" customWidth="1"/>
    <col min="15372" max="15372" width="8.5703125" style="231" customWidth="1"/>
    <col min="15373" max="15577" width="9.140625" style="231"/>
    <col min="15578" max="15578" width="12.85546875" style="231" customWidth="1"/>
    <col min="15579" max="15579" width="19.28515625" style="231" customWidth="1"/>
    <col min="15580" max="15580" width="6.140625" style="231" customWidth="1"/>
    <col min="15581" max="15581" width="8.85546875" style="231" customWidth="1"/>
    <col min="15582" max="15582" width="10.85546875" style="231" customWidth="1"/>
    <col min="15583" max="15583" width="8.85546875" style="231" customWidth="1"/>
    <col min="15584" max="15584" width="9.85546875" style="231" customWidth="1"/>
    <col min="15585" max="15585" width="8.85546875" style="231" customWidth="1"/>
    <col min="15586" max="15586" width="10.42578125" style="231" customWidth="1"/>
    <col min="15587" max="15587" width="8.85546875" style="231" customWidth="1"/>
    <col min="15588" max="15588" width="10.7109375" style="231" customWidth="1"/>
    <col min="15589" max="15590" width="9.7109375" style="231" customWidth="1"/>
    <col min="15591" max="15591" width="8.85546875" style="231" customWidth="1"/>
    <col min="15592" max="15592" width="9.85546875" style="231" customWidth="1"/>
    <col min="15593" max="15593" width="8.85546875" style="231" customWidth="1"/>
    <col min="15594" max="15594" width="10.140625" style="231" customWidth="1"/>
    <col min="15595" max="15595" width="11.42578125" style="231" customWidth="1"/>
    <col min="15596" max="15596" width="13.140625" style="231" customWidth="1"/>
    <col min="15597" max="15597" width="12.28515625" style="231" customWidth="1"/>
    <col min="15598" max="15598" width="12.140625" style="231" customWidth="1"/>
    <col min="15599" max="15611" width="9.140625" style="231"/>
    <col min="15612" max="15612" width="13" style="231" customWidth="1"/>
    <col min="15613" max="15613" width="48.28515625" style="231" customWidth="1"/>
    <col min="15614" max="15614" width="4.5703125" style="231" customWidth="1"/>
    <col min="15615" max="15615" width="7.5703125" style="231" customWidth="1"/>
    <col min="15616" max="15616" width="8.5703125" style="231" customWidth="1"/>
    <col min="15617" max="15617" width="8" style="231" customWidth="1"/>
    <col min="15618" max="15618" width="8.5703125" style="231" customWidth="1"/>
    <col min="15619" max="15619" width="7.5703125" style="231" customWidth="1"/>
    <col min="15620" max="15622" width="8.5703125" style="231" customWidth="1"/>
    <col min="15623" max="15624" width="9.85546875" style="231" customWidth="1"/>
    <col min="15625" max="15625" width="7.5703125" style="231" customWidth="1"/>
    <col min="15626" max="15626" width="8.5703125" style="231" customWidth="1"/>
    <col min="15627" max="15627" width="7.42578125" style="231" customWidth="1"/>
    <col min="15628" max="15628" width="8.5703125" style="231" customWidth="1"/>
    <col min="15629" max="15833" width="9.140625" style="231"/>
    <col min="15834" max="15834" width="12.85546875" style="231" customWidth="1"/>
    <col min="15835" max="15835" width="19.28515625" style="231" customWidth="1"/>
    <col min="15836" max="15836" width="6.140625" style="231" customWidth="1"/>
    <col min="15837" max="15837" width="8.85546875" style="231" customWidth="1"/>
    <col min="15838" max="15838" width="10.85546875" style="231" customWidth="1"/>
    <col min="15839" max="15839" width="8.85546875" style="231" customWidth="1"/>
    <col min="15840" max="15840" width="9.85546875" style="231" customWidth="1"/>
    <col min="15841" max="15841" width="8.85546875" style="231" customWidth="1"/>
    <col min="15842" max="15842" width="10.42578125" style="231" customWidth="1"/>
    <col min="15843" max="15843" width="8.85546875" style="231" customWidth="1"/>
    <col min="15844" max="15844" width="10.7109375" style="231" customWidth="1"/>
    <col min="15845" max="15846" width="9.7109375" style="231" customWidth="1"/>
    <col min="15847" max="15847" width="8.85546875" style="231" customWidth="1"/>
    <col min="15848" max="15848" width="9.85546875" style="231" customWidth="1"/>
    <col min="15849" max="15849" width="8.85546875" style="231" customWidth="1"/>
    <col min="15850" max="15850" width="10.140625" style="231" customWidth="1"/>
    <col min="15851" max="15851" width="11.42578125" style="231" customWidth="1"/>
    <col min="15852" max="15852" width="13.140625" style="231" customWidth="1"/>
    <col min="15853" max="15853" width="12.28515625" style="231" customWidth="1"/>
    <col min="15854" max="15854" width="12.140625" style="231" customWidth="1"/>
    <col min="15855" max="15867" width="9.140625" style="231"/>
    <col min="15868" max="15868" width="13" style="231" customWidth="1"/>
    <col min="15869" max="15869" width="48.28515625" style="231" customWidth="1"/>
    <col min="15870" max="15870" width="4.5703125" style="231" customWidth="1"/>
    <col min="15871" max="15871" width="7.5703125" style="231" customWidth="1"/>
    <col min="15872" max="15872" width="8.5703125" style="231" customWidth="1"/>
    <col min="15873" max="15873" width="8" style="231" customWidth="1"/>
    <col min="15874" max="15874" width="8.5703125" style="231" customWidth="1"/>
    <col min="15875" max="15875" width="7.5703125" style="231" customWidth="1"/>
    <col min="15876" max="15878" width="8.5703125" style="231" customWidth="1"/>
    <col min="15879" max="15880" width="9.85546875" style="231" customWidth="1"/>
    <col min="15881" max="15881" width="7.5703125" style="231" customWidth="1"/>
    <col min="15882" max="15882" width="8.5703125" style="231" customWidth="1"/>
    <col min="15883" max="15883" width="7.42578125" style="231" customWidth="1"/>
    <col min="15884" max="15884" width="8.5703125" style="231" customWidth="1"/>
    <col min="15885" max="16089" width="9.140625" style="231"/>
    <col min="16090" max="16090" width="12.85546875" style="231" customWidth="1"/>
    <col min="16091" max="16091" width="19.28515625" style="231" customWidth="1"/>
    <col min="16092" max="16092" width="6.140625" style="231" customWidth="1"/>
    <col min="16093" max="16093" width="8.85546875" style="231" customWidth="1"/>
    <col min="16094" max="16094" width="10.85546875" style="231" customWidth="1"/>
    <col min="16095" max="16095" width="8.85546875" style="231" customWidth="1"/>
    <col min="16096" max="16096" width="9.85546875" style="231" customWidth="1"/>
    <col min="16097" max="16097" width="8.85546875" style="231" customWidth="1"/>
    <col min="16098" max="16098" width="10.42578125" style="231" customWidth="1"/>
    <col min="16099" max="16099" width="8.85546875" style="231" customWidth="1"/>
    <col min="16100" max="16100" width="10.7109375" style="231" customWidth="1"/>
    <col min="16101" max="16102" width="9.7109375" style="231" customWidth="1"/>
    <col min="16103" max="16103" width="8.85546875" style="231" customWidth="1"/>
    <col min="16104" max="16104" width="9.85546875" style="231" customWidth="1"/>
    <col min="16105" max="16105" width="8.85546875" style="231" customWidth="1"/>
    <col min="16106" max="16106" width="10.140625" style="231" customWidth="1"/>
    <col min="16107" max="16107" width="11.42578125" style="231" customWidth="1"/>
    <col min="16108" max="16108" width="13.140625" style="231" customWidth="1"/>
    <col min="16109" max="16109" width="12.28515625" style="231" customWidth="1"/>
    <col min="16110" max="16110" width="12.140625" style="231" customWidth="1"/>
    <col min="16111" max="16123" width="9.140625" style="231"/>
    <col min="16124" max="16124" width="13" style="231" customWidth="1"/>
    <col min="16125" max="16125" width="48.28515625" style="231" customWidth="1"/>
    <col min="16126" max="16126" width="4.5703125" style="231" customWidth="1"/>
    <col min="16127" max="16127" width="7.5703125" style="231" customWidth="1"/>
    <col min="16128" max="16128" width="8.5703125" style="231" customWidth="1"/>
    <col min="16129" max="16129" width="8" style="231" customWidth="1"/>
    <col min="16130" max="16130" width="8.5703125" style="231" customWidth="1"/>
    <col min="16131" max="16131" width="7.5703125" style="231" customWidth="1"/>
    <col min="16132" max="16134" width="8.5703125" style="231" customWidth="1"/>
    <col min="16135" max="16136" width="9.85546875" style="231" customWidth="1"/>
    <col min="16137" max="16137" width="7.5703125" style="231" customWidth="1"/>
    <col min="16138" max="16138" width="8.5703125" style="231" customWidth="1"/>
    <col min="16139" max="16139" width="7.42578125" style="231" customWidth="1"/>
    <col min="16140" max="16140" width="8.5703125" style="231" customWidth="1"/>
    <col min="16141" max="16345" width="9.140625" style="231"/>
    <col min="16346" max="16346" width="12.85546875" style="231" customWidth="1"/>
    <col min="16347" max="16347" width="19.28515625" style="231" customWidth="1"/>
    <col min="16348" max="16348" width="6.140625" style="231" customWidth="1"/>
    <col min="16349" max="16349" width="8.85546875" style="231" customWidth="1"/>
    <col min="16350" max="16350" width="10.85546875" style="231" customWidth="1"/>
    <col min="16351" max="16351" width="8.85546875" style="231" customWidth="1"/>
    <col min="16352" max="16352" width="9.85546875" style="231" customWidth="1"/>
    <col min="16353" max="16353" width="8.85546875" style="231" customWidth="1"/>
    <col min="16354" max="16354" width="10.42578125" style="231" customWidth="1"/>
    <col min="16355" max="16355" width="8.85546875" style="231" customWidth="1"/>
    <col min="16356" max="16356" width="10.7109375" style="231" customWidth="1"/>
    <col min="16357" max="16358" width="9.7109375" style="231" customWidth="1"/>
    <col min="16359" max="16359" width="8.85546875" style="231" customWidth="1"/>
    <col min="16360" max="16360" width="9.85546875" style="231" customWidth="1"/>
    <col min="16361" max="16361" width="8.85546875" style="231" customWidth="1"/>
    <col min="16362" max="16362" width="10.140625" style="231" customWidth="1"/>
    <col min="16363" max="16363" width="11.42578125" style="231" customWidth="1"/>
    <col min="16364" max="16364" width="13.140625" style="231" customWidth="1"/>
    <col min="16365" max="16365" width="12.28515625" style="231" customWidth="1"/>
    <col min="16366" max="16366" width="12.140625" style="231" customWidth="1"/>
    <col min="16367" max="16384" width="9.140625" style="231"/>
  </cols>
  <sheetData>
    <row r="1" spans="1:249" ht="23.25" customHeight="1">
      <c r="P1" s="230" t="s">
        <v>1792</v>
      </c>
      <c r="Q1" s="230"/>
    </row>
    <row r="2" spans="1:249" ht="15">
      <c r="P2" s="232"/>
      <c r="Q2" s="232"/>
    </row>
    <row r="3" spans="1:249" ht="15">
      <c r="P3" s="232"/>
      <c r="Q3" s="232"/>
    </row>
    <row r="4" spans="1:249">
      <c r="A4" s="233"/>
      <c r="B4" s="233"/>
    </row>
    <row r="5" spans="1:249" ht="21.75" customHeight="1">
      <c r="A5" s="234" t="s">
        <v>1793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</row>
    <row r="6" spans="1:249" ht="21.75" customHeight="1">
      <c r="A6" s="234" t="s">
        <v>1794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</row>
    <row r="8" spans="1:249" ht="15">
      <c r="A8" s="235"/>
      <c r="B8" s="235"/>
      <c r="C8" s="236"/>
      <c r="D8" s="236"/>
      <c r="E8" s="236"/>
      <c r="F8" s="236"/>
      <c r="G8" s="236"/>
      <c r="H8" s="236"/>
      <c r="I8" s="236"/>
      <c r="J8" s="236"/>
    </row>
    <row r="9" spans="1:249" ht="21" customHeight="1">
      <c r="A9" s="237"/>
      <c r="B9" s="237"/>
      <c r="C9" s="237"/>
      <c r="D9" s="238"/>
      <c r="E9" s="238"/>
      <c r="F9" s="238"/>
      <c r="G9" s="238"/>
      <c r="H9" s="238"/>
      <c r="I9" s="236"/>
      <c r="J9" s="236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229"/>
      <c r="BE9" s="229"/>
      <c r="BF9" s="229"/>
      <c r="BG9" s="229"/>
      <c r="BH9" s="229"/>
      <c r="BI9" s="229"/>
      <c r="BJ9" s="229"/>
      <c r="BK9" s="229"/>
      <c r="BL9" s="229"/>
      <c r="BM9" s="229"/>
      <c r="BN9" s="229"/>
      <c r="BO9" s="229"/>
      <c r="BP9" s="229"/>
      <c r="BQ9" s="229"/>
      <c r="BR9" s="229"/>
      <c r="BS9" s="229"/>
      <c r="BT9" s="229"/>
      <c r="BU9" s="229"/>
      <c r="BV9" s="229"/>
      <c r="BW9" s="229"/>
      <c r="BX9" s="229"/>
      <c r="BY9" s="229"/>
      <c r="BZ9" s="229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29"/>
      <c r="CQ9" s="229"/>
      <c r="CR9" s="229"/>
      <c r="CS9" s="229"/>
      <c r="CT9" s="229"/>
      <c r="CU9" s="229"/>
      <c r="CV9" s="229"/>
      <c r="CW9" s="229"/>
      <c r="CX9" s="229"/>
      <c r="CY9" s="229"/>
      <c r="CZ9" s="229"/>
      <c r="DA9" s="229"/>
      <c r="DB9" s="229"/>
      <c r="DC9" s="229"/>
      <c r="DD9" s="229"/>
      <c r="DE9" s="229"/>
      <c r="DF9" s="229"/>
      <c r="DG9" s="229"/>
      <c r="DH9" s="229"/>
      <c r="DI9" s="229"/>
      <c r="DJ9" s="229"/>
      <c r="DK9" s="229"/>
      <c r="DL9" s="229"/>
      <c r="DM9" s="229"/>
      <c r="DN9" s="229"/>
      <c r="DO9" s="229"/>
      <c r="DP9" s="229"/>
      <c r="DQ9" s="229"/>
      <c r="DR9" s="229"/>
      <c r="DS9" s="229"/>
      <c r="DT9" s="229"/>
      <c r="DU9" s="229"/>
      <c r="DV9" s="229"/>
      <c r="DW9" s="229"/>
      <c r="DX9" s="229"/>
      <c r="DY9" s="229"/>
      <c r="DZ9" s="229"/>
      <c r="EA9" s="229"/>
      <c r="EB9" s="229"/>
      <c r="EC9" s="229"/>
      <c r="ED9" s="229"/>
      <c r="EE9" s="229"/>
      <c r="EF9" s="229"/>
      <c r="EG9" s="229"/>
      <c r="EH9" s="229"/>
      <c r="EI9" s="229"/>
      <c r="EJ9" s="229"/>
      <c r="EK9" s="229"/>
      <c r="EL9" s="229"/>
      <c r="EM9" s="229"/>
      <c r="EN9" s="229"/>
      <c r="EO9" s="229"/>
      <c r="EP9" s="229"/>
      <c r="EQ9" s="229"/>
      <c r="ER9" s="229"/>
      <c r="ES9" s="229"/>
      <c r="ET9" s="229"/>
      <c r="EU9" s="229"/>
      <c r="EV9" s="229"/>
      <c r="EW9" s="229"/>
      <c r="EX9" s="229"/>
      <c r="EY9" s="229"/>
      <c r="EZ9" s="229"/>
      <c r="FA9" s="229"/>
      <c r="FB9" s="229"/>
      <c r="FC9" s="229"/>
      <c r="FD9" s="229"/>
      <c r="FE9" s="229"/>
      <c r="FF9" s="229"/>
      <c r="FG9" s="229"/>
      <c r="FH9" s="229"/>
      <c r="FI9" s="229"/>
      <c r="FJ9" s="229"/>
      <c r="FK9" s="229"/>
      <c r="FL9" s="229"/>
      <c r="FM9" s="229"/>
      <c r="FN9" s="229"/>
      <c r="FO9" s="229"/>
      <c r="FP9" s="229"/>
      <c r="FQ9" s="229"/>
      <c r="FR9" s="229"/>
      <c r="FS9" s="229"/>
      <c r="FT9" s="229"/>
      <c r="FU9" s="229"/>
      <c r="FV9" s="229"/>
      <c r="FW9" s="229"/>
      <c r="FX9" s="229"/>
      <c r="FY9" s="229"/>
      <c r="FZ9" s="229"/>
      <c r="GA9" s="229"/>
      <c r="GB9" s="229"/>
      <c r="GC9" s="229"/>
      <c r="GD9" s="229"/>
      <c r="GE9" s="229"/>
      <c r="GF9" s="229"/>
      <c r="GG9" s="229"/>
      <c r="GH9" s="229"/>
      <c r="GI9" s="229"/>
      <c r="GJ9" s="229"/>
      <c r="GK9" s="229"/>
      <c r="GL9" s="229"/>
      <c r="GM9" s="229"/>
      <c r="GN9" s="229"/>
      <c r="GO9" s="229"/>
      <c r="GP9" s="229"/>
      <c r="GQ9" s="229"/>
      <c r="GR9" s="229"/>
      <c r="GS9" s="229"/>
      <c r="GT9" s="229"/>
      <c r="GU9" s="229"/>
      <c r="GV9" s="229"/>
      <c r="GW9" s="229"/>
      <c r="GX9" s="229"/>
      <c r="GY9" s="229"/>
      <c r="GZ9" s="229"/>
      <c r="HA9" s="229"/>
      <c r="HB9" s="229"/>
      <c r="HC9" s="229"/>
      <c r="HD9" s="229"/>
      <c r="HE9" s="229"/>
      <c r="HF9" s="229"/>
      <c r="HG9" s="229"/>
      <c r="HH9" s="229"/>
      <c r="HI9" s="229"/>
      <c r="HJ9" s="229"/>
      <c r="HK9" s="229"/>
      <c r="HL9" s="229"/>
      <c r="HM9" s="229"/>
      <c r="HN9" s="229"/>
      <c r="HO9" s="229"/>
      <c r="HP9" s="229"/>
      <c r="HQ9" s="229"/>
      <c r="HR9" s="229"/>
      <c r="HS9" s="229"/>
      <c r="HT9" s="229"/>
      <c r="HU9" s="229"/>
      <c r="HV9" s="229"/>
      <c r="HW9" s="229"/>
      <c r="HX9" s="229"/>
      <c r="HY9" s="229"/>
      <c r="HZ9" s="229"/>
      <c r="IA9" s="229"/>
      <c r="IB9" s="229"/>
      <c r="IC9" s="229"/>
      <c r="ID9" s="229"/>
      <c r="IE9" s="229"/>
      <c r="IF9" s="229"/>
      <c r="IG9" s="229"/>
      <c r="IH9" s="229"/>
      <c r="II9" s="229"/>
      <c r="IJ9" s="229"/>
      <c r="IK9" s="229"/>
      <c r="IL9" s="229"/>
      <c r="IM9" s="229"/>
      <c r="IN9" s="229"/>
      <c r="IO9" s="229"/>
    </row>
    <row r="10" spans="1:249" ht="21" customHeight="1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229"/>
      <c r="CU10" s="229"/>
      <c r="CV10" s="229"/>
      <c r="CW10" s="229"/>
      <c r="CX10" s="229"/>
      <c r="CY10" s="229"/>
      <c r="CZ10" s="229"/>
      <c r="DA10" s="229"/>
      <c r="DB10" s="229"/>
      <c r="DC10" s="229"/>
      <c r="DD10" s="229"/>
      <c r="DE10" s="229"/>
      <c r="DF10" s="229"/>
      <c r="DG10" s="229"/>
      <c r="DH10" s="229"/>
      <c r="DI10" s="229"/>
      <c r="DJ10" s="229"/>
      <c r="DK10" s="229"/>
      <c r="DL10" s="229"/>
      <c r="DM10" s="229"/>
      <c r="DN10" s="229"/>
      <c r="DO10" s="229"/>
      <c r="DP10" s="229"/>
      <c r="DQ10" s="229"/>
      <c r="DR10" s="229"/>
      <c r="DS10" s="229"/>
      <c r="DT10" s="229"/>
      <c r="DU10" s="229"/>
      <c r="DV10" s="229"/>
      <c r="DW10" s="229"/>
      <c r="DX10" s="229"/>
      <c r="DY10" s="229"/>
      <c r="DZ10" s="229"/>
      <c r="EA10" s="229"/>
      <c r="EB10" s="229"/>
      <c r="EC10" s="229"/>
      <c r="ED10" s="229"/>
      <c r="EE10" s="229"/>
      <c r="EF10" s="229"/>
      <c r="EG10" s="229"/>
      <c r="EH10" s="229"/>
      <c r="EI10" s="229"/>
      <c r="EJ10" s="229"/>
      <c r="EK10" s="229"/>
      <c r="EL10" s="229"/>
      <c r="EM10" s="229"/>
      <c r="EN10" s="229"/>
      <c r="EO10" s="229"/>
      <c r="EP10" s="229"/>
      <c r="EQ10" s="229"/>
      <c r="ER10" s="229"/>
      <c r="ES10" s="229"/>
      <c r="ET10" s="229"/>
      <c r="EU10" s="229"/>
      <c r="EV10" s="229"/>
      <c r="EW10" s="229"/>
      <c r="EX10" s="229"/>
      <c r="EY10" s="229"/>
      <c r="EZ10" s="229"/>
      <c r="FA10" s="229"/>
      <c r="FB10" s="229"/>
      <c r="FC10" s="229"/>
      <c r="FD10" s="229"/>
      <c r="FE10" s="229"/>
      <c r="FF10" s="229"/>
      <c r="FG10" s="229"/>
      <c r="FH10" s="229"/>
      <c r="FI10" s="229"/>
      <c r="FJ10" s="229"/>
      <c r="FK10" s="229"/>
      <c r="FL10" s="229"/>
      <c r="FM10" s="229"/>
      <c r="FN10" s="229"/>
      <c r="FO10" s="229"/>
      <c r="FP10" s="229"/>
      <c r="FQ10" s="229"/>
      <c r="FR10" s="229"/>
      <c r="FS10" s="229"/>
      <c r="FT10" s="229"/>
      <c r="FU10" s="229"/>
      <c r="FV10" s="229"/>
      <c r="FW10" s="229"/>
      <c r="FX10" s="229"/>
      <c r="FY10" s="229"/>
      <c r="FZ10" s="229"/>
      <c r="GA10" s="229"/>
      <c r="GB10" s="229"/>
      <c r="GC10" s="229"/>
      <c r="GD10" s="229"/>
      <c r="GE10" s="229"/>
      <c r="GF10" s="229"/>
      <c r="GG10" s="229"/>
      <c r="GH10" s="229"/>
      <c r="GI10" s="229"/>
      <c r="GJ10" s="229"/>
      <c r="GK10" s="229"/>
      <c r="GL10" s="229"/>
      <c r="GM10" s="229"/>
      <c r="GN10" s="229"/>
      <c r="GO10" s="229"/>
      <c r="GP10" s="229"/>
      <c r="GQ10" s="229"/>
      <c r="GR10" s="229"/>
      <c r="GS10" s="229"/>
      <c r="GT10" s="229"/>
      <c r="GU10" s="229"/>
      <c r="GV10" s="229"/>
      <c r="GW10" s="229"/>
      <c r="GX10" s="229"/>
      <c r="GY10" s="229"/>
      <c r="GZ10" s="229"/>
      <c r="HA10" s="229"/>
      <c r="HB10" s="229"/>
      <c r="HC10" s="229"/>
      <c r="HD10" s="229"/>
      <c r="HE10" s="229"/>
      <c r="HF10" s="229"/>
      <c r="HG10" s="229"/>
      <c r="HH10" s="229"/>
      <c r="HI10" s="229"/>
      <c r="HJ10" s="229"/>
      <c r="HK10" s="229"/>
      <c r="HL10" s="229"/>
      <c r="HM10" s="229"/>
      <c r="HN10" s="229"/>
      <c r="HO10" s="229"/>
      <c r="HP10" s="229"/>
      <c r="HQ10" s="229"/>
      <c r="HR10" s="229"/>
      <c r="HS10" s="229"/>
      <c r="HT10" s="229"/>
      <c r="HU10" s="229"/>
      <c r="HV10" s="229"/>
      <c r="HW10" s="229"/>
      <c r="HX10" s="229"/>
      <c r="HY10" s="229"/>
      <c r="HZ10" s="229"/>
      <c r="IA10" s="229"/>
      <c r="IB10" s="229"/>
      <c r="IC10" s="229"/>
      <c r="ID10" s="229"/>
      <c r="IE10" s="229"/>
      <c r="IF10" s="229"/>
      <c r="IG10" s="229"/>
      <c r="IH10" s="229"/>
      <c r="II10" s="229"/>
      <c r="IJ10" s="229"/>
      <c r="IK10" s="229"/>
      <c r="IL10" s="229"/>
      <c r="IM10" s="229"/>
      <c r="IN10" s="229"/>
      <c r="IO10" s="229"/>
    </row>
    <row r="11" spans="1:249" ht="21" customHeight="1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229"/>
      <c r="CD11" s="229"/>
      <c r="CE11" s="229"/>
      <c r="CF11" s="229"/>
      <c r="CG11" s="229"/>
      <c r="CH11" s="229"/>
      <c r="CI11" s="229"/>
      <c r="CJ11" s="229"/>
      <c r="CK11" s="229"/>
      <c r="CL11" s="229"/>
      <c r="CM11" s="229"/>
      <c r="CN11" s="229"/>
      <c r="CO11" s="229"/>
      <c r="CP11" s="229"/>
      <c r="CQ11" s="229"/>
      <c r="CR11" s="229"/>
      <c r="CS11" s="229"/>
      <c r="CT11" s="229"/>
      <c r="CU11" s="229"/>
      <c r="CV11" s="229"/>
      <c r="CW11" s="229"/>
      <c r="CX11" s="229"/>
      <c r="CY11" s="229"/>
      <c r="CZ11" s="229"/>
      <c r="DA11" s="229"/>
      <c r="DB11" s="229"/>
      <c r="DC11" s="229"/>
      <c r="DD11" s="229"/>
      <c r="DE11" s="229"/>
      <c r="DF11" s="229"/>
      <c r="DG11" s="229"/>
      <c r="DH11" s="229"/>
      <c r="DI11" s="229"/>
      <c r="DJ11" s="229"/>
      <c r="DK11" s="229"/>
      <c r="DL11" s="229"/>
      <c r="DM11" s="229"/>
      <c r="DN11" s="229"/>
      <c r="DO11" s="229"/>
      <c r="DP11" s="229"/>
      <c r="DQ11" s="229"/>
      <c r="DR11" s="229"/>
      <c r="DS11" s="229"/>
      <c r="DT11" s="229"/>
      <c r="DU11" s="229"/>
      <c r="DV11" s="229"/>
      <c r="DW11" s="229"/>
      <c r="DX11" s="229"/>
      <c r="DY11" s="229"/>
      <c r="DZ11" s="229"/>
      <c r="EA11" s="229"/>
      <c r="EB11" s="229"/>
      <c r="EC11" s="229"/>
      <c r="ED11" s="229"/>
      <c r="EE11" s="229"/>
      <c r="EF11" s="229"/>
      <c r="EG11" s="229"/>
      <c r="EH11" s="229"/>
      <c r="EI11" s="229"/>
      <c r="EJ11" s="229"/>
      <c r="EK11" s="229"/>
      <c r="EL11" s="229"/>
      <c r="EM11" s="229"/>
      <c r="EN11" s="229"/>
      <c r="EO11" s="229"/>
      <c r="EP11" s="229"/>
      <c r="EQ11" s="229"/>
      <c r="ER11" s="229"/>
      <c r="ES11" s="229"/>
      <c r="ET11" s="229"/>
      <c r="EU11" s="229"/>
      <c r="EV11" s="229"/>
      <c r="EW11" s="229"/>
      <c r="EX11" s="229"/>
      <c r="EY11" s="229"/>
      <c r="EZ11" s="229"/>
      <c r="FA11" s="229"/>
      <c r="FB11" s="229"/>
      <c r="FC11" s="229"/>
      <c r="FD11" s="229"/>
      <c r="FE11" s="229"/>
      <c r="FF11" s="229"/>
      <c r="FG11" s="229"/>
      <c r="FH11" s="229"/>
      <c r="FI11" s="229"/>
      <c r="FJ11" s="229"/>
      <c r="FK11" s="229"/>
      <c r="FL11" s="229"/>
      <c r="FM11" s="229"/>
      <c r="FN11" s="229"/>
      <c r="FO11" s="229"/>
      <c r="FP11" s="229"/>
      <c r="FQ11" s="229"/>
      <c r="FR11" s="229"/>
      <c r="FS11" s="229"/>
      <c r="FT11" s="229"/>
      <c r="FU11" s="229"/>
      <c r="FV11" s="229"/>
      <c r="FW11" s="229"/>
      <c r="FX11" s="229"/>
      <c r="FY11" s="229"/>
      <c r="FZ11" s="229"/>
      <c r="GA11" s="229"/>
      <c r="GB11" s="229"/>
      <c r="GC11" s="229"/>
      <c r="GD11" s="229"/>
      <c r="GE11" s="229"/>
      <c r="GF11" s="229"/>
      <c r="GG11" s="229"/>
      <c r="GH11" s="229"/>
      <c r="GI11" s="229"/>
      <c r="GJ11" s="229"/>
      <c r="GK11" s="229"/>
      <c r="GL11" s="229"/>
      <c r="GM11" s="229"/>
      <c r="GN11" s="229"/>
      <c r="GO11" s="229"/>
      <c r="GP11" s="229"/>
      <c r="GQ11" s="229"/>
      <c r="GR11" s="229"/>
      <c r="GS11" s="229"/>
      <c r="GT11" s="229"/>
      <c r="GU11" s="229"/>
      <c r="GV11" s="229"/>
      <c r="GW11" s="229"/>
      <c r="GX11" s="229"/>
      <c r="GY11" s="229"/>
      <c r="GZ11" s="229"/>
      <c r="HA11" s="229"/>
      <c r="HB11" s="229"/>
      <c r="HC11" s="229"/>
      <c r="HD11" s="229"/>
      <c r="HE11" s="229"/>
      <c r="HF11" s="229"/>
      <c r="HG11" s="229"/>
      <c r="HH11" s="229"/>
      <c r="HI11" s="229"/>
      <c r="HJ11" s="229"/>
      <c r="HK11" s="229"/>
      <c r="HL11" s="229"/>
      <c r="HM11" s="229"/>
      <c r="HN11" s="229"/>
      <c r="HO11" s="229"/>
      <c r="HP11" s="229"/>
      <c r="HQ11" s="229"/>
      <c r="HR11" s="229"/>
      <c r="HS11" s="229"/>
      <c r="HT11" s="229"/>
      <c r="HU11" s="229"/>
      <c r="HV11" s="229"/>
      <c r="HW11" s="229"/>
      <c r="HX11" s="229"/>
      <c r="HY11" s="229"/>
      <c r="HZ11" s="229"/>
      <c r="IA11" s="229"/>
      <c r="IB11" s="229"/>
      <c r="IC11" s="229"/>
      <c r="ID11" s="229"/>
      <c r="IE11" s="229"/>
      <c r="IF11" s="229"/>
      <c r="IG11" s="229"/>
      <c r="IH11" s="229"/>
      <c r="II11" s="229"/>
      <c r="IJ11" s="229"/>
      <c r="IK11" s="229"/>
      <c r="IL11" s="229"/>
      <c r="IM11" s="229"/>
      <c r="IN11" s="229"/>
      <c r="IO11" s="229"/>
    </row>
    <row r="12" spans="1:249" ht="21" customHeight="1">
      <c r="A12" s="237"/>
      <c r="B12" s="237"/>
      <c r="C12" s="237"/>
      <c r="D12" s="237"/>
      <c r="E12" s="237"/>
      <c r="F12" s="237"/>
      <c r="G12" s="237"/>
      <c r="H12" s="237"/>
      <c r="I12" s="238"/>
      <c r="J12" s="238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29"/>
      <c r="AF12" s="229"/>
      <c r="AG12" s="229"/>
      <c r="AH12" s="229"/>
      <c r="AI12" s="229"/>
      <c r="AJ12" s="229"/>
      <c r="AK12" s="229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29"/>
      <c r="BR12" s="229"/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29"/>
      <c r="CE12" s="229"/>
      <c r="CF12" s="229"/>
      <c r="CG12" s="229"/>
      <c r="CH12" s="229"/>
      <c r="CI12" s="229"/>
      <c r="CJ12" s="229"/>
      <c r="CK12" s="229"/>
      <c r="CL12" s="229"/>
      <c r="CM12" s="229"/>
      <c r="CN12" s="229"/>
      <c r="CO12" s="229"/>
      <c r="CP12" s="229"/>
      <c r="CQ12" s="229"/>
      <c r="CR12" s="229"/>
      <c r="CS12" s="229"/>
      <c r="CT12" s="229"/>
      <c r="CU12" s="229"/>
      <c r="CV12" s="229"/>
      <c r="CW12" s="229"/>
      <c r="CX12" s="229"/>
      <c r="CY12" s="229"/>
      <c r="CZ12" s="229"/>
      <c r="DA12" s="229"/>
      <c r="DB12" s="229"/>
      <c r="DC12" s="229"/>
      <c r="DD12" s="229"/>
      <c r="DE12" s="229"/>
      <c r="DF12" s="229"/>
      <c r="DG12" s="229"/>
      <c r="DH12" s="229"/>
      <c r="DI12" s="229"/>
      <c r="DJ12" s="229"/>
      <c r="DK12" s="229"/>
      <c r="DL12" s="229"/>
      <c r="DM12" s="229"/>
      <c r="DN12" s="229"/>
      <c r="DO12" s="229"/>
      <c r="DP12" s="229"/>
      <c r="DQ12" s="229"/>
      <c r="DR12" s="229"/>
      <c r="DS12" s="229"/>
      <c r="DT12" s="229"/>
      <c r="DU12" s="229"/>
      <c r="DV12" s="229"/>
      <c r="DW12" s="229"/>
      <c r="DX12" s="229"/>
      <c r="DY12" s="229"/>
      <c r="DZ12" s="229"/>
      <c r="EA12" s="229"/>
      <c r="EB12" s="229"/>
      <c r="EC12" s="229"/>
      <c r="ED12" s="229"/>
      <c r="EE12" s="229"/>
      <c r="EF12" s="229"/>
      <c r="EG12" s="229"/>
      <c r="EH12" s="229"/>
      <c r="EI12" s="229"/>
      <c r="EJ12" s="229"/>
      <c r="EK12" s="229"/>
      <c r="EL12" s="229"/>
      <c r="EM12" s="229"/>
      <c r="EN12" s="229"/>
      <c r="EO12" s="229"/>
      <c r="EP12" s="229"/>
      <c r="EQ12" s="229"/>
      <c r="ER12" s="229"/>
      <c r="ES12" s="229"/>
      <c r="ET12" s="229"/>
      <c r="EU12" s="229"/>
      <c r="EV12" s="229"/>
      <c r="EW12" s="229"/>
      <c r="EX12" s="229"/>
      <c r="EY12" s="229"/>
      <c r="EZ12" s="229"/>
      <c r="FA12" s="229"/>
      <c r="FB12" s="229"/>
      <c r="FC12" s="229"/>
      <c r="FD12" s="229"/>
      <c r="FE12" s="229"/>
      <c r="FF12" s="229"/>
      <c r="FG12" s="229"/>
      <c r="FH12" s="229"/>
      <c r="FI12" s="229"/>
      <c r="FJ12" s="229"/>
      <c r="FK12" s="229"/>
      <c r="FL12" s="229"/>
      <c r="FM12" s="229"/>
      <c r="FN12" s="229"/>
      <c r="FO12" s="229"/>
      <c r="FP12" s="229"/>
      <c r="FQ12" s="229"/>
      <c r="FR12" s="229"/>
      <c r="FS12" s="229"/>
      <c r="FT12" s="229"/>
      <c r="FU12" s="229"/>
      <c r="FV12" s="229"/>
      <c r="FW12" s="229"/>
      <c r="FX12" s="229"/>
      <c r="FY12" s="229"/>
      <c r="FZ12" s="229"/>
      <c r="GA12" s="229"/>
      <c r="GB12" s="229"/>
      <c r="GC12" s="229"/>
      <c r="GD12" s="229"/>
      <c r="GE12" s="229"/>
      <c r="GF12" s="229"/>
      <c r="GG12" s="229"/>
      <c r="GH12" s="229"/>
      <c r="GI12" s="229"/>
      <c r="GJ12" s="229"/>
      <c r="GK12" s="229"/>
      <c r="GL12" s="229"/>
      <c r="GM12" s="229"/>
      <c r="GN12" s="229"/>
      <c r="GO12" s="229"/>
      <c r="GP12" s="229"/>
      <c r="GQ12" s="229"/>
      <c r="GR12" s="229"/>
      <c r="GS12" s="229"/>
      <c r="GT12" s="229"/>
      <c r="GU12" s="229"/>
      <c r="GV12" s="229"/>
      <c r="GW12" s="229"/>
      <c r="GX12" s="229"/>
      <c r="GY12" s="229"/>
      <c r="GZ12" s="229"/>
      <c r="HA12" s="229"/>
      <c r="HB12" s="229"/>
      <c r="HC12" s="229"/>
      <c r="HD12" s="229"/>
      <c r="HE12" s="229"/>
      <c r="HF12" s="229"/>
      <c r="HG12" s="229"/>
      <c r="HH12" s="229"/>
      <c r="HI12" s="229"/>
      <c r="HJ12" s="229"/>
      <c r="HK12" s="229"/>
      <c r="HL12" s="229"/>
      <c r="HM12" s="229"/>
      <c r="HN12" s="229"/>
      <c r="HO12" s="229"/>
      <c r="HP12" s="229"/>
      <c r="HQ12" s="229"/>
      <c r="HR12" s="229"/>
      <c r="HS12" s="229"/>
      <c r="HT12" s="229"/>
      <c r="HU12" s="229"/>
      <c r="HV12" s="229"/>
      <c r="HW12" s="229"/>
      <c r="HX12" s="229"/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/>
      <c r="IK12" s="229"/>
      <c r="IL12" s="229"/>
      <c r="IM12" s="229"/>
      <c r="IN12" s="229"/>
      <c r="IO12" s="229"/>
    </row>
    <row r="13" spans="1:249">
      <c r="A13" s="239"/>
      <c r="B13" s="240"/>
    </row>
    <row r="14" spans="1:249" ht="24.75" customHeight="1">
      <c r="A14" s="31" t="s">
        <v>4</v>
      </c>
      <c r="B14" s="31" t="s">
        <v>5</v>
      </c>
      <c r="C14" s="31" t="s">
        <v>6</v>
      </c>
      <c r="D14" s="29" t="s">
        <v>1795</v>
      </c>
      <c r="E14" s="30"/>
      <c r="F14" s="2"/>
      <c r="G14" s="29"/>
      <c r="H14" s="29"/>
      <c r="I14" s="29"/>
      <c r="J14" s="29"/>
      <c r="K14" s="29"/>
      <c r="L14" s="1" t="s">
        <v>1796</v>
      </c>
      <c r="M14" s="241"/>
      <c r="N14" s="242"/>
      <c r="O14" s="242"/>
      <c r="P14" s="242"/>
      <c r="Q14" s="243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229"/>
      <c r="CU14" s="229"/>
      <c r="CV14" s="229"/>
      <c r="CW14" s="229"/>
      <c r="CX14" s="229"/>
      <c r="CY14" s="229"/>
      <c r="CZ14" s="229"/>
      <c r="DA14" s="229"/>
      <c r="DB14" s="229"/>
      <c r="DC14" s="229"/>
      <c r="DD14" s="229"/>
      <c r="DE14" s="229"/>
      <c r="DF14" s="229"/>
      <c r="DG14" s="229"/>
      <c r="DH14" s="229"/>
      <c r="DI14" s="229"/>
      <c r="DJ14" s="229"/>
      <c r="DK14" s="229"/>
      <c r="DL14" s="229"/>
      <c r="DM14" s="229"/>
      <c r="DN14" s="229"/>
      <c r="DO14" s="229"/>
      <c r="DP14" s="229"/>
      <c r="DQ14" s="229"/>
      <c r="DR14" s="229"/>
      <c r="DS14" s="229"/>
      <c r="DT14" s="229"/>
      <c r="DU14" s="229"/>
      <c r="DV14" s="229"/>
      <c r="DW14" s="229"/>
      <c r="DX14" s="229"/>
      <c r="DY14" s="229"/>
      <c r="DZ14" s="229"/>
      <c r="EA14" s="229"/>
      <c r="EB14" s="229"/>
      <c r="EC14" s="229"/>
      <c r="ED14" s="229"/>
      <c r="EE14" s="229"/>
      <c r="EF14" s="229"/>
      <c r="EG14" s="229"/>
      <c r="EH14" s="229"/>
      <c r="EI14" s="229"/>
      <c r="EJ14" s="229"/>
      <c r="EK14" s="229"/>
      <c r="EL14" s="229"/>
      <c r="EM14" s="229"/>
      <c r="EN14" s="229"/>
      <c r="EO14" s="229"/>
      <c r="EP14" s="229"/>
      <c r="EQ14" s="229"/>
      <c r="ER14" s="229"/>
      <c r="ES14" s="229"/>
      <c r="ET14" s="229"/>
      <c r="EU14" s="229"/>
      <c r="EV14" s="229"/>
      <c r="EW14" s="229"/>
      <c r="EX14" s="229"/>
      <c r="EY14" s="229"/>
      <c r="EZ14" s="229"/>
      <c r="FA14" s="229"/>
      <c r="FB14" s="229"/>
      <c r="FC14" s="229"/>
      <c r="FD14" s="229"/>
      <c r="FE14" s="229"/>
      <c r="FF14" s="229"/>
      <c r="FG14" s="229"/>
      <c r="FH14" s="229"/>
      <c r="FI14" s="229"/>
      <c r="FJ14" s="229"/>
      <c r="FK14" s="229"/>
      <c r="FL14" s="229"/>
      <c r="FM14" s="229"/>
      <c r="FN14" s="229"/>
      <c r="FO14" s="229"/>
      <c r="FP14" s="229"/>
      <c r="FQ14" s="229"/>
      <c r="FR14" s="229"/>
      <c r="FS14" s="229"/>
      <c r="FT14" s="229"/>
      <c r="FU14" s="229"/>
      <c r="FV14" s="229"/>
      <c r="FW14" s="229"/>
      <c r="FX14" s="229"/>
      <c r="FY14" s="229"/>
      <c r="FZ14" s="229"/>
      <c r="GA14" s="229"/>
      <c r="GB14" s="229"/>
      <c r="GC14" s="229"/>
      <c r="GD14" s="229"/>
      <c r="GE14" s="229"/>
      <c r="GF14" s="229"/>
      <c r="GG14" s="229"/>
      <c r="GH14" s="229"/>
      <c r="GI14" s="229"/>
      <c r="GJ14" s="229"/>
      <c r="GK14" s="229"/>
      <c r="GL14" s="229"/>
      <c r="GM14" s="229"/>
      <c r="GN14" s="229"/>
      <c r="GO14" s="229"/>
      <c r="GP14" s="229"/>
      <c r="GQ14" s="229"/>
      <c r="GR14" s="229"/>
      <c r="GS14" s="229"/>
      <c r="GT14" s="229"/>
      <c r="GU14" s="229"/>
      <c r="GV14" s="229"/>
      <c r="GW14" s="229"/>
      <c r="GX14" s="229"/>
      <c r="GY14" s="229"/>
      <c r="GZ14" s="229"/>
      <c r="HA14" s="229"/>
      <c r="HB14" s="229"/>
      <c r="HC14" s="229"/>
      <c r="HD14" s="229"/>
      <c r="HE14" s="229"/>
      <c r="HF14" s="229"/>
      <c r="HG14" s="229"/>
      <c r="HH14" s="229"/>
      <c r="HI14" s="229"/>
      <c r="HJ14" s="229"/>
      <c r="HK14" s="229"/>
      <c r="HL14" s="229"/>
      <c r="HM14" s="229"/>
      <c r="HN14" s="229"/>
      <c r="HO14" s="229"/>
      <c r="HP14" s="229"/>
      <c r="HQ14" s="229"/>
      <c r="HR14" s="229"/>
      <c r="HS14" s="229"/>
      <c r="HT14" s="229"/>
      <c r="HU14" s="229"/>
      <c r="HV14" s="229"/>
      <c r="HW14" s="229"/>
      <c r="HX14" s="229"/>
      <c r="HY14" s="229"/>
      <c r="HZ14" s="229"/>
      <c r="IA14" s="229"/>
      <c r="IB14" s="229"/>
      <c r="IC14" s="229"/>
      <c r="ID14" s="229"/>
      <c r="IE14" s="229"/>
      <c r="IF14" s="229"/>
      <c r="IG14" s="229"/>
      <c r="IH14" s="229"/>
      <c r="II14" s="229"/>
      <c r="IJ14" s="229"/>
      <c r="IK14" s="229"/>
      <c r="IL14" s="229"/>
      <c r="IM14" s="229"/>
      <c r="IN14" s="229"/>
      <c r="IO14" s="229"/>
    </row>
    <row r="15" spans="1:249" ht="35.25" customHeight="1">
      <c r="A15" s="244"/>
      <c r="B15" s="244"/>
      <c r="C15" s="244"/>
      <c r="D15" s="31"/>
      <c r="E15" s="31"/>
      <c r="F15" s="1" t="s">
        <v>1797</v>
      </c>
      <c r="G15" s="245"/>
      <c r="H15" s="1" t="s">
        <v>1798</v>
      </c>
      <c r="I15" s="245"/>
      <c r="J15" s="1" t="s">
        <v>1799</v>
      </c>
      <c r="K15" s="245"/>
      <c r="L15" s="3"/>
      <c r="M15" s="246"/>
      <c r="N15" s="1" t="s">
        <v>1800</v>
      </c>
      <c r="O15" s="245"/>
      <c r="P15" s="1" t="s">
        <v>1801</v>
      </c>
      <c r="Q15" s="247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</row>
    <row r="16" spans="1:249" ht="18.75" customHeight="1">
      <c r="A16" s="248"/>
      <c r="B16" s="248"/>
      <c r="C16" s="248"/>
      <c r="D16" s="32"/>
      <c r="E16" s="33" t="s">
        <v>1802</v>
      </c>
      <c r="F16" s="32"/>
      <c r="G16" s="33" t="s">
        <v>1802</v>
      </c>
      <c r="H16" s="32"/>
      <c r="I16" s="33" t="s">
        <v>1802</v>
      </c>
      <c r="J16" s="32"/>
      <c r="K16" s="33" t="s">
        <v>1802</v>
      </c>
      <c r="L16" s="32"/>
      <c r="M16" s="33" t="s">
        <v>1802</v>
      </c>
      <c r="N16" s="32"/>
      <c r="O16" s="33" t="s">
        <v>1802</v>
      </c>
      <c r="P16" s="32"/>
      <c r="Q16" s="33" t="s">
        <v>1802</v>
      </c>
    </row>
    <row r="17" spans="1:249">
      <c r="A17" s="38" t="s">
        <v>11</v>
      </c>
      <c r="B17" s="38" t="s">
        <v>12</v>
      </c>
      <c r="C17" s="38" t="s">
        <v>13</v>
      </c>
      <c r="D17" s="34" t="s">
        <v>14</v>
      </c>
      <c r="E17" s="34" t="s">
        <v>15</v>
      </c>
      <c r="F17" s="34" t="s">
        <v>16</v>
      </c>
      <c r="G17" s="34" t="s">
        <v>17</v>
      </c>
      <c r="H17" s="34" t="s">
        <v>21</v>
      </c>
      <c r="I17" s="34" t="s">
        <v>22</v>
      </c>
      <c r="J17" s="34" t="s">
        <v>23</v>
      </c>
      <c r="K17" s="34" t="s">
        <v>24</v>
      </c>
      <c r="L17" s="34" t="s">
        <v>25</v>
      </c>
      <c r="M17" s="34" t="s">
        <v>26</v>
      </c>
      <c r="N17" s="34" t="s">
        <v>1803</v>
      </c>
      <c r="O17" s="34" t="s">
        <v>27</v>
      </c>
      <c r="P17" s="34" t="s">
        <v>28</v>
      </c>
      <c r="Q17" s="34" t="s">
        <v>29</v>
      </c>
    </row>
    <row r="18" spans="1:249" ht="27.75" customHeight="1">
      <c r="A18" s="249" t="s">
        <v>1804</v>
      </c>
      <c r="B18" s="249"/>
      <c r="C18" s="249"/>
      <c r="D18" s="250">
        <f>+D19+D20</f>
        <v>21206</v>
      </c>
      <c r="E18" s="250">
        <f t="shared" ref="E18:Q18" si="0">+E19+E20</f>
        <v>8366</v>
      </c>
      <c r="F18" s="250">
        <f t="shared" si="0"/>
        <v>2521</v>
      </c>
      <c r="G18" s="250">
        <f t="shared" si="0"/>
        <v>1140</v>
      </c>
      <c r="H18" s="250">
        <f t="shared" si="0"/>
        <v>13499</v>
      </c>
      <c r="I18" s="250">
        <f t="shared" si="0"/>
        <v>5449</v>
      </c>
      <c r="J18" s="250">
        <f t="shared" si="0"/>
        <v>5186</v>
      </c>
      <c r="K18" s="250">
        <f t="shared" si="0"/>
        <v>1777</v>
      </c>
      <c r="L18" s="250">
        <f t="shared" si="0"/>
        <v>966</v>
      </c>
      <c r="M18" s="250">
        <f t="shared" si="0"/>
        <v>341</v>
      </c>
      <c r="N18" s="250">
        <f t="shared" si="0"/>
        <v>535</v>
      </c>
      <c r="O18" s="250">
        <f t="shared" si="0"/>
        <v>141</v>
      </c>
      <c r="P18" s="250">
        <f t="shared" si="0"/>
        <v>431</v>
      </c>
      <c r="Q18" s="250">
        <f t="shared" si="0"/>
        <v>200</v>
      </c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229"/>
      <c r="DL18" s="229"/>
      <c r="DM18" s="229"/>
      <c r="DN18" s="229"/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229"/>
      <c r="EE18" s="229"/>
      <c r="EF18" s="229"/>
      <c r="EG18" s="229"/>
      <c r="EH18" s="229"/>
      <c r="EI18" s="229"/>
      <c r="EJ18" s="229"/>
      <c r="EK18" s="229"/>
      <c r="EL18" s="229"/>
      <c r="EM18" s="229"/>
      <c r="EN18" s="229"/>
      <c r="EO18" s="229"/>
      <c r="EP18" s="229"/>
      <c r="EQ18" s="229"/>
      <c r="ER18" s="229"/>
      <c r="ES18" s="229"/>
      <c r="ET18" s="229"/>
      <c r="EU18" s="229"/>
      <c r="EV18" s="229"/>
      <c r="EW18" s="229"/>
      <c r="EX18" s="229"/>
      <c r="EY18" s="229"/>
      <c r="EZ18" s="229"/>
      <c r="FA18" s="229"/>
      <c r="FB18" s="229"/>
      <c r="FC18" s="229"/>
      <c r="FD18" s="229"/>
      <c r="FE18" s="229"/>
      <c r="FF18" s="229"/>
      <c r="FG18" s="229"/>
      <c r="FH18" s="229"/>
      <c r="FI18" s="229"/>
      <c r="FJ18" s="229"/>
      <c r="FK18" s="229"/>
      <c r="FL18" s="229"/>
      <c r="FM18" s="229"/>
      <c r="FN18" s="229"/>
      <c r="FO18" s="229"/>
      <c r="FP18" s="229"/>
      <c r="FQ18" s="229"/>
      <c r="FR18" s="229"/>
      <c r="FS18" s="229"/>
      <c r="FT18" s="229"/>
      <c r="FU18" s="229"/>
      <c r="FV18" s="229"/>
      <c r="FW18" s="229"/>
      <c r="FX18" s="229"/>
      <c r="FY18" s="229"/>
      <c r="FZ18" s="229"/>
      <c r="GA18" s="229"/>
      <c r="GB18" s="229"/>
      <c r="GC18" s="229"/>
      <c r="GD18" s="229"/>
      <c r="GE18" s="229"/>
      <c r="GF18" s="229"/>
      <c r="GG18" s="229"/>
      <c r="GH18" s="229"/>
      <c r="GI18" s="229"/>
      <c r="GJ18" s="229"/>
      <c r="GK18" s="229"/>
      <c r="GL18" s="229"/>
      <c r="GM18" s="229"/>
      <c r="GN18" s="229"/>
      <c r="GO18" s="229"/>
      <c r="GP18" s="229"/>
      <c r="GQ18" s="229"/>
      <c r="GR18" s="229"/>
      <c r="GS18" s="229"/>
      <c r="GT18" s="229"/>
      <c r="GU18" s="229"/>
      <c r="GV18" s="229"/>
      <c r="GW18" s="229"/>
      <c r="GX18" s="229"/>
      <c r="GY18" s="229"/>
      <c r="GZ18" s="229"/>
      <c r="HA18" s="229"/>
      <c r="HB18" s="229"/>
      <c r="HC18" s="229"/>
      <c r="HD18" s="229"/>
      <c r="HE18" s="229"/>
      <c r="HF18" s="229"/>
      <c r="HG18" s="229"/>
      <c r="HH18" s="229"/>
      <c r="HI18" s="229"/>
      <c r="HJ18" s="229"/>
      <c r="HK18" s="229"/>
      <c r="HL18" s="229"/>
      <c r="HM18" s="229"/>
      <c r="HN18" s="229"/>
      <c r="HO18" s="229"/>
      <c r="HP18" s="229"/>
      <c r="HQ18" s="229"/>
      <c r="HR18" s="229"/>
      <c r="HS18" s="229"/>
      <c r="HT18" s="229"/>
      <c r="HU18" s="229"/>
      <c r="HV18" s="229"/>
      <c r="HW18" s="229"/>
      <c r="HX18" s="229"/>
      <c r="HY18" s="229"/>
      <c r="HZ18" s="229"/>
      <c r="IA18" s="229"/>
      <c r="IB18" s="229"/>
      <c r="IC18" s="229"/>
      <c r="ID18" s="229"/>
      <c r="IE18" s="229"/>
      <c r="IF18" s="229"/>
      <c r="IG18" s="229"/>
      <c r="IH18" s="229"/>
      <c r="II18" s="229"/>
      <c r="IJ18" s="229"/>
      <c r="IK18" s="229"/>
      <c r="IL18" s="229"/>
      <c r="IM18" s="229"/>
      <c r="IN18" s="229"/>
      <c r="IO18" s="229"/>
    </row>
    <row r="19" spans="1:249" ht="27.75" customHeight="1">
      <c r="A19" s="251" t="s">
        <v>14</v>
      </c>
      <c r="B19" s="252" t="s">
        <v>1805</v>
      </c>
      <c r="C19" s="252"/>
      <c r="D19" s="250">
        <f t="shared" ref="D19:Q19" si="1">+D54+D538+D942+D978</f>
        <v>15493</v>
      </c>
      <c r="E19" s="250">
        <f t="shared" si="1"/>
        <v>6025</v>
      </c>
      <c r="F19" s="250">
        <f t="shared" si="1"/>
        <v>1817</v>
      </c>
      <c r="G19" s="250">
        <f t="shared" si="1"/>
        <v>800</v>
      </c>
      <c r="H19" s="250">
        <f t="shared" si="1"/>
        <v>9454</v>
      </c>
      <c r="I19" s="250">
        <f t="shared" si="1"/>
        <v>3721</v>
      </c>
      <c r="J19" s="250">
        <f t="shared" si="1"/>
        <v>4222</v>
      </c>
      <c r="K19" s="250">
        <f t="shared" si="1"/>
        <v>1504</v>
      </c>
      <c r="L19" s="250">
        <f t="shared" si="1"/>
        <v>666</v>
      </c>
      <c r="M19" s="250">
        <f t="shared" si="1"/>
        <v>235</v>
      </c>
      <c r="N19" s="250">
        <f t="shared" si="1"/>
        <v>380</v>
      </c>
      <c r="O19" s="250">
        <f t="shared" si="1"/>
        <v>99</v>
      </c>
      <c r="P19" s="250">
        <f t="shared" si="1"/>
        <v>286</v>
      </c>
      <c r="Q19" s="250">
        <f t="shared" si="1"/>
        <v>136</v>
      </c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229"/>
      <c r="AV19" s="229"/>
      <c r="AW19" s="229"/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229"/>
      <c r="DL19" s="229"/>
      <c r="DM19" s="229"/>
      <c r="DN19" s="229"/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229"/>
      <c r="EE19" s="229"/>
      <c r="EF19" s="229"/>
      <c r="EG19" s="229"/>
      <c r="EH19" s="229"/>
      <c r="EI19" s="229"/>
      <c r="EJ19" s="229"/>
      <c r="EK19" s="229"/>
      <c r="EL19" s="229"/>
      <c r="EM19" s="229"/>
      <c r="EN19" s="229"/>
      <c r="EO19" s="229"/>
      <c r="EP19" s="229"/>
      <c r="EQ19" s="229"/>
      <c r="ER19" s="229"/>
      <c r="ES19" s="229"/>
      <c r="ET19" s="229"/>
      <c r="EU19" s="229"/>
      <c r="EV19" s="229"/>
      <c r="EW19" s="229"/>
      <c r="EX19" s="229"/>
      <c r="EY19" s="229"/>
      <c r="EZ19" s="229"/>
      <c r="FA19" s="229"/>
      <c r="FB19" s="229"/>
      <c r="FC19" s="229"/>
      <c r="FD19" s="229"/>
      <c r="FE19" s="229"/>
      <c r="FF19" s="229"/>
      <c r="FG19" s="229"/>
      <c r="FH19" s="229"/>
      <c r="FI19" s="229"/>
      <c r="FJ19" s="229"/>
      <c r="FK19" s="229"/>
      <c r="FL19" s="229"/>
      <c r="FM19" s="229"/>
      <c r="FN19" s="229"/>
      <c r="FO19" s="229"/>
      <c r="FP19" s="229"/>
      <c r="FQ19" s="229"/>
      <c r="FR19" s="229"/>
      <c r="FS19" s="229"/>
      <c r="FT19" s="229"/>
      <c r="FU19" s="229"/>
      <c r="FV19" s="229"/>
      <c r="FW19" s="229"/>
      <c r="FX19" s="229"/>
      <c r="FY19" s="229"/>
      <c r="FZ19" s="229"/>
      <c r="GA19" s="229"/>
      <c r="GB19" s="229"/>
      <c r="GC19" s="229"/>
      <c r="GD19" s="229"/>
      <c r="GE19" s="229"/>
      <c r="GF19" s="229"/>
      <c r="GG19" s="229"/>
      <c r="GH19" s="229"/>
      <c r="GI19" s="229"/>
      <c r="GJ19" s="229"/>
      <c r="GK19" s="229"/>
      <c r="GL19" s="229"/>
      <c r="GM19" s="229"/>
      <c r="GN19" s="229"/>
      <c r="GO19" s="229"/>
      <c r="GP19" s="229"/>
      <c r="GQ19" s="229"/>
      <c r="GR19" s="229"/>
      <c r="GS19" s="229"/>
      <c r="GT19" s="229"/>
      <c r="GU19" s="229"/>
      <c r="GV19" s="229"/>
      <c r="GW19" s="229"/>
      <c r="GX19" s="229"/>
      <c r="GY19" s="229"/>
      <c r="GZ19" s="229"/>
      <c r="HA19" s="229"/>
      <c r="HB19" s="229"/>
      <c r="HC19" s="229"/>
      <c r="HD19" s="229"/>
      <c r="HE19" s="229"/>
      <c r="HF19" s="229"/>
      <c r="HG19" s="229"/>
      <c r="HH19" s="229"/>
      <c r="HI19" s="229"/>
      <c r="HJ19" s="229"/>
      <c r="HK19" s="229"/>
      <c r="HL19" s="229"/>
      <c r="HM19" s="229"/>
      <c r="HN19" s="229"/>
      <c r="HO19" s="229"/>
      <c r="HP19" s="229"/>
      <c r="HQ19" s="229"/>
      <c r="HR19" s="229"/>
      <c r="HS19" s="229"/>
      <c r="HT19" s="229"/>
      <c r="HU19" s="229"/>
      <c r="HV19" s="229"/>
      <c r="HW19" s="229"/>
      <c r="HX19" s="229"/>
      <c r="HY19" s="229"/>
      <c r="HZ19" s="229"/>
      <c r="IA19" s="229"/>
      <c r="IB19" s="229"/>
      <c r="IC19" s="229"/>
      <c r="ID19" s="229"/>
      <c r="IE19" s="229"/>
      <c r="IF19" s="229"/>
      <c r="IG19" s="229"/>
      <c r="IH19" s="229"/>
      <c r="II19" s="229"/>
      <c r="IJ19" s="229"/>
      <c r="IK19" s="229"/>
      <c r="IL19" s="229"/>
      <c r="IM19" s="229"/>
      <c r="IN19" s="229"/>
      <c r="IO19" s="229"/>
    </row>
    <row r="20" spans="1:249" ht="27.75" customHeight="1">
      <c r="A20" s="251"/>
      <c r="B20" s="252" t="s">
        <v>1806</v>
      </c>
      <c r="C20" s="252"/>
      <c r="D20" s="250">
        <f t="shared" ref="D20:Q20" si="2">+D390+D880+D954+D1054</f>
        <v>5713</v>
      </c>
      <c r="E20" s="250">
        <f t="shared" si="2"/>
        <v>2341</v>
      </c>
      <c r="F20" s="250">
        <f t="shared" si="2"/>
        <v>704</v>
      </c>
      <c r="G20" s="250">
        <f t="shared" si="2"/>
        <v>340</v>
      </c>
      <c r="H20" s="250">
        <f t="shared" si="2"/>
        <v>4045</v>
      </c>
      <c r="I20" s="250">
        <f t="shared" si="2"/>
        <v>1728</v>
      </c>
      <c r="J20" s="250">
        <f t="shared" si="2"/>
        <v>964</v>
      </c>
      <c r="K20" s="250">
        <f t="shared" si="2"/>
        <v>273</v>
      </c>
      <c r="L20" s="250">
        <f t="shared" si="2"/>
        <v>300</v>
      </c>
      <c r="M20" s="250">
        <f t="shared" si="2"/>
        <v>106</v>
      </c>
      <c r="N20" s="250">
        <f t="shared" si="2"/>
        <v>155</v>
      </c>
      <c r="O20" s="250">
        <f t="shared" si="2"/>
        <v>42</v>
      </c>
      <c r="P20" s="250">
        <f t="shared" si="2"/>
        <v>145</v>
      </c>
      <c r="Q20" s="250">
        <f t="shared" si="2"/>
        <v>64</v>
      </c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229"/>
      <c r="BR20" s="229"/>
      <c r="BS20" s="229"/>
      <c r="BT20" s="229"/>
      <c r="BU20" s="229"/>
      <c r="BV20" s="229"/>
      <c r="BW20" s="229"/>
      <c r="BX20" s="229"/>
      <c r="BY20" s="229"/>
      <c r="BZ20" s="229"/>
      <c r="CA20" s="229"/>
      <c r="CB20" s="229"/>
      <c r="CC20" s="229"/>
      <c r="CD20" s="229"/>
      <c r="CE20" s="229"/>
      <c r="CF20" s="229"/>
      <c r="CG20" s="229"/>
      <c r="CH20" s="229"/>
      <c r="CI20" s="229"/>
      <c r="CJ20" s="229"/>
      <c r="CK20" s="229"/>
      <c r="CL20" s="229"/>
      <c r="CM20" s="229"/>
      <c r="CN20" s="229"/>
      <c r="CO20" s="229"/>
      <c r="CP20" s="229"/>
      <c r="CQ20" s="229"/>
      <c r="CR20" s="229"/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29"/>
      <c r="DM20" s="229"/>
      <c r="DN20" s="229"/>
      <c r="DO20" s="229"/>
      <c r="DP20" s="229"/>
      <c r="DQ20" s="229"/>
      <c r="DR20" s="229"/>
      <c r="DS20" s="229"/>
      <c r="DT20" s="229"/>
      <c r="DU20" s="229"/>
      <c r="DV20" s="229"/>
      <c r="DW20" s="229"/>
      <c r="DX20" s="229"/>
      <c r="DY20" s="229"/>
      <c r="DZ20" s="229"/>
      <c r="EA20" s="229"/>
      <c r="EB20" s="229"/>
      <c r="EC20" s="229"/>
      <c r="ED20" s="229"/>
      <c r="EE20" s="229"/>
      <c r="EF20" s="229"/>
      <c r="EG20" s="229"/>
      <c r="EH20" s="229"/>
      <c r="EI20" s="229"/>
      <c r="EJ20" s="229"/>
      <c r="EK20" s="229"/>
      <c r="EL20" s="229"/>
      <c r="EM20" s="229"/>
      <c r="EN20" s="229"/>
      <c r="EO20" s="229"/>
      <c r="EP20" s="229"/>
      <c r="EQ20" s="229"/>
      <c r="ER20" s="229"/>
      <c r="ES20" s="229"/>
      <c r="ET20" s="229"/>
      <c r="EU20" s="229"/>
      <c r="EV20" s="229"/>
      <c r="EW20" s="229"/>
      <c r="EX20" s="229"/>
      <c r="EY20" s="229"/>
      <c r="EZ20" s="229"/>
      <c r="FA20" s="229"/>
      <c r="FB20" s="229"/>
      <c r="FC20" s="229"/>
      <c r="FD20" s="229"/>
      <c r="FE20" s="229"/>
      <c r="FF20" s="229"/>
      <c r="FG20" s="229"/>
      <c r="FH20" s="229"/>
      <c r="FI20" s="229"/>
      <c r="FJ20" s="229"/>
      <c r="FK20" s="229"/>
      <c r="FL20" s="229"/>
      <c r="FM20" s="229"/>
      <c r="FN20" s="229"/>
      <c r="FO20" s="229"/>
      <c r="FP20" s="229"/>
      <c r="FQ20" s="229"/>
      <c r="FR20" s="229"/>
      <c r="FS20" s="229"/>
      <c r="FT20" s="229"/>
      <c r="FU20" s="229"/>
      <c r="FV20" s="229"/>
      <c r="FW20" s="229"/>
      <c r="FX20" s="229"/>
      <c r="FY20" s="229"/>
      <c r="FZ20" s="229"/>
      <c r="GA20" s="229"/>
      <c r="GB20" s="229"/>
      <c r="GC20" s="229"/>
      <c r="GD20" s="229"/>
      <c r="GE20" s="229"/>
      <c r="GF20" s="229"/>
      <c r="GG20" s="229"/>
      <c r="GH20" s="229"/>
      <c r="GI20" s="229"/>
      <c r="GJ20" s="229"/>
      <c r="GK20" s="229"/>
      <c r="GL20" s="229"/>
      <c r="GM20" s="229"/>
      <c r="GN20" s="229"/>
      <c r="GO20" s="229"/>
      <c r="GP20" s="229"/>
      <c r="GQ20" s="229"/>
      <c r="GR20" s="229"/>
      <c r="GS20" s="229"/>
      <c r="GT20" s="229"/>
      <c r="GU20" s="229"/>
      <c r="GV20" s="229"/>
      <c r="GW20" s="229"/>
      <c r="GX20" s="229"/>
      <c r="GY20" s="229"/>
      <c r="GZ20" s="229"/>
      <c r="HA20" s="229"/>
      <c r="HB20" s="229"/>
      <c r="HC20" s="229"/>
      <c r="HD20" s="229"/>
      <c r="HE20" s="229"/>
      <c r="HF20" s="229"/>
      <c r="HG20" s="229"/>
      <c r="HH20" s="229"/>
      <c r="HI20" s="229"/>
      <c r="HJ20" s="229"/>
      <c r="HK20" s="229"/>
      <c r="HL20" s="229"/>
      <c r="HM20" s="229"/>
      <c r="HN20" s="229"/>
      <c r="HO20" s="229"/>
      <c r="HP20" s="229"/>
      <c r="HQ20" s="229"/>
      <c r="HR20" s="229"/>
      <c r="HS20" s="229"/>
      <c r="HT20" s="229"/>
      <c r="HU20" s="229"/>
      <c r="HV20" s="229"/>
      <c r="HW20" s="229"/>
      <c r="HX20" s="229"/>
      <c r="HY20" s="229"/>
      <c r="HZ20" s="229"/>
      <c r="IA20" s="229"/>
      <c r="IB20" s="229"/>
      <c r="IC20" s="229"/>
      <c r="ID20" s="229"/>
      <c r="IE20" s="229"/>
      <c r="IF20" s="229"/>
      <c r="IG20" s="229"/>
      <c r="IH20" s="229"/>
      <c r="II20" s="229"/>
      <c r="IJ20" s="229"/>
      <c r="IK20" s="229"/>
      <c r="IL20" s="229"/>
      <c r="IM20" s="229"/>
      <c r="IN20" s="229"/>
      <c r="IO20" s="229"/>
    </row>
    <row r="21" spans="1:249" ht="27.75" customHeight="1">
      <c r="A21" s="251" t="s">
        <v>15</v>
      </c>
      <c r="B21" s="252" t="s">
        <v>1807</v>
      </c>
      <c r="C21" s="252"/>
      <c r="D21" s="250">
        <f t="shared" ref="D21:Q21" si="3">+D194+D270+D328+D379+D391+D416+D422+D436+D440+D448+D463+D470+D476+D481+D485+D499+D507+D511+D520+D524+D529+D539+D690+D819+D881+D902+D914+D930+D943+D955+D959+D970+D975+D979+D994+D1008+D1032+D1035+D1043+D1047+D1055+D1060</f>
        <v>9435</v>
      </c>
      <c r="E21" s="250">
        <f t="shared" si="3"/>
        <v>3232</v>
      </c>
      <c r="F21" s="250">
        <f t="shared" si="3"/>
        <v>1712</v>
      </c>
      <c r="G21" s="250">
        <f t="shared" si="3"/>
        <v>861</v>
      </c>
      <c r="H21" s="250">
        <f t="shared" si="3"/>
        <v>5162</v>
      </c>
      <c r="I21" s="250">
        <f t="shared" si="3"/>
        <v>1864</v>
      </c>
      <c r="J21" s="250">
        <f t="shared" si="3"/>
        <v>2561</v>
      </c>
      <c r="K21" s="250">
        <f t="shared" si="3"/>
        <v>507</v>
      </c>
      <c r="L21" s="250">
        <f t="shared" si="3"/>
        <v>641</v>
      </c>
      <c r="M21" s="250">
        <f t="shared" si="3"/>
        <v>226</v>
      </c>
      <c r="N21" s="250">
        <f t="shared" si="3"/>
        <v>332</v>
      </c>
      <c r="O21" s="250">
        <f t="shared" si="3"/>
        <v>87</v>
      </c>
      <c r="P21" s="250">
        <f t="shared" si="3"/>
        <v>309</v>
      </c>
      <c r="Q21" s="250">
        <f t="shared" si="3"/>
        <v>139</v>
      </c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  <c r="AS21" s="229"/>
      <c r="AT21" s="229"/>
      <c r="AU21" s="229"/>
      <c r="AV21" s="229"/>
      <c r="AW21" s="229"/>
      <c r="AX21" s="229"/>
      <c r="AY21" s="229"/>
      <c r="AZ21" s="229"/>
      <c r="BA21" s="229"/>
      <c r="BB21" s="229"/>
      <c r="BC21" s="229"/>
      <c r="BD21" s="229"/>
      <c r="BE21" s="229"/>
      <c r="BF21" s="229"/>
      <c r="BG21" s="229"/>
      <c r="BH21" s="229"/>
      <c r="BI21" s="229"/>
      <c r="BJ21" s="229"/>
      <c r="BK21" s="229"/>
      <c r="BL21" s="229"/>
      <c r="BM21" s="229"/>
      <c r="BN21" s="229"/>
      <c r="BO21" s="229"/>
      <c r="BP21" s="229"/>
      <c r="BQ21" s="229"/>
      <c r="BR21" s="229"/>
      <c r="BS21" s="229"/>
      <c r="BT21" s="229"/>
      <c r="BU21" s="229"/>
      <c r="BV21" s="229"/>
      <c r="BW21" s="229"/>
      <c r="BX21" s="229"/>
      <c r="BY21" s="229"/>
      <c r="BZ21" s="229"/>
      <c r="CA21" s="229"/>
      <c r="CB21" s="229"/>
      <c r="CC21" s="229"/>
      <c r="CD21" s="229"/>
      <c r="CE21" s="229"/>
      <c r="CF21" s="229"/>
      <c r="CG21" s="229"/>
      <c r="CH21" s="229"/>
      <c r="CI21" s="229"/>
      <c r="CJ21" s="229"/>
      <c r="CK21" s="229"/>
      <c r="CL21" s="229"/>
      <c r="CM21" s="229"/>
      <c r="CN21" s="229"/>
      <c r="CO21" s="229"/>
      <c r="CP21" s="229"/>
      <c r="CQ21" s="229"/>
      <c r="CR21" s="229"/>
      <c r="CS21" s="229"/>
      <c r="CT21" s="229"/>
      <c r="CU21" s="229"/>
      <c r="CV21" s="229"/>
      <c r="CW21" s="229"/>
      <c r="CX21" s="229"/>
      <c r="CY21" s="229"/>
      <c r="CZ21" s="229"/>
      <c r="DA21" s="229"/>
      <c r="DB21" s="229"/>
      <c r="DC21" s="229"/>
      <c r="DD21" s="229"/>
      <c r="DE21" s="229"/>
      <c r="DF21" s="229"/>
      <c r="DG21" s="229"/>
      <c r="DH21" s="229"/>
      <c r="DI21" s="229"/>
      <c r="DJ21" s="229"/>
      <c r="DK21" s="229"/>
      <c r="DL21" s="229"/>
      <c r="DM21" s="229"/>
      <c r="DN21" s="229"/>
      <c r="DO21" s="229"/>
      <c r="DP21" s="229"/>
      <c r="DQ21" s="229"/>
      <c r="DR21" s="229"/>
      <c r="DS21" s="229"/>
      <c r="DT21" s="229"/>
      <c r="DU21" s="229"/>
      <c r="DV21" s="229"/>
      <c r="DW21" s="229"/>
      <c r="DX21" s="229"/>
      <c r="DY21" s="229"/>
      <c r="DZ21" s="229"/>
      <c r="EA21" s="229"/>
      <c r="EB21" s="229"/>
      <c r="EC21" s="229"/>
      <c r="ED21" s="229"/>
      <c r="EE21" s="229"/>
      <c r="EF21" s="229"/>
      <c r="EG21" s="229"/>
      <c r="EH21" s="229"/>
      <c r="EI21" s="229"/>
      <c r="EJ21" s="229"/>
      <c r="EK21" s="229"/>
      <c r="EL21" s="229"/>
      <c r="EM21" s="229"/>
      <c r="EN21" s="229"/>
      <c r="EO21" s="229"/>
      <c r="EP21" s="229"/>
      <c r="EQ21" s="229"/>
      <c r="ER21" s="229"/>
      <c r="ES21" s="229"/>
      <c r="ET21" s="229"/>
      <c r="EU21" s="229"/>
      <c r="EV21" s="229"/>
      <c r="EW21" s="229"/>
      <c r="EX21" s="229"/>
      <c r="EY21" s="229"/>
      <c r="EZ21" s="229"/>
      <c r="FA21" s="229"/>
      <c r="FB21" s="229"/>
      <c r="FC21" s="229"/>
      <c r="FD21" s="229"/>
      <c r="FE21" s="229"/>
      <c r="FF21" s="229"/>
      <c r="FG21" s="229"/>
      <c r="FH21" s="229"/>
      <c r="FI21" s="229"/>
      <c r="FJ21" s="229"/>
      <c r="FK21" s="229"/>
      <c r="FL21" s="229"/>
      <c r="FM21" s="229"/>
      <c r="FN21" s="229"/>
      <c r="FO21" s="229"/>
      <c r="FP21" s="229"/>
      <c r="FQ21" s="229"/>
      <c r="FR21" s="229"/>
      <c r="FS21" s="229"/>
      <c r="FT21" s="229"/>
      <c r="FU21" s="229"/>
      <c r="FV21" s="229"/>
      <c r="FW21" s="229"/>
      <c r="FX21" s="229"/>
      <c r="FY21" s="229"/>
      <c r="FZ21" s="229"/>
      <c r="GA21" s="229"/>
      <c r="GB21" s="229"/>
      <c r="GC21" s="229"/>
      <c r="GD21" s="229"/>
      <c r="GE21" s="229"/>
      <c r="GF21" s="229"/>
      <c r="GG21" s="229"/>
      <c r="GH21" s="229"/>
      <c r="GI21" s="229"/>
      <c r="GJ21" s="229"/>
      <c r="GK21" s="229"/>
      <c r="GL21" s="229"/>
      <c r="GM21" s="229"/>
      <c r="GN21" s="229"/>
      <c r="GO21" s="229"/>
      <c r="GP21" s="229"/>
      <c r="GQ21" s="229"/>
      <c r="GR21" s="229"/>
      <c r="GS21" s="229"/>
      <c r="GT21" s="229"/>
      <c r="GU21" s="229"/>
      <c r="GV21" s="229"/>
      <c r="GW21" s="229"/>
      <c r="GX21" s="229"/>
      <c r="GY21" s="229"/>
      <c r="GZ21" s="229"/>
      <c r="HA21" s="229"/>
      <c r="HB21" s="229"/>
      <c r="HC21" s="229"/>
      <c r="HD21" s="229"/>
      <c r="HE21" s="229"/>
      <c r="HF21" s="229"/>
      <c r="HG21" s="229"/>
      <c r="HH21" s="229"/>
      <c r="HI21" s="229"/>
      <c r="HJ21" s="229"/>
      <c r="HK21" s="229"/>
      <c r="HL21" s="229"/>
      <c r="HM21" s="229"/>
      <c r="HN21" s="229"/>
      <c r="HO21" s="229"/>
      <c r="HP21" s="229"/>
      <c r="HQ21" s="229"/>
      <c r="HR21" s="229"/>
      <c r="HS21" s="229"/>
      <c r="HT21" s="229"/>
      <c r="HU21" s="229"/>
      <c r="HV21" s="229"/>
      <c r="HW21" s="229"/>
      <c r="HX21" s="229"/>
      <c r="HY21" s="229"/>
      <c r="HZ21" s="229"/>
      <c r="IA21" s="229"/>
      <c r="IB21" s="229"/>
      <c r="IC21" s="229"/>
      <c r="ID21" s="229"/>
      <c r="IE21" s="229"/>
      <c r="IF21" s="229"/>
      <c r="IG21" s="229"/>
      <c r="IH21" s="229"/>
      <c r="II21" s="229"/>
      <c r="IJ21" s="229"/>
      <c r="IK21" s="229"/>
      <c r="IL21" s="229"/>
      <c r="IM21" s="229"/>
      <c r="IN21" s="229"/>
      <c r="IO21" s="229"/>
    </row>
    <row r="22" spans="1:249" ht="27.75" customHeight="1">
      <c r="A22" s="251"/>
      <c r="B22" s="252" t="s">
        <v>1808</v>
      </c>
      <c r="C22" s="252"/>
      <c r="D22" s="250">
        <f t="shared" ref="D22:Q22" si="4">+D55+D75+D95+D109+D117+D131+D144+D158+D173+D211+D233+D239+D251+D260+D279+D292+D304+D315+D337+D358+D369+D395+D409+D432+D455+D493+D503+D557+D577+D590+D610+D638+D657+D715+D741+D762+D781+D793+D848+D992+D999+D1050</f>
        <v>11771</v>
      </c>
      <c r="E22" s="250">
        <f t="shared" si="4"/>
        <v>5134</v>
      </c>
      <c r="F22" s="250">
        <f t="shared" si="4"/>
        <v>809</v>
      </c>
      <c r="G22" s="250">
        <f t="shared" si="4"/>
        <v>279</v>
      </c>
      <c r="H22" s="250">
        <f t="shared" si="4"/>
        <v>8337</v>
      </c>
      <c r="I22" s="250">
        <f t="shared" si="4"/>
        <v>3585</v>
      </c>
      <c r="J22" s="250">
        <f t="shared" si="4"/>
        <v>2625</v>
      </c>
      <c r="K22" s="250">
        <f t="shared" si="4"/>
        <v>1270</v>
      </c>
      <c r="L22" s="250">
        <f t="shared" si="4"/>
        <v>325</v>
      </c>
      <c r="M22" s="250">
        <f t="shared" si="4"/>
        <v>115</v>
      </c>
      <c r="N22" s="250">
        <f t="shared" si="4"/>
        <v>203</v>
      </c>
      <c r="O22" s="250">
        <f t="shared" si="4"/>
        <v>54</v>
      </c>
      <c r="P22" s="250">
        <f t="shared" si="4"/>
        <v>122</v>
      </c>
      <c r="Q22" s="250">
        <f t="shared" si="4"/>
        <v>61</v>
      </c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  <c r="AS22" s="229"/>
      <c r="AT22" s="229"/>
      <c r="AU22" s="229"/>
      <c r="AV22" s="229"/>
      <c r="AW22" s="229"/>
      <c r="AX22" s="229"/>
      <c r="AY22" s="229"/>
      <c r="AZ22" s="229"/>
      <c r="BA22" s="229"/>
      <c r="BB22" s="229"/>
      <c r="BC22" s="229"/>
      <c r="BD22" s="229"/>
      <c r="BE22" s="229"/>
      <c r="BF22" s="229"/>
      <c r="BG22" s="229"/>
      <c r="BH22" s="229"/>
      <c r="BI22" s="229"/>
      <c r="BJ22" s="229"/>
      <c r="BK22" s="229"/>
      <c r="BL22" s="229"/>
      <c r="BM22" s="229"/>
      <c r="BN22" s="229"/>
      <c r="BO22" s="229"/>
      <c r="BP22" s="229"/>
      <c r="BQ22" s="229"/>
      <c r="BR22" s="229"/>
      <c r="BS22" s="229"/>
      <c r="BT22" s="229"/>
      <c r="BU22" s="229"/>
      <c r="BV22" s="229"/>
      <c r="BW22" s="229"/>
      <c r="BX22" s="229"/>
      <c r="BY22" s="229"/>
      <c r="BZ22" s="229"/>
      <c r="CA22" s="229"/>
      <c r="CB22" s="229"/>
      <c r="CC22" s="229"/>
      <c r="CD22" s="229"/>
      <c r="CE22" s="229"/>
      <c r="CF22" s="229"/>
      <c r="CG22" s="229"/>
      <c r="CH22" s="229"/>
      <c r="CI22" s="229"/>
      <c r="CJ22" s="229"/>
      <c r="CK22" s="229"/>
      <c r="CL22" s="229"/>
      <c r="CM22" s="229"/>
      <c r="CN22" s="229"/>
      <c r="CO22" s="229"/>
      <c r="CP22" s="229"/>
      <c r="CQ22" s="229"/>
      <c r="CR22" s="229"/>
      <c r="CS22" s="229"/>
      <c r="CT22" s="229"/>
      <c r="CU22" s="229"/>
      <c r="CV22" s="229"/>
      <c r="CW22" s="229"/>
      <c r="CX22" s="229"/>
      <c r="CY22" s="229"/>
      <c r="CZ22" s="229"/>
      <c r="DA22" s="229"/>
      <c r="DB22" s="229"/>
      <c r="DC22" s="229"/>
      <c r="DD22" s="229"/>
      <c r="DE22" s="229"/>
      <c r="DF22" s="229"/>
      <c r="DG22" s="229"/>
      <c r="DH22" s="229"/>
      <c r="DI22" s="229"/>
      <c r="DJ22" s="229"/>
      <c r="DK22" s="229"/>
      <c r="DL22" s="229"/>
      <c r="DM22" s="229"/>
      <c r="DN22" s="229"/>
      <c r="DO22" s="229"/>
      <c r="DP22" s="229"/>
      <c r="DQ22" s="229"/>
      <c r="DR22" s="229"/>
      <c r="DS22" s="229"/>
      <c r="DT22" s="229"/>
      <c r="DU22" s="229"/>
      <c r="DV22" s="229"/>
      <c r="DW22" s="229"/>
      <c r="DX22" s="229"/>
      <c r="DY22" s="229"/>
      <c r="DZ22" s="229"/>
      <c r="EA22" s="229"/>
      <c r="EB22" s="229"/>
      <c r="EC22" s="229"/>
      <c r="ED22" s="229"/>
      <c r="EE22" s="229"/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29"/>
      <c r="EQ22" s="229"/>
      <c r="ER22" s="229"/>
      <c r="ES22" s="229"/>
      <c r="ET22" s="229"/>
      <c r="EU22" s="229"/>
      <c r="EV22" s="229"/>
      <c r="EW22" s="229"/>
      <c r="EX22" s="229"/>
      <c r="EY22" s="229"/>
      <c r="EZ22" s="229"/>
      <c r="FA22" s="229"/>
      <c r="FB22" s="229"/>
      <c r="FC22" s="229"/>
      <c r="FD22" s="229"/>
      <c r="FE22" s="229"/>
      <c r="FF22" s="229"/>
      <c r="FG22" s="229"/>
      <c r="FH22" s="229"/>
      <c r="FI22" s="229"/>
      <c r="FJ22" s="229"/>
      <c r="FK22" s="229"/>
      <c r="FL22" s="229"/>
      <c r="FM22" s="229"/>
      <c r="FN22" s="229"/>
      <c r="FO22" s="229"/>
      <c r="FP22" s="229"/>
      <c r="FQ22" s="229"/>
      <c r="FR22" s="229"/>
      <c r="FS22" s="229"/>
      <c r="FT22" s="229"/>
      <c r="FU22" s="229"/>
      <c r="FV22" s="229"/>
      <c r="FW22" s="229"/>
      <c r="FX22" s="229"/>
      <c r="FY22" s="229"/>
      <c r="FZ22" s="229"/>
      <c r="GA22" s="229"/>
      <c r="GB22" s="229"/>
      <c r="GC22" s="229"/>
      <c r="GD22" s="229"/>
      <c r="GE22" s="229"/>
      <c r="GF22" s="229"/>
      <c r="GG22" s="229"/>
      <c r="GH22" s="229"/>
      <c r="GI22" s="229"/>
      <c r="GJ22" s="229"/>
      <c r="GK22" s="229"/>
      <c r="GL22" s="229"/>
      <c r="GM22" s="229"/>
      <c r="GN22" s="229"/>
      <c r="GO22" s="229"/>
      <c r="GP22" s="229"/>
      <c r="GQ22" s="229"/>
      <c r="GR22" s="229"/>
      <c r="GS22" s="229"/>
      <c r="GT22" s="229"/>
      <c r="GU22" s="229"/>
      <c r="GV22" s="229"/>
      <c r="GW22" s="229"/>
      <c r="GX22" s="229"/>
      <c r="GY22" s="229"/>
      <c r="GZ22" s="229"/>
      <c r="HA22" s="229"/>
      <c r="HB22" s="229"/>
      <c r="HC22" s="229"/>
      <c r="HD22" s="229"/>
      <c r="HE22" s="229"/>
      <c r="HF22" s="229"/>
      <c r="HG22" s="229"/>
      <c r="HH22" s="229"/>
      <c r="HI22" s="229"/>
      <c r="HJ22" s="229"/>
      <c r="HK22" s="229"/>
      <c r="HL22" s="229"/>
      <c r="HM22" s="229"/>
      <c r="HN22" s="229"/>
      <c r="HO22" s="229"/>
      <c r="HP22" s="229"/>
      <c r="HQ22" s="229"/>
      <c r="HR22" s="229"/>
      <c r="HS22" s="229"/>
      <c r="HT22" s="229"/>
      <c r="HU22" s="229"/>
      <c r="HV22" s="229"/>
      <c r="HW22" s="229"/>
      <c r="HX22" s="229"/>
      <c r="HY22" s="229"/>
      <c r="HZ22" s="229"/>
      <c r="IA22" s="229"/>
      <c r="IB22" s="229"/>
      <c r="IC22" s="229"/>
      <c r="ID22" s="229"/>
      <c r="IE22" s="229"/>
      <c r="IF22" s="229"/>
      <c r="IG22" s="229"/>
      <c r="IH22" s="229"/>
      <c r="II22" s="229"/>
      <c r="IJ22" s="229"/>
      <c r="IK22" s="229"/>
      <c r="IL22" s="229"/>
      <c r="IM22" s="229"/>
      <c r="IN22" s="229"/>
      <c r="IO22" s="229"/>
    </row>
    <row r="23" spans="1:249" ht="18" customHeight="1">
      <c r="A23" s="253" t="s">
        <v>3</v>
      </c>
      <c r="B23" s="254" t="s">
        <v>1809</v>
      </c>
      <c r="C23" s="255" t="s">
        <v>14</v>
      </c>
      <c r="D23" s="34">
        <f>+D55+D395+D409</f>
        <v>1026</v>
      </c>
      <c r="E23" s="34">
        <f t="shared" ref="E23:Q23" si="5">+E55+E395+E409</f>
        <v>540</v>
      </c>
      <c r="F23" s="34">
        <f t="shared" si="5"/>
        <v>19</v>
      </c>
      <c r="G23" s="34">
        <f t="shared" si="5"/>
        <v>8</v>
      </c>
      <c r="H23" s="34">
        <f t="shared" si="5"/>
        <v>971</v>
      </c>
      <c r="I23" s="34">
        <f t="shared" si="5"/>
        <v>506</v>
      </c>
      <c r="J23" s="34">
        <f t="shared" si="5"/>
        <v>36</v>
      </c>
      <c r="K23" s="34">
        <f t="shared" si="5"/>
        <v>26</v>
      </c>
      <c r="L23" s="34">
        <f t="shared" si="5"/>
        <v>9</v>
      </c>
      <c r="M23" s="34">
        <f t="shared" si="5"/>
        <v>3</v>
      </c>
      <c r="N23" s="34">
        <f t="shared" si="5"/>
        <v>8</v>
      </c>
      <c r="O23" s="34">
        <f t="shared" si="5"/>
        <v>2</v>
      </c>
      <c r="P23" s="34">
        <f t="shared" si="5"/>
        <v>1</v>
      </c>
      <c r="Q23" s="34">
        <f t="shared" si="5"/>
        <v>1</v>
      </c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29"/>
      <c r="FE23" s="229"/>
      <c r="FF23" s="229"/>
      <c r="FG23" s="229"/>
      <c r="FH23" s="229"/>
      <c r="FI23" s="229"/>
      <c r="FJ23" s="229"/>
      <c r="FK23" s="229"/>
      <c r="FL23" s="229"/>
      <c r="FM23" s="229"/>
      <c r="FN23" s="229"/>
      <c r="FO23" s="229"/>
      <c r="FP23" s="229"/>
      <c r="FQ23" s="229"/>
      <c r="FR23" s="229"/>
      <c r="FS23" s="229"/>
      <c r="FT23" s="229"/>
      <c r="FU23" s="229"/>
      <c r="FV23" s="229"/>
      <c r="FW23" s="229"/>
      <c r="FX23" s="229"/>
      <c r="FY23" s="229"/>
      <c r="FZ23" s="229"/>
      <c r="GA23" s="229"/>
      <c r="GB23" s="229"/>
      <c r="GC23" s="229"/>
      <c r="GD23" s="229"/>
      <c r="GE23" s="229"/>
      <c r="GF23" s="229"/>
      <c r="GG23" s="229"/>
      <c r="GH23" s="229"/>
      <c r="GI23" s="229"/>
      <c r="GJ23" s="229"/>
      <c r="GK23" s="229"/>
      <c r="GL23" s="229"/>
      <c r="GM23" s="229"/>
      <c r="GN23" s="229"/>
      <c r="GO23" s="229"/>
      <c r="GP23" s="229"/>
      <c r="GQ23" s="229"/>
      <c r="GR23" s="229"/>
      <c r="GS23" s="229"/>
      <c r="GT23" s="229"/>
      <c r="GU23" s="229"/>
      <c r="GV23" s="229"/>
      <c r="GW23" s="229"/>
      <c r="GX23" s="229"/>
      <c r="GY23" s="229"/>
      <c r="GZ23" s="229"/>
      <c r="HA23" s="229"/>
      <c r="HB23" s="229"/>
      <c r="HC23" s="229"/>
      <c r="HD23" s="229"/>
      <c r="HE23" s="229"/>
      <c r="HF23" s="229"/>
      <c r="HG23" s="229"/>
      <c r="HH23" s="229"/>
      <c r="HI23" s="229"/>
      <c r="HJ23" s="229"/>
      <c r="HK23" s="229"/>
      <c r="HL23" s="229"/>
      <c r="HM23" s="229"/>
      <c r="HN23" s="229"/>
      <c r="HO23" s="229"/>
      <c r="HP23" s="229"/>
      <c r="HQ23" s="229"/>
      <c r="HR23" s="229"/>
      <c r="HS23" s="229"/>
      <c r="HT23" s="229"/>
      <c r="HU23" s="229"/>
      <c r="HV23" s="229"/>
      <c r="HW23" s="229"/>
      <c r="HX23" s="229"/>
      <c r="HY23" s="229"/>
      <c r="HZ23" s="229"/>
      <c r="IA23" s="229"/>
      <c r="IB23" s="229"/>
      <c r="IC23" s="229"/>
      <c r="ID23" s="229"/>
      <c r="IE23" s="229"/>
      <c r="IF23" s="229"/>
      <c r="IG23" s="229"/>
      <c r="IH23" s="229"/>
      <c r="II23" s="229"/>
      <c r="IJ23" s="229"/>
      <c r="IK23" s="229"/>
      <c r="IL23" s="229"/>
      <c r="IM23" s="229"/>
      <c r="IN23" s="229"/>
      <c r="IO23" s="229"/>
    </row>
    <row r="24" spans="1:249" ht="18" customHeight="1">
      <c r="A24" s="253"/>
      <c r="B24" s="254" t="s">
        <v>1810</v>
      </c>
      <c r="C24" s="255" t="s">
        <v>15</v>
      </c>
      <c r="D24" s="34">
        <f>+D75</f>
        <v>649</v>
      </c>
      <c r="E24" s="34">
        <f t="shared" ref="E24:Q24" si="6">+E75</f>
        <v>293</v>
      </c>
      <c r="F24" s="34">
        <f t="shared" si="6"/>
        <v>0</v>
      </c>
      <c r="G24" s="34">
        <f t="shared" si="6"/>
        <v>0</v>
      </c>
      <c r="H24" s="34">
        <f t="shared" si="6"/>
        <v>409</v>
      </c>
      <c r="I24" s="34">
        <f t="shared" si="6"/>
        <v>167</v>
      </c>
      <c r="J24" s="34">
        <f t="shared" si="6"/>
        <v>240</v>
      </c>
      <c r="K24" s="34">
        <f t="shared" si="6"/>
        <v>126</v>
      </c>
      <c r="L24" s="34">
        <f t="shared" si="6"/>
        <v>7</v>
      </c>
      <c r="M24" s="34">
        <f t="shared" si="6"/>
        <v>0</v>
      </c>
      <c r="N24" s="34">
        <f t="shared" si="6"/>
        <v>4</v>
      </c>
      <c r="O24" s="34">
        <f t="shared" si="6"/>
        <v>0</v>
      </c>
      <c r="P24" s="34">
        <f t="shared" si="6"/>
        <v>3</v>
      </c>
      <c r="Q24" s="34">
        <f t="shared" si="6"/>
        <v>0</v>
      </c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N24" s="229"/>
      <c r="AO24" s="229"/>
      <c r="AP24" s="229"/>
      <c r="AQ24" s="229"/>
      <c r="AR24" s="229"/>
      <c r="AS24" s="229"/>
      <c r="AT24" s="229"/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29"/>
      <c r="BF24" s="229"/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29"/>
      <c r="CE24" s="229"/>
      <c r="CF24" s="229"/>
      <c r="CG24" s="229"/>
      <c r="CH24" s="229"/>
      <c r="CI24" s="229"/>
      <c r="CJ24" s="229"/>
      <c r="CK24" s="229"/>
      <c r="CL24" s="229"/>
      <c r="CM24" s="229"/>
      <c r="CN24" s="229"/>
      <c r="CO24" s="229"/>
      <c r="CP24" s="229"/>
      <c r="CQ24" s="229"/>
      <c r="CR24" s="229"/>
      <c r="CS24" s="229"/>
      <c r="CT24" s="229"/>
      <c r="CU24" s="229"/>
      <c r="CV24" s="229"/>
      <c r="CW24" s="229"/>
      <c r="CX24" s="229"/>
      <c r="CY24" s="229"/>
      <c r="CZ24" s="229"/>
      <c r="DA24" s="229"/>
      <c r="DB24" s="229"/>
      <c r="DC24" s="229"/>
      <c r="DD24" s="229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29"/>
      <c r="FE24" s="229"/>
      <c r="FF24" s="229"/>
      <c r="FG24" s="229"/>
      <c r="FH24" s="229"/>
      <c r="FI24" s="229"/>
      <c r="FJ24" s="229"/>
      <c r="FK24" s="229"/>
      <c r="FL24" s="229"/>
      <c r="FM24" s="229"/>
      <c r="FN24" s="229"/>
      <c r="FO24" s="229"/>
      <c r="FP24" s="229"/>
      <c r="FQ24" s="229"/>
      <c r="FR24" s="229"/>
      <c r="FS24" s="229"/>
      <c r="FT24" s="229"/>
      <c r="FU24" s="229"/>
      <c r="FV24" s="229"/>
      <c r="FW24" s="229"/>
      <c r="FX24" s="229"/>
      <c r="FY24" s="229"/>
      <c r="FZ24" s="229"/>
      <c r="GA24" s="229"/>
      <c r="GB24" s="229"/>
      <c r="GC24" s="229"/>
      <c r="GD24" s="229"/>
      <c r="GE24" s="229"/>
      <c r="GF24" s="229"/>
      <c r="GG24" s="229"/>
      <c r="GH24" s="229"/>
      <c r="GI24" s="229"/>
      <c r="GJ24" s="229"/>
      <c r="GK24" s="229"/>
      <c r="GL24" s="229"/>
      <c r="GM24" s="229"/>
      <c r="GN24" s="229"/>
      <c r="GO24" s="229"/>
      <c r="GP24" s="229"/>
      <c r="GQ24" s="229"/>
      <c r="GR24" s="229"/>
      <c r="GS24" s="229"/>
      <c r="GT24" s="229"/>
      <c r="GU24" s="229"/>
      <c r="GV24" s="229"/>
      <c r="GW24" s="229"/>
      <c r="GX24" s="229"/>
      <c r="GY24" s="229"/>
      <c r="GZ24" s="229"/>
      <c r="HA24" s="229"/>
      <c r="HB24" s="229"/>
      <c r="HC24" s="229"/>
      <c r="HD24" s="229"/>
      <c r="HE24" s="229"/>
      <c r="HF24" s="229"/>
      <c r="HG24" s="229"/>
      <c r="HH24" s="229"/>
      <c r="HI24" s="229"/>
      <c r="HJ24" s="229"/>
      <c r="HK24" s="229"/>
      <c r="HL24" s="229"/>
      <c r="HM24" s="229"/>
      <c r="HN24" s="229"/>
      <c r="HO24" s="229"/>
      <c r="HP24" s="229"/>
      <c r="HQ24" s="229"/>
      <c r="HR24" s="229"/>
      <c r="HS24" s="229"/>
      <c r="HT24" s="229"/>
      <c r="HU24" s="229"/>
      <c r="HV24" s="229"/>
      <c r="HW24" s="229"/>
      <c r="HX24" s="229"/>
      <c r="HY24" s="229"/>
      <c r="HZ24" s="229"/>
      <c r="IA24" s="229"/>
      <c r="IB24" s="229"/>
      <c r="IC24" s="229"/>
      <c r="ID24" s="229"/>
      <c r="IE24" s="229"/>
      <c r="IF24" s="229"/>
      <c r="IG24" s="229"/>
      <c r="IH24" s="229"/>
      <c r="II24" s="229"/>
      <c r="IJ24" s="229"/>
      <c r="IK24" s="229"/>
      <c r="IL24" s="229"/>
      <c r="IM24" s="229"/>
      <c r="IN24" s="229"/>
      <c r="IO24" s="229"/>
    </row>
    <row r="25" spans="1:249" ht="18" customHeight="1">
      <c r="A25" s="253"/>
      <c r="B25" s="256" t="s">
        <v>1811</v>
      </c>
      <c r="C25" s="255" t="s">
        <v>16</v>
      </c>
      <c r="D25" s="34">
        <f>+D432+D557</f>
        <v>752</v>
      </c>
      <c r="E25" s="34">
        <f t="shared" ref="E25:Q25" si="7">+E432+E557</f>
        <v>426</v>
      </c>
      <c r="F25" s="34">
        <f t="shared" si="7"/>
        <v>79</v>
      </c>
      <c r="G25" s="34">
        <f t="shared" si="7"/>
        <v>43</v>
      </c>
      <c r="H25" s="34">
        <f t="shared" si="7"/>
        <v>428</v>
      </c>
      <c r="I25" s="34">
        <f t="shared" si="7"/>
        <v>241</v>
      </c>
      <c r="J25" s="34">
        <f t="shared" si="7"/>
        <v>245</v>
      </c>
      <c r="K25" s="34">
        <f t="shared" si="7"/>
        <v>142</v>
      </c>
      <c r="L25" s="34">
        <f t="shared" si="7"/>
        <v>0</v>
      </c>
      <c r="M25" s="34">
        <f t="shared" si="7"/>
        <v>0</v>
      </c>
      <c r="N25" s="34">
        <f t="shared" si="7"/>
        <v>0</v>
      </c>
      <c r="O25" s="34">
        <f t="shared" si="7"/>
        <v>0</v>
      </c>
      <c r="P25" s="34">
        <f t="shared" si="7"/>
        <v>0</v>
      </c>
      <c r="Q25" s="34">
        <f t="shared" si="7"/>
        <v>0</v>
      </c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229"/>
      <c r="CU25" s="229"/>
      <c r="CV25" s="229"/>
      <c r="CW25" s="229"/>
      <c r="CX25" s="229"/>
      <c r="CY25" s="229"/>
      <c r="CZ25" s="229"/>
      <c r="DA25" s="229"/>
      <c r="DB25" s="229"/>
      <c r="DC25" s="229"/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29"/>
      <c r="DO25" s="229"/>
      <c r="DP25" s="229"/>
      <c r="DQ25" s="229"/>
      <c r="DR25" s="229"/>
      <c r="DS25" s="229"/>
      <c r="DT25" s="229"/>
      <c r="DU25" s="229"/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29"/>
      <c r="FE25" s="229"/>
      <c r="FF25" s="229"/>
      <c r="FG25" s="229"/>
      <c r="FH25" s="229"/>
      <c r="FI25" s="229"/>
      <c r="FJ25" s="229"/>
      <c r="FK25" s="229"/>
      <c r="FL25" s="229"/>
      <c r="FM25" s="229"/>
      <c r="FN25" s="229"/>
      <c r="FO25" s="229"/>
      <c r="FP25" s="229"/>
      <c r="FQ25" s="229"/>
      <c r="FR25" s="229"/>
      <c r="FS25" s="229"/>
      <c r="FT25" s="229"/>
      <c r="FU25" s="229"/>
      <c r="FV25" s="229"/>
      <c r="FW25" s="229"/>
      <c r="FX25" s="229"/>
      <c r="FY25" s="229"/>
      <c r="FZ25" s="229"/>
      <c r="GA25" s="229"/>
      <c r="GB25" s="229"/>
      <c r="GC25" s="229"/>
      <c r="GD25" s="229"/>
      <c r="GE25" s="229"/>
      <c r="GF25" s="229"/>
      <c r="GG25" s="229"/>
      <c r="GH25" s="229"/>
      <c r="GI25" s="229"/>
      <c r="GJ25" s="229"/>
      <c r="GK25" s="229"/>
      <c r="GL25" s="229"/>
      <c r="GM25" s="229"/>
      <c r="GN25" s="229"/>
      <c r="GO25" s="229"/>
      <c r="GP25" s="229"/>
      <c r="GQ25" s="229"/>
      <c r="GR25" s="229"/>
      <c r="GS25" s="229"/>
      <c r="GT25" s="229"/>
      <c r="GU25" s="229"/>
      <c r="GV25" s="229"/>
      <c r="GW25" s="229"/>
      <c r="GX25" s="229"/>
      <c r="GY25" s="229"/>
      <c r="GZ25" s="229"/>
      <c r="HA25" s="229"/>
      <c r="HB25" s="229"/>
      <c r="HC25" s="229"/>
      <c r="HD25" s="229"/>
      <c r="HE25" s="229"/>
      <c r="HF25" s="229"/>
      <c r="HG25" s="229"/>
      <c r="HH25" s="229"/>
      <c r="HI25" s="229"/>
      <c r="HJ25" s="229"/>
      <c r="HK25" s="229"/>
      <c r="HL25" s="229"/>
      <c r="HM25" s="229"/>
      <c r="HN25" s="229"/>
      <c r="HO25" s="229"/>
      <c r="HP25" s="229"/>
      <c r="HQ25" s="229"/>
      <c r="HR25" s="229"/>
      <c r="HS25" s="229"/>
      <c r="HT25" s="229"/>
      <c r="HU25" s="229"/>
      <c r="HV25" s="229"/>
      <c r="HW25" s="229"/>
      <c r="HX25" s="229"/>
      <c r="HY25" s="229"/>
      <c r="HZ25" s="229"/>
      <c r="IA25" s="229"/>
      <c r="IB25" s="229"/>
      <c r="IC25" s="229"/>
      <c r="ID25" s="229"/>
      <c r="IE25" s="229"/>
      <c r="IF25" s="229"/>
      <c r="IG25" s="229"/>
      <c r="IH25" s="229"/>
      <c r="II25" s="229"/>
      <c r="IJ25" s="229"/>
      <c r="IK25" s="229"/>
      <c r="IL25" s="229"/>
      <c r="IM25" s="229"/>
      <c r="IN25" s="229"/>
      <c r="IO25" s="229"/>
    </row>
    <row r="26" spans="1:249" ht="18" customHeight="1">
      <c r="A26" s="253"/>
      <c r="B26" s="256" t="s">
        <v>1812</v>
      </c>
      <c r="C26" s="255" t="s">
        <v>17</v>
      </c>
      <c r="D26" s="34">
        <f>+D95+D109</f>
        <v>366</v>
      </c>
      <c r="E26" s="34">
        <f t="shared" ref="E26:Q26" si="8">+E95+E109</f>
        <v>167</v>
      </c>
      <c r="F26" s="34">
        <f t="shared" si="8"/>
        <v>0</v>
      </c>
      <c r="G26" s="34">
        <f t="shared" si="8"/>
        <v>0</v>
      </c>
      <c r="H26" s="34">
        <f t="shared" si="8"/>
        <v>348</v>
      </c>
      <c r="I26" s="34">
        <f t="shared" si="8"/>
        <v>162</v>
      </c>
      <c r="J26" s="34">
        <f t="shared" si="8"/>
        <v>18</v>
      </c>
      <c r="K26" s="34">
        <f t="shared" si="8"/>
        <v>5</v>
      </c>
      <c r="L26" s="34">
        <f t="shared" si="8"/>
        <v>7</v>
      </c>
      <c r="M26" s="34">
        <f t="shared" si="8"/>
        <v>3</v>
      </c>
      <c r="N26" s="34">
        <f t="shared" si="8"/>
        <v>1</v>
      </c>
      <c r="O26" s="34">
        <f t="shared" si="8"/>
        <v>0</v>
      </c>
      <c r="P26" s="34">
        <f t="shared" si="8"/>
        <v>6</v>
      </c>
      <c r="Q26" s="34">
        <f t="shared" si="8"/>
        <v>3</v>
      </c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229"/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29"/>
      <c r="FE26" s="229"/>
      <c r="FF26" s="229"/>
      <c r="FG26" s="229"/>
      <c r="FH26" s="229"/>
      <c r="FI26" s="229"/>
      <c r="FJ26" s="229"/>
      <c r="FK26" s="229"/>
      <c r="FL26" s="229"/>
      <c r="FM26" s="229"/>
      <c r="FN26" s="229"/>
      <c r="FO26" s="229"/>
      <c r="FP26" s="229"/>
      <c r="FQ26" s="229"/>
      <c r="FR26" s="229"/>
      <c r="FS26" s="229"/>
      <c r="FT26" s="229"/>
      <c r="FU26" s="229"/>
      <c r="FV26" s="229"/>
      <c r="FW26" s="229"/>
      <c r="FX26" s="229"/>
      <c r="FY26" s="229"/>
      <c r="FZ26" s="229"/>
      <c r="GA26" s="229"/>
      <c r="GB26" s="229"/>
      <c r="GC26" s="229"/>
      <c r="GD26" s="229"/>
      <c r="GE26" s="229"/>
      <c r="GF26" s="229"/>
      <c r="GG26" s="229"/>
      <c r="GH26" s="229"/>
      <c r="GI26" s="229"/>
      <c r="GJ26" s="229"/>
      <c r="GK26" s="229"/>
      <c r="GL26" s="229"/>
      <c r="GM26" s="229"/>
      <c r="GN26" s="229"/>
      <c r="GO26" s="229"/>
      <c r="GP26" s="229"/>
      <c r="GQ26" s="229"/>
      <c r="GR26" s="229"/>
      <c r="GS26" s="229"/>
      <c r="GT26" s="229"/>
      <c r="GU26" s="229"/>
      <c r="GV26" s="229"/>
      <c r="GW26" s="229"/>
      <c r="GX26" s="229"/>
      <c r="GY26" s="229"/>
      <c r="GZ26" s="229"/>
      <c r="HA26" s="229"/>
      <c r="HB26" s="229"/>
      <c r="HC26" s="229"/>
      <c r="HD26" s="229"/>
      <c r="HE26" s="229"/>
      <c r="HF26" s="229"/>
      <c r="HG26" s="229"/>
      <c r="HH26" s="229"/>
      <c r="HI26" s="229"/>
      <c r="HJ26" s="229"/>
      <c r="HK26" s="229"/>
      <c r="HL26" s="229"/>
      <c r="HM26" s="229"/>
      <c r="HN26" s="229"/>
      <c r="HO26" s="229"/>
      <c r="HP26" s="229"/>
      <c r="HQ26" s="229"/>
      <c r="HR26" s="229"/>
      <c r="HS26" s="229"/>
      <c r="HT26" s="229"/>
      <c r="HU26" s="229"/>
      <c r="HV26" s="229"/>
      <c r="HW26" s="229"/>
      <c r="HX26" s="229"/>
      <c r="HY26" s="229"/>
      <c r="HZ26" s="229"/>
      <c r="IA26" s="229"/>
      <c r="IB26" s="229"/>
      <c r="IC26" s="229"/>
      <c r="ID26" s="229"/>
      <c r="IE26" s="229"/>
      <c r="IF26" s="229"/>
      <c r="IG26" s="229"/>
      <c r="IH26" s="229"/>
      <c r="II26" s="229"/>
      <c r="IJ26" s="229"/>
      <c r="IK26" s="229"/>
      <c r="IL26" s="229"/>
      <c r="IM26" s="229"/>
      <c r="IN26" s="229"/>
      <c r="IO26" s="229"/>
    </row>
    <row r="27" spans="1:249" ht="18" customHeight="1">
      <c r="A27" s="253"/>
      <c r="B27" s="256" t="s">
        <v>1813</v>
      </c>
      <c r="C27" s="255" t="s">
        <v>21</v>
      </c>
      <c r="D27" s="34">
        <f>+D117</f>
        <v>161</v>
      </c>
      <c r="E27" s="34">
        <f t="shared" ref="E27:Q27" si="9">+E117</f>
        <v>66</v>
      </c>
      <c r="F27" s="34">
        <f t="shared" si="9"/>
        <v>0</v>
      </c>
      <c r="G27" s="34">
        <f t="shared" si="9"/>
        <v>0</v>
      </c>
      <c r="H27" s="34">
        <f t="shared" si="9"/>
        <v>151</v>
      </c>
      <c r="I27" s="34">
        <f t="shared" si="9"/>
        <v>66</v>
      </c>
      <c r="J27" s="34">
        <f t="shared" si="9"/>
        <v>10</v>
      </c>
      <c r="K27" s="34">
        <f t="shared" si="9"/>
        <v>0</v>
      </c>
      <c r="L27" s="34">
        <f t="shared" si="9"/>
        <v>15</v>
      </c>
      <c r="M27" s="34">
        <f t="shared" si="9"/>
        <v>4</v>
      </c>
      <c r="N27" s="34">
        <f t="shared" si="9"/>
        <v>7</v>
      </c>
      <c r="O27" s="34">
        <f t="shared" si="9"/>
        <v>0</v>
      </c>
      <c r="P27" s="34">
        <f t="shared" si="9"/>
        <v>8</v>
      </c>
      <c r="Q27" s="34">
        <f t="shared" si="9"/>
        <v>4</v>
      </c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229"/>
      <c r="DL27" s="229"/>
      <c r="DM27" s="229"/>
      <c r="DN27" s="229"/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29"/>
      <c r="FE27" s="229"/>
      <c r="FF27" s="229"/>
      <c r="FG27" s="229"/>
      <c r="FH27" s="229"/>
      <c r="FI27" s="229"/>
      <c r="FJ27" s="229"/>
      <c r="FK27" s="229"/>
      <c r="FL27" s="229"/>
      <c r="FM27" s="229"/>
      <c r="FN27" s="229"/>
      <c r="FO27" s="229"/>
      <c r="FP27" s="229"/>
      <c r="FQ27" s="229"/>
      <c r="FR27" s="229"/>
      <c r="FS27" s="229"/>
      <c r="FT27" s="229"/>
      <c r="FU27" s="229"/>
      <c r="FV27" s="229"/>
      <c r="FW27" s="229"/>
      <c r="FX27" s="229"/>
      <c r="FY27" s="229"/>
      <c r="FZ27" s="229"/>
      <c r="GA27" s="229"/>
      <c r="GB27" s="229"/>
      <c r="GC27" s="229"/>
      <c r="GD27" s="229"/>
      <c r="GE27" s="229"/>
      <c r="GF27" s="229"/>
      <c r="GG27" s="229"/>
      <c r="GH27" s="229"/>
      <c r="GI27" s="229"/>
      <c r="GJ27" s="229"/>
      <c r="GK27" s="229"/>
      <c r="GL27" s="229"/>
      <c r="GM27" s="229"/>
      <c r="GN27" s="229"/>
      <c r="GO27" s="229"/>
      <c r="GP27" s="229"/>
      <c r="GQ27" s="229"/>
      <c r="GR27" s="229"/>
      <c r="GS27" s="229"/>
      <c r="GT27" s="229"/>
      <c r="GU27" s="229"/>
      <c r="GV27" s="229"/>
      <c r="GW27" s="229"/>
      <c r="GX27" s="229"/>
      <c r="GY27" s="229"/>
      <c r="GZ27" s="229"/>
      <c r="HA27" s="229"/>
      <c r="HB27" s="229"/>
      <c r="HC27" s="229"/>
      <c r="HD27" s="229"/>
      <c r="HE27" s="229"/>
      <c r="HF27" s="229"/>
      <c r="HG27" s="229"/>
      <c r="HH27" s="229"/>
      <c r="HI27" s="229"/>
      <c r="HJ27" s="229"/>
      <c r="HK27" s="229"/>
      <c r="HL27" s="229"/>
      <c r="HM27" s="229"/>
      <c r="HN27" s="229"/>
      <c r="HO27" s="229"/>
      <c r="HP27" s="229"/>
      <c r="HQ27" s="229"/>
      <c r="HR27" s="229"/>
      <c r="HS27" s="229"/>
      <c r="HT27" s="229"/>
      <c r="HU27" s="229"/>
      <c r="HV27" s="229"/>
      <c r="HW27" s="229"/>
      <c r="HX27" s="229"/>
      <c r="HY27" s="229"/>
      <c r="HZ27" s="229"/>
      <c r="IA27" s="229"/>
      <c r="IB27" s="229"/>
      <c r="IC27" s="229"/>
      <c r="ID27" s="229"/>
      <c r="IE27" s="229"/>
      <c r="IF27" s="229"/>
      <c r="IG27" s="229"/>
      <c r="IH27" s="229"/>
      <c r="II27" s="229"/>
      <c r="IJ27" s="229"/>
      <c r="IK27" s="229"/>
      <c r="IL27" s="229"/>
      <c r="IM27" s="229"/>
      <c r="IN27" s="229"/>
      <c r="IO27" s="229"/>
    </row>
    <row r="28" spans="1:249" ht="18" customHeight="1">
      <c r="A28" s="253"/>
      <c r="B28" s="256" t="s">
        <v>1814</v>
      </c>
      <c r="C28" s="255" t="s">
        <v>22</v>
      </c>
      <c r="D28" s="34">
        <f>+D577</f>
        <v>399</v>
      </c>
      <c r="E28" s="34">
        <f t="shared" ref="E28:Q28" si="10">+E577</f>
        <v>53</v>
      </c>
      <c r="F28" s="34">
        <f t="shared" si="10"/>
        <v>97</v>
      </c>
      <c r="G28" s="34">
        <f t="shared" si="10"/>
        <v>21</v>
      </c>
      <c r="H28" s="34">
        <f t="shared" si="10"/>
        <v>170</v>
      </c>
      <c r="I28" s="34">
        <f t="shared" si="10"/>
        <v>14</v>
      </c>
      <c r="J28" s="34">
        <f t="shared" si="10"/>
        <v>132</v>
      </c>
      <c r="K28" s="34">
        <f t="shared" si="10"/>
        <v>18</v>
      </c>
      <c r="L28" s="34">
        <f t="shared" si="10"/>
        <v>9</v>
      </c>
      <c r="M28" s="34">
        <f t="shared" si="10"/>
        <v>3</v>
      </c>
      <c r="N28" s="34">
        <f t="shared" si="10"/>
        <v>9</v>
      </c>
      <c r="O28" s="34">
        <f t="shared" si="10"/>
        <v>3</v>
      </c>
      <c r="P28" s="34">
        <f t="shared" si="10"/>
        <v>0</v>
      </c>
      <c r="Q28" s="34">
        <f t="shared" si="10"/>
        <v>0</v>
      </c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229"/>
      <c r="DL28" s="229"/>
      <c r="DM28" s="229"/>
      <c r="DN28" s="229"/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29"/>
      <c r="FE28" s="229"/>
      <c r="FF28" s="229"/>
      <c r="FG28" s="229"/>
      <c r="FH28" s="229"/>
      <c r="FI28" s="229"/>
      <c r="FJ28" s="229"/>
      <c r="FK28" s="229"/>
      <c r="FL28" s="229"/>
      <c r="FM28" s="229"/>
      <c r="FN28" s="229"/>
      <c r="FO28" s="229"/>
      <c r="FP28" s="229"/>
      <c r="FQ28" s="229"/>
      <c r="FR28" s="229"/>
      <c r="FS28" s="229"/>
      <c r="FT28" s="229"/>
      <c r="FU28" s="229"/>
      <c r="FV28" s="229"/>
      <c r="FW28" s="229"/>
      <c r="FX28" s="229"/>
      <c r="FY28" s="229"/>
      <c r="FZ28" s="229"/>
      <c r="GA28" s="229"/>
      <c r="GB28" s="229"/>
      <c r="GC28" s="229"/>
      <c r="GD28" s="229"/>
      <c r="GE28" s="229"/>
      <c r="GF28" s="229"/>
      <c r="GG28" s="229"/>
      <c r="GH28" s="229"/>
      <c r="GI28" s="229"/>
      <c r="GJ28" s="229"/>
      <c r="GK28" s="229"/>
      <c r="GL28" s="229"/>
      <c r="GM28" s="229"/>
      <c r="GN28" s="229"/>
      <c r="GO28" s="229"/>
      <c r="GP28" s="229"/>
      <c r="GQ28" s="229"/>
      <c r="GR28" s="229"/>
      <c r="GS28" s="229"/>
      <c r="GT28" s="229"/>
      <c r="GU28" s="229"/>
      <c r="GV28" s="229"/>
      <c r="GW28" s="229"/>
      <c r="GX28" s="229"/>
      <c r="GY28" s="229"/>
      <c r="GZ28" s="229"/>
      <c r="HA28" s="229"/>
      <c r="HB28" s="229"/>
      <c r="HC28" s="229"/>
      <c r="HD28" s="229"/>
      <c r="HE28" s="229"/>
      <c r="HF28" s="229"/>
      <c r="HG28" s="229"/>
      <c r="HH28" s="229"/>
      <c r="HI28" s="229"/>
      <c r="HJ28" s="229"/>
      <c r="HK28" s="229"/>
      <c r="HL28" s="229"/>
      <c r="HM28" s="229"/>
      <c r="HN28" s="229"/>
      <c r="HO28" s="229"/>
      <c r="HP28" s="229"/>
      <c r="HQ28" s="229"/>
      <c r="HR28" s="229"/>
      <c r="HS28" s="229"/>
      <c r="HT28" s="229"/>
      <c r="HU28" s="229"/>
      <c r="HV28" s="229"/>
      <c r="HW28" s="229"/>
      <c r="HX28" s="229"/>
      <c r="HY28" s="229"/>
      <c r="HZ28" s="229"/>
      <c r="IA28" s="229"/>
      <c r="IB28" s="229"/>
      <c r="IC28" s="229"/>
      <c r="ID28" s="229"/>
      <c r="IE28" s="229"/>
      <c r="IF28" s="229"/>
      <c r="IG28" s="229"/>
      <c r="IH28" s="229"/>
      <c r="II28" s="229"/>
      <c r="IJ28" s="229"/>
      <c r="IK28" s="229"/>
      <c r="IL28" s="229"/>
      <c r="IM28" s="229"/>
      <c r="IN28" s="229"/>
      <c r="IO28" s="229"/>
    </row>
    <row r="29" spans="1:249" ht="18" customHeight="1">
      <c r="A29" s="253"/>
      <c r="B29" s="256" t="s">
        <v>1815</v>
      </c>
      <c r="C29" s="255" t="s">
        <v>23</v>
      </c>
      <c r="D29" s="34">
        <f t="shared" ref="D29:Q29" si="11">+D131+D590+D610+D992</f>
        <v>1120</v>
      </c>
      <c r="E29" s="34">
        <f t="shared" si="11"/>
        <v>481</v>
      </c>
      <c r="F29" s="34">
        <f t="shared" si="11"/>
        <v>296</v>
      </c>
      <c r="G29" s="34">
        <f t="shared" si="11"/>
        <v>88</v>
      </c>
      <c r="H29" s="34">
        <f t="shared" si="11"/>
        <v>440</v>
      </c>
      <c r="I29" s="34">
        <f t="shared" si="11"/>
        <v>175</v>
      </c>
      <c r="J29" s="34">
        <f t="shared" si="11"/>
        <v>384</v>
      </c>
      <c r="K29" s="34">
        <f t="shared" si="11"/>
        <v>218</v>
      </c>
      <c r="L29" s="34">
        <f t="shared" si="11"/>
        <v>59</v>
      </c>
      <c r="M29" s="34">
        <f t="shared" si="11"/>
        <v>18</v>
      </c>
      <c r="N29" s="34">
        <f t="shared" si="11"/>
        <v>50</v>
      </c>
      <c r="O29" s="34">
        <f t="shared" si="11"/>
        <v>13</v>
      </c>
      <c r="P29" s="34">
        <f t="shared" si="11"/>
        <v>9</v>
      </c>
      <c r="Q29" s="34">
        <f t="shared" si="11"/>
        <v>5</v>
      </c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229"/>
      <c r="DL29" s="229"/>
      <c r="DM29" s="229"/>
      <c r="DN29" s="229"/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229"/>
      <c r="FE29" s="229"/>
      <c r="FF29" s="229"/>
      <c r="FG29" s="229"/>
      <c r="FH29" s="229"/>
      <c r="FI29" s="229"/>
      <c r="FJ29" s="229"/>
      <c r="FK29" s="229"/>
      <c r="FL29" s="229"/>
      <c r="FM29" s="229"/>
      <c r="FN29" s="229"/>
      <c r="FO29" s="229"/>
      <c r="FP29" s="229"/>
      <c r="FQ29" s="229"/>
      <c r="FR29" s="229"/>
      <c r="FS29" s="229"/>
      <c r="FT29" s="229"/>
      <c r="FU29" s="229"/>
      <c r="FV29" s="229"/>
      <c r="FW29" s="229"/>
      <c r="FX29" s="229"/>
      <c r="FY29" s="229"/>
      <c r="FZ29" s="229"/>
      <c r="GA29" s="229"/>
      <c r="GB29" s="229"/>
      <c r="GC29" s="229"/>
      <c r="GD29" s="229"/>
      <c r="GE29" s="229"/>
      <c r="GF29" s="229"/>
      <c r="GG29" s="229"/>
      <c r="GH29" s="229"/>
      <c r="GI29" s="229"/>
      <c r="GJ29" s="229"/>
      <c r="GK29" s="229"/>
      <c r="GL29" s="229"/>
      <c r="GM29" s="229"/>
      <c r="GN29" s="229"/>
      <c r="GO29" s="229"/>
      <c r="GP29" s="229"/>
      <c r="GQ29" s="229"/>
      <c r="GR29" s="229"/>
      <c r="GS29" s="229"/>
      <c r="GT29" s="229"/>
      <c r="GU29" s="229"/>
      <c r="GV29" s="229"/>
      <c r="GW29" s="229"/>
      <c r="GX29" s="229"/>
      <c r="GY29" s="229"/>
      <c r="GZ29" s="229"/>
      <c r="HA29" s="229"/>
      <c r="HB29" s="229"/>
      <c r="HC29" s="229"/>
      <c r="HD29" s="229"/>
      <c r="HE29" s="229"/>
      <c r="HF29" s="229"/>
      <c r="HG29" s="229"/>
      <c r="HH29" s="229"/>
      <c r="HI29" s="229"/>
      <c r="HJ29" s="229"/>
      <c r="HK29" s="229"/>
      <c r="HL29" s="229"/>
      <c r="HM29" s="229"/>
      <c r="HN29" s="229"/>
      <c r="HO29" s="229"/>
      <c r="HP29" s="229"/>
      <c r="HQ29" s="229"/>
      <c r="HR29" s="229"/>
      <c r="HS29" s="229"/>
      <c r="HT29" s="229"/>
      <c r="HU29" s="229"/>
      <c r="HV29" s="229"/>
      <c r="HW29" s="229"/>
      <c r="HX29" s="229"/>
      <c r="HY29" s="229"/>
      <c r="HZ29" s="229"/>
      <c r="IA29" s="229"/>
      <c r="IB29" s="229"/>
      <c r="IC29" s="229"/>
      <c r="ID29" s="229"/>
      <c r="IE29" s="229"/>
      <c r="IF29" s="229"/>
      <c r="IG29" s="229"/>
      <c r="IH29" s="229"/>
      <c r="II29" s="229"/>
      <c r="IJ29" s="229"/>
      <c r="IK29" s="229"/>
      <c r="IL29" s="229"/>
      <c r="IM29" s="229"/>
      <c r="IN29" s="229"/>
      <c r="IO29" s="229"/>
    </row>
    <row r="30" spans="1:249" ht="18" customHeight="1">
      <c r="A30" s="253"/>
      <c r="B30" s="256" t="s">
        <v>1816</v>
      </c>
      <c r="C30" s="255" t="s">
        <v>24</v>
      </c>
      <c r="D30" s="34">
        <f>+D144+D455</f>
        <v>460</v>
      </c>
      <c r="E30" s="34">
        <f t="shared" ref="E30:Q30" si="12">+E144+E455</f>
        <v>145</v>
      </c>
      <c r="F30" s="34">
        <f t="shared" si="12"/>
        <v>0</v>
      </c>
      <c r="G30" s="34">
        <f t="shared" si="12"/>
        <v>0</v>
      </c>
      <c r="H30" s="34">
        <f t="shared" si="12"/>
        <v>428</v>
      </c>
      <c r="I30" s="34">
        <f t="shared" si="12"/>
        <v>126</v>
      </c>
      <c r="J30" s="34">
        <f t="shared" si="12"/>
        <v>32</v>
      </c>
      <c r="K30" s="34">
        <f t="shared" si="12"/>
        <v>19</v>
      </c>
      <c r="L30" s="34">
        <f t="shared" si="12"/>
        <v>11</v>
      </c>
      <c r="M30" s="34">
        <f t="shared" si="12"/>
        <v>3</v>
      </c>
      <c r="N30" s="34">
        <f t="shared" si="12"/>
        <v>10</v>
      </c>
      <c r="O30" s="34">
        <f t="shared" si="12"/>
        <v>3</v>
      </c>
      <c r="P30" s="34">
        <f t="shared" si="12"/>
        <v>1</v>
      </c>
      <c r="Q30" s="34">
        <f t="shared" si="12"/>
        <v>0</v>
      </c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229"/>
      <c r="AV30" s="229"/>
      <c r="AW30" s="229"/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229"/>
      <c r="DL30" s="229"/>
      <c r="DM30" s="229"/>
      <c r="DN30" s="229"/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29"/>
      <c r="FE30" s="229"/>
      <c r="FF30" s="229"/>
      <c r="FG30" s="229"/>
      <c r="FH30" s="229"/>
      <c r="FI30" s="229"/>
      <c r="FJ30" s="229"/>
      <c r="FK30" s="229"/>
      <c r="FL30" s="229"/>
      <c r="FM30" s="229"/>
      <c r="FN30" s="229"/>
      <c r="FO30" s="229"/>
      <c r="FP30" s="229"/>
      <c r="FQ30" s="229"/>
      <c r="FR30" s="229"/>
      <c r="FS30" s="229"/>
      <c r="FT30" s="229"/>
      <c r="FU30" s="229"/>
      <c r="FV30" s="229"/>
      <c r="FW30" s="229"/>
      <c r="FX30" s="229"/>
      <c r="FY30" s="229"/>
      <c r="FZ30" s="229"/>
      <c r="GA30" s="229"/>
      <c r="GB30" s="229"/>
      <c r="GC30" s="229"/>
      <c r="GD30" s="229"/>
      <c r="GE30" s="229"/>
      <c r="GF30" s="229"/>
      <c r="GG30" s="229"/>
      <c r="GH30" s="229"/>
      <c r="GI30" s="229"/>
      <c r="GJ30" s="229"/>
      <c r="GK30" s="229"/>
      <c r="GL30" s="229"/>
      <c r="GM30" s="229"/>
      <c r="GN30" s="229"/>
      <c r="GO30" s="229"/>
      <c r="GP30" s="229"/>
      <c r="GQ30" s="229"/>
      <c r="GR30" s="229"/>
      <c r="GS30" s="229"/>
      <c r="GT30" s="229"/>
      <c r="GU30" s="229"/>
      <c r="GV30" s="229"/>
      <c r="GW30" s="229"/>
      <c r="GX30" s="229"/>
      <c r="GY30" s="229"/>
      <c r="GZ30" s="229"/>
      <c r="HA30" s="229"/>
      <c r="HB30" s="229"/>
      <c r="HC30" s="229"/>
      <c r="HD30" s="229"/>
      <c r="HE30" s="229"/>
      <c r="HF30" s="229"/>
      <c r="HG30" s="229"/>
      <c r="HH30" s="229"/>
      <c r="HI30" s="229"/>
      <c r="HJ30" s="229"/>
      <c r="HK30" s="229"/>
      <c r="HL30" s="229"/>
      <c r="HM30" s="229"/>
      <c r="HN30" s="229"/>
      <c r="HO30" s="229"/>
      <c r="HP30" s="229"/>
      <c r="HQ30" s="229"/>
      <c r="HR30" s="229"/>
      <c r="HS30" s="229"/>
      <c r="HT30" s="229"/>
      <c r="HU30" s="229"/>
      <c r="HV30" s="229"/>
      <c r="HW30" s="229"/>
      <c r="HX30" s="229"/>
      <c r="HY30" s="229"/>
      <c r="HZ30" s="229"/>
      <c r="IA30" s="229"/>
      <c r="IB30" s="229"/>
      <c r="IC30" s="229"/>
      <c r="ID30" s="229"/>
      <c r="IE30" s="229"/>
      <c r="IF30" s="229"/>
      <c r="IG30" s="229"/>
      <c r="IH30" s="229"/>
      <c r="II30" s="229"/>
      <c r="IJ30" s="229"/>
      <c r="IK30" s="229"/>
      <c r="IL30" s="229"/>
      <c r="IM30" s="229"/>
      <c r="IN30" s="229"/>
      <c r="IO30" s="229"/>
    </row>
    <row r="31" spans="1:249" ht="18" customHeight="1">
      <c r="A31" s="253"/>
      <c r="B31" s="256" t="s">
        <v>1817</v>
      </c>
      <c r="C31" s="255" t="s">
        <v>25</v>
      </c>
      <c r="D31" s="34">
        <f>+D158+D638</f>
        <v>835</v>
      </c>
      <c r="E31" s="34">
        <f t="shared" ref="E31:Q31" si="13">+E158+E638</f>
        <v>188</v>
      </c>
      <c r="F31" s="34">
        <f t="shared" si="13"/>
        <v>80</v>
      </c>
      <c r="G31" s="34">
        <f t="shared" si="13"/>
        <v>20</v>
      </c>
      <c r="H31" s="34">
        <f t="shared" si="13"/>
        <v>350</v>
      </c>
      <c r="I31" s="34">
        <f t="shared" si="13"/>
        <v>108</v>
      </c>
      <c r="J31" s="34">
        <f t="shared" si="13"/>
        <v>405</v>
      </c>
      <c r="K31" s="34">
        <f t="shared" si="13"/>
        <v>60</v>
      </c>
      <c r="L31" s="34">
        <f t="shared" si="13"/>
        <v>21</v>
      </c>
      <c r="M31" s="34">
        <f t="shared" si="13"/>
        <v>15</v>
      </c>
      <c r="N31" s="34">
        <f t="shared" si="13"/>
        <v>8</v>
      </c>
      <c r="O31" s="34">
        <f t="shared" si="13"/>
        <v>4</v>
      </c>
      <c r="P31" s="34">
        <f t="shared" si="13"/>
        <v>13</v>
      </c>
      <c r="Q31" s="34">
        <f t="shared" si="13"/>
        <v>11</v>
      </c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  <c r="HI31" s="229"/>
      <c r="HJ31" s="229"/>
      <c r="HK31" s="229"/>
      <c r="HL31" s="229"/>
      <c r="HM31" s="229"/>
      <c r="HN31" s="229"/>
      <c r="HO31" s="229"/>
      <c r="HP31" s="229"/>
      <c r="HQ31" s="229"/>
      <c r="HR31" s="229"/>
      <c r="HS31" s="229"/>
      <c r="HT31" s="229"/>
      <c r="HU31" s="229"/>
      <c r="HV31" s="229"/>
      <c r="HW31" s="229"/>
      <c r="HX31" s="229"/>
      <c r="HY31" s="229"/>
      <c r="HZ31" s="229"/>
      <c r="IA31" s="229"/>
      <c r="IB31" s="229"/>
      <c r="IC31" s="229"/>
      <c r="ID31" s="229"/>
      <c r="IE31" s="229"/>
      <c r="IF31" s="229"/>
      <c r="IG31" s="229"/>
      <c r="IH31" s="229"/>
      <c r="II31" s="229"/>
      <c r="IJ31" s="229"/>
      <c r="IK31" s="229"/>
      <c r="IL31" s="229"/>
      <c r="IM31" s="229"/>
      <c r="IN31" s="229"/>
      <c r="IO31" s="229"/>
    </row>
    <row r="32" spans="1:249" ht="18" customHeight="1">
      <c r="A32" s="253"/>
      <c r="B32" s="256" t="s">
        <v>1818</v>
      </c>
      <c r="C32" s="255" t="s">
        <v>26</v>
      </c>
      <c r="D32" s="34">
        <f>+D173</f>
        <v>398</v>
      </c>
      <c r="E32" s="34">
        <f t="shared" ref="E32:Q32" si="14">+E173</f>
        <v>205</v>
      </c>
      <c r="F32" s="34">
        <f t="shared" si="14"/>
        <v>0</v>
      </c>
      <c r="G32" s="34">
        <f t="shared" si="14"/>
        <v>0</v>
      </c>
      <c r="H32" s="34">
        <f t="shared" si="14"/>
        <v>347</v>
      </c>
      <c r="I32" s="34">
        <f t="shared" si="14"/>
        <v>187</v>
      </c>
      <c r="J32" s="34">
        <f t="shared" si="14"/>
        <v>51</v>
      </c>
      <c r="K32" s="34">
        <f t="shared" si="14"/>
        <v>18</v>
      </c>
      <c r="L32" s="34">
        <f t="shared" si="14"/>
        <v>0</v>
      </c>
      <c r="M32" s="34">
        <f t="shared" si="14"/>
        <v>0</v>
      </c>
      <c r="N32" s="34">
        <f t="shared" si="14"/>
        <v>0</v>
      </c>
      <c r="O32" s="34">
        <f t="shared" si="14"/>
        <v>0</v>
      </c>
      <c r="P32" s="34">
        <f t="shared" si="14"/>
        <v>0</v>
      </c>
      <c r="Q32" s="34">
        <f t="shared" si="14"/>
        <v>0</v>
      </c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229"/>
      <c r="DL32" s="229"/>
      <c r="DM32" s="229"/>
      <c r="DN32" s="229"/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29"/>
      <c r="FE32" s="229"/>
      <c r="FF32" s="229"/>
      <c r="FG32" s="229"/>
      <c r="FH32" s="229"/>
      <c r="FI32" s="229"/>
      <c r="FJ32" s="229"/>
      <c r="FK32" s="229"/>
      <c r="FL32" s="229"/>
      <c r="FM32" s="229"/>
      <c r="FN32" s="229"/>
      <c r="FO32" s="229"/>
      <c r="FP32" s="229"/>
      <c r="FQ32" s="229"/>
      <c r="FR32" s="229"/>
      <c r="FS32" s="229"/>
      <c r="FT32" s="229"/>
      <c r="FU32" s="229"/>
      <c r="FV32" s="229"/>
      <c r="FW32" s="229"/>
      <c r="FX32" s="229"/>
      <c r="FY32" s="229"/>
      <c r="FZ32" s="229"/>
      <c r="GA32" s="229"/>
      <c r="GB32" s="229"/>
      <c r="GC32" s="229"/>
      <c r="GD32" s="229"/>
      <c r="GE32" s="229"/>
      <c r="GF32" s="229"/>
      <c r="GG32" s="229"/>
      <c r="GH32" s="229"/>
      <c r="GI32" s="229"/>
      <c r="GJ32" s="229"/>
      <c r="GK32" s="229"/>
      <c r="GL32" s="229"/>
      <c r="GM32" s="229"/>
      <c r="GN32" s="229"/>
      <c r="GO32" s="229"/>
      <c r="GP32" s="229"/>
      <c r="GQ32" s="229"/>
      <c r="GR32" s="229"/>
      <c r="GS32" s="229"/>
      <c r="GT32" s="229"/>
      <c r="GU32" s="229"/>
      <c r="GV32" s="229"/>
      <c r="GW32" s="229"/>
      <c r="GX32" s="229"/>
      <c r="GY32" s="229"/>
      <c r="GZ32" s="229"/>
      <c r="HA32" s="229"/>
      <c r="HB32" s="229"/>
      <c r="HC32" s="229"/>
      <c r="HD32" s="229"/>
      <c r="HE32" s="229"/>
      <c r="HF32" s="229"/>
      <c r="HG32" s="229"/>
      <c r="HH32" s="229"/>
      <c r="HI32" s="229"/>
      <c r="HJ32" s="229"/>
      <c r="HK32" s="229"/>
      <c r="HL32" s="229"/>
      <c r="HM32" s="229"/>
      <c r="HN32" s="229"/>
      <c r="HO32" s="229"/>
      <c r="HP32" s="229"/>
      <c r="HQ32" s="229"/>
      <c r="HR32" s="229"/>
      <c r="HS32" s="229"/>
      <c r="HT32" s="229"/>
      <c r="HU32" s="229"/>
      <c r="HV32" s="229"/>
      <c r="HW32" s="229"/>
      <c r="HX32" s="229"/>
      <c r="HY32" s="229"/>
      <c r="HZ32" s="229"/>
      <c r="IA32" s="229"/>
      <c r="IB32" s="229"/>
      <c r="IC32" s="229"/>
      <c r="ID32" s="229"/>
      <c r="IE32" s="229"/>
      <c r="IF32" s="229"/>
      <c r="IG32" s="229"/>
      <c r="IH32" s="229"/>
      <c r="II32" s="229"/>
      <c r="IJ32" s="229"/>
      <c r="IK32" s="229"/>
      <c r="IL32" s="229"/>
      <c r="IM32" s="229"/>
      <c r="IN32" s="229"/>
      <c r="IO32" s="229"/>
    </row>
    <row r="33" spans="1:249" ht="18" customHeight="1">
      <c r="A33" s="253"/>
      <c r="B33" s="256" t="s">
        <v>1819</v>
      </c>
      <c r="C33" s="255" t="s">
        <v>1803</v>
      </c>
      <c r="D33" s="34">
        <f t="shared" ref="D33:Q33" si="15">+D279+D657+D1050</f>
        <v>541</v>
      </c>
      <c r="E33" s="34">
        <f t="shared" si="15"/>
        <v>314</v>
      </c>
      <c r="F33" s="34">
        <f t="shared" si="15"/>
        <v>27</v>
      </c>
      <c r="G33" s="34">
        <f t="shared" si="15"/>
        <v>13</v>
      </c>
      <c r="H33" s="34">
        <f t="shared" si="15"/>
        <v>469</v>
      </c>
      <c r="I33" s="34">
        <f t="shared" si="15"/>
        <v>256</v>
      </c>
      <c r="J33" s="34">
        <f t="shared" si="15"/>
        <v>45</v>
      </c>
      <c r="K33" s="34">
        <f t="shared" si="15"/>
        <v>45</v>
      </c>
      <c r="L33" s="34">
        <f t="shared" si="15"/>
        <v>13</v>
      </c>
      <c r="M33" s="34">
        <f t="shared" si="15"/>
        <v>6</v>
      </c>
      <c r="N33" s="34">
        <f t="shared" si="15"/>
        <v>9</v>
      </c>
      <c r="O33" s="34">
        <f t="shared" si="15"/>
        <v>3</v>
      </c>
      <c r="P33" s="34">
        <f t="shared" si="15"/>
        <v>4</v>
      </c>
      <c r="Q33" s="34">
        <f t="shared" si="15"/>
        <v>3</v>
      </c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229"/>
      <c r="DL33" s="229"/>
      <c r="DM33" s="229"/>
      <c r="DN33" s="229"/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29"/>
      <c r="FE33" s="229"/>
      <c r="FF33" s="229"/>
      <c r="FG33" s="229"/>
      <c r="FH33" s="229"/>
      <c r="FI33" s="229"/>
      <c r="FJ33" s="229"/>
      <c r="FK33" s="229"/>
      <c r="FL33" s="229"/>
      <c r="FM33" s="229"/>
      <c r="FN33" s="229"/>
      <c r="FO33" s="229"/>
      <c r="FP33" s="229"/>
      <c r="FQ33" s="229"/>
      <c r="FR33" s="229"/>
      <c r="FS33" s="229"/>
      <c r="FT33" s="229"/>
      <c r="FU33" s="229"/>
      <c r="FV33" s="229"/>
      <c r="FW33" s="229"/>
      <c r="FX33" s="229"/>
      <c r="FY33" s="229"/>
      <c r="FZ33" s="229"/>
      <c r="GA33" s="229"/>
      <c r="GB33" s="229"/>
      <c r="GC33" s="229"/>
      <c r="GD33" s="229"/>
      <c r="GE33" s="229"/>
      <c r="GF33" s="229"/>
      <c r="GG33" s="229"/>
      <c r="GH33" s="229"/>
      <c r="GI33" s="229"/>
      <c r="GJ33" s="229"/>
      <c r="GK33" s="229"/>
      <c r="GL33" s="229"/>
      <c r="GM33" s="229"/>
      <c r="GN33" s="229"/>
      <c r="GO33" s="229"/>
      <c r="GP33" s="229"/>
      <c r="GQ33" s="229"/>
      <c r="GR33" s="229"/>
      <c r="GS33" s="229"/>
      <c r="GT33" s="229"/>
      <c r="GU33" s="229"/>
      <c r="GV33" s="229"/>
      <c r="GW33" s="229"/>
      <c r="GX33" s="229"/>
      <c r="GY33" s="229"/>
      <c r="GZ33" s="229"/>
      <c r="HA33" s="229"/>
      <c r="HB33" s="229"/>
      <c r="HC33" s="229"/>
      <c r="HD33" s="229"/>
      <c r="HE33" s="229"/>
      <c r="HF33" s="229"/>
      <c r="HG33" s="229"/>
      <c r="HH33" s="229"/>
      <c r="HI33" s="229"/>
      <c r="HJ33" s="229"/>
      <c r="HK33" s="229"/>
      <c r="HL33" s="229"/>
      <c r="HM33" s="229"/>
      <c r="HN33" s="229"/>
      <c r="HO33" s="229"/>
      <c r="HP33" s="229"/>
      <c r="HQ33" s="229"/>
      <c r="HR33" s="229"/>
      <c r="HS33" s="229"/>
      <c r="HT33" s="229"/>
      <c r="HU33" s="229"/>
      <c r="HV33" s="229"/>
      <c r="HW33" s="229"/>
      <c r="HX33" s="229"/>
      <c r="HY33" s="229"/>
      <c r="HZ33" s="229"/>
      <c r="IA33" s="229"/>
      <c r="IB33" s="229"/>
      <c r="IC33" s="229"/>
      <c r="ID33" s="229"/>
      <c r="IE33" s="229"/>
      <c r="IF33" s="229"/>
      <c r="IG33" s="229"/>
      <c r="IH33" s="229"/>
      <c r="II33" s="229"/>
      <c r="IJ33" s="229"/>
      <c r="IK33" s="229"/>
      <c r="IL33" s="229"/>
      <c r="IM33" s="229"/>
      <c r="IN33" s="229"/>
      <c r="IO33" s="229"/>
    </row>
    <row r="34" spans="1:249" ht="18" customHeight="1">
      <c r="A34" s="253"/>
      <c r="B34" s="256" t="s">
        <v>1820</v>
      </c>
      <c r="C34" s="255" t="s">
        <v>27</v>
      </c>
      <c r="D34" s="34">
        <f t="shared" ref="D34:Q34" si="16">+D211+D233+D999</f>
        <v>708</v>
      </c>
      <c r="E34" s="34">
        <f t="shared" si="16"/>
        <v>318</v>
      </c>
      <c r="F34" s="34">
        <f t="shared" si="16"/>
        <v>0</v>
      </c>
      <c r="G34" s="34">
        <f t="shared" si="16"/>
        <v>0</v>
      </c>
      <c r="H34" s="34">
        <f t="shared" si="16"/>
        <v>466</v>
      </c>
      <c r="I34" s="34">
        <f t="shared" si="16"/>
        <v>183</v>
      </c>
      <c r="J34" s="34">
        <f t="shared" si="16"/>
        <v>242</v>
      </c>
      <c r="K34" s="34">
        <f t="shared" si="16"/>
        <v>135</v>
      </c>
      <c r="L34" s="34">
        <f t="shared" si="16"/>
        <v>15</v>
      </c>
      <c r="M34" s="34">
        <f t="shared" si="16"/>
        <v>0</v>
      </c>
      <c r="N34" s="34">
        <f t="shared" si="16"/>
        <v>15</v>
      </c>
      <c r="O34" s="34">
        <f t="shared" si="16"/>
        <v>0</v>
      </c>
      <c r="P34" s="34">
        <f t="shared" si="16"/>
        <v>0</v>
      </c>
      <c r="Q34" s="34">
        <f t="shared" si="16"/>
        <v>0</v>
      </c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29"/>
      <c r="AQ34" s="229"/>
      <c r="AR34" s="229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29"/>
      <c r="BF34" s="229"/>
      <c r="BG34" s="229"/>
      <c r="BH34" s="229"/>
      <c r="BI34" s="229"/>
      <c r="BJ34" s="229"/>
      <c r="BK34" s="229"/>
      <c r="BL34" s="229"/>
      <c r="BM34" s="229"/>
      <c r="BN34" s="229"/>
      <c r="BO34" s="229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29"/>
      <c r="CA34" s="229"/>
      <c r="CB34" s="229"/>
      <c r="CC34" s="229"/>
      <c r="CD34" s="229"/>
      <c r="CE34" s="229"/>
      <c r="CF34" s="229"/>
      <c r="CG34" s="229"/>
      <c r="CH34" s="229"/>
      <c r="CI34" s="229"/>
      <c r="CJ34" s="229"/>
      <c r="CK34" s="229"/>
      <c r="CL34" s="229"/>
      <c r="CM34" s="229"/>
      <c r="CN34" s="229"/>
      <c r="CO34" s="229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29"/>
      <c r="DA34" s="229"/>
      <c r="DB34" s="229"/>
      <c r="DC34" s="229"/>
      <c r="DD34" s="229"/>
      <c r="DE34" s="229"/>
      <c r="DF34" s="229"/>
      <c r="DG34" s="229"/>
      <c r="DH34" s="229"/>
      <c r="DI34" s="229"/>
      <c r="DJ34" s="229"/>
      <c r="DK34" s="229"/>
      <c r="DL34" s="229"/>
      <c r="DM34" s="229"/>
      <c r="DN34" s="229"/>
      <c r="DO34" s="229"/>
      <c r="DP34" s="229"/>
      <c r="DQ34" s="229"/>
      <c r="DR34" s="229"/>
      <c r="DS34" s="229"/>
      <c r="DT34" s="22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29"/>
      <c r="FE34" s="229"/>
      <c r="FF34" s="229"/>
      <c r="FG34" s="229"/>
      <c r="FH34" s="229"/>
      <c r="FI34" s="229"/>
      <c r="FJ34" s="229"/>
      <c r="FK34" s="229"/>
      <c r="FL34" s="229"/>
      <c r="FM34" s="229"/>
      <c r="FN34" s="229"/>
      <c r="FO34" s="229"/>
      <c r="FP34" s="229"/>
      <c r="FQ34" s="229"/>
      <c r="FR34" s="229"/>
      <c r="FS34" s="229"/>
      <c r="FT34" s="229"/>
      <c r="FU34" s="229"/>
      <c r="FV34" s="229"/>
      <c r="FW34" s="229"/>
      <c r="FX34" s="229"/>
      <c r="FY34" s="229"/>
      <c r="FZ34" s="229"/>
      <c r="GA34" s="229"/>
      <c r="GB34" s="229"/>
      <c r="GC34" s="229"/>
      <c r="GD34" s="229"/>
      <c r="GE34" s="229"/>
      <c r="GF34" s="229"/>
      <c r="GG34" s="229"/>
      <c r="GH34" s="229"/>
      <c r="GI34" s="229"/>
      <c r="GJ34" s="229"/>
      <c r="GK34" s="229"/>
      <c r="GL34" s="229"/>
      <c r="GM34" s="229"/>
      <c r="GN34" s="229"/>
      <c r="GO34" s="229"/>
      <c r="GP34" s="229"/>
      <c r="GQ34" s="229"/>
      <c r="GR34" s="229"/>
      <c r="GS34" s="229"/>
      <c r="GT34" s="229"/>
      <c r="GU34" s="229"/>
      <c r="GV34" s="229"/>
      <c r="GW34" s="229"/>
      <c r="GX34" s="229"/>
      <c r="GY34" s="229"/>
      <c r="GZ34" s="229"/>
      <c r="HA34" s="229"/>
      <c r="HB34" s="229"/>
      <c r="HC34" s="229"/>
      <c r="HD34" s="229"/>
      <c r="HE34" s="229"/>
      <c r="HF34" s="229"/>
      <c r="HG34" s="229"/>
      <c r="HH34" s="229"/>
      <c r="HI34" s="229"/>
      <c r="HJ34" s="229"/>
      <c r="HK34" s="229"/>
      <c r="HL34" s="229"/>
      <c r="HM34" s="229"/>
      <c r="HN34" s="229"/>
      <c r="HO34" s="229"/>
      <c r="HP34" s="229"/>
      <c r="HQ34" s="229"/>
      <c r="HR34" s="229"/>
      <c r="HS34" s="229"/>
      <c r="HT34" s="229"/>
      <c r="HU34" s="229"/>
      <c r="HV34" s="229"/>
      <c r="HW34" s="229"/>
      <c r="HX34" s="229"/>
      <c r="HY34" s="229"/>
      <c r="HZ34" s="229"/>
      <c r="IA34" s="229"/>
      <c r="IB34" s="229"/>
      <c r="IC34" s="229"/>
      <c r="ID34" s="229"/>
      <c r="IE34" s="229"/>
      <c r="IF34" s="229"/>
      <c r="IG34" s="229"/>
      <c r="IH34" s="229"/>
      <c r="II34" s="229"/>
      <c r="IJ34" s="229"/>
      <c r="IK34" s="229"/>
      <c r="IL34" s="229"/>
      <c r="IM34" s="229"/>
      <c r="IN34" s="229"/>
      <c r="IO34" s="229"/>
    </row>
    <row r="35" spans="1:249" ht="18" customHeight="1">
      <c r="A35" s="253"/>
      <c r="B35" s="256" t="s">
        <v>1821</v>
      </c>
      <c r="C35" s="255" t="s">
        <v>28</v>
      </c>
      <c r="D35" s="34">
        <f>+D715</f>
        <v>833</v>
      </c>
      <c r="E35" s="34">
        <f t="shared" ref="E35:Q35" si="17">+E715</f>
        <v>457</v>
      </c>
      <c r="F35" s="34">
        <f t="shared" si="17"/>
        <v>0</v>
      </c>
      <c r="G35" s="34">
        <f t="shared" si="17"/>
        <v>0</v>
      </c>
      <c r="H35" s="34">
        <f t="shared" si="17"/>
        <v>735</v>
      </c>
      <c r="I35" s="34">
        <f t="shared" si="17"/>
        <v>376</v>
      </c>
      <c r="J35" s="34">
        <f t="shared" si="17"/>
        <v>98</v>
      </c>
      <c r="K35" s="34">
        <f t="shared" si="17"/>
        <v>81</v>
      </c>
      <c r="L35" s="34">
        <f t="shared" si="17"/>
        <v>8</v>
      </c>
      <c r="M35" s="34">
        <f t="shared" si="17"/>
        <v>2</v>
      </c>
      <c r="N35" s="34">
        <f t="shared" si="17"/>
        <v>8</v>
      </c>
      <c r="O35" s="34">
        <f t="shared" si="17"/>
        <v>2</v>
      </c>
      <c r="P35" s="34">
        <f t="shared" si="17"/>
        <v>0</v>
      </c>
      <c r="Q35" s="34">
        <f t="shared" si="17"/>
        <v>0</v>
      </c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29"/>
      <c r="BF35" s="229"/>
      <c r="BG35" s="229"/>
      <c r="BH35" s="229"/>
      <c r="BI35" s="229"/>
      <c r="BJ35" s="229"/>
      <c r="BK35" s="229"/>
      <c r="BL35" s="229"/>
      <c r="BM35" s="229"/>
      <c r="BN35" s="229"/>
      <c r="BO35" s="229"/>
      <c r="BP35" s="229"/>
      <c r="BQ35" s="229"/>
      <c r="BR35" s="229"/>
      <c r="BS35" s="229"/>
      <c r="BT35" s="229"/>
      <c r="BU35" s="229"/>
      <c r="BV35" s="229"/>
      <c r="BW35" s="229"/>
      <c r="BX35" s="229"/>
      <c r="BY35" s="229"/>
      <c r="BZ35" s="229"/>
      <c r="CA35" s="229"/>
      <c r="CB35" s="229"/>
      <c r="CC35" s="229"/>
      <c r="CD35" s="229"/>
      <c r="CE35" s="229"/>
      <c r="CF35" s="229"/>
      <c r="CG35" s="229"/>
      <c r="CH35" s="229"/>
      <c r="CI35" s="229"/>
      <c r="CJ35" s="229"/>
      <c r="CK35" s="229"/>
      <c r="CL35" s="229"/>
      <c r="CM35" s="229"/>
      <c r="CN35" s="229"/>
      <c r="CO35" s="229"/>
      <c r="CP35" s="229"/>
      <c r="CQ35" s="229"/>
      <c r="CR35" s="229"/>
      <c r="CS35" s="229"/>
      <c r="CT35" s="229"/>
      <c r="CU35" s="229"/>
      <c r="CV35" s="229"/>
      <c r="CW35" s="229"/>
      <c r="CX35" s="229"/>
      <c r="CY35" s="229"/>
      <c r="CZ35" s="229"/>
      <c r="DA35" s="229"/>
      <c r="DB35" s="229"/>
      <c r="DC35" s="229"/>
      <c r="DD35" s="229"/>
      <c r="DE35" s="229"/>
      <c r="DF35" s="229"/>
      <c r="DG35" s="229"/>
      <c r="DH35" s="229"/>
      <c r="DI35" s="229"/>
      <c r="DJ35" s="229"/>
      <c r="DK35" s="229"/>
      <c r="DL35" s="229"/>
      <c r="DM35" s="229"/>
      <c r="DN35" s="229"/>
      <c r="DO35" s="229"/>
      <c r="DP35" s="229"/>
      <c r="DQ35" s="229"/>
      <c r="DR35" s="229"/>
      <c r="DS35" s="229"/>
      <c r="DT35" s="229"/>
      <c r="DU35" s="229"/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29"/>
      <c r="FE35" s="229"/>
      <c r="FF35" s="229"/>
      <c r="FG35" s="229"/>
      <c r="FH35" s="229"/>
      <c r="FI35" s="229"/>
      <c r="FJ35" s="229"/>
      <c r="FK35" s="229"/>
      <c r="FL35" s="229"/>
      <c r="FM35" s="229"/>
      <c r="FN35" s="229"/>
      <c r="FO35" s="229"/>
      <c r="FP35" s="229"/>
      <c r="FQ35" s="229"/>
      <c r="FR35" s="229"/>
      <c r="FS35" s="229"/>
      <c r="FT35" s="229"/>
      <c r="FU35" s="229"/>
      <c r="FV35" s="229"/>
      <c r="FW35" s="229"/>
      <c r="FX35" s="229"/>
      <c r="FY35" s="229"/>
      <c r="FZ35" s="229"/>
      <c r="GA35" s="229"/>
      <c r="GB35" s="229"/>
      <c r="GC35" s="229"/>
      <c r="GD35" s="229"/>
      <c r="GE35" s="229"/>
      <c r="GF35" s="229"/>
      <c r="GG35" s="229"/>
      <c r="GH35" s="229"/>
      <c r="GI35" s="229"/>
      <c r="GJ35" s="229"/>
      <c r="GK35" s="229"/>
      <c r="GL35" s="229"/>
      <c r="GM35" s="229"/>
      <c r="GN35" s="229"/>
      <c r="GO35" s="229"/>
      <c r="GP35" s="229"/>
      <c r="GQ35" s="229"/>
      <c r="GR35" s="229"/>
      <c r="GS35" s="229"/>
      <c r="GT35" s="229"/>
      <c r="GU35" s="229"/>
      <c r="GV35" s="229"/>
      <c r="GW35" s="229"/>
      <c r="GX35" s="229"/>
      <c r="GY35" s="229"/>
      <c r="GZ35" s="229"/>
      <c r="HA35" s="229"/>
      <c r="HB35" s="229"/>
      <c r="HC35" s="229"/>
      <c r="HD35" s="229"/>
      <c r="HE35" s="229"/>
      <c r="HF35" s="229"/>
      <c r="HG35" s="229"/>
      <c r="HH35" s="229"/>
      <c r="HI35" s="229"/>
      <c r="HJ35" s="229"/>
      <c r="HK35" s="229"/>
      <c r="HL35" s="229"/>
      <c r="HM35" s="229"/>
      <c r="HN35" s="229"/>
      <c r="HO35" s="229"/>
      <c r="HP35" s="229"/>
      <c r="HQ35" s="229"/>
      <c r="HR35" s="229"/>
      <c r="HS35" s="229"/>
      <c r="HT35" s="229"/>
      <c r="HU35" s="229"/>
      <c r="HV35" s="229"/>
      <c r="HW35" s="229"/>
      <c r="HX35" s="229"/>
      <c r="HY35" s="229"/>
      <c r="HZ35" s="229"/>
      <c r="IA35" s="229"/>
      <c r="IB35" s="229"/>
      <c r="IC35" s="229"/>
      <c r="ID35" s="229"/>
      <c r="IE35" s="229"/>
      <c r="IF35" s="229"/>
      <c r="IG35" s="229"/>
      <c r="IH35" s="229"/>
      <c r="II35" s="229"/>
      <c r="IJ35" s="229"/>
      <c r="IK35" s="229"/>
      <c r="IL35" s="229"/>
      <c r="IM35" s="229"/>
      <c r="IN35" s="229"/>
      <c r="IO35" s="229"/>
    </row>
    <row r="36" spans="1:249" ht="18" customHeight="1">
      <c r="A36" s="253"/>
      <c r="B36" s="256" t="s">
        <v>1822</v>
      </c>
      <c r="C36" s="255" t="s">
        <v>29</v>
      </c>
      <c r="D36" s="34">
        <f>+D741+D503</f>
        <v>312</v>
      </c>
      <c r="E36" s="34">
        <f t="shared" ref="E36:Q36" si="18">+E741+E503</f>
        <v>102</v>
      </c>
      <c r="F36" s="34">
        <f t="shared" si="18"/>
        <v>15</v>
      </c>
      <c r="G36" s="34">
        <f t="shared" si="18"/>
        <v>11</v>
      </c>
      <c r="H36" s="34">
        <f t="shared" si="18"/>
        <v>150</v>
      </c>
      <c r="I36" s="34">
        <f t="shared" si="18"/>
        <v>19</v>
      </c>
      <c r="J36" s="34">
        <f t="shared" si="18"/>
        <v>147</v>
      </c>
      <c r="K36" s="34">
        <f t="shared" si="18"/>
        <v>72</v>
      </c>
      <c r="L36" s="34">
        <f t="shared" si="18"/>
        <v>3</v>
      </c>
      <c r="M36" s="34">
        <f t="shared" si="18"/>
        <v>2</v>
      </c>
      <c r="N36" s="34">
        <f t="shared" si="18"/>
        <v>0</v>
      </c>
      <c r="O36" s="34">
        <f t="shared" si="18"/>
        <v>0</v>
      </c>
      <c r="P36" s="34">
        <f t="shared" si="18"/>
        <v>3</v>
      </c>
      <c r="Q36" s="34">
        <f t="shared" si="18"/>
        <v>2</v>
      </c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29"/>
      <c r="BJ36" s="229"/>
      <c r="BK36" s="229"/>
      <c r="BL36" s="229"/>
      <c r="BM36" s="229"/>
      <c r="BN36" s="229"/>
      <c r="BO36" s="229"/>
      <c r="BP36" s="229"/>
      <c r="BQ36" s="229"/>
      <c r="BR36" s="229"/>
      <c r="BS36" s="229"/>
      <c r="BT36" s="229"/>
      <c r="BU36" s="229"/>
      <c r="BV36" s="229"/>
      <c r="BW36" s="229"/>
      <c r="BX36" s="229"/>
      <c r="BY36" s="229"/>
      <c r="BZ36" s="229"/>
      <c r="CA36" s="229"/>
      <c r="CB36" s="229"/>
      <c r="CC36" s="229"/>
      <c r="CD36" s="229"/>
      <c r="CE36" s="229"/>
      <c r="CF36" s="229"/>
      <c r="CG36" s="229"/>
      <c r="CH36" s="229"/>
      <c r="CI36" s="229"/>
      <c r="CJ36" s="229"/>
      <c r="CK36" s="229"/>
      <c r="CL36" s="229"/>
      <c r="CM36" s="229"/>
      <c r="CN36" s="229"/>
      <c r="CO36" s="229"/>
      <c r="CP36" s="229"/>
      <c r="CQ36" s="229"/>
      <c r="CR36" s="229"/>
      <c r="CS36" s="229"/>
      <c r="CT36" s="229"/>
      <c r="CU36" s="229"/>
      <c r="CV36" s="229"/>
      <c r="CW36" s="229"/>
      <c r="CX36" s="229"/>
      <c r="CY36" s="229"/>
      <c r="CZ36" s="229"/>
      <c r="DA36" s="229"/>
      <c r="DB36" s="229"/>
      <c r="DC36" s="229"/>
      <c r="DD36" s="229"/>
      <c r="DE36" s="229"/>
      <c r="DF36" s="229"/>
      <c r="DG36" s="229"/>
      <c r="DH36" s="229"/>
      <c r="DI36" s="229"/>
      <c r="DJ36" s="229"/>
      <c r="DK36" s="229"/>
      <c r="DL36" s="229"/>
      <c r="DM36" s="229"/>
      <c r="DN36" s="229"/>
      <c r="DO36" s="229"/>
      <c r="DP36" s="229"/>
      <c r="DQ36" s="229"/>
      <c r="DR36" s="229"/>
      <c r="DS36" s="229"/>
      <c r="DT36" s="22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29"/>
      <c r="FE36" s="229"/>
      <c r="FF36" s="229"/>
      <c r="FG36" s="229"/>
      <c r="FH36" s="229"/>
      <c r="FI36" s="229"/>
      <c r="FJ36" s="229"/>
      <c r="FK36" s="229"/>
      <c r="FL36" s="229"/>
      <c r="FM36" s="229"/>
      <c r="FN36" s="229"/>
      <c r="FO36" s="229"/>
      <c r="FP36" s="229"/>
      <c r="FQ36" s="229"/>
      <c r="FR36" s="229"/>
      <c r="FS36" s="229"/>
      <c r="FT36" s="229"/>
      <c r="FU36" s="229"/>
      <c r="FV36" s="229"/>
      <c r="FW36" s="229"/>
      <c r="FX36" s="229"/>
      <c r="FY36" s="229"/>
      <c r="FZ36" s="229"/>
      <c r="GA36" s="229"/>
      <c r="GB36" s="229"/>
      <c r="GC36" s="229"/>
      <c r="GD36" s="229"/>
      <c r="GE36" s="229"/>
      <c r="GF36" s="229"/>
      <c r="GG36" s="229"/>
      <c r="GH36" s="229"/>
      <c r="GI36" s="229"/>
      <c r="GJ36" s="229"/>
      <c r="GK36" s="229"/>
      <c r="GL36" s="229"/>
      <c r="GM36" s="229"/>
      <c r="GN36" s="229"/>
      <c r="GO36" s="229"/>
      <c r="GP36" s="229"/>
      <c r="GQ36" s="229"/>
      <c r="GR36" s="229"/>
      <c r="GS36" s="229"/>
      <c r="GT36" s="229"/>
      <c r="GU36" s="229"/>
      <c r="GV36" s="229"/>
      <c r="GW36" s="229"/>
      <c r="GX36" s="229"/>
      <c r="GY36" s="229"/>
      <c r="GZ36" s="229"/>
      <c r="HA36" s="229"/>
      <c r="HB36" s="229"/>
      <c r="HC36" s="229"/>
      <c r="HD36" s="229"/>
      <c r="HE36" s="229"/>
      <c r="HF36" s="229"/>
      <c r="HG36" s="229"/>
      <c r="HH36" s="229"/>
      <c r="HI36" s="229"/>
      <c r="HJ36" s="229"/>
      <c r="HK36" s="229"/>
      <c r="HL36" s="229"/>
      <c r="HM36" s="229"/>
      <c r="HN36" s="229"/>
      <c r="HO36" s="229"/>
      <c r="HP36" s="229"/>
      <c r="HQ36" s="229"/>
      <c r="HR36" s="229"/>
      <c r="HS36" s="229"/>
      <c r="HT36" s="229"/>
      <c r="HU36" s="229"/>
      <c r="HV36" s="229"/>
      <c r="HW36" s="229"/>
      <c r="HX36" s="229"/>
      <c r="HY36" s="229"/>
      <c r="HZ36" s="229"/>
      <c r="IA36" s="229"/>
      <c r="IB36" s="229"/>
      <c r="IC36" s="229"/>
      <c r="ID36" s="229"/>
      <c r="IE36" s="229"/>
      <c r="IF36" s="229"/>
      <c r="IG36" s="229"/>
      <c r="IH36" s="229"/>
      <c r="II36" s="229"/>
      <c r="IJ36" s="229"/>
      <c r="IK36" s="229"/>
      <c r="IL36" s="229"/>
      <c r="IM36" s="229"/>
      <c r="IN36" s="229"/>
      <c r="IO36" s="229"/>
    </row>
    <row r="37" spans="1:249" ht="18" customHeight="1">
      <c r="A37" s="253"/>
      <c r="B37" s="256" t="s">
        <v>1823</v>
      </c>
      <c r="C37" s="255" t="s">
        <v>30</v>
      </c>
      <c r="D37" s="34">
        <f>+D239</f>
        <v>191</v>
      </c>
      <c r="E37" s="34">
        <f t="shared" ref="E37:Q37" si="19">+E239</f>
        <v>73</v>
      </c>
      <c r="F37" s="34">
        <f t="shared" si="19"/>
        <v>0</v>
      </c>
      <c r="G37" s="34">
        <f t="shared" si="19"/>
        <v>0</v>
      </c>
      <c r="H37" s="34">
        <f t="shared" si="19"/>
        <v>163</v>
      </c>
      <c r="I37" s="34">
        <f t="shared" si="19"/>
        <v>57</v>
      </c>
      <c r="J37" s="34">
        <f t="shared" si="19"/>
        <v>28</v>
      </c>
      <c r="K37" s="34">
        <f t="shared" si="19"/>
        <v>16</v>
      </c>
      <c r="L37" s="34">
        <f t="shared" si="19"/>
        <v>10</v>
      </c>
      <c r="M37" s="34">
        <f t="shared" si="19"/>
        <v>5</v>
      </c>
      <c r="N37" s="34">
        <f t="shared" si="19"/>
        <v>3</v>
      </c>
      <c r="O37" s="34">
        <f t="shared" si="19"/>
        <v>0</v>
      </c>
      <c r="P37" s="34">
        <f t="shared" si="19"/>
        <v>7</v>
      </c>
      <c r="Q37" s="34">
        <f t="shared" si="19"/>
        <v>5</v>
      </c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  <c r="BF37" s="229"/>
      <c r="BG37" s="229"/>
      <c r="BH37" s="229"/>
      <c r="BI37" s="229"/>
      <c r="BJ37" s="229"/>
      <c r="BK37" s="229"/>
      <c r="BL37" s="229"/>
      <c r="BM37" s="229"/>
      <c r="BN37" s="229"/>
      <c r="BO37" s="229"/>
      <c r="BP37" s="229"/>
      <c r="BQ37" s="229"/>
      <c r="BR37" s="229"/>
      <c r="BS37" s="229"/>
      <c r="BT37" s="229"/>
      <c r="BU37" s="229"/>
      <c r="BV37" s="229"/>
      <c r="BW37" s="229"/>
      <c r="BX37" s="229"/>
      <c r="BY37" s="229"/>
      <c r="BZ37" s="229"/>
      <c r="CA37" s="229"/>
      <c r="CB37" s="229"/>
      <c r="CC37" s="229"/>
      <c r="CD37" s="229"/>
      <c r="CE37" s="229"/>
      <c r="CF37" s="229"/>
      <c r="CG37" s="229"/>
      <c r="CH37" s="229"/>
      <c r="CI37" s="229"/>
      <c r="CJ37" s="229"/>
      <c r="CK37" s="229"/>
      <c r="CL37" s="229"/>
      <c r="CM37" s="229"/>
      <c r="CN37" s="229"/>
      <c r="CO37" s="229"/>
      <c r="CP37" s="229"/>
      <c r="CQ37" s="229"/>
      <c r="CR37" s="229"/>
      <c r="CS37" s="229"/>
      <c r="CT37" s="229"/>
      <c r="CU37" s="229"/>
      <c r="CV37" s="229"/>
      <c r="CW37" s="229"/>
      <c r="CX37" s="229"/>
      <c r="CY37" s="229"/>
      <c r="CZ37" s="229"/>
      <c r="DA37" s="229"/>
      <c r="DB37" s="229"/>
      <c r="DC37" s="229"/>
      <c r="DD37" s="229"/>
      <c r="DE37" s="229"/>
      <c r="DF37" s="229"/>
      <c r="DG37" s="229"/>
      <c r="DH37" s="229"/>
      <c r="DI37" s="229"/>
      <c r="DJ37" s="229"/>
      <c r="DK37" s="229"/>
      <c r="DL37" s="229"/>
      <c r="DM37" s="229"/>
      <c r="DN37" s="229"/>
      <c r="DO37" s="229"/>
      <c r="DP37" s="229"/>
      <c r="DQ37" s="229"/>
      <c r="DR37" s="229"/>
      <c r="DS37" s="229"/>
      <c r="DT37" s="229"/>
      <c r="DU37" s="229"/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29"/>
      <c r="FE37" s="229"/>
      <c r="FF37" s="229"/>
      <c r="FG37" s="229"/>
      <c r="FH37" s="229"/>
      <c r="FI37" s="229"/>
      <c r="FJ37" s="229"/>
      <c r="FK37" s="229"/>
      <c r="FL37" s="229"/>
      <c r="FM37" s="229"/>
      <c r="FN37" s="229"/>
      <c r="FO37" s="229"/>
      <c r="FP37" s="229"/>
      <c r="FQ37" s="229"/>
      <c r="FR37" s="229"/>
      <c r="FS37" s="229"/>
      <c r="FT37" s="229"/>
      <c r="FU37" s="229"/>
      <c r="FV37" s="229"/>
      <c r="FW37" s="229"/>
      <c r="FX37" s="229"/>
      <c r="FY37" s="229"/>
      <c r="FZ37" s="229"/>
      <c r="GA37" s="229"/>
      <c r="GB37" s="229"/>
      <c r="GC37" s="229"/>
      <c r="GD37" s="229"/>
      <c r="GE37" s="229"/>
      <c r="GF37" s="229"/>
      <c r="GG37" s="229"/>
      <c r="GH37" s="229"/>
      <c r="GI37" s="229"/>
      <c r="GJ37" s="229"/>
      <c r="GK37" s="229"/>
      <c r="GL37" s="229"/>
      <c r="GM37" s="229"/>
      <c r="GN37" s="229"/>
      <c r="GO37" s="229"/>
      <c r="GP37" s="229"/>
      <c r="GQ37" s="229"/>
      <c r="GR37" s="229"/>
      <c r="GS37" s="229"/>
      <c r="GT37" s="229"/>
      <c r="GU37" s="229"/>
      <c r="GV37" s="229"/>
      <c r="GW37" s="229"/>
      <c r="GX37" s="229"/>
      <c r="GY37" s="229"/>
      <c r="GZ37" s="229"/>
      <c r="HA37" s="229"/>
      <c r="HB37" s="229"/>
      <c r="HC37" s="229"/>
      <c r="HD37" s="229"/>
      <c r="HE37" s="229"/>
      <c r="HF37" s="229"/>
      <c r="HG37" s="229"/>
      <c r="HH37" s="229"/>
      <c r="HI37" s="229"/>
      <c r="HJ37" s="229"/>
      <c r="HK37" s="229"/>
      <c r="HL37" s="229"/>
      <c r="HM37" s="229"/>
      <c r="HN37" s="229"/>
      <c r="HO37" s="229"/>
      <c r="HP37" s="229"/>
      <c r="HQ37" s="229"/>
      <c r="HR37" s="229"/>
      <c r="HS37" s="229"/>
      <c r="HT37" s="229"/>
      <c r="HU37" s="229"/>
      <c r="HV37" s="229"/>
      <c r="HW37" s="229"/>
      <c r="HX37" s="229"/>
      <c r="HY37" s="229"/>
      <c r="HZ37" s="229"/>
      <c r="IA37" s="229"/>
      <c r="IB37" s="229"/>
      <c r="IC37" s="229"/>
      <c r="ID37" s="229"/>
      <c r="IE37" s="229"/>
      <c r="IF37" s="229"/>
      <c r="IG37" s="229"/>
      <c r="IH37" s="229"/>
      <c r="II37" s="229"/>
      <c r="IJ37" s="229"/>
      <c r="IK37" s="229"/>
      <c r="IL37" s="229"/>
      <c r="IM37" s="229"/>
      <c r="IN37" s="229"/>
      <c r="IO37" s="229"/>
    </row>
    <row r="38" spans="1:249" ht="18" customHeight="1">
      <c r="A38" s="253"/>
      <c r="B38" s="256" t="s">
        <v>1824</v>
      </c>
      <c r="C38" s="255" t="s">
        <v>31</v>
      </c>
      <c r="D38" s="34">
        <f>+D251+D260+D762</f>
        <v>604</v>
      </c>
      <c r="E38" s="34">
        <f t="shared" ref="E38:Q38" si="20">+E251+E260+E762</f>
        <v>208</v>
      </c>
      <c r="F38" s="34">
        <f t="shared" si="20"/>
        <v>33</v>
      </c>
      <c r="G38" s="34">
        <f t="shared" si="20"/>
        <v>19</v>
      </c>
      <c r="H38" s="34">
        <f t="shared" si="20"/>
        <v>416</v>
      </c>
      <c r="I38" s="34">
        <f t="shared" si="20"/>
        <v>130</v>
      </c>
      <c r="J38" s="34">
        <f t="shared" si="20"/>
        <v>155</v>
      </c>
      <c r="K38" s="34">
        <f t="shared" si="20"/>
        <v>59</v>
      </c>
      <c r="L38" s="34">
        <f t="shared" si="20"/>
        <v>27</v>
      </c>
      <c r="M38" s="34">
        <f t="shared" si="20"/>
        <v>9</v>
      </c>
      <c r="N38" s="34">
        <f t="shared" si="20"/>
        <v>14</v>
      </c>
      <c r="O38" s="34">
        <f t="shared" si="20"/>
        <v>2</v>
      </c>
      <c r="P38" s="34">
        <f t="shared" si="20"/>
        <v>13</v>
      </c>
      <c r="Q38" s="34">
        <f t="shared" si="20"/>
        <v>7</v>
      </c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29"/>
      <c r="AY38" s="229"/>
      <c r="AZ38" s="229"/>
      <c r="BA38" s="229"/>
      <c r="BB38" s="229"/>
      <c r="BC38" s="229"/>
      <c r="BD38" s="229"/>
      <c r="BE38" s="229"/>
      <c r="BF38" s="229"/>
      <c r="BG38" s="229"/>
      <c r="BH38" s="229"/>
      <c r="BI38" s="229"/>
      <c r="BJ38" s="229"/>
      <c r="BK38" s="229"/>
      <c r="BL38" s="229"/>
      <c r="BM38" s="229"/>
      <c r="BN38" s="229"/>
      <c r="BO38" s="229"/>
      <c r="BP38" s="229"/>
      <c r="BQ38" s="229"/>
      <c r="BR38" s="229"/>
      <c r="BS38" s="229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29"/>
      <c r="CL38" s="229"/>
      <c r="CM38" s="229"/>
      <c r="CN38" s="229"/>
      <c r="CO38" s="229"/>
      <c r="CP38" s="229"/>
      <c r="CQ38" s="229"/>
      <c r="CR38" s="229"/>
      <c r="CS38" s="229"/>
      <c r="CT38" s="229"/>
      <c r="CU38" s="229"/>
      <c r="CV38" s="229"/>
      <c r="CW38" s="229"/>
      <c r="CX38" s="229"/>
      <c r="CY38" s="229"/>
      <c r="CZ38" s="229"/>
      <c r="DA38" s="229"/>
      <c r="DB38" s="229"/>
      <c r="DC38" s="229"/>
      <c r="DD38" s="229"/>
      <c r="DE38" s="229"/>
      <c r="DF38" s="229"/>
      <c r="DG38" s="229"/>
      <c r="DH38" s="229"/>
      <c r="DI38" s="229"/>
      <c r="DJ38" s="229"/>
      <c r="DK38" s="229"/>
      <c r="DL38" s="229"/>
      <c r="DM38" s="229"/>
      <c r="DN38" s="229"/>
      <c r="DO38" s="229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29"/>
      <c r="FE38" s="229"/>
      <c r="FF38" s="229"/>
      <c r="FG38" s="229"/>
      <c r="FH38" s="229"/>
      <c r="FI38" s="229"/>
      <c r="FJ38" s="229"/>
      <c r="FK38" s="229"/>
      <c r="FL38" s="229"/>
      <c r="FM38" s="229"/>
      <c r="FN38" s="229"/>
      <c r="FO38" s="229"/>
      <c r="FP38" s="229"/>
      <c r="FQ38" s="229"/>
      <c r="FR38" s="229"/>
      <c r="FS38" s="229"/>
      <c r="FT38" s="229"/>
      <c r="FU38" s="229"/>
      <c r="FV38" s="229"/>
      <c r="FW38" s="229"/>
      <c r="FX38" s="229"/>
      <c r="FY38" s="229"/>
      <c r="FZ38" s="229"/>
      <c r="GA38" s="229"/>
      <c r="GB38" s="229"/>
      <c r="GC38" s="229"/>
      <c r="GD38" s="229"/>
      <c r="GE38" s="229"/>
      <c r="GF38" s="229"/>
      <c r="GG38" s="229"/>
      <c r="GH38" s="229"/>
      <c r="GI38" s="229"/>
      <c r="GJ38" s="229"/>
      <c r="GK38" s="229"/>
      <c r="GL38" s="229"/>
      <c r="GM38" s="229"/>
      <c r="GN38" s="229"/>
      <c r="GO38" s="229"/>
      <c r="GP38" s="229"/>
      <c r="GQ38" s="229"/>
      <c r="GR38" s="229"/>
      <c r="GS38" s="229"/>
      <c r="GT38" s="229"/>
      <c r="GU38" s="229"/>
      <c r="GV38" s="229"/>
      <c r="GW38" s="229"/>
      <c r="GX38" s="229"/>
      <c r="GY38" s="229"/>
      <c r="GZ38" s="229"/>
      <c r="HA38" s="229"/>
      <c r="HB38" s="229"/>
      <c r="HC38" s="229"/>
      <c r="HD38" s="229"/>
      <c r="HE38" s="229"/>
      <c r="HF38" s="229"/>
      <c r="HG38" s="229"/>
      <c r="HH38" s="229"/>
      <c r="HI38" s="229"/>
      <c r="HJ38" s="229"/>
      <c r="HK38" s="229"/>
      <c r="HL38" s="229"/>
      <c r="HM38" s="229"/>
      <c r="HN38" s="229"/>
      <c r="HO38" s="229"/>
      <c r="HP38" s="229"/>
      <c r="HQ38" s="229"/>
      <c r="HR38" s="229"/>
      <c r="HS38" s="229"/>
      <c r="HT38" s="229"/>
      <c r="HU38" s="229"/>
      <c r="HV38" s="229"/>
      <c r="HW38" s="229"/>
      <c r="HX38" s="229"/>
      <c r="HY38" s="229"/>
      <c r="HZ38" s="229"/>
      <c r="IA38" s="229"/>
      <c r="IB38" s="229"/>
      <c r="IC38" s="229"/>
      <c r="ID38" s="229"/>
      <c r="IE38" s="229"/>
      <c r="IF38" s="229"/>
      <c r="IG38" s="229"/>
      <c r="IH38" s="229"/>
      <c r="II38" s="229"/>
      <c r="IJ38" s="229"/>
      <c r="IK38" s="229"/>
      <c r="IL38" s="229"/>
      <c r="IM38" s="229"/>
      <c r="IN38" s="229"/>
      <c r="IO38" s="229"/>
    </row>
    <row r="39" spans="1:249" ht="18" customHeight="1">
      <c r="A39" s="253"/>
      <c r="B39" s="256" t="s">
        <v>1825</v>
      </c>
      <c r="C39" s="255" t="s">
        <v>32</v>
      </c>
      <c r="D39" s="34">
        <f>+D292+D304+D315+D493+D781</f>
        <v>859</v>
      </c>
      <c r="E39" s="34">
        <f t="shared" ref="E39:Q39" si="21">+E292+E304+E315+E493+E781</f>
        <v>403</v>
      </c>
      <c r="F39" s="34">
        <f t="shared" si="21"/>
        <v>0</v>
      </c>
      <c r="G39" s="34">
        <f t="shared" si="21"/>
        <v>0</v>
      </c>
      <c r="H39" s="34">
        <f t="shared" si="21"/>
        <v>728</v>
      </c>
      <c r="I39" s="34">
        <f t="shared" si="21"/>
        <v>319</v>
      </c>
      <c r="J39" s="34">
        <f t="shared" si="21"/>
        <v>131</v>
      </c>
      <c r="K39" s="34">
        <f t="shared" si="21"/>
        <v>84</v>
      </c>
      <c r="L39" s="34">
        <f t="shared" si="21"/>
        <v>8</v>
      </c>
      <c r="M39" s="34">
        <f t="shared" si="21"/>
        <v>3</v>
      </c>
      <c r="N39" s="34">
        <f t="shared" si="21"/>
        <v>8</v>
      </c>
      <c r="O39" s="34">
        <f t="shared" si="21"/>
        <v>3</v>
      </c>
      <c r="P39" s="34">
        <f t="shared" si="21"/>
        <v>0</v>
      </c>
      <c r="Q39" s="34">
        <f t="shared" si="21"/>
        <v>0</v>
      </c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29"/>
      <c r="AK39" s="229"/>
      <c r="AL39" s="229"/>
      <c r="AM39" s="229"/>
      <c r="AN39" s="229"/>
      <c r="AO39" s="229"/>
      <c r="AP39" s="229"/>
      <c r="AQ39" s="229"/>
      <c r="AR39" s="229"/>
      <c r="AS39" s="229"/>
      <c r="AT39" s="229"/>
      <c r="AU39" s="229"/>
      <c r="AV39" s="229"/>
      <c r="AW39" s="229"/>
      <c r="AX39" s="229"/>
      <c r="AY39" s="229"/>
      <c r="AZ39" s="229"/>
      <c r="BA39" s="229"/>
      <c r="BB39" s="229"/>
      <c r="BC39" s="229"/>
      <c r="BD39" s="229"/>
      <c r="BE39" s="229"/>
      <c r="BF39" s="229"/>
      <c r="BG39" s="229"/>
      <c r="BH39" s="229"/>
      <c r="BI39" s="229"/>
      <c r="BJ39" s="229"/>
      <c r="BK39" s="229"/>
      <c r="BL39" s="229"/>
      <c r="BM39" s="229"/>
      <c r="BN39" s="229"/>
      <c r="BO39" s="229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29"/>
      <c r="CF39" s="229"/>
      <c r="CG39" s="229"/>
      <c r="CH39" s="229"/>
      <c r="CI39" s="229"/>
      <c r="CJ39" s="229"/>
      <c r="CK39" s="229"/>
      <c r="CL39" s="229"/>
      <c r="CM39" s="229"/>
      <c r="CN39" s="229"/>
      <c r="CO39" s="229"/>
      <c r="CP39" s="229"/>
      <c r="CQ39" s="229"/>
      <c r="CR39" s="229"/>
      <c r="CS39" s="229"/>
      <c r="CT39" s="229"/>
      <c r="CU39" s="229"/>
      <c r="CV39" s="229"/>
      <c r="CW39" s="229"/>
      <c r="CX39" s="229"/>
      <c r="CY39" s="229"/>
      <c r="CZ39" s="229"/>
      <c r="DA39" s="229"/>
      <c r="DB39" s="229"/>
      <c r="DC39" s="229"/>
      <c r="DD39" s="229"/>
      <c r="DE39" s="229"/>
      <c r="DF39" s="229"/>
      <c r="DG39" s="229"/>
      <c r="DH39" s="229"/>
      <c r="DI39" s="229"/>
      <c r="DJ39" s="229"/>
      <c r="DK39" s="229"/>
      <c r="DL39" s="229"/>
      <c r="DM39" s="229"/>
      <c r="DN39" s="229"/>
      <c r="DO39" s="229"/>
      <c r="DP39" s="229"/>
      <c r="DQ39" s="229"/>
      <c r="DR39" s="229"/>
      <c r="DS39" s="229"/>
      <c r="DT39" s="229"/>
      <c r="DU39" s="229"/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  <c r="EQ39" s="229"/>
      <c r="ER39" s="229"/>
      <c r="ES39" s="229"/>
      <c r="ET39" s="229"/>
      <c r="EU39" s="229"/>
      <c r="EV39" s="229"/>
      <c r="EW39" s="229"/>
      <c r="EX39" s="229"/>
      <c r="EY39" s="229"/>
      <c r="EZ39" s="229"/>
      <c r="FA39" s="229"/>
      <c r="FB39" s="229"/>
      <c r="FC39" s="229"/>
      <c r="FD39" s="229"/>
      <c r="FE39" s="229"/>
      <c r="FF39" s="229"/>
      <c r="FG39" s="229"/>
      <c r="FH39" s="229"/>
      <c r="FI39" s="229"/>
      <c r="FJ39" s="229"/>
      <c r="FK39" s="229"/>
      <c r="FL39" s="229"/>
      <c r="FM39" s="229"/>
      <c r="FN39" s="229"/>
      <c r="FO39" s="229"/>
      <c r="FP39" s="229"/>
      <c r="FQ39" s="229"/>
      <c r="FR39" s="229"/>
      <c r="FS39" s="229"/>
      <c r="FT39" s="229"/>
      <c r="FU39" s="229"/>
      <c r="FV39" s="229"/>
      <c r="FW39" s="229"/>
      <c r="FX39" s="229"/>
      <c r="FY39" s="229"/>
      <c r="FZ39" s="229"/>
      <c r="GA39" s="229"/>
      <c r="GB39" s="229"/>
      <c r="GC39" s="229"/>
      <c r="GD39" s="229"/>
      <c r="GE39" s="229"/>
      <c r="GF39" s="229"/>
      <c r="GG39" s="229"/>
      <c r="GH39" s="229"/>
      <c r="GI39" s="229"/>
      <c r="GJ39" s="229"/>
      <c r="GK39" s="229"/>
      <c r="GL39" s="229"/>
      <c r="GM39" s="229"/>
      <c r="GN39" s="229"/>
      <c r="GO39" s="229"/>
      <c r="GP39" s="229"/>
      <c r="GQ39" s="229"/>
      <c r="GR39" s="229"/>
      <c r="GS39" s="229"/>
      <c r="GT39" s="229"/>
      <c r="GU39" s="229"/>
      <c r="GV39" s="229"/>
      <c r="GW39" s="229"/>
      <c r="GX39" s="229"/>
      <c r="GY39" s="229"/>
      <c r="GZ39" s="229"/>
      <c r="HA39" s="229"/>
      <c r="HB39" s="229"/>
      <c r="HC39" s="229"/>
      <c r="HD39" s="229"/>
      <c r="HE39" s="229"/>
      <c r="HF39" s="229"/>
      <c r="HG39" s="229"/>
      <c r="HH39" s="229"/>
      <c r="HI39" s="229"/>
      <c r="HJ39" s="229"/>
      <c r="HK39" s="229"/>
      <c r="HL39" s="229"/>
      <c r="HM39" s="229"/>
      <c r="HN39" s="229"/>
      <c r="HO39" s="229"/>
      <c r="HP39" s="229"/>
      <c r="HQ39" s="229"/>
      <c r="HR39" s="229"/>
      <c r="HS39" s="229"/>
      <c r="HT39" s="229"/>
      <c r="HU39" s="229"/>
      <c r="HV39" s="229"/>
      <c r="HW39" s="229"/>
      <c r="HX39" s="229"/>
      <c r="HY39" s="229"/>
      <c r="HZ39" s="229"/>
      <c r="IA39" s="229"/>
      <c r="IB39" s="229"/>
      <c r="IC39" s="229"/>
      <c r="ID39" s="229"/>
      <c r="IE39" s="229"/>
      <c r="IF39" s="229"/>
      <c r="IG39" s="229"/>
      <c r="IH39" s="229"/>
      <c r="II39" s="229"/>
      <c r="IJ39" s="229"/>
      <c r="IK39" s="229"/>
      <c r="IL39" s="229"/>
      <c r="IM39" s="229"/>
      <c r="IN39" s="229"/>
      <c r="IO39" s="229"/>
    </row>
    <row r="40" spans="1:249" ht="18" customHeight="1">
      <c r="A40" s="253"/>
      <c r="B40" s="256" t="s">
        <v>1826</v>
      </c>
      <c r="C40" s="255" t="s">
        <v>1827</v>
      </c>
      <c r="D40" s="34">
        <f>+D793</f>
        <v>423</v>
      </c>
      <c r="E40" s="34">
        <f t="shared" ref="E40:Q40" si="22">+E793</f>
        <v>179</v>
      </c>
      <c r="F40" s="34">
        <f t="shared" si="22"/>
        <v>94</v>
      </c>
      <c r="G40" s="34">
        <f t="shared" si="22"/>
        <v>35</v>
      </c>
      <c r="H40" s="34">
        <f t="shared" si="22"/>
        <v>250</v>
      </c>
      <c r="I40" s="34">
        <f t="shared" si="22"/>
        <v>107</v>
      </c>
      <c r="J40" s="34">
        <f t="shared" si="22"/>
        <v>79</v>
      </c>
      <c r="K40" s="34">
        <f t="shared" si="22"/>
        <v>37</v>
      </c>
      <c r="L40" s="34">
        <f t="shared" si="22"/>
        <v>33</v>
      </c>
      <c r="M40" s="34">
        <f t="shared" si="22"/>
        <v>10</v>
      </c>
      <c r="N40" s="34">
        <f t="shared" si="22"/>
        <v>23</v>
      </c>
      <c r="O40" s="34">
        <f t="shared" si="22"/>
        <v>10</v>
      </c>
      <c r="P40" s="34">
        <f t="shared" si="22"/>
        <v>10</v>
      </c>
      <c r="Q40" s="34">
        <f t="shared" si="22"/>
        <v>0</v>
      </c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29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  <c r="BC40" s="229"/>
      <c r="BD40" s="229"/>
      <c r="BE40" s="229"/>
      <c r="BF40" s="229"/>
      <c r="BG40" s="229"/>
      <c r="BH40" s="229"/>
      <c r="BI40" s="229"/>
      <c r="BJ40" s="229"/>
      <c r="BK40" s="229"/>
      <c r="BL40" s="229"/>
      <c r="BM40" s="229"/>
      <c r="BN40" s="229"/>
      <c r="BO40" s="229"/>
      <c r="BP40" s="229"/>
      <c r="BQ40" s="229"/>
      <c r="BR40" s="229"/>
      <c r="BS40" s="229"/>
      <c r="BT40" s="229"/>
      <c r="BU40" s="229"/>
      <c r="BV40" s="229"/>
      <c r="BW40" s="229"/>
      <c r="BX40" s="229"/>
      <c r="BY40" s="229"/>
      <c r="BZ40" s="229"/>
      <c r="CA40" s="229"/>
      <c r="CB40" s="229"/>
      <c r="CC40" s="229"/>
      <c r="CD40" s="229"/>
      <c r="CE40" s="229"/>
      <c r="CF40" s="229"/>
      <c r="CG40" s="229"/>
      <c r="CH40" s="229"/>
      <c r="CI40" s="229"/>
      <c r="CJ40" s="229"/>
      <c r="CK40" s="229"/>
      <c r="CL40" s="229"/>
      <c r="CM40" s="229"/>
      <c r="CN40" s="229"/>
      <c r="CO40" s="229"/>
      <c r="CP40" s="229"/>
      <c r="CQ40" s="229"/>
      <c r="CR40" s="229"/>
      <c r="CS40" s="229"/>
      <c r="CT40" s="229"/>
      <c r="CU40" s="229"/>
      <c r="CV40" s="229"/>
      <c r="CW40" s="229"/>
      <c r="CX40" s="229"/>
      <c r="CY40" s="229"/>
      <c r="CZ40" s="229"/>
      <c r="DA40" s="229"/>
      <c r="DB40" s="229"/>
      <c r="DC40" s="229"/>
      <c r="DD40" s="229"/>
      <c r="DE40" s="229"/>
      <c r="DF40" s="229"/>
      <c r="DG40" s="229"/>
      <c r="DH40" s="229"/>
      <c r="DI40" s="229"/>
      <c r="DJ40" s="229"/>
      <c r="DK40" s="229"/>
      <c r="DL40" s="229"/>
      <c r="DM40" s="229"/>
      <c r="DN40" s="229"/>
      <c r="DO40" s="229"/>
      <c r="DP40" s="229"/>
      <c r="DQ40" s="229"/>
      <c r="DR40" s="229"/>
      <c r="DS40" s="229"/>
      <c r="DT40" s="22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29"/>
      <c r="FE40" s="229"/>
      <c r="FF40" s="229"/>
      <c r="FG40" s="229"/>
      <c r="FH40" s="229"/>
      <c r="FI40" s="229"/>
      <c r="FJ40" s="229"/>
      <c r="FK40" s="229"/>
      <c r="FL40" s="229"/>
      <c r="FM40" s="229"/>
      <c r="FN40" s="229"/>
      <c r="FO40" s="229"/>
      <c r="FP40" s="229"/>
      <c r="FQ40" s="229"/>
      <c r="FR40" s="229"/>
      <c r="FS40" s="229"/>
      <c r="FT40" s="229"/>
      <c r="FU40" s="229"/>
      <c r="FV40" s="229"/>
      <c r="FW40" s="229"/>
      <c r="FX40" s="229"/>
      <c r="FY40" s="229"/>
      <c r="FZ40" s="229"/>
      <c r="GA40" s="229"/>
      <c r="GB40" s="229"/>
      <c r="GC40" s="229"/>
      <c r="GD40" s="229"/>
      <c r="GE40" s="229"/>
      <c r="GF40" s="229"/>
      <c r="GG40" s="229"/>
      <c r="GH40" s="229"/>
      <c r="GI40" s="229"/>
      <c r="GJ40" s="229"/>
      <c r="GK40" s="229"/>
      <c r="GL40" s="229"/>
      <c r="GM40" s="229"/>
      <c r="GN40" s="229"/>
      <c r="GO40" s="229"/>
      <c r="GP40" s="229"/>
      <c r="GQ40" s="229"/>
      <c r="GR40" s="229"/>
      <c r="GS40" s="229"/>
      <c r="GT40" s="229"/>
      <c r="GU40" s="229"/>
      <c r="GV40" s="229"/>
      <c r="GW40" s="229"/>
      <c r="GX40" s="229"/>
      <c r="GY40" s="229"/>
      <c r="GZ40" s="229"/>
      <c r="HA40" s="229"/>
      <c r="HB40" s="229"/>
      <c r="HC40" s="229"/>
      <c r="HD40" s="229"/>
      <c r="HE40" s="229"/>
      <c r="HF40" s="229"/>
      <c r="HG40" s="229"/>
      <c r="HH40" s="229"/>
      <c r="HI40" s="229"/>
      <c r="HJ40" s="229"/>
      <c r="HK40" s="229"/>
      <c r="HL40" s="229"/>
      <c r="HM40" s="229"/>
      <c r="HN40" s="229"/>
      <c r="HO40" s="229"/>
      <c r="HP40" s="229"/>
      <c r="HQ40" s="229"/>
      <c r="HR40" s="229"/>
      <c r="HS40" s="229"/>
      <c r="HT40" s="229"/>
      <c r="HU40" s="229"/>
      <c r="HV40" s="229"/>
      <c r="HW40" s="229"/>
      <c r="HX40" s="229"/>
      <c r="HY40" s="229"/>
      <c r="HZ40" s="229"/>
      <c r="IA40" s="229"/>
      <c r="IB40" s="229"/>
      <c r="IC40" s="229"/>
      <c r="ID40" s="229"/>
      <c r="IE40" s="229"/>
      <c r="IF40" s="229"/>
      <c r="IG40" s="229"/>
      <c r="IH40" s="229"/>
      <c r="II40" s="229"/>
      <c r="IJ40" s="229"/>
      <c r="IK40" s="229"/>
      <c r="IL40" s="229"/>
      <c r="IM40" s="229"/>
      <c r="IN40" s="229"/>
      <c r="IO40" s="229"/>
    </row>
    <row r="41" spans="1:249" ht="18" customHeight="1">
      <c r="A41" s="253"/>
      <c r="B41" s="256" t="s">
        <v>1828</v>
      </c>
      <c r="C41" s="255" t="s">
        <v>33</v>
      </c>
      <c r="D41" s="34">
        <f>+D848</f>
        <v>631</v>
      </c>
      <c r="E41" s="34">
        <f t="shared" ref="E41:Q41" si="23">+E848</f>
        <v>287</v>
      </c>
      <c r="F41" s="34">
        <f t="shared" si="23"/>
        <v>69</v>
      </c>
      <c r="G41" s="34">
        <f t="shared" si="23"/>
        <v>21</v>
      </c>
      <c r="H41" s="34">
        <f t="shared" si="23"/>
        <v>482</v>
      </c>
      <c r="I41" s="34">
        <f t="shared" si="23"/>
        <v>204</v>
      </c>
      <c r="J41" s="34">
        <f t="shared" si="23"/>
        <v>80</v>
      </c>
      <c r="K41" s="34">
        <f t="shared" si="23"/>
        <v>62</v>
      </c>
      <c r="L41" s="34">
        <f t="shared" si="23"/>
        <v>46</v>
      </c>
      <c r="M41" s="34">
        <f t="shared" si="23"/>
        <v>19</v>
      </c>
      <c r="N41" s="34">
        <f t="shared" si="23"/>
        <v>11</v>
      </c>
      <c r="O41" s="34">
        <f t="shared" si="23"/>
        <v>3</v>
      </c>
      <c r="P41" s="34">
        <f t="shared" si="23"/>
        <v>35</v>
      </c>
      <c r="Q41" s="34">
        <f t="shared" si="23"/>
        <v>16</v>
      </c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229"/>
      <c r="AL41" s="229"/>
      <c r="AM41" s="229"/>
      <c r="AN41" s="229"/>
      <c r="AO41" s="229"/>
      <c r="AP41" s="229"/>
      <c r="AQ41" s="229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29"/>
      <c r="BQ41" s="229"/>
      <c r="BR41" s="229"/>
      <c r="BS41" s="229"/>
      <c r="BT41" s="229"/>
      <c r="BU41" s="229"/>
      <c r="BV41" s="229"/>
      <c r="BW41" s="229"/>
      <c r="BX41" s="229"/>
      <c r="BY41" s="229"/>
      <c r="BZ41" s="229"/>
      <c r="CA41" s="229"/>
      <c r="CB41" s="229"/>
      <c r="CC41" s="229"/>
      <c r="CD41" s="229"/>
      <c r="CE41" s="229"/>
      <c r="CF41" s="229"/>
      <c r="CG41" s="229"/>
      <c r="CH41" s="229"/>
      <c r="CI41" s="229"/>
      <c r="CJ41" s="229"/>
      <c r="CK41" s="229"/>
      <c r="CL41" s="229"/>
      <c r="CM41" s="229"/>
      <c r="CN41" s="229"/>
      <c r="CO41" s="229"/>
      <c r="CP41" s="229"/>
      <c r="CQ41" s="229"/>
      <c r="CR41" s="229"/>
      <c r="CS41" s="229"/>
      <c r="CT41" s="229"/>
      <c r="CU41" s="229"/>
      <c r="CV41" s="229"/>
      <c r="CW41" s="229"/>
      <c r="CX41" s="229"/>
      <c r="CY41" s="229"/>
      <c r="CZ41" s="229"/>
      <c r="DA41" s="229"/>
      <c r="DB41" s="229"/>
      <c r="DC41" s="229"/>
      <c r="DD41" s="229"/>
      <c r="DE41" s="229"/>
      <c r="DF41" s="229"/>
      <c r="DG41" s="229"/>
      <c r="DH41" s="229"/>
      <c r="DI41" s="229"/>
      <c r="DJ41" s="229"/>
      <c r="DK41" s="229"/>
      <c r="DL41" s="229"/>
      <c r="DM41" s="229"/>
      <c r="DN41" s="229"/>
      <c r="DO41" s="229"/>
      <c r="DP41" s="229"/>
      <c r="DQ41" s="229"/>
      <c r="DR41" s="229"/>
      <c r="DS41" s="229"/>
      <c r="DT41" s="229"/>
      <c r="DU41" s="229"/>
      <c r="DV41" s="229"/>
      <c r="DW41" s="229"/>
      <c r="DX41" s="229"/>
      <c r="DY41" s="229"/>
      <c r="DZ41" s="229"/>
      <c r="EA41" s="229"/>
      <c r="EB41" s="229"/>
      <c r="EC41" s="229"/>
      <c r="ED41" s="229"/>
      <c r="EE41" s="229"/>
      <c r="EF41" s="229"/>
      <c r="EG41" s="229"/>
      <c r="EH41" s="229"/>
      <c r="EI41" s="229"/>
      <c r="EJ41" s="229"/>
      <c r="EK41" s="229"/>
      <c r="EL41" s="229"/>
      <c r="EM41" s="229"/>
      <c r="EN41" s="229"/>
      <c r="EO41" s="229"/>
      <c r="EP41" s="229"/>
      <c r="EQ41" s="229"/>
      <c r="ER41" s="229"/>
      <c r="ES41" s="229"/>
      <c r="ET41" s="229"/>
      <c r="EU41" s="229"/>
      <c r="EV41" s="229"/>
      <c r="EW41" s="229"/>
      <c r="EX41" s="229"/>
      <c r="EY41" s="229"/>
      <c r="EZ41" s="229"/>
      <c r="FA41" s="229"/>
      <c r="FB41" s="229"/>
      <c r="FC41" s="229"/>
      <c r="FD41" s="229"/>
      <c r="FE41" s="229"/>
      <c r="FF41" s="229"/>
      <c r="FG41" s="229"/>
      <c r="FH41" s="229"/>
      <c r="FI41" s="229"/>
      <c r="FJ41" s="229"/>
      <c r="FK41" s="229"/>
      <c r="FL41" s="229"/>
      <c r="FM41" s="229"/>
      <c r="FN41" s="229"/>
      <c r="FO41" s="229"/>
      <c r="FP41" s="229"/>
      <c r="FQ41" s="229"/>
      <c r="FR41" s="229"/>
      <c r="FS41" s="229"/>
      <c r="FT41" s="229"/>
      <c r="FU41" s="229"/>
      <c r="FV41" s="229"/>
      <c r="FW41" s="229"/>
      <c r="FX41" s="229"/>
      <c r="FY41" s="229"/>
      <c r="FZ41" s="229"/>
      <c r="GA41" s="229"/>
      <c r="GB41" s="229"/>
      <c r="GC41" s="229"/>
      <c r="GD41" s="229"/>
      <c r="GE41" s="229"/>
      <c r="GF41" s="229"/>
      <c r="GG41" s="229"/>
      <c r="GH41" s="229"/>
      <c r="GI41" s="229"/>
      <c r="GJ41" s="229"/>
      <c r="GK41" s="229"/>
      <c r="GL41" s="229"/>
      <c r="GM41" s="229"/>
      <c r="GN41" s="229"/>
      <c r="GO41" s="229"/>
      <c r="GP41" s="229"/>
      <c r="GQ41" s="229"/>
      <c r="GR41" s="229"/>
      <c r="GS41" s="229"/>
      <c r="GT41" s="229"/>
      <c r="GU41" s="229"/>
      <c r="GV41" s="229"/>
      <c r="GW41" s="229"/>
      <c r="GX41" s="229"/>
      <c r="GY41" s="229"/>
      <c r="GZ41" s="229"/>
      <c r="HA41" s="229"/>
      <c r="HB41" s="229"/>
      <c r="HC41" s="229"/>
      <c r="HD41" s="229"/>
      <c r="HE41" s="229"/>
      <c r="HF41" s="229"/>
      <c r="HG41" s="229"/>
      <c r="HH41" s="229"/>
      <c r="HI41" s="229"/>
      <c r="HJ41" s="229"/>
      <c r="HK41" s="229"/>
      <c r="HL41" s="229"/>
      <c r="HM41" s="229"/>
      <c r="HN41" s="229"/>
      <c r="HO41" s="229"/>
      <c r="HP41" s="229"/>
      <c r="HQ41" s="229"/>
      <c r="HR41" s="229"/>
      <c r="HS41" s="229"/>
      <c r="HT41" s="229"/>
      <c r="HU41" s="229"/>
      <c r="HV41" s="229"/>
      <c r="HW41" s="229"/>
      <c r="HX41" s="229"/>
      <c r="HY41" s="229"/>
      <c r="HZ41" s="229"/>
      <c r="IA41" s="229"/>
      <c r="IB41" s="229"/>
      <c r="IC41" s="229"/>
      <c r="ID41" s="229"/>
      <c r="IE41" s="229"/>
      <c r="IF41" s="229"/>
      <c r="IG41" s="229"/>
      <c r="IH41" s="229"/>
      <c r="II41" s="229"/>
      <c r="IJ41" s="229"/>
      <c r="IK41" s="229"/>
      <c r="IL41" s="229"/>
      <c r="IM41" s="229"/>
      <c r="IN41" s="229"/>
      <c r="IO41" s="229"/>
    </row>
    <row r="42" spans="1:249" ht="18" customHeight="1">
      <c r="A42" s="253"/>
      <c r="B42" s="256" t="s">
        <v>1829</v>
      </c>
      <c r="C42" s="255" t="s">
        <v>34</v>
      </c>
      <c r="D42" s="34">
        <f>+D337</f>
        <v>203</v>
      </c>
      <c r="E42" s="34">
        <f t="shared" ref="E42:Q42" si="24">+E337</f>
        <v>110</v>
      </c>
      <c r="F42" s="34">
        <f t="shared" si="24"/>
        <v>0</v>
      </c>
      <c r="G42" s="34">
        <f t="shared" si="24"/>
        <v>0</v>
      </c>
      <c r="H42" s="34">
        <f t="shared" si="24"/>
        <v>171</v>
      </c>
      <c r="I42" s="34">
        <f t="shared" si="24"/>
        <v>79</v>
      </c>
      <c r="J42" s="34">
        <f t="shared" si="24"/>
        <v>32</v>
      </c>
      <c r="K42" s="34">
        <f t="shared" si="24"/>
        <v>31</v>
      </c>
      <c r="L42" s="34">
        <f t="shared" si="24"/>
        <v>13</v>
      </c>
      <c r="M42" s="34">
        <f t="shared" si="24"/>
        <v>7</v>
      </c>
      <c r="N42" s="34">
        <f t="shared" si="24"/>
        <v>12</v>
      </c>
      <c r="O42" s="34">
        <f t="shared" si="24"/>
        <v>6</v>
      </c>
      <c r="P42" s="34">
        <f t="shared" si="24"/>
        <v>1</v>
      </c>
      <c r="Q42" s="34">
        <f t="shared" si="24"/>
        <v>1</v>
      </c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29"/>
      <c r="AK42" s="229"/>
      <c r="AL42" s="229"/>
      <c r="AM42" s="229"/>
      <c r="AN42" s="229"/>
      <c r="AO42" s="229"/>
      <c r="AP42" s="229"/>
      <c r="AQ42" s="229"/>
      <c r="AR42" s="229"/>
      <c r="AS42" s="229"/>
      <c r="AT42" s="229"/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229"/>
      <c r="BL42" s="229"/>
      <c r="BM42" s="229"/>
      <c r="BN42" s="229"/>
      <c r="BO42" s="229"/>
      <c r="BP42" s="229"/>
      <c r="BQ42" s="229"/>
      <c r="BR42" s="229"/>
      <c r="BS42" s="229"/>
      <c r="BT42" s="229"/>
      <c r="BU42" s="229"/>
      <c r="BV42" s="229"/>
      <c r="BW42" s="229"/>
      <c r="BX42" s="229"/>
      <c r="BY42" s="229"/>
      <c r="BZ42" s="229"/>
      <c r="CA42" s="229"/>
      <c r="CB42" s="229"/>
      <c r="CC42" s="229"/>
      <c r="CD42" s="229"/>
      <c r="CE42" s="229"/>
      <c r="CF42" s="229"/>
      <c r="CG42" s="229"/>
      <c r="CH42" s="229"/>
      <c r="CI42" s="229"/>
      <c r="CJ42" s="229"/>
      <c r="CK42" s="229"/>
      <c r="CL42" s="229"/>
      <c r="CM42" s="229"/>
      <c r="CN42" s="229"/>
      <c r="CO42" s="229"/>
      <c r="CP42" s="229"/>
      <c r="CQ42" s="229"/>
      <c r="CR42" s="229"/>
      <c r="CS42" s="229"/>
      <c r="CT42" s="229"/>
      <c r="CU42" s="229"/>
      <c r="CV42" s="229"/>
      <c r="CW42" s="229"/>
      <c r="CX42" s="229"/>
      <c r="CY42" s="229"/>
      <c r="CZ42" s="229"/>
      <c r="DA42" s="229"/>
      <c r="DB42" s="229"/>
      <c r="DC42" s="229"/>
      <c r="DD42" s="229"/>
      <c r="DE42" s="229"/>
      <c r="DF42" s="229"/>
      <c r="DG42" s="229"/>
      <c r="DH42" s="229"/>
      <c r="DI42" s="229"/>
      <c r="DJ42" s="229"/>
      <c r="DK42" s="229"/>
      <c r="DL42" s="229"/>
      <c r="DM42" s="229"/>
      <c r="DN42" s="229"/>
      <c r="DO42" s="229"/>
      <c r="DP42" s="229"/>
      <c r="DQ42" s="229"/>
      <c r="DR42" s="229"/>
      <c r="DS42" s="229"/>
      <c r="DT42" s="22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29"/>
      <c r="EW42" s="229"/>
      <c r="EX42" s="229"/>
      <c r="EY42" s="229"/>
      <c r="EZ42" s="229"/>
      <c r="FA42" s="229"/>
      <c r="FB42" s="229"/>
      <c r="FC42" s="229"/>
      <c r="FD42" s="229"/>
      <c r="FE42" s="229"/>
      <c r="FF42" s="229"/>
      <c r="FG42" s="229"/>
      <c r="FH42" s="229"/>
      <c r="FI42" s="229"/>
      <c r="FJ42" s="229"/>
      <c r="FK42" s="229"/>
      <c r="FL42" s="229"/>
      <c r="FM42" s="229"/>
      <c r="FN42" s="229"/>
      <c r="FO42" s="229"/>
      <c r="FP42" s="229"/>
      <c r="FQ42" s="229"/>
      <c r="FR42" s="229"/>
      <c r="FS42" s="229"/>
      <c r="FT42" s="229"/>
      <c r="FU42" s="229"/>
      <c r="FV42" s="229"/>
      <c r="FW42" s="229"/>
      <c r="FX42" s="229"/>
      <c r="FY42" s="229"/>
      <c r="FZ42" s="229"/>
      <c r="GA42" s="229"/>
      <c r="GB42" s="229"/>
      <c r="GC42" s="229"/>
      <c r="GD42" s="229"/>
      <c r="GE42" s="229"/>
      <c r="GF42" s="229"/>
      <c r="GG42" s="229"/>
      <c r="GH42" s="229"/>
      <c r="GI42" s="229"/>
      <c r="GJ42" s="229"/>
      <c r="GK42" s="229"/>
      <c r="GL42" s="229"/>
      <c r="GM42" s="229"/>
      <c r="GN42" s="229"/>
      <c r="GO42" s="229"/>
      <c r="GP42" s="229"/>
      <c r="GQ42" s="229"/>
      <c r="GR42" s="229"/>
      <c r="GS42" s="229"/>
      <c r="GT42" s="229"/>
      <c r="GU42" s="229"/>
      <c r="GV42" s="229"/>
      <c r="GW42" s="229"/>
      <c r="GX42" s="229"/>
      <c r="GY42" s="229"/>
      <c r="GZ42" s="229"/>
      <c r="HA42" s="229"/>
      <c r="HB42" s="229"/>
      <c r="HC42" s="229"/>
      <c r="HD42" s="229"/>
      <c r="HE42" s="229"/>
      <c r="HF42" s="229"/>
      <c r="HG42" s="229"/>
      <c r="HH42" s="229"/>
      <c r="HI42" s="229"/>
      <c r="HJ42" s="229"/>
      <c r="HK42" s="229"/>
      <c r="HL42" s="229"/>
      <c r="HM42" s="229"/>
      <c r="HN42" s="229"/>
      <c r="HO42" s="229"/>
      <c r="HP42" s="229"/>
      <c r="HQ42" s="229"/>
      <c r="HR42" s="229"/>
      <c r="HS42" s="229"/>
      <c r="HT42" s="229"/>
      <c r="HU42" s="229"/>
      <c r="HV42" s="229"/>
      <c r="HW42" s="229"/>
      <c r="HX42" s="229"/>
      <c r="HY42" s="229"/>
      <c r="HZ42" s="229"/>
      <c r="IA42" s="229"/>
      <c r="IB42" s="229"/>
      <c r="IC42" s="229"/>
      <c r="ID42" s="229"/>
      <c r="IE42" s="229"/>
      <c r="IF42" s="229"/>
      <c r="IG42" s="229"/>
      <c r="IH42" s="229"/>
      <c r="II42" s="229"/>
      <c r="IJ42" s="229"/>
      <c r="IK42" s="229"/>
      <c r="IL42" s="229"/>
      <c r="IM42" s="229"/>
      <c r="IN42" s="229"/>
      <c r="IO42" s="229"/>
    </row>
    <row r="43" spans="1:249" ht="18" customHeight="1">
      <c r="A43" s="253"/>
      <c r="B43" s="256" t="s">
        <v>1830</v>
      </c>
      <c r="C43" s="255" t="s">
        <v>35</v>
      </c>
      <c r="D43" s="34">
        <f>+D358+D369</f>
        <v>300</v>
      </c>
      <c r="E43" s="34">
        <f t="shared" ref="E43:Q43" si="25">+E358+E369</f>
        <v>119</v>
      </c>
      <c r="F43" s="34">
        <f t="shared" si="25"/>
        <v>0</v>
      </c>
      <c r="G43" s="34">
        <f t="shared" si="25"/>
        <v>0</v>
      </c>
      <c r="H43" s="34">
        <f t="shared" si="25"/>
        <v>265</v>
      </c>
      <c r="I43" s="34">
        <f t="shared" si="25"/>
        <v>103</v>
      </c>
      <c r="J43" s="34">
        <f t="shared" si="25"/>
        <v>35</v>
      </c>
      <c r="K43" s="34">
        <f t="shared" si="25"/>
        <v>16</v>
      </c>
      <c r="L43" s="34">
        <f t="shared" si="25"/>
        <v>11</v>
      </c>
      <c r="M43" s="34">
        <f t="shared" si="25"/>
        <v>3</v>
      </c>
      <c r="N43" s="34">
        <f t="shared" si="25"/>
        <v>3</v>
      </c>
      <c r="O43" s="34">
        <f t="shared" si="25"/>
        <v>0</v>
      </c>
      <c r="P43" s="34">
        <f t="shared" si="25"/>
        <v>8</v>
      </c>
      <c r="Q43" s="34">
        <f t="shared" si="25"/>
        <v>3</v>
      </c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29"/>
      <c r="FE43" s="229"/>
      <c r="FF43" s="229"/>
      <c r="FG43" s="229"/>
      <c r="FH43" s="229"/>
      <c r="FI43" s="229"/>
      <c r="FJ43" s="229"/>
      <c r="FK43" s="229"/>
      <c r="FL43" s="229"/>
      <c r="FM43" s="229"/>
      <c r="FN43" s="229"/>
      <c r="FO43" s="229"/>
      <c r="FP43" s="229"/>
      <c r="FQ43" s="229"/>
      <c r="FR43" s="229"/>
      <c r="FS43" s="229"/>
      <c r="FT43" s="229"/>
      <c r="FU43" s="229"/>
      <c r="FV43" s="229"/>
      <c r="FW43" s="229"/>
      <c r="FX43" s="229"/>
      <c r="FY43" s="229"/>
      <c r="FZ43" s="229"/>
      <c r="GA43" s="229"/>
      <c r="GB43" s="229"/>
      <c r="GC43" s="229"/>
      <c r="GD43" s="229"/>
      <c r="GE43" s="229"/>
      <c r="GF43" s="229"/>
      <c r="GG43" s="229"/>
      <c r="GH43" s="229"/>
      <c r="GI43" s="229"/>
      <c r="GJ43" s="229"/>
      <c r="GK43" s="229"/>
      <c r="GL43" s="229"/>
      <c r="GM43" s="229"/>
      <c r="GN43" s="229"/>
      <c r="GO43" s="229"/>
      <c r="GP43" s="229"/>
      <c r="GQ43" s="229"/>
      <c r="GR43" s="229"/>
      <c r="GS43" s="229"/>
      <c r="GT43" s="229"/>
      <c r="GU43" s="229"/>
      <c r="GV43" s="229"/>
      <c r="GW43" s="229"/>
      <c r="GX43" s="229"/>
      <c r="GY43" s="229"/>
      <c r="GZ43" s="229"/>
      <c r="HA43" s="229"/>
      <c r="HB43" s="229"/>
      <c r="HC43" s="229"/>
      <c r="HD43" s="229"/>
      <c r="HE43" s="229"/>
      <c r="HF43" s="229"/>
      <c r="HG43" s="229"/>
      <c r="HH43" s="229"/>
      <c r="HI43" s="229"/>
      <c r="HJ43" s="229"/>
      <c r="HK43" s="229"/>
      <c r="HL43" s="229"/>
      <c r="HM43" s="229"/>
      <c r="HN43" s="229"/>
      <c r="HO43" s="229"/>
      <c r="HP43" s="229"/>
      <c r="HQ43" s="229"/>
      <c r="HR43" s="229"/>
      <c r="HS43" s="229"/>
      <c r="HT43" s="229"/>
      <c r="HU43" s="229"/>
      <c r="HV43" s="229"/>
      <c r="HW43" s="229"/>
      <c r="HX43" s="229"/>
      <c r="HY43" s="229"/>
      <c r="HZ43" s="229"/>
      <c r="IA43" s="229"/>
      <c r="IB43" s="229"/>
      <c r="IC43" s="229"/>
      <c r="ID43" s="229"/>
      <c r="IE43" s="229"/>
      <c r="IF43" s="229"/>
      <c r="IG43" s="229"/>
      <c r="IH43" s="229"/>
      <c r="II43" s="229"/>
      <c r="IJ43" s="229"/>
      <c r="IK43" s="229"/>
      <c r="IL43" s="229"/>
      <c r="IM43" s="229"/>
      <c r="IN43" s="229"/>
      <c r="IO43" s="229"/>
    </row>
    <row r="44" spans="1:249" ht="18" customHeight="1">
      <c r="A44" s="253"/>
      <c r="B44" s="256" t="s">
        <v>1831</v>
      </c>
      <c r="C44" s="255" t="s">
        <v>37</v>
      </c>
      <c r="D44" s="34">
        <f t="shared" ref="D44:Q44" si="26">+D194+D270+D328+D379+D391+D416+D422+D436+D440+D448+D463+D470+D476+D481+D485+D499+D507+D511+D520+D524+D529+D539+D690+D819+D881+D902+D914+D930+D943+D955+D959+D970+D975+D979+D994+D1008+D1032+D1035+D1043+D1047+D1055+D1060</f>
        <v>9435</v>
      </c>
      <c r="E44" s="34">
        <f t="shared" si="26"/>
        <v>3232</v>
      </c>
      <c r="F44" s="34">
        <f t="shared" si="26"/>
        <v>1712</v>
      </c>
      <c r="G44" s="34">
        <f t="shared" si="26"/>
        <v>861</v>
      </c>
      <c r="H44" s="34">
        <f t="shared" si="26"/>
        <v>5162</v>
      </c>
      <c r="I44" s="34">
        <f t="shared" si="26"/>
        <v>1864</v>
      </c>
      <c r="J44" s="34">
        <f t="shared" si="26"/>
        <v>2561</v>
      </c>
      <c r="K44" s="34">
        <f t="shared" si="26"/>
        <v>507</v>
      </c>
      <c r="L44" s="34">
        <f t="shared" si="26"/>
        <v>641</v>
      </c>
      <c r="M44" s="34">
        <f t="shared" si="26"/>
        <v>226</v>
      </c>
      <c r="N44" s="34">
        <f t="shared" si="26"/>
        <v>332</v>
      </c>
      <c r="O44" s="34">
        <f t="shared" si="26"/>
        <v>87</v>
      </c>
      <c r="P44" s="34">
        <f t="shared" si="26"/>
        <v>309</v>
      </c>
      <c r="Q44" s="34">
        <f t="shared" si="26"/>
        <v>139</v>
      </c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29"/>
      <c r="AK44" s="229"/>
      <c r="AL44" s="229"/>
      <c r="AM44" s="229"/>
      <c r="AN44" s="229"/>
      <c r="AO44" s="229"/>
      <c r="AP44" s="229"/>
      <c r="AQ44" s="229"/>
      <c r="AR44" s="229"/>
      <c r="AS44" s="229"/>
      <c r="AT44" s="229"/>
      <c r="AU44" s="229"/>
      <c r="AV44" s="229"/>
      <c r="AW44" s="229"/>
      <c r="AX44" s="229"/>
      <c r="AY44" s="229"/>
      <c r="AZ44" s="229"/>
      <c r="BA44" s="229"/>
      <c r="BB44" s="229"/>
      <c r="BC44" s="229"/>
      <c r="BD44" s="229"/>
      <c r="BE44" s="229"/>
      <c r="BF44" s="229"/>
      <c r="BG44" s="229"/>
      <c r="BH44" s="229"/>
      <c r="BI44" s="229"/>
      <c r="BJ44" s="229"/>
      <c r="BK44" s="229"/>
      <c r="BL44" s="229"/>
      <c r="BM44" s="229"/>
      <c r="BN44" s="229"/>
      <c r="BO44" s="229"/>
      <c r="BP44" s="229"/>
      <c r="BQ44" s="229"/>
      <c r="BR44" s="229"/>
      <c r="BS44" s="229"/>
      <c r="BT44" s="229"/>
      <c r="BU44" s="229"/>
      <c r="BV44" s="229"/>
      <c r="BW44" s="229"/>
      <c r="BX44" s="229"/>
      <c r="BY44" s="229"/>
      <c r="BZ44" s="229"/>
      <c r="CA44" s="229"/>
      <c r="CB44" s="229"/>
      <c r="CC44" s="229"/>
      <c r="CD44" s="229"/>
      <c r="CE44" s="229"/>
      <c r="CF44" s="229"/>
      <c r="CG44" s="229"/>
      <c r="CH44" s="229"/>
      <c r="CI44" s="229"/>
      <c r="CJ44" s="229"/>
      <c r="CK44" s="229"/>
      <c r="CL44" s="229"/>
      <c r="CM44" s="229"/>
      <c r="CN44" s="229"/>
      <c r="CO44" s="229"/>
      <c r="CP44" s="229"/>
      <c r="CQ44" s="229"/>
      <c r="CR44" s="229"/>
      <c r="CS44" s="229"/>
      <c r="CT44" s="229"/>
      <c r="CU44" s="229"/>
      <c r="CV44" s="229"/>
      <c r="CW44" s="229"/>
      <c r="CX44" s="229"/>
      <c r="CY44" s="229"/>
      <c r="CZ44" s="229"/>
      <c r="DA44" s="229"/>
      <c r="DB44" s="229"/>
      <c r="DC44" s="229"/>
      <c r="DD44" s="229"/>
      <c r="DE44" s="229"/>
      <c r="DF44" s="229"/>
      <c r="DG44" s="229"/>
      <c r="DH44" s="229"/>
      <c r="DI44" s="229"/>
      <c r="DJ44" s="229"/>
      <c r="DK44" s="229"/>
      <c r="DL44" s="229"/>
      <c r="DM44" s="229"/>
      <c r="DN44" s="229"/>
      <c r="DO44" s="229"/>
      <c r="DP44" s="229"/>
      <c r="DQ44" s="229"/>
      <c r="DR44" s="229"/>
      <c r="DS44" s="229"/>
      <c r="DT44" s="229"/>
      <c r="DU44" s="229"/>
      <c r="DV44" s="229"/>
      <c r="DW44" s="229"/>
      <c r="DX44" s="229"/>
      <c r="DY44" s="229"/>
      <c r="DZ44" s="229"/>
      <c r="EA44" s="229"/>
      <c r="EB44" s="229"/>
      <c r="EC44" s="229"/>
      <c r="ED44" s="229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  <c r="EQ44" s="229"/>
      <c r="ER44" s="229"/>
      <c r="ES44" s="229"/>
      <c r="ET44" s="229"/>
      <c r="EU44" s="229"/>
      <c r="EV44" s="229"/>
      <c r="EW44" s="229"/>
      <c r="EX44" s="229"/>
      <c r="EY44" s="229"/>
      <c r="EZ44" s="229"/>
      <c r="FA44" s="229"/>
      <c r="FB44" s="229"/>
      <c r="FC44" s="229"/>
      <c r="FD44" s="229"/>
      <c r="FE44" s="229"/>
      <c r="FF44" s="229"/>
      <c r="FG44" s="229"/>
      <c r="FH44" s="229"/>
      <c r="FI44" s="229"/>
      <c r="FJ44" s="229"/>
      <c r="FK44" s="229"/>
      <c r="FL44" s="229"/>
      <c r="FM44" s="229"/>
      <c r="FN44" s="229"/>
      <c r="FO44" s="229"/>
      <c r="FP44" s="229"/>
      <c r="FQ44" s="229"/>
      <c r="FR44" s="229"/>
      <c r="FS44" s="229"/>
      <c r="FT44" s="229"/>
      <c r="FU44" s="229"/>
      <c r="FV44" s="229"/>
      <c r="FW44" s="229"/>
      <c r="FX44" s="229"/>
      <c r="FY44" s="229"/>
      <c r="FZ44" s="229"/>
      <c r="GA44" s="229"/>
      <c r="GB44" s="229"/>
      <c r="GC44" s="229"/>
      <c r="GD44" s="229"/>
      <c r="GE44" s="229"/>
      <c r="GF44" s="229"/>
      <c r="GG44" s="229"/>
      <c r="GH44" s="229"/>
      <c r="GI44" s="229"/>
      <c r="GJ44" s="229"/>
      <c r="GK44" s="229"/>
      <c r="GL44" s="229"/>
      <c r="GM44" s="229"/>
      <c r="GN44" s="229"/>
      <c r="GO44" s="229"/>
      <c r="GP44" s="229"/>
      <c r="GQ44" s="229"/>
      <c r="GR44" s="229"/>
      <c r="GS44" s="229"/>
      <c r="GT44" s="229"/>
      <c r="GU44" s="229"/>
      <c r="GV44" s="229"/>
      <c r="GW44" s="229"/>
      <c r="GX44" s="229"/>
      <c r="GY44" s="229"/>
      <c r="GZ44" s="229"/>
      <c r="HA44" s="229"/>
      <c r="HB44" s="229"/>
      <c r="HC44" s="229"/>
      <c r="HD44" s="229"/>
      <c r="HE44" s="229"/>
      <c r="HF44" s="229"/>
      <c r="HG44" s="229"/>
      <c r="HH44" s="229"/>
      <c r="HI44" s="229"/>
      <c r="HJ44" s="229"/>
      <c r="HK44" s="229"/>
      <c r="HL44" s="229"/>
      <c r="HM44" s="229"/>
      <c r="HN44" s="229"/>
      <c r="HO44" s="229"/>
      <c r="HP44" s="229"/>
      <c r="HQ44" s="229"/>
      <c r="HR44" s="229"/>
      <c r="HS44" s="229"/>
      <c r="HT44" s="229"/>
      <c r="HU44" s="229"/>
      <c r="HV44" s="229"/>
      <c r="HW44" s="229"/>
      <c r="HX44" s="229"/>
      <c r="HY44" s="229"/>
      <c r="HZ44" s="229"/>
      <c r="IA44" s="229"/>
      <c r="IB44" s="229"/>
      <c r="IC44" s="229"/>
      <c r="ID44" s="229"/>
      <c r="IE44" s="229"/>
      <c r="IF44" s="229"/>
      <c r="IG44" s="229"/>
      <c r="IH44" s="229"/>
      <c r="II44" s="229"/>
      <c r="IJ44" s="229"/>
      <c r="IK44" s="229"/>
      <c r="IL44" s="229"/>
      <c r="IM44" s="229"/>
      <c r="IN44" s="229"/>
      <c r="IO44" s="229"/>
    </row>
    <row r="45" spans="1:249" ht="18" customHeight="1">
      <c r="A45" s="253" t="s">
        <v>1832</v>
      </c>
      <c r="B45" s="257" t="s">
        <v>1833</v>
      </c>
      <c r="C45" s="255" t="s">
        <v>14</v>
      </c>
      <c r="D45" s="34">
        <f>+D440</f>
        <v>121</v>
      </c>
      <c r="E45" s="34">
        <f t="shared" ref="E45:Q45" si="27">+E440</f>
        <v>35</v>
      </c>
      <c r="F45" s="34">
        <f t="shared" si="27"/>
        <v>0</v>
      </c>
      <c r="G45" s="34">
        <f t="shared" si="27"/>
        <v>0</v>
      </c>
      <c r="H45" s="34">
        <f t="shared" si="27"/>
        <v>121</v>
      </c>
      <c r="I45" s="34">
        <f t="shared" si="27"/>
        <v>35</v>
      </c>
      <c r="J45" s="34">
        <f t="shared" si="27"/>
        <v>0</v>
      </c>
      <c r="K45" s="34">
        <f t="shared" si="27"/>
        <v>0</v>
      </c>
      <c r="L45" s="34">
        <f t="shared" si="27"/>
        <v>0</v>
      </c>
      <c r="M45" s="34">
        <f t="shared" si="27"/>
        <v>0</v>
      </c>
      <c r="N45" s="34">
        <f t="shared" si="27"/>
        <v>0</v>
      </c>
      <c r="O45" s="34">
        <f t="shared" si="27"/>
        <v>0</v>
      </c>
      <c r="P45" s="34">
        <f t="shared" si="27"/>
        <v>0</v>
      </c>
      <c r="Q45" s="34">
        <f t="shared" si="27"/>
        <v>0</v>
      </c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229"/>
      <c r="EC45" s="229"/>
      <c r="ED45" s="229"/>
      <c r="EE45" s="229"/>
      <c r="EF45" s="229"/>
      <c r="EG45" s="229"/>
      <c r="EH45" s="229"/>
      <c r="EI45" s="229"/>
      <c r="EJ45" s="229"/>
      <c r="EK45" s="229"/>
      <c r="EL45" s="229"/>
      <c r="EM45" s="229"/>
      <c r="EN45" s="229"/>
      <c r="EO45" s="229"/>
      <c r="EP45" s="229"/>
      <c r="EQ45" s="229"/>
      <c r="ER45" s="229"/>
      <c r="ES45" s="229"/>
      <c r="ET45" s="229"/>
      <c r="EU45" s="229"/>
      <c r="EV45" s="229"/>
      <c r="EW45" s="229"/>
      <c r="EX45" s="229"/>
      <c r="EY45" s="229"/>
      <c r="EZ45" s="229"/>
      <c r="FA45" s="229"/>
      <c r="FB45" s="229"/>
      <c r="FC45" s="229"/>
      <c r="FD45" s="229"/>
      <c r="FE45" s="229"/>
      <c r="FF45" s="229"/>
      <c r="FG45" s="229"/>
      <c r="FH45" s="229"/>
      <c r="FI45" s="229"/>
      <c r="FJ45" s="229"/>
      <c r="FK45" s="229"/>
      <c r="FL45" s="229"/>
      <c r="FM45" s="229"/>
      <c r="FN45" s="229"/>
      <c r="FO45" s="229"/>
      <c r="FP45" s="229"/>
      <c r="FQ45" s="229"/>
      <c r="FR45" s="229"/>
      <c r="FS45" s="229"/>
      <c r="FT45" s="229"/>
      <c r="FU45" s="229"/>
      <c r="FV45" s="229"/>
      <c r="FW45" s="229"/>
      <c r="FX45" s="229"/>
      <c r="FY45" s="229"/>
      <c r="FZ45" s="229"/>
      <c r="GA45" s="229"/>
      <c r="GB45" s="229"/>
      <c r="GC45" s="229"/>
      <c r="GD45" s="229"/>
      <c r="GE45" s="229"/>
      <c r="GF45" s="229"/>
      <c r="GG45" s="229"/>
      <c r="GH45" s="229"/>
      <c r="GI45" s="229"/>
      <c r="GJ45" s="229"/>
      <c r="GK45" s="229"/>
      <c r="GL45" s="229"/>
      <c r="GM45" s="229"/>
      <c r="GN45" s="229"/>
      <c r="GO45" s="229"/>
      <c r="GP45" s="229"/>
      <c r="GQ45" s="229"/>
      <c r="GR45" s="229"/>
      <c r="GS45" s="229"/>
      <c r="GT45" s="229"/>
      <c r="GU45" s="229"/>
      <c r="GV45" s="229"/>
      <c r="GW45" s="229"/>
      <c r="GX45" s="229"/>
      <c r="GY45" s="229"/>
      <c r="GZ45" s="229"/>
      <c r="HA45" s="229"/>
      <c r="HB45" s="229"/>
      <c r="HC45" s="229"/>
      <c r="HD45" s="229"/>
      <c r="HE45" s="229"/>
      <c r="HF45" s="229"/>
      <c r="HG45" s="229"/>
      <c r="HH45" s="229"/>
      <c r="HI45" s="229"/>
      <c r="HJ45" s="229"/>
      <c r="HK45" s="229"/>
      <c r="HL45" s="229"/>
      <c r="HM45" s="229"/>
      <c r="HN45" s="229"/>
      <c r="HO45" s="229"/>
      <c r="HP45" s="229"/>
      <c r="HQ45" s="229"/>
      <c r="HR45" s="229"/>
      <c r="HS45" s="229"/>
      <c r="HT45" s="229"/>
      <c r="HU45" s="229"/>
      <c r="HV45" s="229"/>
      <c r="HW45" s="229"/>
      <c r="HX45" s="229"/>
      <c r="HY45" s="229"/>
      <c r="HZ45" s="229"/>
      <c r="IA45" s="229"/>
      <c r="IB45" s="229"/>
      <c r="IC45" s="229"/>
      <c r="ID45" s="229"/>
      <c r="IE45" s="229"/>
      <c r="IF45" s="229"/>
      <c r="IG45" s="229"/>
      <c r="IH45" s="229"/>
      <c r="II45" s="229"/>
      <c r="IJ45" s="229"/>
      <c r="IK45" s="229"/>
      <c r="IL45" s="229"/>
      <c r="IM45" s="229"/>
      <c r="IN45" s="229"/>
      <c r="IO45" s="229"/>
    </row>
    <row r="46" spans="1:249" ht="18" customHeight="1">
      <c r="A46" s="253"/>
      <c r="B46" s="257" t="s">
        <v>1834</v>
      </c>
      <c r="C46" s="255" t="s">
        <v>15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229"/>
      <c r="S46" s="229"/>
      <c r="T46" s="229"/>
      <c r="U46" s="229"/>
      <c r="V46" s="229"/>
      <c r="W46" s="229"/>
      <c r="X46" s="229"/>
      <c r="Y46" s="229"/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229"/>
      <c r="AM46" s="229"/>
      <c r="AN46" s="229"/>
      <c r="AO46" s="229"/>
      <c r="AP46" s="229"/>
      <c r="AQ46" s="229"/>
      <c r="AR46" s="229"/>
      <c r="AS46" s="229"/>
      <c r="AT46" s="229"/>
      <c r="AU46" s="229"/>
      <c r="AV46" s="229"/>
      <c r="AW46" s="229"/>
      <c r="AX46" s="229"/>
      <c r="AY46" s="229"/>
      <c r="AZ46" s="229"/>
      <c r="BA46" s="229"/>
      <c r="BB46" s="229"/>
      <c r="BC46" s="229"/>
      <c r="BD46" s="229"/>
      <c r="BE46" s="229"/>
      <c r="BF46" s="229"/>
      <c r="BG46" s="229"/>
      <c r="BH46" s="229"/>
      <c r="BI46" s="229"/>
      <c r="BJ46" s="229"/>
      <c r="BK46" s="229"/>
      <c r="BL46" s="229"/>
      <c r="BM46" s="229"/>
      <c r="BN46" s="229"/>
      <c r="BO46" s="229"/>
      <c r="BP46" s="229"/>
      <c r="BQ46" s="229"/>
      <c r="BR46" s="229"/>
      <c r="BS46" s="229"/>
      <c r="BT46" s="229"/>
      <c r="BU46" s="229"/>
      <c r="BV46" s="229"/>
      <c r="BW46" s="229"/>
      <c r="BX46" s="229"/>
      <c r="BY46" s="229"/>
      <c r="BZ46" s="229"/>
      <c r="CA46" s="229"/>
      <c r="CB46" s="229"/>
      <c r="CC46" s="229"/>
      <c r="CD46" s="229"/>
      <c r="CE46" s="229"/>
      <c r="CF46" s="229"/>
      <c r="CG46" s="229"/>
      <c r="CH46" s="229"/>
      <c r="CI46" s="229"/>
      <c r="CJ46" s="229"/>
      <c r="CK46" s="229"/>
      <c r="CL46" s="229"/>
      <c r="CM46" s="229"/>
      <c r="CN46" s="229"/>
      <c r="CO46" s="229"/>
      <c r="CP46" s="229"/>
      <c r="CQ46" s="229"/>
      <c r="CR46" s="229"/>
      <c r="CS46" s="229"/>
      <c r="CT46" s="229"/>
      <c r="CU46" s="229"/>
      <c r="CV46" s="229"/>
      <c r="CW46" s="229"/>
      <c r="CX46" s="229"/>
      <c r="CY46" s="229"/>
      <c r="CZ46" s="229"/>
      <c r="DA46" s="229"/>
      <c r="DB46" s="229"/>
      <c r="DC46" s="229"/>
      <c r="DD46" s="229"/>
      <c r="DE46" s="229"/>
      <c r="DF46" s="229"/>
      <c r="DG46" s="229"/>
      <c r="DH46" s="229"/>
      <c r="DI46" s="229"/>
      <c r="DJ46" s="229"/>
      <c r="DK46" s="229"/>
      <c r="DL46" s="229"/>
      <c r="DM46" s="229"/>
      <c r="DN46" s="229"/>
      <c r="DO46" s="229"/>
      <c r="DP46" s="229"/>
      <c r="DQ46" s="229"/>
      <c r="DR46" s="229"/>
      <c r="DS46" s="229"/>
      <c r="DT46" s="229"/>
      <c r="DU46" s="229"/>
      <c r="DV46" s="229"/>
      <c r="DW46" s="229"/>
      <c r="DX46" s="229"/>
      <c r="DY46" s="229"/>
      <c r="DZ46" s="229"/>
      <c r="EA46" s="229"/>
      <c r="EB46" s="229"/>
      <c r="EC46" s="229"/>
      <c r="ED46" s="229"/>
      <c r="EE46" s="229"/>
      <c r="EF46" s="229"/>
      <c r="EG46" s="229"/>
      <c r="EH46" s="229"/>
      <c r="EI46" s="229"/>
      <c r="EJ46" s="229"/>
      <c r="EK46" s="229"/>
      <c r="EL46" s="229"/>
      <c r="EM46" s="229"/>
      <c r="EN46" s="229"/>
      <c r="EO46" s="229"/>
      <c r="EP46" s="229"/>
      <c r="EQ46" s="229"/>
      <c r="ER46" s="229"/>
      <c r="ES46" s="229"/>
      <c r="ET46" s="229"/>
      <c r="EU46" s="229"/>
      <c r="EV46" s="229"/>
      <c r="EW46" s="229"/>
      <c r="EX46" s="229"/>
      <c r="EY46" s="229"/>
      <c r="EZ46" s="229"/>
      <c r="FA46" s="229"/>
      <c r="FB46" s="229"/>
      <c r="FC46" s="229"/>
      <c r="FD46" s="229"/>
      <c r="FE46" s="229"/>
      <c r="FF46" s="229"/>
      <c r="FG46" s="229"/>
      <c r="FH46" s="229"/>
      <c r="FI46" s="229"/>
      <c r="FJ46" s="229"/>
      <c r="FK46" s="229"/>
      <c r="FL46" s="229"/>
      <c r="FM46" s="229"/>
      <c r="FN46" s="229"/>
      <c r="FO46" s="229"/>
      <c r="FP46" s="229"/>
      <c r="FQ46" s="229"/>
      <c r="FR46" s="229"/>
      <c r="FS46" s="229"/>
      <c r="FT46" s="229"/>
      <c r="FU46" s="229"/>
      <c r="FV46" s="229"/>
      <c r="FW46" s="229"/>
      <c r="FX46" s="229"/>
      <c r="FY46" s="229"/>
      <c r="FZ46" s="229"/>
      <c r="GA46" s="229"/>
      <c r="GB46" s="229"/>
      <c r="GC46" s="229"/>
      <c r="GD46" s="229"/>
      <c r="GE46" s="229"/>
      <c r="GF46" s="229"/>
      <c r="GG46" s="229"/>
      <c r="GH46" s="229"/>
      <c r="GI46" s="229"/>
      <c r="GJ46" s="229"/>
      <c r="GK46" s="229"/>
      <c r="GL46" s="229"/>
      <c r="GM46" s="229"/>
      <c r="GN46" s="229"/>
      <c r="GO46" s="229"/>
      <c r="GP46" s="229"/>
      <c r="GQ46" s="229"/>
      <c r="GR46" s="229"/>
      <c r="GS46" s="229"/>
      <c r="GT46" s="229"/>
      <c r="GU46" s="229"/>
      <c r="GV46" s="229"/>
      <c r="GW46" s="229"/>
      <c r="GX46" s="229"/>
      <c r="GY46" s="229"/>
      <c r="GZ46" s="229"/>
      <c r="HA46" s="229"/>
      <c r="HB46" s="229"/>
      <c r="HC46" s="229"/>
      <c r="HD46" s="229"/>
      <c r="HE46" s="229"/>
      <c r="HF46" s="229"/>
      <c r="HG46" s="229"/>
      <c r="HH46" s="229"/>
      <c r="HI46" s="229"/>
      <c r="HJ46" s="229"/>
      <c r="HK46" s="229"/>
      <c r="HL46" s="229"/>
      <c r="HM46" s="229"/>
      <c r="HN46" s="229"/>
      <c r="HO46" s="229"/>
      <c r="HP46" s="229"/>
      <c r="HQ46" s="229"/>
      <c r="HR46" s="229"/>
      <c r="HS46" s="229"/>
      <c r="HT46" s="229"/>
      <c r="HU46" s="229"/>
      <c r="HV46" s="229"/>
      <c r="HW46" s="229"/>
      <c r="HX46" s="229"/>
      <c r="HY46" s="229"/>
      <c r="HZ46" s="229"/>
      <c r="IA46" s="229"/>
      <c r="IB46" s="229"/>
      <c r="IC46" s="229"/>
      <c r="ID46" s="229"/>
      <c r="IE46" s="229"/>
      <c r="IF46" s="229"/>
      <c r="IG46" s="229"/>
      <c r="IH46" s="229"/>
      <c r="II46" s="229"/>
      <c r="IJ46" s="229"/>
      <c r="IK46" s="229"/>
      <c r="IL46" s="229"/>
      <c r="IM46" s="229"/>
      <c r="IN46" s="229"/>
      <c r="IO46" s="229"/>
    </row>
    <row r="47" spans="1:249" ht="18" customHeight="1">
      <c r="A47" s="253"/>
      <c r="B47" s="257" t="s">
        <v>1835</v>
      </c>
      <c r="C47" s="255" t="s">
        <v>16</v>
      </c>
      <c r="D47" s="34">
        <f t="shared" ref="D47:Q47" si="28">+D328+D391+D476+D499+D539+D914+D930+D943+D1047</f>
        <v>1689</v>
      </c>
      <c r="E47" s="34">
        <f t="shared" si="28"/>
        <v>498</v>
      </c>
      <c r="F47" s="34">
        <f t="shared" si="28"/>
        <v>463</v>
      </c>
      <c r="G47" s="34">
        <f t="shared" si="28"/>
        <v>136</v>
      </c>
      <c r="H47" s="34">
        <f t="shared" si="28"/>
        <v>1062</v>
      </c>
      <c r="I47" s="34">
        <f t="shared" si="28"/>
        <v>341</v>
      </c>
      <c r="J47" s="34">
        <f t="shared" si="28"/>
        <v>164</v>
      </c>
      <c r="K47" s="34">
        <f t="shared" si="28"/>
        <v>21</v>
      </c>
      <c r="L47" s="34">
        <f t="shared" si="28"/>
        <v>203</v>
      </c>
      <c r="M47" s="34">
        <f t="shared" si="28"/>
        <v>43</v>
      </c>
      <c r="N47" s="34">
        <f t="shared" si="28"/>
        <v>115</v>
      </c>
      <c r="O47" s="34">
        <f t="shared" si="28"/>
        <v>10</v>
      </c>
      <c r="P47" s="34">
        <f t="shared" si="28"/>
        <v>88</v>
      </c>
      <c r="Q47" s="34">
        <f t="shared" si="28"/>
        <v>33</v>
      </c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9"/>
      <c r="DR47" s="229"/>
      <c r="DS47" s="229"/>
      <c r="DT47" s="229"/>
      <c r="DU47" s="229"/>
      <c r="DV47" s="229"/>
      <c r="DW47" s="229"/>
      <c r="DX47" s="229"/>
      <c r="DY47" s="229"/>
      <c r="DZ47" s="229"/>
      <c r="EA47" s="229"/>
      <c r="EB47" s="229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9"/>
      <c r="EN47" s="229"/>
      <c r="EO47" s="229"/>
      <c r="EP47" s="229"/>
      <c r="EQ47" s="229"/>
      <c r="ER47" s="229"/>
      <c r="ES47" s="229"/>
      <c r="ET47" s="229"/>
      <c r="EU47" s="229"/>
      <c r="EV47" s="229"/>
      <c r="EW47" s="229"/>
      <c r="EX47" s="229"/>
      <c r="EY47" s="229"/>
      <c r="EZ47" s="229"/>
      <c r="FA47" s="229"/>
      <c r="FB47" s="229"/>
      <c r="FC47" s="229"/>
      <c r="FD47" s="229"/>
      <c r="FE47" s="229"/>
      <c r="FF47" s="229"/>
      <c r="FG47" s="229"/>
      <c r="FH47" s="229"/>
      <c r="FI47" s="229"/>
      <c r="FJ47" s="229"/>
      <c r="FK47" s="229"/>
      <c r="FL47" s="229"/>
      <c r="FM47" s="229"/>
      <c r="FN47" s="229"/>
      <c r="FO47" s="229"/>
      <c r="FP47" s="229"/>
      <c r="FQ47" s="229"/>
      <c r="FR47" s="229"/>
      <c r="FS47" s="229"/>
      <c r="FT47" s="229"/>
      <c r="FU47" s="229"/>
      <c r="FV47" s="229"/>
      <c r="FW47" s="229"/>
      <c r="FX47" s="229"/>
      <c r="FY47" s="229"/>
      <c r="FZ47" s="229"/>
      <c r="GA47" s="229"/>
      <c r="GB47" s="229"/>
      <c r="GC47" s="229"/>
      <c r="GD47" s="229"/>
      <c r="GE47" s="229"/>
      <c r="GF47" s="229"/>
      <c r="GG47" s="229"/>
      <c r="GH47" s="229"/>
      <c r="GI47" s="229"/>
      <c r="GJ47" s="229"/>
      <c r="GK47" s="229"/>
      <c r="GL47" s="229"/>
      <c r="GM47" s="229"/>
      <c r="GN47" s="229"/>
      <c r="GO47" s="229"/>
      <c r="GP47" s="229"/>
      <c r="GQ47" s="229"/>
      <c r="GR47" s="229"/>
      <c r="GS47" s="229"/>
      <c r="GT47" s="229"/>
      <c r="GU47" s="229"/>
      <c r="GV47" s="229"/>
      <c r="GW47" s="229"/>
      <c r="GX47" s="229"/>
      <c r="GY47" s="229"/>
      <c r="GZ47" s="229"/>
      <c r="HA47" s="229"/>
      <c r="HB47" s="229"/>
      <c r="HC47" s="229"/>
      <c r="HD47" s="229"/>
      <c r="HE47" s="229"/>
      <c r="HF47" s="229"/>
      <c r="HG47" s="229"/>
      <c r="HH47" s="229"/>
      <c r="HI47" s="229"/>
      <c r="HJ47" s="229"/>
      <c r="HK47" s="229"/>
      <c r="HL47" s="229"/>
      <c r="HM47" s="229"/>
      <c r="HN47" s="229"/>
      <c r="HO47" s="229"/>
      <c r="HP47" s="229"/>
      <c r="HQ47" s="229"/>
      <c r="HR47" s="229"/>
      <c r="HS47" s="229"/>
      <c r="HT47" s="229"/>
      <c r="HU47" s="229"/>
      <c r="HV47" s="229"/>
      <c r="HW47" s="229"/>
      <c r="HX47" s="229"/>
      <c r="HY47" s="229"/>
      <c r="HZ47" s="229"/>
      <c r="IA47" s="229"/>
      <c r="IB47" s="229"/>
      <c r="IC47" s="229"/>
      <c r="ID47" s="229"/>
      <c r="IE47" s="229"/>
      <c r="IF47" s="229"/>
      <c r="IG47" s="229"/>
      <c r="IH47" s="229"/>
      <c r="II47" s="229"/>
      <c r="IJ47" s="229"/>
      <c r="IK47" s="229"/>
      <c r="IL47" s="229"/>
      <c r="IM47" s="229"/>
      <c r="IN47" s="229"/>
      <c r="IO47" s="229"/>
    </row>
    <row r="48" spans="1:249" ht="18" customHeight="1">
      <c r="A48" s="253"/>
      <c r="B48" s="257" t="s">
        <v>1836</v>
      </c>
      <c r="C48" s="255" t="s">
        <v>17</v>
      </c>
      <c r="D48" s="34">
        <f t="shared" ref="D48:Q48" si="29">+D379+D422+D448+D463+D507+D520+D529+D881+D1008+D1035</f>
        <v>3619</v>
      </c>
      <c r="E48" s="34">
        <f t="shared" si="29"/>
        <v>908</v>
      </c>
      <c r="F48" s="34">
        <f t="shared" si="29"/>
        <v>315</v>
      </c>
      <c r="G48" s="34">
        <f t="shared" si="29"/>
        <v>129</v>
      </c>
      <c r="H48" s="34">
        <f t="shared" si="29"/>
        <v>1357</v>
      </c>
      <c r="I48" s="34">
        <f t="shared" si="29"/>
        <v>379</v>
      </c>
      <c r="J48" s="34">
        <f t="shared" si="29"/>
        <v>1947</v>
      </c>
      <c r="K48" s="34">
        <f t="shared" si="29"/>
        <v>400</v>
      </c>
      <c r="L48" s="34">
        <f t="shared" si="29"/>
        <v>87</v>
      </c>
      <c r="M48" s="34">
        <f t="shared" si="29"/>
        <v>13</v>
      </c>
      <c r="N48" s="34">
        <f t="shared" si="29"/>
        <v>52</v>
      </c>
      <c r="O48" s="34">
        <f t="shared" si="29"/>
        <v>13</v>
      </c>
      <c r="P48" s="34">
        <f t="shared" si="29"/>
        <v>35</v>
      </c>
      <c r="Q48" s="34">
        <f t="shared" si="29"/>
        <v>0</v>
      </c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  <c r="AP48" s="229"/>
      <c r="AQ48" s="229"/>
      <c r="AR48" s="229"/>
      <c r="AS48" s="229"/>
      <c r="AT48" s="229"/>
      <c r="AU48" s="229"/>
      <c r="AV48" s="229"/>
      <c r="AW48" s="229"/>
      <c r="AX48" s="229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29"/>
      <c r="BZ48" s="229"/>
      <c r="CA48" s="229"/>
      <c r="CB48" s="229"/>
      <c r="CC48" s="229"/>
      <c r="CD48" s="229"/>
      <c r="CE48" s="229"/>
      <c r="CF48" s="229"/>
      <c r="CG48" s="229"/>
      <c r="CH48" s="229"/>
      <c r="CI48" s="229"/>
      <c r="CJ48" s="229"/>
      <c r="CK48" s="229"/>
      <c r="CL48" s="229"/>
      <c r="CM48" s="229"/>
      <c r="CN48" s="229"/>
      <c r="CO48" s="229"/>
      <c r="CP48" s="229"/>
      <c r="CQ48" s="229"/>
      <c r="CR48" s="229"/>
      <c r="CS48" s="229"/>
      <c r="CT48" s="229"/>
      <c r="CU48" s="229"/>
      <c r="CV48" s="229"/>
      <c r="CW48" s="229"/>
      <c r="CX48" s="229"/>
      <c r="CY48" s="229"/>
      <c r="CZ48" s="229"/>
      <c r="DA48" s="229"/>
      <c r="DB48" s="229"/>
      <c r="DC48" s="229"/>
      <c r="DD48" s="229"/>
      <c r="DE48" s="229"/>
      <c r="DF48" s="229"/>
      <c r="DG48" s="229"/>
      <c r="DH48" s="229"/>
      <c r="DI48" s="229"/>
      <c r="DJ48" s="229"/>
      <c r="DK48" s="229"/>
      <c r="DL48" s="229"/>
      <c r="DM48" s="229"/>
      <c r="DN48" s="229"/>
      <c r="DO48" s="229"/>
      <c r="DP48" s="229"/>
      <c r="DQ48" s="229"/>
      <c r="DR48" s="229"/>
      <c r="DS48" s="229"/>
      <c r="DT48" s="229"/>
      <c r="DU48" s="229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  <c r="EQ48" s="229"/>
      <c r="ER48" s="229"/>
      <c r="ES48" s="229"/>
      <c r="ET48" s="229"/>
      <c r="EU48" s="229"/>
      <c r="EV48" s="229"/>
      <c r="EW48" s="229"/>
      <c r="EX48" s="229"/>
      <c r="EY48" s="229"/>
      <c r="EZ48" s="229"/>
      <c r="FA48" s="229"/>
      <c r="FB48" s="229"/>
      <c r="FC48" s="229"/>
      <c r="FD48" s="229"/>
      <c r="FE48" s="229"/>
      <c r="FF48" s="229"/>
      <c r="FG48" s="229"/>
      <c r="FH48" s="229"/>
      <c r="FI48" s="229"/>
      <c r="FJ48" s="229"/>
      <c r="FK48" s="229"/>
      <c r="FL48" s="229"/>
      <c r="FM48" s="229"/>
      <c r="FN48" s="229"/>
      <c r="FO48" s="229"/>
      <c r="FP48" s="229"/>
      <c r="FQ48" s="229"/>
      <c r="FR48" s="229"/>
      <c r="FS48" s="229"/>
      <c r="FT48" s="229"/>
      <c r="FU48" s="229"/>
      <c r="FV48" s="229"/>
      <c r="FW48" s="229"/>
      <c r="FX48" s="229"/>
      <c r="FY48" s="229"/>
      <c r="FZ48" s="229"/>
      <c r="GA48" s="229"/>
      <c r="GB48" s="229"/>
      <c r="GC48" s="229"/>
      <c r="GD48" s="229"/>
      <c r="GE48" s="229"/>
      <c r="GF48" s="229"/>
      <c r="GG48" s="229"/>
      <c r="GH48" s="229"/>
      <c r="GI48" s="229"/>
      <c r="GJ48" s="229"/>
      <c r="GK48" s="229"/>
      <c r="GL48" s="229"/>
      <c r="GM48" s="229"/>
      <c r="GN48" s="229"/>
      <c r="GO48" s="229"/>
      <c r="GP48" s="229"/>
      <c r="GQ48" s="229"/>
      <c r="GR48" s="229"/>
      <c r="GS48" s="229"/>
      <c r="GT48" s="229"/>
      <c r="GU48" s="229"/>
      <c r="GV48" s="229"/>
      <c r="GW48" s="229"/>
      <c r="GX48" s="229"/>
      <c r="GY48" s="229"/>
      <c r="GZ48" s="229"/>
      <c r="HA48" s="229"/>
      <c r="HB48" s="229"/>
      <c r="HC48" s="229"/>
      <c r="HD48" s="229"/>
      <c r="HE48" s="229"/>
      <c r="HF48" s="229"/>
      <c r="HG48" s="229"/>
      <c r="HH48" s="229"/>
      <c r="HI48" s="229"/>
      <c r="HJ48" s="229"/>
      <c r="HK48" s="229"/>
      <c r="HL48" s="229"/>
      <c r="HM48" s="229"/>
      <c r="HN48" s="229"/>
      <c r="HO48" s="229"/>
      <c r="HP48" s="229"/>
      <c r="HQ48" s="229"/>
      <c r="HR48" s="229"/>
      <c r="HS48" s="229"/>
      <c r="HT48" s="229"/>
      <c r="HU48" s="229"/>
      <c r="HV48" s="229"/>
      <c r="HW48" s="229"/>
      <c r="HX48" s="229"/>
      <c r="HY48" s="229"/>
      <c r="HZ48" s="229"/>
      <c r="IA48" s="229"/>
      <c r="IB48" s="229"/>
      <c r="IC48" s="229"/>
      <c r="ID48" s="229"/>
      <c r="IE48" s="229"/>
      <c r="IF48" s="229"/>
      <c r="IG48" s="229"/>
      <c r="IH48" s="229"/>
      <c r="II48" s="229"/>
      <c r="IJ48" s="229"/>
      <c r="IK48" s="229"/>
      <c r="IL48" s="229"/>
      <c r="IM48" s="229"/>
      <c r="IN48" s="229"/>
      <c r="IO48" s="229"/>
    </row>
    <row r="49" spans="1:249" ht="18" customHeight="1">
      <c r="A49" s="253"/>
      <c r="B49" s="257" t="s">
        <v>1837</v>
      </c>
      <c r="C49" s="255" t="s">
        <v>21</v>
      </c>
      <c r="D49" s="34">
        <f>+D194</f>
        <v>362</v>
      </c>
      <c r="E49" s="34">
        <f t="shared" ref="E49:Q49" si="30">+E194</f>
        <v>173</v>
      </c>
      <c r="F49" s="34">
        <f t="shared" si="30"/>
        <v>0</v>
      </c>
      <c r="G49" s="34">
        <f t="shared" si="30"/>
        <v>0</v>
      </c>
      <c r="H49" s="34">
        <f t="shared" si="30"/>
        <v>288</v>
      </c>
      <c r="I49" s="34">
        <f t="shared" si="30"/>
        <v>156</v>
      </c>
      <c r="J49" s="34">
        <f t="shared" si="30"/>
        <v>74</v>
      </c>
      <c r="K49" s="34">
        <f t="shared" si="30"/>
        <v>17</v>
      </c>
      <c r="L49" s="34">
        <f t="shared" si="30"/>
        <v>17</v>
      </c>
      <c r="M49" s="34">
        <f t="shared" si="30"/>
        <v>9</v>
      </c>
      <c r="N49" s="34">
        <f t="shared" si="30"/>
        <v>17</v>
      </c>
      <c r="O49" s="34">
        <f t="shared" si="30"/>
        <v>9</v>
      </c>
      <c r="P49" s="34">
        <f t="shared" si="30"/>
        <v>0</v>
      </c>
      <c r="Q49" s="34">
        <f t="shared" si="30"/>
        <v>0</v>
      </c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29"/>
      <c r="BQ49" s="229"/>
      <c r="BR49" s="229"/>
      <c r="BS49" s="229"/>
      <c r="BT49" s="229"/>
      <c r="BU49" s="229"/>
      <c r="BV49" s="229"/>
      <c r="BW49" s="229"/>
      <c r="BX49" s="229"/>
      <c r="BY49" s="229"/>
      <c r="BZ49" s="229"/>
      <c r="CA49" s="229"/>
      <c r="CB49" s="229"/>
      <c r="CC49" s="229"/>
      <c r="CD49" s="229"/>
      <c r="CE49" s="229"/>
      <c r="CF49" s="229"/>
      <c r="CG49" s="229"/>
      <c r="CH49" s="229"/>
      <c r="CI49" s="229"/>
      <c r="CJ49" s="229"/>
      <c r="CK49" s="229"/>
      <c r="CL49" s="229"/>
      <c r="CM49" s="229"/>
      <c r="CN49" s="229"/>
      <c r="CO49" s="229"/>
      <c r="CP49" s="229"/>
      <c r="CQ49" s="229"/>
      <c r="CR49" s="229"/>
      <c r="CS49" s="229"/>
      <c r="CT49" s="229"/>
      <c r="CU49" s="229"/>
      <c r="CV49" s="229"/>
      <c r="CW49" s="229"/>
      <c r="CX49" s="229"/>
      <c r="CY49" s="229"/>
      <c r="CZ49" s="229"/>
      <c r="DA49" s="229"/>
      <c r="DB49" s="229"/>
      <c r="DC49" s="229"/>
      <c r="DD49" s="229"/>
      <c r="DE49" s="229"/>
      <c r="DF49" s="229"/>
      <c r="DG49" s="229"/>
      <c r="DH49" s="229"/>
      <c r="DI49" s="229"/>
      <c r="DJ49" s="229"/>
      <c r="DK49" s="229"/>
      <c r="DL49" s="229"/>
      <c r="DM49" s="229"/>
      <c r="DN49" s="229"/>
      <c r="DO49" s="229"/>
      <c r="DP49" s="229"/>
      <c r="DQ49" s="229"/>
      <c r="DR49" s="229"/>
      <c r="DS49" s="229"/>
      <c r="DT49" s="229"/>
      <c r="DU49" s="229"/>
      <c r="DV49" s="229"/>
      <c r="DW49" s="229"/>
      <c r="DX49" s="229"/>
      <c r="DY49" s="229"/>
      <c r="DZ49" s="229"/>
      <c r="EA49" s="229"/>
      <c r="EB49" s="229"/>
      <c r="EC49" s="229"/>
      <c r="ED49" s="229"/>
      <c r="EE49" s="229"/>
      <c r="EF49" s="229"/>
      <c r="EG49" s="229"/>
      <c r="EH49" s="229"/>
      <c r="EI49" s="229"/>
      <c r="EJ49" s="229"/>
      <c r="EK49" s="229"/>
      <c r="EL49" s="229"/>
      <c r="EM49" s="229"/>
      <c r="EN49" s="229"/>
      <c r="EO49" s="229"/>
      <c r="EP49" s="229"/>
      <c r="EQ49" s="229"/>
      <c r="ER49" s="229"/>
      <c r="ES49" s="229"/>
      <c r="ET49" s="229"/>
      <c r="EU49" s="229"/>
      <c r="EV49" s="229"/>
      <c r="EW49" s="229"/>
      <c r="EX49" s="229"/>
      <c r="EY49" s="229"/>
      <c r="EZ49" s="229"/>
      <c r="FA49" s="229"/>
      <c r="FB49" s="229"/>
      <c r="FC49" s="229"/>
      <c r="FD49" s="229"/>
      <c r="FE49" s="229"/>
      <c r="FF49" s="229"/>
      <c r="FG49" s="229"/>
      <c r="FH49" s="229"/>
      <c r="FI49" s="229"/>
      <c r="FJ49" s="229"/>
      <c r="FK49" s="229"/>
      <c r="FL49" s="229"/>
      <c r="FM49" s="229"/>
      <c r="FN49" s="229"/>
      <c r="FO49" s="229"/>
      <c r="FP49" s="229"/>
      <c r="FQ49" s="229"/>
      <c r="FR49" s="229"/>
      <c r="FS49" s="229"/>
      <c r="FT49" s="229"/>
      <c r="FU49" s="229"/>
      <c r="FV49" s="229"/>
      <c r="FW49" s="229"/>
      <c r="FX49" s="229"/>
      <c r="FY49" s="229"/>
      <c r="FZ49" s="229"/>
      <c r="GA49" s="229"/>
      <c r="GB49" s="229"/>
      <c r="GC49" s="229"/>
      <c r="GD49" s="229"/>
      <c r="GE49" s="229"/>
      <c r="GF49" s="229"/>
      <c r="GG49" s="229"/>
      <c r="GH49" s="229"/>
      <c r="GI49" s="229"/>
      <c r="GJ49" s="229"/>
      <c r="GK49" s="229"/>
      <c r="GL49" s="229"/>
      <c r="GM49" s="229"/>
      <c r="GN49" s="229"/>
      <c r="GO49" s="229"/>
      <c r="GP49" s="229"/>
      <c r="GQ49" s="229"/>
      <c r="GR49" s="229"/>
      <c r="GS49" s="229"/>
      <c r="GT49" s="229"/>
      <c r="GU49" s="229"/>
      <c r="GV49" s="229"/>
      <c r="GW49" s="229"/>
      <c r="GX49" s="229"/>
      <c r="GY49" s="229"/>
      <c r="GZ49" s="229"/>
      <c r="HA49" s="229"/>
      <c r="HB49" s="229"/>
      <c r="HC49" s="229"/>
      <c r="HD49" s="229"/>
      <c r="HE49" s="229"/>
      <c r="HF49" s="229"/>
      <c r="HG49" s="229"/>
      <c r="HH49" s="229"/>
      <c r="HI49" s="229"/>
      <c r="HJ49" s="229"/>
      <c r="HK49" s="229"/>
      <c r="HL49" s="229"/>
      <c r="HM49" s="229"/>
      <c r="HN49" s="229"/>
      <c r="HO49" s="229"/>
      <c r="HP49" s="229"/>
      <c r="HQ49" s="229"/>
      <c r="HR49" s="229"/>
      <c r="HS49" s="229"/>
      <c r="HT49" s="229"/>
      <c r="HU49" s="229"/>
      <c r="HV49" s="229"/>
      <c r="HW49" s="229"/>
      <c r="HX49" s="229"/>
      <c r="HY49" s="229"/>
      <c r="HZ49" s="229"/>
      <c r="IA49" s="229"/>
      <c r="IB49" s="229"/>
      <c r="IC49" s="229"/>
      <c r="ID49" s="229"/>
      <c r="IE49" s="229"/>
      <c r="IF49" s="229"/>
      <c r="IG49" s="229"/>
      <c r="IH49" s="229"/>
      <c r="II49" s="229"/>
      <c r="IJ49" s="229"/>
      <c r="IK49" s="229"/>
      <c r="IL49" s="229"/>
      <c r="IM49" s="229"/>
      <c r="IN49" s="229"/>
      <c r="IO49" s="229"/>
    </row>
    <row r="50" spans="1:249" ht="18" customHeight="1">
      <c r="A50" s="253"/>
      <c r="B50" s="257" t="s">
        <v>1838</v>
      </c>
      <c r="C50" s="255" t="s">
        <v>22</v>
      </c>
      <c r="D50" s="34">
        <f t="shared" ref="D50:Q50" si="31">+D481+D511+D524+D1055</f>
        <v>680</v>
      </c>
      <c r="E50" s="34">
        <f t="shared" si="31"/>
        <v>107</v>
      </c>
      <c r="F50" s="34">
        <f t="shared" si="31"/>
        <v>0</v>
      </c>
      <c r="G50" s="34">
        <f t="shared" si="31"/>
        <v>0</v>
      </c>
      <c r="H50" s="34">
        <f t="shared" si="31"/>
        <v>634</v>
      </c>
      <c r="I50" s="34">
        <f t="shared" si="31"/>
        <v>106</v>
      </c>
      <c r="J50" s="34">
        <f t="shared" si="31"/>
        <v>46</v>
      </c>
      <c r="K50" s="34">
        <f t="shared" si="31"/>
        <v>1</v>
      </c>
      <c r="L50" s="34">
        <f t="shared" si="31"/>
        <v>2</v>
      </c>
      <c r="M50" s="34">
        <f t="shared" si="31"/>
        <v>1</v>
      </c>
      <c r="N50" s="34">
        <f t="shared" si="31"/>
        <v>0</v>
      </c>
      <c r="O50" s="34">
        <f t="shared" si="31"/>
        <v>0</v>
      </c>
      <c r="P50" s="34">
        <f t="shared" si="31"/>
        <v>2</v>
      </c>
      <c r="Q50" s="34">
        <f t="shared" si="31"/>
        <v>1</v>
      </c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  <c r="EQ50" s="229"/>
      <c r="ER50" s="229"/>
      <c r="ES50" s="229"/>
      <c r="ET50" s="229"/>
      <c r="EU50" s="229"/>
      <c r="EV50" s="229"/>
      <c r="EW50" s="229"/>
      <c r="EX50" s="229"/>
      <c r="EY50" s="229"/>
      <c r="EZ50" s="229"/>
      <c r="FA50" s="229"/>
      <c r="FB50" s="229"/>
      <c r="FC50" s="229"/>
      <c r="FD50" s="229"/>
      <c r="FE50" s="229"/>
      <c r="FF50" s="229"/>
      <c r="FG50" s="229"/>
      <c r="FH50" s="229"/>
      <c r="FI50" s="229"/>
      <c r="FJ50" s="229"/>
      <c r="FK50" s="229"/>
      <c r="FL50" s="229"/>
      <c r="FM50" s="229"/>
      <c r="FN50" s="229"/>
      <c r="FO50" s="229"/>
      <c r="FP50" s="229"/>
      <c r="FQ50" s="229"/>
      <c r="FR50" s="229"/>
      <c r="FS50" s="229"/>
      <c r="FT50" s="229"/>
      <c r="FU50" s="229"/>
      <c r="FV50" s="229"/>
      <c r="FW50" s="229"/>
      <c r="FX50" s="229"/>
      <c r="FY50" s="229"/>
      <c r="FZ50" s="229"/>
      <c r="GA50" s="229"/>
      <c r="GB50" s="229"/>
      <c r="GC50" s="229"/>
      <c r="GD50" s="229"/>
      <c r="GE50" s="229"/>
      <c r="GF50" s="229"/>
      <c r="GG50" s="229"/>
      <c r="GH50" s="229"/>
      <c r="GI50" s="229"/>
      <c r="GJ50" s="229"/>
      <c r="GK50" s="229"/>
      <c r="GL50" s="229"/>
      <c r="GM50" s="229"/>
      <c r="GN50" s="229"/>
      <c r="GO50" s="229"/>
      <c r="GP50" s="229"/>
      <c r="GQ50" s="229"/>
      <c r="GR50" s="229"/>
      <c r="GS50" s="229"/>
      <c r="GT50" s="229"/>
      <c r="GU50" s="229"/>
      <c r="GV50" s="229"/>
      <c r="GW50" s="229"/>
      <c r="GX50" s="229"/>
      <c r="GY50" s="229"/>
      <c r="GZ50" s="229"/>
      <c r="HA50" s="229"/>
      <c r="HB50" s="229"/>
      <c r="HC50" s="229"/>
      <c r="HD50" s="229"/>
      <c r="HE50" s="229"/>
      <c r="HF50" s="229"/>
      <c r="HG50" s="229"/>
      <c r="HH50" s="229"/>
      <c r="HI50" s="229"/>
      <c r="HJ50" s="229"/>
      <c r="HK50" s="229"/>
      <c r="HL50" s="229"/>
      <c r="HM50" s="229"/>
      <c r="HN50" s="229"/>
      <c r="HO50" s="229"/>
      <c r="HP50" s="229"/>
      <c r="HQ50" s="229"/>
      <c r="HR50" s="229"/>
      <c r="HS50" s="229"/>
      <c r="HT50" s="229"/>
      <c r="HU50" s="229"/>
      <c r="HV50" s="229"/>
      <c r="HW50" s="229"/>
      <c r="HX50" s="229"/>
      <c r="HY50" s="229"/>
      <c r="HZ50" s="229"/>
      <c r="IA50" s="229"/>
      <c r="IB50" s="229"/>
      <c r="IC50" s="229"/>
      <c r="ID50" s="229"/>
      <c r="IE50" s="229"/>
      <c r="IF50" s="229"/>
      <c r="IG50" s="229"/>
      <c r="IH50" s="229"/>
      <c r="II50" s="229"/>
      <c r="IJ50" s="229"/>
      <c r="IK50" s="229"/>
      <c r="IL50" s="229"/>
      <c r="IM50" s="229"/>
      <c r="IN50" s="229"/>
      <c r="IO50" s="229"/>
    </row>
    <row r="51" spans="1:249" ht="18" customHeight="1">
      <c r="A51" s="253"/>
      <c r="B51" s="257" t="s">
        <v>1839</v>
      </c>
      <c r="C51" s="255" t="s">
        <v>23</v>
      </c>
      <c r="D51" s="34">
        <f t="shared" ref="D51:Q51" si="32">+D270+D416+D470+D819+D975+D979+D994+D1032</f>
        <v>1333</v>
      </c>
      <c r="E51" s="34">
        <f t="shared" si="32"/>
        <v>873</v>
      </c>
      <c r="F51" s="34">
        <f t="shared" si="32"/>
        <v>482</v>
      </c>
      <c r="G51" s="34">
        <f t="shared" si="32"/>
        <v>357</v>
      </c>
      <c r="H51" s="34">
        <f t="shared" si="32"/>
        <v>815</v>
      </c>
      <c r="I51" s="34">
        <f t="shared" si="32"/>
        <v>488</v>
      </c>
      <c r="J51" s="34">
        <f t="shared" si="32"/>
        <v>36</v>
      </c>
      <c r="K51" s="34">
        <f t="shared" si="32"/>
        <v>28</v>
      </c>
      <c r="L51" s="34">
        <f t="shared" si="32"/>
        <v>98</v>
      </c>
      <c r="M51" s="34">
        <f t="shared" si="32"/>
        <v>68</v>
      </c>
      <c r="N51" s="34">
        <f t="shared" si="32"/>
        <v>36</v>
      </c>
      <c r="O51" s="34">
        <f t="shared" si="32"/>
        <v>23</v>
      </c>
      <c r="P51" s="34">
        <f t="shared" si="32"/>
        <v>62</v>
      </c>
      <c r="Q51" s="34">
        <f t="shared" si="32"/>
        <v>45</v>
      </c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J51" s="229"/>
      <c r="AK51" s="229"/>
      <c r="AL51" s="229"/>
      <c r="AM51" s="229"/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29"/>
      <c r="BA51" s="229"/>
      <c r="BB51" s="229"/>
      <c r="BC51" s="229"/>
      <c r="BD51" s="229"/>
      <c r="BE51" s="229"/>
      <c r="BF51" s="229"/>
      <c r="BG51" s="229"/>
      <c r="BH51" s="229"/>
      <c r="BI51" s="229"/>
      <c r="BJ51" s="229"/>
      <c r="BK51" s="229"/>
      <c r="BL51" s="229"/>
      <c r="BM51" s="229"/>
      <c r="BN51" s="229"/>
      <c r="BO51" s="229"/>
      <c r="BP51" s="229"/>
      <c r="BQ51" s="229"/>
      <c r="BR51" s="229"/>
      <c r="BS51" s="229"/>
      <c r="BT51" s="229"/>
      <c r="BU51" s="229"/>
      <c r="BV51" s="229"/>
      <c r="BW51" s="229"/>
      <c r="BX51" s="229"/>
      <c r="BY51" s="229"/>
      <c r="BZ51" s="229"/>
      <c r="CA51" s="229"/>
      <c r="CB51" s="229"/>
      <c r="CC51" s="229"/>
      <c r="CD51" s="229"/>
      <c r="CE51" s="229"/>
      <c r="CF51" s="229"/>
      <c r="CG51" s="229"/>
      <c r="CH51" s="229"/>
      <c r="CI51" s="229"/>
      <c r="CJ51" s="229"/>
      <c r="CK51" s="229"/>
      <c r="CL51" s="229"/>
      <c r="CM51" s="229"/>
      <c r="CN51" s="229"/>
      <c r="CO51" s="229"/>
      <c r="CP51" s="229"/>
      <c r="CQ51" s="229"/>
      <c r="CR51" s="229"/>
      <c r="CS51" s="229"/>
      <c r="CT51" s="229"/>
      <c r="CU51" s="229"/>
      <c r="CV51" s="229"/>
      <c r="CW51" s="229"/>
      <c r="CX51" s="229"/>
      <c r="CY51" s="229"/>
      <c r="CZ51" s="229"/>
      <c r="DA51" s="229"/>
      <c r="DB51" s="229"/>
      <c r="DC51" s="229"/>
      <c r="DD51" s="229"/>
      <c r="DE51" s="229"/>
      <c r="DF51" s="229"/>
      <c r="DG51" s="229"/>
      <c r="DH51" s="229"/>
      <c r="DI51" s="229"/>
      <c r="DJ51" s="229"/>
      <c r="DK51" s="229"/>
      <c r="DL51" s="229"/>
      <c r="DM51" s="229"/>
      <c r="DN51" s="229"/>
      <c r="DO51" s="229"/>
      <c r="DP51" s="229"/>
      <c r="DQ51" s="229"/>
      <c r="DR51" s="229"/>
      <c r="DS51" s="229"/>
      <c r="DT51" s="229"/>
      <c r="DU51" s="229"/>
      <c r="DV51" s="229"/>
      <c r="DW51" s="229"/>
      <c r="DX51" s="229"/>
      <c r="DY51" s="229"/>
      <c r="DZ51" s="229"/>
      <c r="EA51" s="229"/>
      <c r="EB51" s="229"/>
      <c r="EC51" s="229"/>
      <c r="ED51" s="229"/>
      <c r="EE51" s="229"/>
      <c r="EF51" s="229"/>
      <c r="EG51" s="229"/>
      <c r="EH51" s="229"/>
      <c r="EI51" s="229"/>
      <c r="EJ51" s="229"/>
      <c r="EK51" s="229"/>
      <c r="EL51" s="229"/>
      <c r="EM51" s="229"/>
      <c r="EN51" s="229"/>
      <c r="EO51" s="229"/>
      <c r="EP51" s="229"/>
      <c r="EQ51" s="229"/>
      <c r="ER51" s="229"/>
      <c r="ES51" s="229"/>
      <c r="ET51" s="229"/>
      <c r="EU51" s="229"/>
      <c r="EV51" s="229"/>
      <c r="EW51" s="229"/>
      <c r="EX51" s="229"/>
      <c r="EY51" s="229"/>
      <c r="EZ51" s="229"/>
      <c r="FA51" s="229"/>
      <c r="FB51" s="229"/>
      <c r="FC51" s="229"/>
      <c r="FD51" s="229"/>
      <c r="FE51" s="229"/>
      <c r="FF51" s="229"/>
      <c r="FG51" s="229"/>
      <c r="FH51" s="229"/>
      <c r="FI51" s="229"/>
      <c r="FJ51" s="229"/>
      <c r="FK51" s="229"/>
      <c r="FL51" s="229"/>
      <c r="FM51" s="229"/>
      <c r="FN51" s="229"/>
      <c r="FO51" s="229"/>
      <c r="FP51" s="229"/>
      <c r="FQ51" s="229"/>
      <c r="FR51" s="229"/>
      <c r="FS51" s="229"/>
      <c r="FT51" s="229"/>
      <c r="FU51" s="229"/>
      <c r="FV51" s="229"/>
      <c r="FW51" s="229"/>
      <c r="FX51" s="229"/>
      <c r="FY51" s="229"/>
      <c r="FZ51" s="229"/>
      <c r="GA51" s="229"/>
      <c r="GB51" s="229"/>
      <c r="GC51" s="229"/>
      <c r="GD51" s="229"/>
      <c r="GE51" s="229"/>
      <c r="GF51" s="229"/>
      <c r="GG51" s="229"/>
      <c r="GH51" s="229"/>
      <c r="GI51" s="229"/>
      <c r="GJ51" s="229"/>
      <c r="GK51" s="229"/>
      <c r="GL51" s="229"/>
      <c r="GM51" s="229"/>
      <c r="GN51" s="229"/>
      <c r="GO51" s="229"/>
      <c r="GP51" s="229"/>
      <c r="GQ51" s="229"/>
      <c r="GR51" s="229"/>
      <c r="GS51" s="229"/>
      <c r="GT51" s="229"/>
      <c r="GU51" s="229"/>
      <c r="GV51" s="229"/>
      <c r="GW51" s="229"/>
      <c r="GX51" s="229"/>
      <c r="GY51" s="229"/>
      <c r="GZ51" s="229"/>
      <c r="HA51" s="229"/>
      <c r="HB51" s="229"/>
      <c r="HC51" s="229"/>
      <c r="HD51" s="229"/>
      <c r="HE51" s="229"/>
      <c r="HF51" s="229"/>
      <c r="HG51" s="229"/>
      <c r="HH51" s="229"/>
      <c r="HI51" s="229"/>
      <c r="HJ51" s="229"/>
      <c r="HK51" s="229"/>
      <c r="HL51" s="229"/>
      <c r="HM51" s="229"/>
      <c r="HN51" s="229"/>
      <c r="HO51" s="229"/>
      <c r="HP51" s="229"/>
      <c r="HQ51" s="229"/>
      <c r="HR51" s="229"/>
      <c r="HS51" s="229"/>
      <c r="HT51" s="229"/>
      <c r="HU51" s="229"/>
      <c r="HV51" s="229"/>
      <c r="HW51" s="229"/>
      <c r="HX51" s="229"/>
      <c r="HY51" s="229"/>
      <c r="HZ51" s="229"/>
      <c r="IA51" s="229"/>
      <c r="IB51" s="229"/>
      <c r="IC51" s="229"/>
      <c r="ID51" s="229"/>
      <c r="IE51" s="229"/>
      <c r="IF51" s="229"/>
      <c r="IG51" s="229"/>
      <c r="IH51" s="229"/>
      <c r="II51" s="229"/>
      <c r="IJ51" s="229"/>
      <c r="IK51" s="229"/>
      <c r="IL51" s="229"/>
      <c r="IM51" s="229"/>
      <c r="IN51" s="229"/>
      <c r="IO51" s="229"/>
    </row>
    <row r="52" spans="1:249" ht="18" customHeight="1">
      <c r="A52" s="253"/>
      <c r="B52" s="257" t="s">
        <v>1840</v>
      </c>
      <c r="C52" s="255" t="s">
        <v>24</v>
      </c>
      <c r="D52" s="34">
        <f t="shared" ref="D52:Q52" si="33">+D436+D485+D690+D902+D959+D1043</f>
        <v>1431</v>
      </c>
      <c r="E52" s="34">
        <f t="shared" si="33"/>
        <v>501</v>
      </c>
      <c r="F52" s="34">
        <f t="shared" si="33"/>
        <v>366</v>
      </c>
      <c r="G52" s="34">
        <f t="shared" si="33"/>
        <v>160</v>
      </c>
      <c r="H52" s="34">
        <f t="shared" si="33"/>
        <v>771</v>
      </c>
      <c r="I52" s="34">
        <f t="shared" si="33"/>
        <v>301</v>
      </c>
      <c r="J52" s="34">
        <f t="shared" si="33"/>
        <v>294</v>
      </c>
      <c r="K52" s="34">
        <f t="shared" si="33"/>
        <v>40</v>
      </c>
      <c r="L52" s="34">
        <f t="shared" si="33"/>
        <v>220</v>
      </c>
      <c r="M52" s="34">
        <f t="shared" si="33"/>
        <v>81</v>
      </c>
      <c r="N52" s="34">
        <f t="shared" si="33"/>
        <v>112</v>
      </c>
      <c r="O52" s="34">
        <f t="shared" si="33"/>
        <v>32</v>
      </c>
      <c r="P52" s="34">
        <f t="shared" si="33"/>
        <v>108</v>
      </c>
      <c r="Q52" s="34">
        <f t="shared" si="33"/>
        <v>49</v>
      </c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29"/>
      <c r="BD52" s="229"/>
      <c r="BE52" s="229"/>
      <c r="BF52" s="229"/>
      <c r="BG52" s="229"/>
      <c r="BH52" s="229"/>
      <c r="BI52" s="229"/>
      <c r="BJ52" s="229"/>
      <c r="BK52" s="229"/>
      <c r="BL52" s="229"/>
      <c r="BM52" s="229"/>
      <c r="BN52" s="229"/>
      <c r="BO52" s="229"/>
      <c r="BP52" s="229"/>
      <c r="BQ52" s="229"/>
      <c r="BR52" s="229"/>
      <c r="BS52" s="229"/>
      <c r="BT52" s="229"/>
      <c r="BU52" s="229"/>
      <c r="BV52" s="229"/>
      <c r="BW52" s="229"/>
      <c r="BX52" s="229"/>
      <c r="BY52" s="229"/>
      <c r="BZ52" s="229"/>
      <c r="CA52" s="229"/>
      <c r="CB52" s="229"/>
      <c r="CC52" s="229"/>
      <c r="CD52" s="229"/>
      <c r="CE52" s="229"/>
      <c r="CF52" s="229"/>
      <c r="CG52" s="229"/>
      <c r="CH52" s="229"/>
      <c r="CI52" s="229"/>
      <c r="CJ52" s="229"/>
      <c r="CK52" s="229"/>
      <c r="CL52" s="229"/>
      <c r="CM52" s="229"/>
      <c r="CN52" s="229"/>
      <c r="CO52" s="229"/>
      <c r="CP52" s="229"/>
      <c r="CQ52" s="229"/>
      <c r="CR52" s="229"/>
      <c r="CS52" s="229"/>
      <c r="CT52" s="229"/>
      <c r="CU52" s="229"/>
      <c r="CV52" s="229"/>
      <c r="CW52" s="229"/>
      <c r="CX52" s="229"/>
      <c r="CY52" s="229"/>
      <c r="CZ52" s="229"/>
      <c r="DA52" s="229"/>
      <c r="DB52" s="229"/>
      <c r="DC52" s="229"/>
      <c r="DD52" s="229"/>
      <c r="DE52" s="229"/>
      <c r="DF52" s="229"/>
      <c r="DG52" s="229"/>
      <c r="DH52" s="229"/>
      <c r="DI52" s="229"/>
      <c r="DJ52" s="229"/>
      <c r="DK52" s="229"/>
      <c r="DL52" s="229"/>
      <c r="DM52" s="229"/>
      <c r="DN52" s="229"/>
      <c r="DO52" s="229"/>
      <c r="DP52" s="229"/>
      <c r="DQ52" s="229"/>
      <c r="DR52" s="229"/>
      <c r="DS52" s="229"/>
      <c r="DT52" s="229"/>
      <c r="DU52" s="229"/>
      <c r="DV52" s="229"/>
      <c r="DW52" s="229"/>
      <c r="DX52" s="229"/>
      <c r="DY52" s="229"/>
      <c r="DZ52" s="229"/>
      <c r="EA52" s="229"/>
      <c r="EB52" s="229"/>
      <c r="EC52" s="229"/>
      <c r="ED52" s="229"/>
      <c r="EE52" s="229"/>
      <c r="EF52" s="229"/>
      <c r="EG52" s="229"/>
      <c r="EH52" s="229"/>
      <c r="EI52" s="229"/>
      <c r="EJ52" s="229"/>
      <c r="EK52" s="229"/>
      <c r="EL52" s="229"/>
      <c r="EM52" s="229"/>
      <c r="EN52" s="229"/>
      <c r="EO52" s="229"/>
      <c r="EP52" s="229"/>
      <c r="EQ52" s="229"/>
      <c r="ER52" s="229"/>
      <c r="ES52" s="229"/>
      <c r="ET52" s="229"/>
      <c r="EU52" s="229"/>
      <c r="EV52" s="229"/>
      <c r="EW52" s="229"/>
      <c r="EX52" s="229"/>
      <c r="EY52" s="229"/>
      <c r="EZ52" s="229"/>
      <c r="FA52" s="229"/>
      <c r="FB52" s="229"/>
      <c r="FC52" s="229"/>
      <c r="FD52" s="229"/>
      <c r="FE52" s="229"/>
      <c r="FF52" s="229"/>
      <c r="FG52" s="229"/>
      <c r="FH52" s="229"/>
      <c r="FI52" s="229"/>
      <c r="FJ52" s="229"/>
      <c r="FK52" s="229"/>
      <c r="FL52" s="229"/>
      <c r="FM52" s="229"/>
      <c r="FN52" s="229"/>
      <c r="FO52" s="229"/>
      <c r="FP52" s="229"/>
      <c r="FQ52" s="229"/>
      <c r="FR52" s="229"/>
      <c r="FS52" s="229"/>
      <c r="FT52" s="229"/>
      <c r="FU52" s="229"/>
      <c r="FV52" s="229"/>
      <c r="FW52" s="229"/>
      <c r="FX52" s="229"/>
      <c r="FY52" s="229"/>
      <c r="FZ52" s="229"/>
      <c r="GA52" s="229"/>
      <c r="GB52" s="229"/>
      <c r="GC52" s="229"/>
      <c r="GD52" s="229"/>
      <c r="GE52" s="229"/>
      <c r="GF52" s="229"/>
      <c r="GG52" s="229"/>
      <c r="GH52" s="229"/>
      <c r="GI52" s="229"/>
      <c r="GJ52" s="229"/>
      <c r="GK52" s="229"/>
      <c r="GL52" s="229"/>
      <c r="GM52" s="229"/>
      <c r="GN52" s="229"/>
      <c r="GO52" s="229"/>
      <c r="GP52" s="229"/>
      <c r="GQ52" s="229"/>
      <c r="GR52" s="229"/>
      <c r="GS52" s="229"/>
      <c r="GT52" s="229"/>
      <c r="GU52" s="229"/>
      <c r="GV52" s="229"/>
      <c r="GW52" s="229"/>
      <c r="GX52" s="229"/>
      <c r="GY52" s="229"/>
      <c r="GZ52" s="229"/>
      <c r="HA52" s="229"/>
      <c r="HB52" s="229"/>
      <c r="HC52" s="229"/>
      <c r="HD52" s="229"/>
      <c r="HE52" s="229"/>
      <c r="HF52" s="229"/>
      <c r="HG52" s="229"/>
      <c r="HH52" s="229"/>
      <c r="HI52" s="229"/>
      <c r="HJ52" s="229"/>
      <c r="HK52" s="229"/>
      <c r="HL52" s="229"/>
      <c r="HM52" s="229"/>
      <c r="HN52" s="229"/>
      <c r="HO52" s="229"/>
      <c r="HP52" s="229"/>
      <c r="HQ52" s="229"/>
      <c r="HR52" s="229"/>
      <c r="HS52" s="229"/>
      <c r="HT52" s="229"/>
      <c r="HU52" s="229"/>
      <c r="HV52" s="229"/>
      <c r="HW52" s="229"/>
      <c r="HX52" s="229"/>
      <c r="HY52" s="229"/>
      <c r="HZ52" s="229"/>
      <c r="IA52" s="229"/>
      <c r="IB52" s="229"/>
      <c r="IC52" s="229"/>
      <c r="ID52" s="229"/>
      <c r="IE52" s="229"/>
      <c r="IF52" s="229"/>
      <c r="IG52" s="229"/>
      <c r="IH52" s="229"/>
      <c r="II52" s="229"/>
      <c r="IJ52" s="229"/>
      <c r="IK52" s="229"/>
      <c r="IL52" s="229"/>
      <c r="IM52" s="229"/>
      <c r="IN52" s="229"/>
      <c r="IO52" s="229"/>
    </row>
    <row r="53" spans="1:249" ht="18" customHeight="1">
      <c r="A53" s="253"/>
      <c r="B53" s="257" t="s">
        <v>1841</v>
      </c>
      <c r="C53" s="255" t="s">
        <v>25</v>
      </c>
      <c r="D53" s="34">
        <f t="shared" ref="D53:Q53" si="34">+D955+D970+D1060</f>
        <v>200</v>
      </c>
      <c r="E53" s="34">
        <f t="shared" si="34"/>
        <v>137</v>
      </c>
      <c r="F53" s="34">
        <f t="shared" si="34"/>
        <v>86</v>
      </c>
      <c r="G53" s="34">
        <f t="shared" si="34"/>
        <v>79</v>
      </c>
      <c r="H53" s="34">
        <f t="shared" si="34"/>
        <v>114</v>
      </c>
      <c r="I53" s="34">
        <f t="shared" si="34"/>
        <v>58</v>
      </c>
      <c r="J53" s="34">
        <f t="shared" si="34"/>
        <v>0</v>
      </c>
      <c r="K53" s="34">
        <f t="shared" si="34"/>
        <v>0</v>
      </c>
      <c r="L53" s="34">
        <f t="shared" si="34"/>
        <v>14</v>
      </c>
      <c r="M53" s="34">
        <f t="shared" si="34"/>
        <v>11</v>
      </c>
      <c r="N53" s="34">
        <f t="shared" si="34"/>
        <v>0</v>
      </c>
      <c r="O53" s="34">
        <f t="shared" si="34"/>
        <v>0</v>
      </c>
      <c r="P53" s="34">
        <f t="shared" si="34"/>
        <v>14</v>
      </c>
      <c r="Q53" s="34">
        <f t="shared" si="34"/>
        <v>11</v>
      </c>
      <c r="R53" s="229"/>
      <c r="S53" s="229"/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29"/>
      <c r="AH53" s="229"/>
      <c r="AI53" s="229"/>
      <c r="AJ53" s="229"/>
      <c r="AK53" s="229"/>
      <c r="AL53" s="229"/>
      <c r="AM53" s="229"/>
      <c r="AN53" s="229"/>
      <c r="AO53" s="229"/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29"/>
      <c r="BA53" s="229"/>
      <c r="BB53" s="229"/>
      <c r="BC53" s="229"/>
      <c r="BD53" s="229"/>
      <c r="BE53" s="229"/>
      <c r="BF53" s="229"/>
      <c r="BG53" s="229"/>
      <c r="BH53" s="229"/>
      <c r="BI53" s="229"/>
      <c r="BJ53" s="229"/>
      <c r="BK53" s="229"/>
      <c r="BL53" s="229"/>
      <c r="BM53" s="229"/>
      <c r="BN53" s="229"/>
      <c r="BO53" s="229"/>
      <c r="BP53" s="229"/>
      <c r="BQ53" s="229"/>
      <c r="BR53" s="229"/>
      <c r="BS53" s="229"/>
      <c r="BT53" s="229"/>
      <c r="BU53" s="229"/>
      <c r="BV53" s="229"/>
      <c r="BW53" s="229"/>
      <c r="BX53" s="229"/>
      <c r="BY53" s="229"/>
      <c r="BZ53" s="229"/>
      <c r="CA53" s="229"/>
      <c r="CB53" s="229"/>
      <c r="CC53" s="229"/>
      <c r="CD53" s="229"/>
      <c r="CE53" s="229"/>
      <c r="CF53" s="229"/>
      <c r="CG53" s="229"/>
      <c r="CH53" s="229"/>
      <c r="CI53" s="229"/>
      <c r="CJ53" s="229"/>
      <c r="CK53" s="229"/>
      <c r="CL53" s="229"/>
      <c r="CM53" s="229"/>
      <c r="CN53" s="229"/>
      <c r="CO53" s="229"/>
      <c r="CP53" s="229"/>
      <c r="CQ53" s="229"/>
      <c r="CR53" s="229"/>
      <c r="CS53" s="229"/>
      <c r="CT53" s="229"/>
      <c r="CU53" s="229"/>
      <c r="CV53" s="229"/>
      <c r="CW53" s="229"/>
      <c r="CX53" s="229"/>
      <c r="CY53" s="229"/>
      <c r="CZ53" s="229"/>
      <c r="DA53" s="229"/>
      <c r="DB53" s="229"/>
      <c r="DC53" s="229"/>
      <c r="DD53" s="229"/>
      <c r="DE53" s="229"/>
      <c r="DF53" s="229"/>
      <c r="DG53" s="229"/>
      <c r="DH53" s="229"/>
      <c r="DI53" s="229"/>
      <c r="DJ53" s="229"/>
      <c r="DK53" s="229"/>
      <c r="DL53" s="229"/>
      <c r="DM53" s="229"/>
      <c r="DN53" s="229"/>
      <c r="DO53" s="229"/>
      <c r="DP53" s="229"/>
      <c r="DQ53" s="229"/>
      <c r="DR53" s="229"/>
      <c r="DS53" s="229"/>
      <c r="DT53" s="229"/>
      <c r="DU53" s="229"/>
      <c r="DV53" s="229"/>
      <c r="DW53" s="229"/>
      <c r="DX53" s="229"/>
      <c r="DY53" s="229"/>
      <c r="DZ53" s="229"/>
      <c r="EA53" s="229"/>
      <c r="EB53" s="229"/>
      <c r="EC53" s="229"/>
      <c r="ED53" s="229"/>
      <c r="EE53" s="229"/>
      <c r="EF53" s="229"/>
      <c r="EG53" s="229"/>
      <c r="EH53" s="229"/>
      <c r="EI53" s="229"/>
      <c r="EJ53" s="229"/>
      <c r="EK53" s="229"/>
      <c r="EL53" s="229"/>
      <c r="EM53" s="229"/>
      <c r="EN53" s="229"/>
      <c r="EO53" s="229"/>
      <c r="EP53" s="229"/>
      <c r="EQ53" s="229"/>
      <c r="ER53" s="229"/>
      <c r="ES53" s="229"/>
      <c r="ET53" s="229"/>
      <c r="EU53" s="229"/>
      <c r="EV53" s="229"/>
      <c r="EW53" s="229"/>
      <c r="EX53" s="229"/>
      <c r="EY53" s="229"/>
      <c r="EZ53" s="229"/>
      <c r="FA53" s="229"/>
      <c r="FB53" s="229"/>
      <c r="FC53" s="229"/>
      <c r="FD53" s="229"/>
      <c r="FE53" s="229"/>
      <c r="FF53" s="229"/>
      <c r="FG53" s="229"/>
      <c r="FH53" s="229"/>
      <c r="FI53" s="229"/>
      <c r="FJ53" s="229"/>
      <c r="FK53" s="229"/>
      <c r="FL53" s="229"/>
      <c r="FM53" s="229"/>
      <c r="FN53" s="229"/>
      <c r="FO53" s="229"/>
      <c r="FP53" s="229"/>
      <c r="FQ53" s="229"/>
      <c r="FR53" s="229"/>
      <c r="FS53" s="229"/>
      <c r="FT53" s="229"/>
      <c r="FU53" s="229"/>
      <c r="FV53" s="229"/>
      <c r="FW53" s="229"/>
      <c r="FX53" s="229"/>
      <c r="FY53" s="229"/>
      <c r="FZ53" s="229"/>
      <c r="GA53" s="229"/>
      <c r="GB53" s="229"/>
      <c r="GC53" s="229"/>
      <c r="GD53" s="229"/>
      <c r="GE53" s="229"/>
      <c r="GF53" s="229"/>
      <c r="GG53" s="229"/>
      <c r="GH53" s="229"/>
      <c r="GI53" s="229"/>
      <c r="GJ53" s="229"/>
      <c r="GK53" s="229"/>
      <c r="GL53" s="229"/>
      <c r="GM53" s="229"/>
      <c r="GN53" s="229"/>
      <c r="GO53" s="229"/>
      <c r="GP53" s="229"/>
      <c r="GQ53" s="229"/>
      <c r="GR53" s="229"/>
      <c r="GS53" s="229"/>
      <c r="GT53" s="229"/>
      <c r="GU53" s="229"/>
      <c r="GV53" s="229"/>
      <c r="GW53" s="229"/>
      <c r="GX53" s="229"/>
      <c r="GY53" s="229"/>
      <c r="GZ53" s="229"/>
      <c r="HA53" s="229"/>
      <c r="HB53" s="229"/>
      <c r="HC53" s="229"/>
      <c r="HD53" s="229"/>
      <c r="HE53" s="229"/>
      <c r="HF53" s="229"/>
      <c r="HG53" s="229"/>
      <c r="HH53" s="229"/>
      <c r="HI53" s="229"/>
      <c r="HJ53" s="229"/>
      <c r="HK53" s="229"/>
      <c r="HL53" s="229"/>
      <c r="HM53" s="229"/>
      <c r="HN53" s="229"/>
      <c r="HO53" s="229"/>
      <c r="HP53" s="229"/>
      <c r="HQ53" s="229"/>
      <c r="HR53" s="229"/>
      <c r="HS53" s="229"/>
      <c r="HT53" s="229"/>
      <c r="HU53" s="229"/>
      <c r="HV53" s="229"/>
      <c r="HW53" s="229"/>
      <c r="HX53" s="229"/>
      <c r="HY53" s="229"/>
      <c r="HZ53" s="229"/>
      <c r="IA53" s="229"/>
      <c r="IB53" s="229"/>
      <c r="IC53" s="229"/>
      <c r="ID53" s="229"/>
      <c r="IE53" s="229"/>
      <c r="IF53" s="229"/>
      <c r="IG53" s="229"/>
      <c r="IH53" s="229"/>
      <c r="II53" s="229"/>
      <c r="IJ53" s="229"/>
      <c r="IK53" s="229"/>
      <c r="IL53" s="229"/>
      <c r="IM53" s="229"/>
      <c r="IN53" s="229"/>
      <c r="IO53" s="229"/>
    </row>
    <row r="54" spans="1:249" ht="21" customHeight="1">
      <c r="A54" s="251" t="s">
        <v>1842</v>
      </c>
      <c r="B54" s="251"/>
      <c r="C54" s="251"/>
      <c r="D54" s="250">
        <f t="shared" ref="D54:Q54" si="35">+D55+D75+D95+D109+D117+D131+D144+D158+D173+D194+D211+D233+D239+D251+D260+D270+D279+D292+D304+D315+D328+D337+D358+D369+D379</f>
        <v>6709</v>
      </c>
      <c r="E54" s="250">
        <f t="shared" si="35"/>
        <v>2925</v>
      </c>
      <c r="F54" s="250">
        <f t="shared" si="35"/>
        <v>0</v>
      </c>
      <c r="G54" s="250">
        <f t="shared" si="35"/>
        <v>0</v>
      </c>
      <c r="H54" s="250">
        <f t="shared" si="35"/>
        <v>5148</v>
      </c>
      <c r="I54" s="250">
        <f t="shared" si="35"/>
        <v>2139</v>
      </c>
      <c r="J54" s="250">
        <f t="shared" si="35"/>
        <v>1561</v>
      </c>
      <c r="K54" s="250">
        <f t="shared" si="35"/>
        <v>786</v>
      </c>
      <c r="L54" s="250">
        <f t="shared" si="35"/>
        <v>150</v>
      </c>
      <c r="M54" s="250">
        <f t="shared" si="35"/>
        <v>54</v>
      </c>
      <c r="N54" s="250">
        <f t="shared" si="35"/>
        <v>98</v>
      </c>
      <c r="O54" s="250">
        <f t="shared" si="35"/>
        <v>29</v>
      </c>
      <c r="P54" s="250">
        <f t="shared" si="35"/>
        <v>52</v>
      </c>
      <c r="Q54" s="250">
        <f t="shared" si="35"/>
        <v>25</v>
      </c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  <c r="AV54" s="229"/>
      <c r="AW54" s="229"/>
      <c r="AX54" s="229"/>
      <c r="AY54" s="229"/>
      <c r="AZ54" s="229"/>
      <c r="BA54" s="229"/>
      <c r="BB54" s="229"/>
      <c r="BC54" s="229"/>
      <c r="BD54" s="229"/>
      <c r="BE54" s="229"/>
      <c r="BF54" s="229"/>
      <c r="BG54" s="229"/>
      <c r="BH54" s="229"/>
      <c r="BI54" s="229"/>
      <c r="BJ54" s="229"/>
      <c r="BK54" s="229"/>
      <c r="BL54" s="229"/>
      <c r="BM54" s="229"/>
      <c r="BN54" s="229"/>
      <c r="BO54" s="229"/>
      <c r="BP54" s="229"/>
      <c r="BQ54" s="229"/>
      <c r="BR54" s="229"/>
      <c r="BS54" s="229"/>
      <c r="BT54" s="229"/>
      <c r="BU54" s="229"/>
      <c r="BV54" s="229"/>
      <c r="BW54" s="229"/>
      <c r="BX54" s="229"/>
      <c r="BY54" s="229"/>
      <c r="BZ54" s="229"/>
      <c r="CA54" s="229"/>
      <c r="CB54" s="229"/>
      <c r="CC54" s="229"/>
      <c r="CD54" s="229"/>
      <c r="CE54" s="229"/>
      <c r="CF54" s="229"/>
      <c r="CG54" s="229"/>
      <c r="CH54" s="229"/>
      <c r="CI54" s="229"/>
      <c r="CJ54" s="229"/>
      <c r="CK54" s="229"/>
      <c r="CL54" s="229"/>
      <c r="CM54" s="229"/>
      <c r="CN54" s="229"/>
      <c r="CO54" s="229"/>
      <c r="CP54" s="229"/>
      <c r="CQ54" s="229"/>
      <c r="CR54" s="229"/>
      <c r="CS54" s="229"/>
      <c r="CT54" s="229"/>
      <c r="CU54" s="229"/>
      <c r="CV54" s="229"/>
      <c r="CW54" s="229"/>
      <c r="CX54" s="229"/>
      <c r="CY54" s="229"/>
      <c r="CZ54" s="229"/>
      <c r="DA54" s="229"/>
      <c r="DB54" s="229"/>
      <c r="DC54" s="229"/>
      <c r="DD54" s="229"/>
      <c r="DE54" s="229"/>
      <c r="DF54" s="229"/>
      <c r="DG54" s="229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  <c r="EQ54" s="229"/>
      <c r="ER54" s="229"/>
      <c r="ES54" s="229"/>
      <c r="ET54" s="229"/>
      <c r="EU54" s="229"/>
      <c r="EV54" s="229"/>
      <c r="EW54" s="229"/>
      <c r="EX54" s="229"/>
      <c r="EY54" s="229"/>
      <c r="EZ54" s="229"/>
      <c r="FA54" s="229"/>
      <c r="FB54" s="229"/>
      <c r="FC54" s="229"/>
      <c r="FD54" s="229"/>
      <c r="FE54" s="229"/>
      <c r="FF54" s="229"/>
      <c r="FG54" s="229"/>
      <c r="FH54" s="229"/>
      <c r="FI54" s="229"/>
      <c r="FJ54" s="229"/>
      <c r="FK54" s="229"/>
      <c r="FL54" s="229"/>
      <c r="FM54" s="229"/>
      <c r="FN54" s="229"/>
      <c r="FO54" s="229"/>
      <c r="FP54" s="229"/>
      <c r="FQ54" s="229"/>
      <c r="FR54" s="229"/>
      <c r="FS54" s="229"/>
      <c r="FT54" s="229"/>
      <c r="FU54" s="229"/>
      <c r="FV54" s="229"/>
      <c r="FW54" s="229"/>
      <c r="FX54" s="229"/>
      <c r="FY54" s="229"/>
      <c r="FZ54" s="229"/>
      <c r="GA54" s="229"/>
      <c r="GB54" s="229"/>
      <c r="GC54" s="229"/>
      <c r="GD54" s="229"/>
      <c r="GE54" s="229"/>
      <c r="GF54" s="229"/>
      <c r="GG54" s="229"/>
      <c r="GH54" s="229"/>
      <c r="GI54" s="229"/>
      <c r="GJ54" s="229"/>
      <c r="GK54" s="229"/>
      <c r="GL54" s="229"/>
      <c r="GM54" s="229"/>
      <c r="GN54" s="229"/>
      <c r="GO54" s="229"/>
      <c r="GP54" s="229"/>
      <c r="GQ54" s="229"/>
      <c r="GR54" s="229"/>
      <c r="GS54" s="229"/>
      <c r="GT54" s="229"/>
      <c r="GU54" s="229"/>
      <c r="GV54" s="229"/>
      <c r="GW54" s="229"/>
      <c r="GX54" s="229"/>
      <c r="GY54" s="229"/>
      <c r="GZ54" s="229"/>
      <c r="HA54" s="229"/>
      <c r="HB54" s="229"/>
      <c r="HC54" s="229"/>
      <c r="HD54" s="229"/>
      <c r="HE54" s="229"/>
      <c r="HF54" s="229"/>
      <c r="HG54" s="229"/>
      <c r="HH54" s="229"/>
      <c r="HI54" s="229"/>
      <c r="HJ54" s="229"/>
      <c r="HK54" s="229"/>
      <c r="HL54" s="229"/>
      <c r="HM54" s="229"/>
      <c r="HN54" s="229"/>
      <c r="HO54" s="229"/>
      <c r="HP54" s="229"/>
      <c r="HQ54" s="229"/>
      <c r="HR54" s="229"/>
      <c r="HS54" s="229"/>
      <c r="HT54" s="229"/>
      <c r="HU54" s="229"/>
      <c r="HV54" s="229"/>
      <c r="HW54" s="229"/>
      <c r="HX54" s="229"/>
      <c r="HY54" s="229"/>
      <c r="HZ54" s="229"/>
      <c r="IA54" s="229"/>
      <c r="IB54" s="229"/>
      <c r="IC54" s="229"/>
      <c r="ID54" s="229"/>
      <c r="IE54" s="229"/>
      <c r="IF54" s="229"/>
      <c r="IG54" s="229"/>
      <c r="IH54" s="229"/>
      <c r="II54" s="229"/>
      <c r="IJ54" s="229"/>
      <c r="IK54" s="229"/>
      <c r="IL54" s="229"/>
      <c r="IM54" s="229"/>
      <c r="IN54" s="229"/>
      <c r="IO54" s="229"/>
    </row>
    <row r="55" spans="1:249" ht="18" customHeight="1">
      <c r="A55" s="258" t="s">
        <v>20</v>
      </c>
      <c r="B55" s="258"/>
      <c r="C55" s="258"/>
      <c r="D55" s="250">
        <f>SUM(D56:D74)</f>
        <v>350</v>
      </c>
      <c r="E55" s="250">
        <f t="shared" ref="E55:Q55" si="36">SUM(E56:E74)</f>
        <v>187</v>
      </c>
      <c r="F55" s="250">
        <f t="shared" si="36"/>
        <v>0</v>
      </c>
      <c r="G55" s="250">
        <f t="shared" si="36"/>
        <v>0</v>
      </c>
      <c r="H55" s="250">
        <f t="shared" si="36"/>
        <v>314</v>
      </c>
      <c r="I55" s="250">
        <f t="shared" si="36"/>
        <v>161</v>
      </c>
      <c r="J55" s="250">
        <f t="shared" si="36"/>
        <v>36</v>
      </c>
      <c r="K55" s="250">
        <f t="shared" si="36"/>
        <v>26</v>
      </c>
      <c r="L55" s="250">
        <f t="shared" si="36"/>
        <v>9</v>
      </c>
      <c r="M55" s="250">
        <f t="shared" si="36"/>
        <v>3</v>
      </c>
      <c r="N55" s="250">
        <f t="shared" si="36"/>
        <v>8</v>
      </c>
      <c r="O55" s="250">
        <f t="shared" si="36"/>
        <v>2</v>
      </c>
      <c r="P55" s="250">
        <f t="shared" si="36"/>
        <v>1</v>
      </c>
      <c r="Q55" s="250">
        <f t="shared" si="36"/>
        <v>1</v>
      </c>
    </row>
    <row r="56" spans="1:249">
      <c r="A56" s="33" t="s">
        <v>44</v>
      </c>
      <c r="B56" s="259" t="s">
        <v>45</v>
      </c>
      <c r="C56" s="255" t="s">
        <v>14</v>
      </c>
      <c r="D56" s="33">
        <f>+F56+H56+J56</f>
        <v>10</v>
      </c>
      <c r="E56" s="33">
        <f>+G56+I56+K56</f>
        <v>0</v>
      </c>
      <c r="F56" s="33"/>
      <c r="G56" s="33"/>
      <c r="H56" s="33">
        <v>10</v>
      </c>
      <c r="I56" s="33"/>
      <c r="J56" s="33"/>
      <c r="K56" s="33"/>
      <c r="L56" s="33">
        <f>+N56+P56</f>
        <v>3</v>
      </c>
      <c r="M56" s="33">
        <f>+O56+Q56</f>
        <v>0</v>
      </c>
      <c r="N56" s="33">
        <v>3</v>
      </c>
      <c r="O56" s="33"/>
      <c r="P56" s="33"/>
      <c r="Q56" s="33"/>
    </row>
    <row r="57" spans="1:249">
      <c r="A57" s="33" t="s">
        <v>50</v>
      </c>
      <c r="B57" s="46" t="s">
        <v>51</v>
      </c>
      <c r="C57" s="255" t="s">
        <v>15</v>
      </c>
      <c r="D57" s="33">
        <f t="shared" ref="D57:E74" si="37">+F57+H57+J57</f>
        <v>29</v>
      </c>
      <c r="E57" s="33">
        <f t="shared" si="37"/>
        <v>0</v>
      </c>
      <c r="F57" s="33"/>
      <c r="G57" s="33"/>
      <c r="H57" s="33">
        <v>29</v>
      </c>
      <c r="I57" s="33"/>
      <c r="J57" s="33"/>
      <c r="K57" s="33"/>
      <c r="L57" s="33">
        <f t="shared" ref="L57:M74" si="38">+N57+P57</f>
        <v>0</v>
      </c>
      <c r="M57" s="33">
        <f t="shared" si="38"/>
        <v>0</v>
      </c>
      <c r="N57" s="33"/>
      <c r="O57" s="33"/>
      <c r="P57" s="33"/>
      <c r="Q57" s="33"/>
    </row>
    <row r="58" spans="1:249">
      <c r="A58" s="33" t="s">
        <v>59</v>
      </c>
      <c r="B58" s="46" t="s">
        <v>1022</v>
      </c>
      <c r="C58" s="255" t="s">
        <v>16</v>
      </c>
      <c r="D58" s="33">
        <f t="shared" si="37"/>
        <v>10</v>
      </c>
      <c r="E58" s="33">
        <f t="shared" si="37"/>
        <v>1</v>
      </c>
      <c r="F58" s="33"/>
      <c r="G58" s="33"/>
      <c r="H58" s="33">
        <v>10</v>
      </c>
      <c r="I58" s="33">
        <v>1</v>
      </c>
      <c r="J58" s="33"/>
      <c r="K58" s="33"/>
      <c r="L58" s="33">
        <f t="shared" si="38"/>
        <v>0</v>
      </c>
      <c r="M58" s="33">
        <f t="shared" si="38"/>
        <v>0</v>
      </c>
      <c r="N58" s="33"/>
      <c r="O58" s="33"/>
      <c r="P58" s="33"/>
      <c r="Q58" s="33"/>
    </row>
    <row r="59" spans="1:249">
      <c r="A59" s="33" t="s">
        <v>53</v>
      </c>
      <c r="B59" s="259" t="s">
        <v>54</v>
      </c>
      <c r="C59" s="255" t="s">
        <v>17</v>
      </c>
      <c r="D59" s="33">
        <f t="shared" si="37"/>
        <v>25</v>
      </c>
      <c r="E59" s="33">
        <f t="shared" si="37"/>
        <v>20</v>
      </c>
      <c r="F59" s="33"/>
      <c r="G59" s="33"/>
      <c r="H59" s="33">
        <v>25</v>
      </c>
      <c r="I59" s="33">
        <v>20</v>
      </c>
      <c r="J59" s="33"/>
      <c r="K59" s="33"/>
      <c r="L59" s="33">
        <f t="shared" si="38"/>
        <v>2</v>
      </c>
      <c r="M59" s="33">
        <f t="shared" si="38"/>
        <v>2</v>
      </c>
      <c r="N59" s="33">
        <v>2</v>
      </c>
      <c r="O59" s="33">
        <v>2</v>
      </c>
      <c r="P59" s="33"/>
      <c r="Q59" s="33"/>
    </row>
    <row r="60" spans="1:249">
      <c r="A60" s="33" t="s">
        <v>62</v>
      </c>
      <c r="B60" s="259" t="s">
        <v>63</v>
      </c>
      <c r="C60" s="255" t="s">
        <v>21</v>
      </c>
      <c r="D60" s="33">
        <f t="shared" si="37"/>
        <v>9</v>
      </c>
      <c r="E60" s="33">
        <f t="shared" si="37"/>
        <v>7</v>
      </c>
      <c r="F60" s="33"/>
      <c r="G60" s="33"/>
      <c r="H60" s="33">
        <v>9</v>
      </c>
      <c r="I60" s="33">
        <v>7</v>
      </c>
      <c r="J60" s="33"/>
      <c r="K60" s="33"/>
      <c r="L60" s="33">
        <f t="shared" si="38"/>
        <v>1</v>
      </c>
      <c r="M60" s="33">
        <f t="shared" si="38"/>
        <v>0</v>
      </c>
      <c r="N60" s="33">
        <v>1</v>
      </c>
      <c r="O60" s="33"/>
      <c r="P60" s="33"/>
      <c r="Q60" s="33"/>
    </row>
    <row r="61" spans="1:249">
      <c r="A61" s="33" t="s">
        <v>617</v>
      </c>
      <c r="B61" s="46" t="s">
        <v>370</v>
      </c>
      <c r="C61" s="255" t="s">
        <v>22</v>
      </c>
      <c r="D61" s="33">
        <f t="shared" si="37"/>
        <v>14</v>
      </c>
      <c r="E61" s="33">
        <f t="shared" si="37"/>
        <v>1</v>
      </c>
      <c r="F61" s="33"/>
      <c r="G61" s="33"/>
      <c r="H61" s="33">
        <v>14</v>
      </c>
      <c r="I61" s="33">
        <v>1</v>
      </c>
      <c r="J61" s="33"/>
      <c r="K61" s="33"/>
      <c r="L61" s="33">
        <f t="shared" si="38"/>
        <v>0</v>
      </c>
      <c r="M61" s="33">
        <f t="shared" si="38"/>
        <v>0</v>
      </c>
      <c r="N61" s="33"/>
      <c r="O61" s="33"/>
      <c r="P61" s="33"/>
      <c r="Q61" s="33"/>
    </row>
    <row r="62" spans="1:249">
      <c r="A62" s="38" t="s">
        <v>1355</v>
      </c>
      <c r="B62" s="259" t="s">
        <v>1843</v>
      </c>
      <c r="C62" s="255" t="s">
        <v>23</v>
      </c>
      <c r="D62" s="33">
        <f t="shared" si="37"/>
        <v>19</v>
      </c>
      <c r="E62" s="33">
        <f t="shared" si="37"/>
        <v>19</v>
      </c>
      <c r="F62" s="33"/>
      <c r="G62" s="33"/>
      <c r="H62" s="33">
        <v>19</v>
      </c>
      <c r="I62" s="33">
        <v>19</v>
      </c>
      <c r="J62" s="33"/>
      <c r="K62" s="33"/>
      <c r="L62" s="33">
        <f t="shared" si="38"/>
        <v>0</v>
      </c>
      <c r="M62" s="33">
        <f t="shared" si="38"/>
        <v>0</v>
      </c>
      <c r="N62" s="33"/>
      <c r="O62" s="33"/>
      <c r="P62" s="33"/>
      <c r="Q62" s="33"/>
    </row>
    <row r="63" spans="1:249">
      <c r="A63" s="33" t="s">
        <v>65</v>
      </c>
      <c r="B63" s="46" t="s">
        <v>66</v>
      </c>
      <c r="C63" s="255" t="s">
        <v>24</v>
      </c>
      <c r="D63" s="33">
        <f t="shared" si="37"/>
        <v>20</v>
      </c>
      <c r="E63" s="33">
        <f t="shared" si="37"/>
        <v>0</v>
      </c>
      <c r="F63" s="33"/>
      <c r="G63" s="33"/>
      <c r="H63" s="33">
        <v>20</v>
      </c>
      <c r="I63" s="33"/>
      <c r="J63" s="33"/>
      <c r="K63" s="33"/>
      <c r="L63" s="33">
        <f t="shared" si="38"/>
        <v>2</v>
      </c>
      <c r="M63" s="33">
        <f t="shared" si="38"/>
        <v>0</v>
      </c>
      <c r="N63" s="33">
        <v>2</v>
      </c>
      <c r="O63" s="33"/>
      <c r="P63" s="33"/>
      <c r="Q63" s="33"/>
      <c r="R63" s="229"/>
      <c r="S63" s="229"/>
      <c r="T63" s="229"/>
      <c r="U63" s="229"/>
      <c r="V63" s="229"/>
      <c r="W63" s="229"/>
      <c r="X63" s="229"/>
      <c r="Y63" s="229"/>
      <c r="Z63" s="229"/>
      <c r="AA63" s="229"/>
      <c r="AB63" s="229"/>
      <c r="AC63" s="229"/>
      <c r="AD63" s="229"/>
      <c r="AE63" s="229"/>
      <c r="AF63" s="229"/>
      <c r="AG63" s="229"/>
      <c r="AH63" s="229"/>
      <c r="AI63" s="229"/>
      <c r="AJ63" s="229"/>
      <c r="AK63" s="229"/>
      <c r="AL63" s="229"/>
      <c r="AM63" s="229"/>
      <c r="AN63" s="229"/>
      <c r="AO63" s="229"/>
      <c r="AP63" s="229"/>
      <c r="AQ63" s="229"/>
      <c r="AR63" s="229"/>
      <c r="AS63" s="229"/>
      <c r="AT63" s="229"/>
      <c r="AU63" s="229"/>
      <c r="AV63" s="229"/>
      <c r="AW63" s="229"/>
      <c r="AX63" s="229"/>
      <c r="AY63" s="229"/>
      <c r="AZ63" s="229"/>
      <c r="BA63" s="229"/>
      <c r="BB63" s="229"/>
      <c r="BC63" s="229"/>
      <c r="BD63" s="229"/>
      <c r="BE63" s="229"/>
      <c r="BF63" s="229"/>
      <c r="BG63" s="229"/>
      <c r="BH63" s="229"/>
      <c r="BI63" s="229"/>
      <c r="BJ63" s="229"/>
      <c r="BK63" s="229"/>
      <c r="BL63" s="229"/>
      <c r="BM63" s="229"/>
      <c r="BN63" s="229"/>
      <c r="BO63" s="229"/>
      <c r="BP63" s="229"/>
      <c r="BQ63" s="229"/>
      <c r="BR63" s="229"/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29"/>
      <c r="CG63" s="229"/>
      <c r="CH63" s="229"/>
      <c r="CI63" s="229"/>
      <c r="CJ63" s="229"/>
      <c r="CK63" s="229"/>
      <c r="CL63" s="229"/>
      <c r="CM63" s="229"/>
      <c r="CN63" s="229"/>
      <c r="CO63" s="229"/>
      <c r="CP63" s="229"/>
      <c r="CQ63" s="229"/>
      <c r="CR63" s="229"/>
      <c r="CS63" s="229"/>
      <c r="CT63" s="229"/>
      <c r="CU63" s="229"/>
      <c r="CV63" s="229"/>
      <c r="CW63" s="229"/>
      <c r="CX63" s="229"/>
      <c r="CY63" s="229"/>
      <c r="CZ63" s="229"/>
      <c r="DA63" s="229"/>
      <c r="DB63" s="229"/>
      <c r="DC63" s="229"/>
      <c r="DD63" s="229"/>
      <c r="DE63" s="229"/>
      <c r="DF63" s="229"/>
      <c r="DG63" s="229"/>
      <c r="DH63" s="229"/>
      <c r="DI63" s="229"/>
      <c r="DJ63" s="229"/>
      <c r="DK63" s="229"/>
      <c r="DL63" s="229"/>
      <c r="DM63" s="229"/>
      <c r="DN63" s="229"/>
      <c r="DO63" s="229"/>
      <c r="DP63" s="229"/>
      <c r="DQ63" s="229"/>
      <c r="DR63" s="229"/>
      <c r="DS63" s="229"/>
      <c r="DT63" s="229"/>
      <c r="DU63" s="229"/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29"/>
      <c r="ET63" s="229"/>
      <c r="EU63" s="229"/>
      <c r="EV63" s="229"/>
      <c r="EW63" s="229"/>
      <c r="EX63" s="229"/>
      <c r="EY63" s="229"/>
      <c r="EZ63" s="229"/>
      <c r="FA63" s="229"/>
      <c r="FB63" s="229"/>
      <c r="FC63" s="229"/>
      <c r="FD63" s="229"/>
      <c r="FE63" s="229"/>
      <c r="FF63" s="229"/>
      <c r="FG63" s="229"/>
      <c r="FH63" s="229"/>
      <c r="FI63" s="229"/>
      <c r="FJ63" s="229"/>
      <c r="FK63" s="229"/>
      <c r="FL63" s="229"/>
      <c r="FM63" s="229"/>
      <c r="FN63" s="229"/>
      <c r="FO63" s="229"/>
      <c r="FP63" s="229"/>
      <c r="FQ63" s="229"/>
      <c r="FR63" s="229"/>
      <c r="FS63" s="229"/>
      <c r="FT63" s="229"/>
      <c r="FU63" s="229"/>
      <c r="FV63" s="229"/>
      <c r="FW63" s="229"/>
      <c r="FX63" s="229"/>
      <c r="FY63" s="229"/>
      <c r="FZ63" s="229"/>
      <c r="GA63" s="229"/>
      <c r="GB63" s="229"/>
      <c r="GC63" s="229"/>
      <c r="GD63" s="229"/>
      <c r="GE63" s="229"/>
      <c r="GF63" s="229"/>
      <c r="GG63" s="229"/>
      <c r="GH63" s="229"/>
      <c r="GI63" s="229"/>
      <c r="GJ63" s="229"/>
      <c r="GK63" s="229"/>
      <c r="GL63" s="229"/>
      <c r="GM63" s="229"/>
      <c r="GN63" s="229"/>
      <c r="GO63" s="229"/>
      <c r="GP63" s="229"/>
      <c r="GQ63" s="229"/>
      <c r="GR63" s="229"/>
      <c r="GS63" s="229"/>
      <c r="GT63" s="229"/>
      <c r="GU63" s="229"/>
      <c r="GV63" s="229"/>
      <c r="GW63" s="229"/>
      <c r="GX63" s="229"/>
      <c r="GY63" s="229"/>
      <c r="GZ63" s="229"/>
      <c r="HA63" s="229"/>
      <c r="HB63" s="229"/>
      <c r="HC63" s="229"/>
      <c r="HD63" s="229"/>
      <c r="HE63" s="229"/>
      <c r="HF63" s="229"/>
      <c r="HG63" s="229"/>
      <c r="HH63" s="229"/>
      <c r="HI63" s="229"/>
      <c r="HJ63" s="229"/>
      <c r="HK63" s="229"/>
      <c r="HL63" s="229"/>
      <c r="HM63" s="229"/>
      <c r="HN63" s="229"/>
      <c r="HO63" s="229"/>
      <c r="HP63" s="229"/>
      <c r="HQ63" s="229"/>
      <c r="HR63" s="229"/>
      <c r="HS63" s="229"/>
      <c r="HT63" s="229"/>
      <c r="HU63" s="229"/>
      <c r="HV63" s="229"/>
      <c r="HW63" s="229"/>
      <c r="HX63" s="229"/>
      <c r="HY63" s="229"/>
      <c r="HZ63" s="229"/>
      <c r="IA63" s="229"/>
      <c r="IB63" s="229"/>
      <c r="IC63" s="229"/>
      <c r="ID63" s="229"/>
      <c r="IE63" s="229"/>
      <c r="IF63" s="229"/>
      <c r="IG63" s="229"/>
      <c r="IH63" s="229"/>
      <c r="II63" s="229"/>
      <c r="IJ63" s="229"/>
      <c r="IK63" s="229"/>
      <c r="IL63" s="229"/>
      <c r="IM63" s="229"/>
      <c r="IN63" s="229"/>
      <c r="IO63" s="229"/>
    </row>
    <row r="64" spans="1:249">
      <c r="A64" s="38" t="s">
        <v>628</v>
      </c>
      <c r="B64" s="259" t="s">
        <v>83</v>
      </c>
      <c r="C64" s="255" t="s">
        <v>25</v>
      </c>
      <c r="D64" s="33">
        <f t="shared" si="37"/>
        <v>19</v>
      </c>
      <c r="E64" s="33">
        <f t="shared" si="37"/>
        <v>17</v>
      </c>
      <c r="F64" s="33"/>
      <c r="G64" s="33"/>
      <c r="H64" s="33">
        <v>19</v>
      </c>
      <c r="I64" s="33">
        <v>17</v>
      </c>
      <c r="J64" s="33"/>
      <c r="K64" s="33"/>
      <c r="L64" s="33">
        <f t="shared" si="38"/>
        <v>0</v>
      </c>
      <c r="M64" s="33">
        <f t="shared" si="38"/>
        <v>0</v>
      </c>
      <c r="N64" s="33"/>
      <c r="O64" s="33"/>
      <c r="P64" s="33"/>
      <c r="Q64" s="33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29"/>
      <c r="AC64" s="229"/>
      <c r="AD64" s="229"/>
      <c r="AE64" s="229"/>
      <c r="AF64" s="229"/>
      <c r="AG64" s="229"/>
      <c r="AH64" s="229"/>
      <c r="AI64" s="229"/>
      <c r="AJ64" s="229"/>
      <c r="AK64" s="229"/>
      <c r="AL64" s="229"/>
      <c r="AM64" s="229"/>
      <c r="AN64" s="229"/>
      <c r="AO64" s="229"/>
      <c r="AP64" s="229"/>
      <c r="AQ64" s="229"/>
      <c r="AR64" s="229"/>
      <c r="AS64" s="229"/>
      <c r="AT64" s="229"/>
      <c r="AU64" s="229"/>
      <c r="AV64" s="229"/>
      <c r="AW64" s="229"/>
      <c r="AX64" s="229"/>
      <c r="AY64" s="229"/>
      <c r="AZ64" s="229"/>
      <c r="BA64" s="229"/>
      <c r="BB64" s="229"/>
      <c r="BC64" s="229"/>
      <c r="BD64" s="229"/>
      <c r="BE64" s="229"/>
      <c r="BF64" s="229"/>
      <c r="BG64" s="229"/>
      <c r="BH64" s="229"/>
      <c r="BI64" s="229"/>
      <c r="BJ64" s="229"/>
      <c r="BK64" s="229"/>
      <c r="BL64" s="229"/>
      <c r="BM64" s="229"/>
      <c r="BN64" s="229"/>
      <c r="BO64" s="229"/>
      <c r="BP64" s="229"/>
      <c r="BQ64" s="229"/>
      <c r="BR64" s="229"/>
      <c r="BS64" s="229"/>
      <c r="BT64" s="229"/>
      <c r="BU64" s="229"/>
      <c r="BV64" s="229"/>
      <c r="BW64" s="229"/>
      <c r="BX64" s="229"/>
      <c r="BY64" s="229"/>
      <c r="BZ64" s="229"/>
      <c r="CA64" s="229"/>
      <c r="CB64" s="229"/>
      <c r="CC64" s="229"/>
      <c r="CD64" s="229"/>
      <c r="CE64" s="229"/>
      <c r="CF64" s="229"/>
      <c r="CG64" s="229"/>
      <c r="CH64" s="229"/>
      <c r="CI64" s="229"/>
      <c r="CJ64" s="229"/>
      <c r="CK64" s="229"/>
      <c r="CL64" s="229"/>
      <c r="CM64" s="229"/>
      <c r="CN64" s="229"/>
      <c r="CO64" s="229"/>
      <c r="CP64" s="229"/>
      <c r="CQ64" s="229"/>
      <c r="CR64" s="229"/>
      <c r="CS64" s="229"/>
      <c r="CT64" s="229"/>
      <c r="CU64" s="229"/>
      <c r="CV64" s="229"/>
      <c r="CW64" s="229"/>
      <c r="CX64" s="229"/>
      <c r="CY64" s="229"/>
      <c r="CZ64" s="229"/>
      <c r="DA64" s="229"/>
      <c r="DB64" s="229"/>
      <c r="DC64" s="229"/>
      <c r="DD64" s="229"/>
      <c r="DE64" s="229"/>
      <c r="DF64" s="229"/>
      <c r="DG64" s="229"/>
      <c r="DH64" s="229"/>
      <c r="DI64" s="229"/>
      <c r="DJ64" s="229"/>
      <c r="DK64" s="229"/>
      <c r="DL64" s="229"/>
      <c r="DM64" s="229"/>
      <c r="DN64" s="229"/>
      <c r="DO64" s="229"/>
      <c r="DP64" s="229"/>
      <c r="DQ64" s="229"/>
      <c r="DR64" s="229"/>
      <c r="DS64" s="229"/>
      <c r="DT64" s="22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29"/>
      <c r="FE64" s="229"/>
      <c r="FF64" s="229"/>
      <c r="FG64" s="229"/>
      <c r="FH64" s="229"/>
      <c r="FI64" s="229"/>
      <c r="FJ64" s="229"/>
      <c r="FK64" s="229"/>
      <c r="FL64" s="229"/>
      <c r="FM64" s="229"/>
      <c r="FN64" s="229"/>
      <c r="FO64" s="229"/>
      <c r="FP64" s="229"/>
      <c r="FQ64" s="229"/>
      <c r="FR64" s="229"/>
      <c r="FS64" s="229"/>
      <c r="FT64" s="229"/>
      <c r="FU64" s="229"/>
      <c r="FV64" s="229"/>
      <c r="FW64" s="229"/>
      <c r="FX64" s="229"/>
      <c r="FY64" s="229"/>
      <c r="FZ64" s="229"/>
      <c r="GA64" s="229"/>
      <c r="GB64" s="229"/>
      <c r="GC64" s="229"/>
      <c r="GD64" s="229"/>
      <c r="GE64" s="229"/>
      <c r="GF64" s="229"/>
      <c r="GG64" s="229"/>
      <c r="GH64" s="229"/>
      <c r="GI64" s="229"/>
      <c r="GJ64" s="229"/>
      <c r="GK64" s="229"/>
      <c r="GL64" s="229"/>
      <c r="GM64" s="229"/>
      <c r="GN64" s="229"/>
      <c r="GO64" s="229"/>
      <c r="GP64" s="229"/>
      <c r="GQ64" s="229"/>
      <c r="GR64" s="229"/>
      <c r="GS64" s="229"/>
      <c r="GT64" s="229"/>
      <c r="GU64" s="229"/>
      <c r="GV64" s="229"/>
      <c r="GW64" s="229"/>
      <c r="GX64" s="229"/>
      <c r="GY64" s="229"/>
      <c r="GZ64" s="229"/>
      <c r="HA64" s="229"/>
      <c r="HB64" s="229"/>
      <c r="HC64" s="229"/>
      <c r="HD64" s="229"/>
      <c r="HE64" s="229"/>
      <c r="HF64" s="229"/>
      <c r="HG64" s="229"/>
      <c r="HH64" s="229"/>
      <c r="HI64" s="229"/>
      <c r="HJ64" s="229"/>
      <c r="HK64" s="229"/>
      <c r="HL64" s="229"/>
      <c r="HM64" s="229"/>
      <c r="HN64" s="229"/>
      <c r="HO64" s="229"/>
      <c r="HP64" s="229"/>
      <c r="HQ64" s="229"/>
      <c r="HR64" s="229"/>
      <c r="HS64" s="229"/>
      <c r="HT64" s="229"/>
      <c r="HU64" s="229"/>
      <c r="HV64" s="229"/>
      <c r="HW64" s="229"/>
      <c r="HX64" s="229"/>
      <c r="HY64" s="229"/>
      <c r="HZ64" s="229"/>
      <c r="IA64" s="229"/>
      <c r="IB64" s="229"/>
      <c r="IC64" s="229"/>
      <c r="ID64" s="229"/>
      <c r="IE64" s="229"/>
      <c r="IF64" s="229"/>
      <c r="IG64" s="229"/>
      <c r="IH64" s="229"/>
      <c r="II64" s="229"/>
      <c r="IJ64" s="229"/>
      <c r="IK64" s="229"/>
      <c r="IL64" s="229"/>
      <c r="IM64" s="229"/>
      <c r="IN64" s="229"/>
      <c r="IO64" s="229"/>
    </row>
    <row r="65" spans="1:249">
      <c r="A65" s="33" t="s">
        <v>635</v>
      </c>
      <c r="B65" s="46" t="s">
        <v>367</v>
      </c>
      <c r="C65" s="255" t="s">
        <v>26</v>
      </c>
      <c r="D65" s="33">
        <f t="shared" si="37"/>
        <v>10</v>
      </c>
      <c r="E65" s="33">
        <f t="shared" si="37"/>
        <v>0</v>
      </c>
      <c r="F65" s="33"/>
      <c r="G65" s="33"/>
      <c r="H65" s="33">
        <v>10</v>
      </c>
      <c r="I65" s="33"/>
      <c r="J65" s="33"/>
      <c r="K65" s="33"/>
      <c r="L65" s="33">
        <f t="shared" si="38"/>
        <v>0</v>
      </c>
      <c r="M65" s="33">
        <f t="shared" si="38"/>
        <v>0</v>
      </c>
      <c r="N65" s="33"/>
      <c r="O65" s="33"/>
      <c r="P65" s="33"/>
      <c r="Q65" s="33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29"/>
      <c r="AK65" s="229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29"/>
      <c r="BI65" s="229"/>
      <c r="BJ65" s="229"/>
      <c r="BK65" s="229"/>
      <c r="BL65" s="229"/>
      <c r="BM65" s="229"/>
      <c r="BN65" s="229"/>
      <c r="BO65" s="229"/>
      <c r="BP65" s="229"/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29"/>
      <c r="CD65" s="229"/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29"/>
      <c r="CP65" s="229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 s="229"/>
      <c r="DB65" s="229"/>
      <c r="DC65" s="229"/>
      <c r="DD65" s="229"/>
      <c r="DE65" s="229"/>
      <c r="DF65" s="229"/>
      <c r="DG65" s="229"/>
      <c r="DH65" s="229"/>
      <c r="DI65" s="229"/>
      <c r="DJ65" s="229"/>
      <c r="DK65" s="229"/>
      <c r="DL65" s="229"/>
      <c r="DM65" s="229"/>
      <c r="DN65" s="229"/>
      <c r="DO65" s="229"/>
      <c r="DP65" s="229"/>
      <c r="DQ65" s="229"/>
      <c r="DR65" s="229"/>
      <c r="DS65" s="229"/>
      <c r="DT65" s="229"/>
      <c r="DU65" s="229"/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229"/>
      <c r="EI65" s="229"/>
      <c r="EJ65" s="229"/>
      <c r="EK65" s="229"/>
      <c r="EL65" s="229"/>
      <c r="EM65" s="229"/>
      <c r="EN65" s="229"/>
      <c r="EO65" s="229"/>
      <c r="EP65" s="229"/>
      <c r="EQ65" s="229"/>
      <c r="ER65" s="229"/>
      <c r="ES65" s="229"/>
      <c r="ET65" s="229"/>
      <c r="EU65" s="229"/>
      <c r="EV65" s="229"/>
      <c r="EW65" s="229"/>
      <c r="EX65" s="229"/>
      <c r="EY65" s="229"/>
      <c r="EZ65" s="229"/>
      <c r="FA65" s="229"/>
      <c r="FB65" s="229"/>
      <c r="FC65" s="229"/>
      <c r="FD65" s="229"/>
      <c r="FE65" s="229"/>
      <c r="FF65" s="229"/>
      <c r="FG65" s="229"/>
      <c r="FH65" s="229"/>
      <c r="FI65" s="229"/>
      <c r="FJ65" s="229"/>
      <c r="FK65" s="229"/>
      <c r="FL65" s="229"/>
      <c r="FM65" s="229"/>
      <c r="FN65" s="229"/>
      <c r="FO65" s="229"/>
      <c r="FP65" s="229"/>
      <c r="FQ65" s="229"/>
      <c r="FR65" s="229"/>
      <c r="FS65" s="229"/>
      <c r="FT65" s="229"/>
      <c r="FU65" s="229"/>
      <c r="FV65" s="229"/>
      <c r="FW65" s="229"/>
      <c r="FX65" s="229"/>
      <c r="FY65" s="229"/>
      <c r="FZ65" s="229"/>
      <c r="GA65" s="229"/>
      <c r="GB65" s="229"/>
      <c r="GC65" s="229"/>
      <c r="GD65" s="229"/>
      <c r="GE65" s="229"/>
      <c r="GF65" s="229"/>
      <c r="GG65" s="229"/>
      <c r="GH65" s="229"/>
      <c r="GI65" s="229"/>
      <c r="GJ65" s="229"/>
      <c r="GK65" s="229"/>
      <c r="GL65" s="229"/>
      <c r="GM65" s="229"/>
      <c r="GN65" s="229"/>
      <c r="GO65" s="229"/>
      <c r="GP65" s="229"/>
      <c r="GQ65" s="229"/>
      <c r="GR65" s="229"/>
      <c r="GS65" s="229"/>
      <c r="GT65" s="229"/>
      <c r="GU65" s="229"/>
      <c r="GV65" s="229"/>
      <c r="GW65" s="229"/>
      <c r="GX65" s="229"/>
      <c r="GY65" s="229"/>
      <c r="GZ65" s="229"/>
      <c r="HA65" s="229"/>
      <c r="HB65" s="229"/>
      <c r="HC65" s="229"/>
      <c r="HD65" s="229"/>
      <c r="HE65" s="229"/>
      <c r="HF65" s="229"/>
      <c r="HG65" s="229"/>
      <c r="HH65" s="229"/>
      <c r="HI65" s="229"/>
      <c r="HJ65" s="229"/>
      <c r="HK65" s="229"/>
      <c r="HL65" s="229"/>
      <c r="HM65" s="229"/>
      <c r="HN65" s="229"/>
      <c r="HO65" s="229"/>
      <c r="HP65" s="229"/>
      <c r="HQ65" s="229"/>
      <c r="HR65" s="229"/>
      <c r="HS65" s="229"/>
      <c r="HT65" s="229"/>
      <c r="HU65" s="229"/>
      <c r="HV65" s="229"/>
      <c r="HW65" s="229"/>
      <c r="HX65" s="229"/>
      <c r="HY65" s="229"/>
      <c r="HZ65" s="229"/>
      <c r="IA65" s="229"/>
      <c r="IB65" s="229"/>
      <c r="IC65" s="229"/>
      <c r="ID65" s="229"/>
      <c r="IE65" s="229"/>
      <c r="IF65" s="229"/>
      <c r="IG65" s="229"/>
      <c r="IH65" s="229"/>
      <c r="II65" s="229"/>
      <c r="IJ65" s="229"/>
      <c r="IK65" s="229"/>
      <c r="IL65" s="229"/>
      <c r="IM65" s="229"/>
      <c r="IN65" s="229"/>
      <c r="IO65" s="229"/>
    </row>
    <row r="66" spans="1:249">
      <c r="A66" s="38" t="s">
        <v>105</v>
      </c>
      <c r="B66" s="259" t="s">
        <v>1844</v>
      </c>
      <c r="C66" s="255" t="s">
        <v>1803</v>
      </c>
      <c r="D66" s="33">
        <f t="shared" si="37"/>
        <v>5</v>
      </c>
      <c r="E66" s="33">
        <f t="shared" si="37"/>
        <v>1</v>
      </c>
      <c r="F66" s="33"/>
      <c r="G66" s="33"/>
      <c r="H66" s="33">
        <v>5</v>
      </c>
      <c r="I66" s="33">
        <v>1</v>
      </c>
      <c r="J66" s="33"/>
      <c r="K66" s="33"/>
      <c r="L66" s="33">
        <f t="shared" si="38"/>
        <v>1</v>
      </c>
      <c r="M66" s="33">
        <f t="shared" si="38"/>
        <v>1</v>
      </c>
      <c r="N66" s="33"/>
      <c r="O66" s="33"/>
      <c r="P66" s="33">
        <v>1</v>
      </c>
      <c r="Q66" s="33">
        <v>1</v>
      </c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29"/>
      <c r="AL66" s="229"/>
      <c r="AM66" s="229"/>
      <c r="AN66" s="229"/>
      <c r="AO66" s="229"/>
      <c r="AP66" s="229"/>
      <c r="AQ66" s="229"/>
      <c r="AR66" s="229"/>
      <c r="AS66" s="229"/>
      <c r="AT66" s="229"/>
      <c r="AU66" s="229"/>
      <c r="AV66" s="229"/>
      <c r="AW66" s="229"/>
      <c r="AX66" s="229"/>
      <c r="AY66" s="229"/>
      <c r="AZ66" s="229"/>
      <c r="BA66" s="229"/>
      <c r="BB66" s="229"/>
      <c r="BC66" s="229"/>
      <c r="BD66" s="229"/>
      <c r="BE66" s="229"/>
      <c r="BF66" s="229"/>
      <c r="BG66" s="229"/>
      <c r="BH66" s="229"/>
      <c r="BI66" s="229"/>
      <c r="BJ66" s="229"/>
      <c r="BK66" s="229"/>
      <c r="BL66" s="229"/>
      <c r="BM66" s="229"/>
      <c r="BN66" s="229"/>
      <c r="BO66" s="229"/>
      <c r="BP66" s="229"/>
      <c r="BQ66" s="229"/>
      <c r="BR66" s="229"/>
      <c r="BS66" s="229"/>
      <c r="BT66" s="229"/>
      <c r="BU66" s="229"/>
      <c r="BV66" s="229"/>
      <c r="BW66" s="229"/>
      <c r="BX66" s="229"/>
      <c r="BY66" s="229"/>
      <c r="BZ66" s="229"/>
      <c r="CA66" s="229"/>
      <c r="CB66" s="229"/>
      <c r="CC66" s="229"/>
      <c r="CD66" s="229"/>
      <c r="CE66" s="229"/>
      <c r="CF66" s="229"/>
      <c r="CG66" s="229"/>
      <c r="CH66" s="229"/>
      <c r="CI66" s="229"/>
      <c r="CJ66" s="229"/>
      <c r="CK66" s="229"/>
      <c r="CL66" s="229"/>
      <c r="CM66" s="229"/>
      <c r="CN66" s="229"/>
      <c r="CO66" s="229"/>
      <c r="CP66" s="229"/>
      <c r="CQ66" s="229"/>
      <c r="CR66" s="229"/>
      <c r="CS66" s="229"/>
      <c r="CT66" s="229"/>
      <c r="CU66" s="229"/>
      <c r="CV66" s="229"/>
      <c r="CW66" s="229"/>
      <c r="CX66" s="229"/>
      <c r="CY66" s="229"/>
      <c r="CZ66" s="229"/>
      <c r="DA66" s="229"/>
      <c r="DB66" s="229"/>
      <c r="DC66" s="229"/>
      <c r="DD66" s="229"/>
      <c r="DE66" s="229"/>
      <c r="DF66" s="229"/>
      <c r="DG66" s="229"/>
      <c r="DH66" s="229"/>
      <c r="DI66" s="229"/>
      <c r="DJ66" s="229"/>
      <c r="DK66" s="229"/>
      <c r="DL66" s="229"/>
      <c r="DM66" s="229"/>
      <c r="DN66" s="229"/>
      <c r="DO66" s="229"/>
      <c r="DP66" s="229"/>
      <c r="DQ66" s="229"/>
      <c r="DR66" s="229"/>
      <c r="DS66" s="229"/>
      <c r="DT66" s="22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  <c r="EQ66" s="229"/>
      <c r="ER66" s="229"/>
      <c r="ES66" s="229"/>
      <c r="ET66" s="229"/>
      <c r="EU66" s="229"/>
      <c r="EV66" s="229"/>
      <c r="EW66" s="229"/>
      <c r="EX66" s="229"/>
      <c r="EY66" s="229"/>
      <c r="EZ66" s="229"/>
      <c r="FA66" s="229"/>
      <c r="FB66" s="229"/>
      <c r="FC66" s="229"/>
      <c r="FD66" s="229"/>
      <c r="FE66" s="229"/>
      <c r="FF66" s="229"/>
      <c r="FG66" s="229"/>
      <c r="FH66" s="229"/>
      <c r="FI66" s="229"/>
      <c r="FJ66" s="229"/>
      <c r="FK66" s="229"/>
      <c r="FL66" s="229"/>
      <c r="FM66" s="229"/>
      <c r="FN66" s="229"/>
      <c r="FO66" s="229"/>
      <c r="FP66" s="229"/>
      <c r="FQ66" s="229"/>
      <c r="FR66" s="229"/>
      <c r="FS66" s="229"/>
      <c r="FT66" s="229"/>
      <c r="FU66" s="229"/>
      <c r="FV66" s="229"/>
      <c r="FW66" s="229"/>
      <c r="FX66" s="229"/>
      <c r="FY66" s="229"/>
      <c r="FZ66" s="229"/>
      <c r="GA66" s="229"/>
      <c r="GB66" s="229"/>
      <c r="GC66" s="229"/>
      <c r="GD66" s="229"/>
      <c r="GE66" s="229"/>
      <c r="GF66" s="229"/>
      <c r="GG66" s="229"/>
      <c r="GH66" s="229"/>
      <c r="GI66" s="229"/>
      <c r="GJ66" s="229"/>
      <c r="GK66" s="229"/>
      <c r="GL66" s="229"/>
      <c r="GM66" s="229"/>
      <c r="GN66" s="229"/>
      <c r="GO66" s="229"/>
      <c r="GP66" s="229"/>
      <c r="GQ66" s="229"/>
      <c r="GR66" s="229"/>
      <c r="GS66" s="229"/>
      <c r="GT66" s="229"/>
      <c r="GU66" s="229"/>
      <c r="GV66" s="229"/>
      <c r="GW66" s="229"/>
      <c r="GX66" s="229"/>
      <c r="GY66" s="229"/>
      <c r="GZ66" s="229"/>
      <c r="HA66" s="229"/>
      <c r="HB66" s="229"/>
      <c r="HC66" s="229"/>
      <c r="HD66" s="229"/>
      <c r="HE66" s="229"/>
      <c r="HF66" s="229"/>
      <c r="HG66" s="229"/>
      <c r="HH66" s="229"/>
      <c r="HI66" s="229"/>
      <c r="HJ66" s="229"/>
      <c r="HK66" s="229"/>
      <c r="HL66" s="229"/>
      <c r="HM66" s="229"/>
      <c r="HN66" s="229"/>
      <c r="HO66" s="229"/>
      <c r="HP66" s="229"/>
      <c r="HQ66" s="229"/>
      <c r="HR66" s="229"/>
      <c r="HS66" s="229"/>
      <c r="HT66" s="229"/>
      <c r="HU66" s="229"/>
      <c r="HV66" s="229"/>
      <c r="HW66" s="229"/>
      <c r="HX66" s="229"/>
      <c r="HY66" s="229"/>
      <c r="HZ66" s="229"/>
      <c r="IA66" s="229"/>
      <c r="IB66" s="229"/>
      <c r="IC66" s="229"/>
      <c r="ID66" s="229"/>
      <c r="IE66" s="229"/>
      <c r="IF66" s="229"/>
      <c r="IG66" s="229"/>
      <c r="IH66" s="229"/>
      <c r="II66" s="229"/>
      <c r="IJ66" s="229"/>
      <c r="IK66" s="229"/>
      <c r="IL66" s="229"/>
      <c r="IM66" s="229"/>
      <c r="IN66" s="229"/>
      <c r="IO66" s="229"/>
    </row>
    <row r="67" spans="1:249">
      <c r="A67" s="33" t="s">
        <v>41</v>
      </c>
      <c r="B67" s="259" t="s">
        <v>42</v>
      </c>
      <c r="C67" s="255" t="s">
        <v>27</v>
      </c>
      <c r="D67" s="33">
        <f t="shared" si="37"/>
        <v>37</v>
      </c>
      <c r="E67" s="33">
        <f t="shared" si="37"/>
        <v>37</v>
      </c>
      <c r="F67" s="33"/>
      <c r="G67" s="33"/>
      <c r="H67" s="33">
        <v>17</v>
      </c>
      <c r="I67" s="33">
        <v>17</v>
      </c>
      <c r="J67" s="33">
        <v>20</v>
      </c>
      <c r="K67" s="33">
        <v>20</v>
      </c>
      <c r="L67" s="33">
        <f t="shared" si="38"/>
        <v>0</v>
      </c>
      <c r="M67" s="33">
        <f t="shared" si="38"/>
        <v>0</v>
      </c>
      <c r="N67" s="33"/>
      <c r="O67" s="33"/>
      <c r="P67" s="33"/>
      <c r="Q67" s="33"/>
      <c r="R67" s="229"/>
      <c r="S67" s="229"/>
      <c r="T67" s="229"/>
      <c r="U67" s="229"/>
      <c r="V67" s="229"/>
      <c r="W67" s="229"/>
      <c r="X67" s="229"/>
      <c r="Y67" s="229"/>
      <c r="Z67" s="229"/>
      <c r="AA67" s="229"/>
      <c r="AB67" s="229"/>
      <c r="AC67" s="229"/>
      <c r="AD67" s="229"/>
      <c r="AE67" s="229"/>
      <c r="AF67" s="229"/>
      <c r="AG67" s="229"/>
      <c r="AH67" s="229"/>
      <c r="AI67" s="229"/>
      <c r="AJ67" s="229"/>
      <c r="AK67" s="229"/>
      <c r="AL67" s="229"/>
      <c r="AM67" s="229"/>
      <c r="AN67" s="229"/>
      <c r="AO67" s="229"/>
      <c r="AP67" s="229"/>
      <c r="AQ67" s="229"/>
      <c r="AR67" s="229"/>
      <c r="AS67" s="229"/>
      <c r="AT67" s="229"/>
      <c r="AU67" s="229"/>
      <c r="AV67" s="229"/>
      <c r="AW67" s="229"/>
      <c r="AX67" s="229"/>
      <c r="AY67" s="229"/>
      <c r="AZ67" s="229"/>
      <c r="BA67" s="229"/>
      <c r="BB67" s="229"/>
      <c r="BC67" s="229"/>
      <c r="BD67" s="229"/>
      <c r="BE67" s="229"/>
      <c r="BF67" s="229"/>
      <c r="BG67" s="229"/>
      <c r="BH67" s="229"/>
      <c r="BI67" s="229"/>
      <c r="BJ67" s="229"/>
      <c r="BK67" s="229"/>
      <c r="BL67" s="229"/>
      <c r="BM67" s="229"/>
      <c r="BN67" s="229"/>
      <c r="BO67" s="229"/>
      <c r="BP67" s="229"/>
      <c r="BQ67" s="229"/>
      <c r="BR67" s="229"/>
      <c r="BS67" s="229"/>
      <c r="BT67" s="229"/>
      <c r="BU67" s="229"/>
      <c r="BV67" s="229"/>
      <c r="BW67" s="229"/>
      <c r="BX67" s="229"/>
      <c r="BY67" s="229"/>
      <c r="BZ67" s="229"/>
      <c r="CA67" s="229"/>
      <c r="CB67" s="229"/>
      <c r="CC67" s="229"/>
      <c r="CD67" s="229"/>
      <c r="CE67" s="229"/>
      <c r="CF67" s="229"/>
      <c r="CG67" s="229"/>
      <c r="CH67" s="229"/>
      <c r="CI67" s="229"/>
      <c r="CJ67" s="229"/>
      <c r="CK67" s="229"/>
      <c r="CL67" s="229"/>
      <c r="CM67" s="229"/>
      <c r="CN67" s="229"/>
      <c r="CO67" s="229"/>
      <c r="CP67" s="229"/>
      <c r="CQ67" s="229"/>
      <c r="CR67" s="229"/>
      <c r="CS67" s="229"/>
      <c r="CT67" s="229"/>
      <c r="CU67" s="229"/>
      <c r="CV67" s="229"/>
      <c r="CW67" s="229"/>
      <c r="CX67" s="229"/>
      <c r="CY67" s="229"/>
      <c r="CZ67" s="229"/>
      <c r="DA67" s="229"/>
      <c r="DB67" s="229"/>
      <c r="DC67" s="229"/>
      <c r="DD67" s="229"/>
      <c r="DE67" s="229"/>
      <c r="DF67" s="229"/>
      <c r="DG67" s="229"/>
      <c r="DH67" s="229"/>
      <c r="DI67" s="229"/>
      <c r="DJ67" s="229"/>
      <c r="DK67" s="229"/>
      <c r="DL67" s="229"/>
      <c r="DM67" s="229"/>
      <c r="DN67" s="229"/>
      <c r="DO67" s="229"/>
      <c r="DP67" s="229"/>
      <c r="DQ67" s="229"/>
      <c r="DR67" s="229"/>
      <c r="DS67" s="229"/>
      <c r="DT67" s="229"/>
      <c r="DU67" s="229"/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  <c r="EQ67" s="229"/>
      <c r="ER67" s="229"/>
      <c r="ES67" s="229"/>
      <c r="ET67" s="229"/>
      <c r="EU67" s="229"/>
      <c r="EV67" s="229"/>
      <c r="EW67" s="229"/>
      <c r="EX67" s="229"/>
      <c r="EY67" s="229"/>
      <c r="EZ67" s="229"/>
      <c r="FA67" s="229"/>
      <c r="FB67" s="229"/>
      <c r="FC67" s="229"/>
      <c r="FD67" s="229"/>
      <c r="FE67" s="229"/>
      <c r="FF67" s="229"/>
      <c r="FG67" s="229"/>
      <c r="FH67" s="229"/>
      <c r="FI67" s="229"/>
      <c r="FJ67" s="229"/>
      <c r="FK67" s="229"/>
      <c r="FL67" s="229"/>
      <c r="FM67" s="229"/>
      <c r="FN67" s="229"/>
      <c r="FO67" s="229"/>
      <c r="FP67" s="229"/>
      <c r="FQ67" s="229"/>
      <c r="FR67" s="229"/>
      <c r="FS67" s="229"/>
      <c r="FT67" s="229"/>
      <c r="FU67" s="229"/>
      <c r="FV67" s="229"/>
      <c r="FW67" s="229"/>
      <c r="FX67" s="229"/>
      <c r="FY67" s="229"/>
      <c r="FZ67" s="229"/>
      <c r="GA67" s="229"/>
      <c r="GB67" s="229"/>
      <c r="GC67" s="229"/>
      <c r="GD67" s="229"/>
      <c r="GE67" s="229"/>
      <c r="GF67" s="229"/>
      <c r="GG67" s="229"/>
      <c r="GH67" s="229"/>
      <c r="GI67" s="229"/>
      <c r="GJ67" s="229"/>
      <c r="GK67" s="229"/>
      <c r="GL67" s="229"/>
      <c r="GM67" s="229"/>
      <c r="GN67" s="229"/>
      <c r="GO67" s="229"/>
      <c r="GP67" s="229"/>
      <c r="GQ67" s="229"/>
      <c r="GR67" s="229"/>
      <c r="GS67" s="229"/>
      <c r="GT67" s="229"/>
      <c r="GU67" s="229"/>
      <c r="GV67" s="229"/>
      <c r="GW67" s="229"/>
      <c r="GX67" s="229"/>
      <c r="GY67" s="229"/>
      <c r="GZ67" s="229"/>
      <c r="HA67" s="229"/>
      <c r="HB67" s="229"/>
      <c r="HC67" s="229"/>
      <c r="HD67" s="229"/>
      <c r="HE67" s="229"/>
      <c r="HF67" s="229"/>
      <c r="HG67" s="229"/>
      <c r="HH67" s="229"/>
      <c r="HI67" s="229"/>
      <c r="HJ67" s="229"/>
      <c r="HK67" s="229"/>
      <c r="HL67" s="229"/>
      <c r="HM67" s="229"/>
      <c r="HN67" s="229"/>
      <c r="HO67" s="229"/>
      <c r="HP67" s="229"/>
      <c r="HQ67" s="229"/>
      <c r="HR67" s="229"/>
      <c r="HS67" s="229"/>
      <c r="HT67" s="229"/>
      <c r="HU67" s="229"/>
      <c r="HV67" s="229"/>
      <c r="HW67" s="229"/>
      <c r="HX67" s="229"/>
      <c r="HY67" s="229"/>
      <c r="HZ67" s="229"/>
      <c r="IA67" s="229"/>
      <c r="IB67" s="229"/>
      <c r="IC67" s="229"/>
      <c r="ID67" s="229"/>
      <c r="IE67" s="229"/>
      <c r="IF67" s="229"/>
      <c r="IG67" s="229"/>
      <c r="IH67" s="229"/>
      <c r="II67" s="229"/>
      <c r="IJ67" s="229"/>
      <c r="IK67" s="229"/>
      <c r="IL67" s="229"/>
      <c r="IM67" s="229"/>
      <c r="IN67" s="229"/>
      <c r="IO67" s="229"/>
    </row>
    <row r="68" spans="1:249" ht="28.5">
      <c r="A68" s="33" t="s">
        <v>38</v>
      </c>
      <c r="B68" s="259" t="s">
        <v>96</v>
      </c>
      <c r="C68" s="255" t="s">
        <v>28</v>
      </c>
      <c r="D68" s="33">
        <f t="shared" si="37"/>
        <v>38</v>
      </c>
      <c r="E68" s="33">
        <f t="shared" si="37"/>
        <v>20</v>
      </c>
      <c r="F68" s="33"/>
      <c r="G68" s="33"/>
      <c r="H68" s="33">
        <v>38</v>
      </c>
      <c r="I68" s="33">
        <v>20</v>
      </c>
      <c r="J68" s="33"/>
      <c r="K68" s="33"/>
      <c r="L68" s="33">
        <f t="shared" si="38"/>
        <v>0</v>
      </c>
      <c r="M68" s="33">
        <f t="shared" si="38"/>
        <v>0</v>
      </c>
      <c r="N68" s="33"/>
      <c r="O68" s="33"/>
      <c r="P68" s="33"/>
      <c r="Q68" s="33"/>
      <c r="R68" s="229"/>
      <c r="S68" s="229"/>
      <c r="T68" s="229"/>
      <c r="U68" s="229"/>
      <c r="V68" s="229"/>
      <c r="W68" s="229"/>
      <c r="X68" s="229"/>
      <c r="Y68" s="229"/>
      <c r="Z68" s="229"/>
      <c r="AA68" s="229"/>
      <c r="AB68" s="229"/>
      <c r="AC68" s="229"/>
      <c r="AD68" s="229"/>
      <c r="AE68" s="229"/>
      <c r="AF68" s="229"/>
      <c r="AG68" s="229"/>
      <c r="AH68" s="229"/>
      <c r="AI68" s="229"/>
      <c r="AJ68" s="229"/>
      <c r="AK68" s="229"/>
      <c r="AL68" s="229"/>
      <c r="AM68" s="229"/>
      <c r="AN68" s="229"/>
      <c r="AO68" s="229"/>
      <c r="AP68" s="229"/>
      <c r="AQ68" s="229"/>
      <c r="AR68" s="229"/>
      <c r="AS68" s="229"/>
      <c r="AT68" s="229"/>
      <c r="AU68" s="229"/>
      <c r="AV68" s="229"/>
      <c r="AW68" s="229"/>
      <c r="AX68" s="229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29"/>
      <c r="BZ68" s="229"/>
      <c r="CA68" s="229"/>
      <c r="CB68" s="229"/>
      <c r="CC68" s="229"/>
      <c r="CD68" s="229"/>
      <c r="CE68" s="229"/>
      <c r="CF68" s="229"/>
      <c r="CG68" s="229"/>
      <c r="CH68" s="229"/>
      <c r="CI68" s="229"/>
      <c r="CJ68" s="229"/>
      <c r="CK68" s="229"/>
      <c r="CL68" s="229"/>
      <c r="CM68" s="229"/>
      <c r="CN68" s="229"/>
      <c r="CO68" s="229"/>
      <c r="CP68" s="229"/>
      <c r="CQ68" s="229"/>
      <c r="CR68" s="229"/>
      <c r="CS68" s="229"/>
      <c r="CT68" s="229"/>
      <c r="CU68" s="229"/>
      <c r="CV68" s="229"/>
      <c r="CW68" s="229"/>
      <c r="CX68" s="229"/>
      <c r="CY68" s="229"/>
      <c r="CZ68" s="229"/>
      <c r="DA68" s="229"/>
      <c r="DB68" s="229"/>
      <c r="DC68" s="229"/>
      <c r="DD68" s="229"/>
      <c r="DE68" s="229"/>
      <c r="DF68" s="229"/>
      <c r="DG68" s="229"/>
      <c r="DH68" s="229"/>
      <c r="DI68" s="229"/>
      <c r="DJ68" s="229"/>
      <c r="DK68" s="229"/>
      <c r="DL68" s="229"/>
      <c r="DM68" s="229"/>
      <c r="DN68" s="229"/>
      <c r="DO68" s="229"/>
      <c r="DP68" s="229"/>
      <c r="DQ68" s="229"/>
      <c r="DR68" s="229"/>
      <c r="DS68" s="229"/>
      <c r="DT68" s="229"/>
      <c r="DU68" s="229"/>
      <c r="DV68" s="229"/>
      <c r="DW68" s="229"/>
      <c r="DX68" s="229"/>
      <c r="DY68" s="229"/>
      <c r="DZ68" s="229"/>
      <c r="EA68" s="229"/>
      <c r="EB68" s="229"/>
      <c r="EC68" s="229"/>
      <c r="ED68" s="229"/>
      <c r="EE68" s="229"/>
      <c r="EF68" s="229"/>
      <c r="EG68" s="229"/>
      <c r="EH68" s="229"/>
      <c r="EI68" s="229"/>
      <c r="EJ68" s="229"/>
      <c r="EK68" s="229"/>
      <c r="EL68" s="229"/>
      <c r="EM68" s="229"/>
      <c r="EN68" s="229"/>
      <c r="EO68" s="229"/>
      <c r="EP68" s="229"/>
      <c r="EQ68" s="229"/>
      <c r="ER68" s="229"/>
      <c r="ES68" s="229"/>
      <c r="ET68" s="229"/>
      <c r="EU68" s="229"/>
      <c r="EV68" s="229"/>
      <c r="EW68" s="229"/>
      <c r="EX68" s="229"/>
      <c r="EY68" s="229"/>
      <c r="EZ68" s="229"/>
      <c r="FA68" s="229"/>
      <c r="FB68" s="229"/>
      <c r="FC68" s="229"/>
      <c r="FD68" s="229"/>
      <c r="FE68" s="229"/>
      <c r="FF68" s="229"/>
      <c r="FG68" s="229"/>
      <c r="FH68" s="229"/>
      <c r="FI68" s="229"/>
      <c r="FJ68" s="229"/>
      <c r="FK68" s="229"/>
      <c r="FL68" s="229"/>
      <c r="FM68" s="229"/>
      <c r="FN68" s="229"/>
      <c r="FO68" s="229"/>
      <c r="FP68" s="229"/>
      <c r="FQ68" s="229"/>
      <c r="FR68" s="229"/>
      <c r="FS68" s="229"/>
      <c r="FT68" s="229"/>
      <c r="FU68" s="229"/>
      <c r="FV68" s="229"/>
      <c r="FW68" s="229"/>
      <c r="FX68" s="229"/>
      <c r="FY68" s="229"/>
      <c r="FZ68" s="229"/>
      <c r="GA68" s="229"/>
      <c r="GB68" s="229"/>
      <c r="GC68" s="229"/>
      <c r="GD68" s="229"/>
      <c r="GE68" s="229"/>
      <c r="GF68" s="229"/>
      <c r="GG68" s="229"/>
      <c r="GH68" s="229"/>
      <c r="GI68" s="229"/>
      <c r="GJ68" s="229"/>
      <c r="GK68" s="229"/>
      <c r="GL68" s="229"/>
      <c r="GM68" s="229"/>
      <c r="GN68" s="229"/>
      <c r="GO68" s="229"/>
      <c r="GP68" s="229"/>
      <c r="GQ68" s="229"/>
      <c r="GR68" s="229"/>
      <c r="GS68" s="229"/>
      <c r="GT68" s="229"/>
      <c r="GU68" s="229"/>
      <c r="GV68" s="229"/>
      <c r="GW68" s="229"/>
      <c r="GX68" s="229"/>
      <c r="GY68" s="229"/>
      <c r="GZ68" s="229"/>
      <c r="HA68" s="229"/>
      <c r="HB68" s="229"/>
      <c r="HC68" s="229"/>
      <c r="HD68" s="229"/>
      <c r="HE68" s="229"/>
      <c r="HF68" s="229"/>
      <c r="HG68" s="229"/>
      <c r="HH68" s="229"/>
      <c r="HI68" s="229"/>
      <c r="HJ68" s="229"/>
      <c r="HK68" s="229"/>
      <c r="HL68" s="229"/>
      <c r="HM68" s="229"/>
      <c r="HN68" s="229"/>
      <c r="HO68" s="229"/>
      <c r="HP68" s="229"/>
      <c r="HQ68" s="229"/>
      <c r="HR68" s="229"/>
      <c r="HS68" s="229"/>
      <c r="HT68" s="229"/>
      <c r="HU68" s="229"/>
      <c r="HV68" s="229"/>
      <c r="HW68" s="229"/>
      <c r="HX68" s="229"/>
      <c r="HY68" s="229"/>
      <c r="HZ68" s="229"/>
      <c r="IA68" s="229"/>
      <c r="IB68" s="229"/>
      <c r="IC68" s="229"/>
      <c r="ID68" s="229"/>
      <c r="IE68" s="229"/>
      <c r="IF68" s="229"/>
      <c r="IG68" s="229"/>
      <c r="IH68" s="229"/>
      <c r="II68" s="229"/>
      <c r="IJ68" s="229"/>
      <c r="IK68" s="229"/>
      <c r="IL68" s="229"/>
      <c r="IM68" s="229"/>
      <c r="IN68" s="229"/>
      <c r="IO68" s="229"/>
    </row>
    <row r="69" spans="1:249" ht="28.5">
      <c r="A69" s="33" t="s">
        <v>1845</v>
      </c>
      <c r="B69" s="259" t="s">
        <v>1846</v>
      </c>
      <c r="C69" s="255" t="s">
        <v>29</v>
      </c>
      <c r="D69" s="33">
        <f t="shared" si="37"/>
        <v>19</v>
      </c>
      <c r="E69" s="33">
        <f t="shared" si="37"/>
        <v>17</v>
      </c>
      <c r="F69" s="33"/>
      <c r="G69" s="33"/>
      <c r="H69" s="33">
        <v>19</v>
      </c>
      <c r="I69" s="33">
        <v>17</v>
      </c>
      <c r="J69" s="33"/>
      <c r="K69" s="33"/>
      <c r="L69" s="33">
        <f t="shared" si="38"/>
        <v>0</v>
      </c>
      <c r="M69" s="33">
        <f t="shared" si="38"/>
        <v>0</v>
      </c>
      <c r="N69" s="33"/>
      <c r="O69" s="33"/>
      <c r="P69" s="33"/>
      <c r="Q69" s="33"/>
      <c r="R69" s="229"/>
      <c r="S69" s="229"/>
      <c r="T69" s="229"/>
      <c r="U69" s="229"/>
      <c r="V69" s="229"/>
      <c r="W69" s="229"/>
      <c r="X69" s="229"/>
      <c r="Y69" s="229"/>
      <c r="Z69" s="229"/>
      <c r="AA69" s="229"/>
      <c r="AB69" s="229"/>
      <c r="AC69" s="229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  <c r="AN69" s="229"/>
      <c r="AO69" s="229"/>
      <c r="AP69" s="229"/>
      <c r="AQ69" s="229"/>
      <c r="AR69" s="229"/>
      <c r="AS69" s="229"/>
      <c r="AT69" s="229"/>
      <c r="AU69" s="229"/>
      <c r="AV69" s="229"/>
      <c r="AW69" s="229"/>
      <c r="AX69" s="229"/>
      <c r="AY69" s="229"/>
      <c r="AZ69" s="229"/>
      <c r="BA69" s="229"/>
      <c r="BB69" s="229"/>
      <c r="BC69" s="229"/>
      <c r="BD69" s="229"/>
      <c r="BE69" s="229"/>
      <c r="BF69" s="229"/>
      <c r="BG69" s="229"/>
      <c r="BH69" s="229"/>
      <c r="BI69" s="229"/>
      <c r="BJ69" s="229"/>
      <c r="BK69" s="229"/>
      <c r="BL69" s="229"/>
      <c r="BM69" s="229"/>
      <c r="BN69" s="229"/>
      <c r="BO69" s="229"/>
      <c r="BP69" s="229"/>
      <c r="BQ69" s="229"/>
      <c r="BR69" s="229"/>
      <c r="BS69" s="229"/>
      <c r="BT69" s="229"/>
      <c r="BU69" s="229"/>
      <c r="BV69" s="229"/>
      <c r="BW69" s="229"/>
      <c r="BX69" s="229"/>
      <c r="BY69" s="229"/>
      <c r="BZ69" s="229"/>
      <c r="CA69" s="229"/>
      <c r="CB69" s="229"/>
      <c r="CC69" s="229"/>
      <c r="CD69" s="229"/>
      <c r="CE69" s="229"/>
      <c r="CF69" s="229"/>
      <c r="CG69" s="229"/>
      <c r="CH69" s="229"/>
      <c r="CI69" s="229"/>
      <c r="CJ69" s="229"/>
      <c r="CK69" s="229"/>
      <c r="CL69" s="229"/>
      <c r="CM69" s="229"/>
      <c r="CN69" s="229"/>
      <c r="CO69" s="229"/>
      <c r="CP69" s="229"/>
      <c r="CQ69" s="229"/>
      <c r="CR69" s="229"/>
      <c r="CS69" s="229"/>
      <c r="CT69" s="229"/>
      <c r="CU69" s="229"/>
      <c r="CV69" s="229"/>
      <c r="CW69" s="229"/>
      <c r="CX69" s="229"/>
      <c r="CY69" s="229"/>
      <c r="CZ69" s="229"/>
      <c r="DA69" s="229"/>
      <c r="DB69" s="229"/>
      <c r="DC69" s="229"/>
      <c r="DD69" s="229"/>
      <c r="DE69" s="229"/>
      <c r="DF69" s="229"/>
      <c r="DG69" s="229"/>
      <c r="DH69" s="229"/>
      <c r="DI69" s="229"/>
      <c r="DJ69" s="229"/>
      <c r="DK69" s="229"/>
      <c r="DL69" s="229"/>
      <c r="DM69" s="229"/>
      <c r="DN69" s="229"/>
      <c r="DO69" s="229"/>
      <c r="DP69" s="229"/>
      <c r="DQ69" s="229"/>
      <c r="DR69" s="229"/>
      <c r="DS69" s="229"/>
      <c r="DT69" s="229"/>
      <c r="DU69" s="229"/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229"/>
      <c r="EQ69" s="229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E69" s="229"/>
      <c r="FF69" s="229"/>
      <c r="FG69" s="229"/>
      <c r="FH69" s="229"/>
      <c r="FI69" s="229"/>
      <c r="FJ69" s="229"/>
      <c r="FK69" s="229"/>
      <c r="FL69" s="229"/>
      <c r="FM69" s="229"/>
      <c r="FN69" s="229"/>
      <c r="FO69" s="229"/>
      <c r="FP69" s="229"/>
      <c r="FQ69" s="229"/>
      <c r="FR69" s="229"/>
      <c r="FS69" s="229"/>
      <c r="FT69" s="229"/>
      <c r="FU69" s="229"/>
      <c r="FV69" s="229"/>
      <c r="FW69" s="229"/>
      <c r="FX69" s="229"/>
      <c r="FY69" s="229"/>
      <c r="FZ69" s="229"/>
      <c r="GA69" s="229"/>
      <c r="GB69" s="229"/>
      <c r="GC69" s="229"/>
      <c r="GD69" s="229"/>
      <c r="GE69" s="229"/>
      <c r="GF69" s="229"/>
      <c r="GG69" s="229"/>
      <c r="GH69" s="229"/>
      <c r="GI69" s="229"/>
      <c r="GJ69" s="229"/>
      <c r="GK69" s="229"/>
      <c r="GL69" s="229"/>
      <c r="GM69" s="229"/>
      <c r="GN69" s="229"/>
      <c r="GO69" s="229"/>
      <c r="GP69" s="229"/>
      <c r="GQ69" s="229"/>
      <c r="GR69" s="229"/>
      <c r="GS69" s="229"/>
      <c r="GT69" s="229"/>
      <c r="GU69" s="229"/>
      <c r="GV69" s="229"/>
      <c r="GW69" s="229"/>
      <c r="GX69" s="229"/>
      <c r="GY69" s="229"/>
      <c r="GZ69" s="229"/>
      <c r="HA69" s="229"/>
      <c r="HB69" s="229"/>
      <c r="HC69" s="229"/>
      <c r="HD69" s="229"/>
      <c r="HE69" s="229"/>
      <c r="HF69" s="229"/>
      <c r="HG69" s="229"/>
      <c r="HH69" s="229"/>
      <c r="HI69" s="229"/>
      <c r="HJ69" s="229"/>
      <c r="HK69" s="229"/>
      <c r="HL69" s="229"/>
      <c r="HM69" s="229"/>
      <c r="HN69" s="229"/>
      <c r="HO69" s="229"/>
      <c r="HP69" s="229"/>
      <c r="HQ69" s="229"/>
      <c r="HR69" s="229"/>
      <c r="HS69" s="229"/>
      <c r="HT69" s="229"/>
      <c r="HU69" s="229"/>
      <c r="HV69" s="229"/>
      <c r="HW69" s="229"/>
      <c r="HX69" s="229"/>
      <c r="HY69" s="229"/>
      <c r="HZ69" s="229"/>
      <c r="IA69" s="229"/>
      <c r="IB69" s="229"/>
      <c r="IC69" s="229"/>
      <c r="ID69" s="229"/>
      <c r="IE69" s="229"/>
      <c r="IF69" s="229"/>
      <c r="IG69" s="229"/>
      <c r="IH69" s="229"/>
      <c r="II69" s="229"/>
      <c r="IJ69" s="229"/>
      <c r="IK69" s="229"/>
      <c r="IL69" s="229"/>
      <c r="IM69" s="229"/>
      <c r="IN69" s="229"/>
      <c r="IO69" s="229"/>
    </row>
    <row r="70" spans="1:249">
      <c r="A70" s="38" t="s">
        <v>108</v>
      </c>
      <c r="B70" s="259" t="s">
        <v>1294</v>
      </c>
      <c r="C70" s="255" t="s">
        <v>30</v>
      </c>
      <c r="D70" s="33">
        <f t="shared" si="37"/>
        <v>10</v>
      </c>
      <c r="E70" s="33">
        <f t="shared" si="37"/>
        <v>4</v>
      </c>
      <c r="F70" s="33"/>
      <c r="G70" s="33"/>
      <c r="H70" s="33">
        <v>10</v>
      </c>
      <c r="I70" s="33">
        <v>4</v>
      </c>
      <c r="J70" s="33"/>
      <c r="K70" s="33"/>
      <c r="L70" s="33">
        <f t="shared" si="38"/>
        <v>0</v>
      </c>
      <c r="M70" s="33">
        <f t="shared" si="38"/>
        <v>0</v>
      </c>
      <c r="N70" s="33"/>
      <c r="O70" s="33"/>
      <c r="P70" s="33"/>
      <c r="Q70" s="33"/>
      <c r="R70" s="229"/>
      <c r="S70" s="229"/>
      <c r="T70" s="229"/>
      <c r="U70" s="229"/>
      <c r="V70" s="229"/>
      <c r="W70" s="229"/>
      <c r="X70" s="229"/>
      <c r="Y70" s="229"/>
      <c r="Z70" s="229"/>
      <c r="AA70" s="229"/>
      <c r="AB70" s="229"/>
      <c r="AC70" s="229"/>
      <c r="AD70" s="229"/>
      <c r="AE70" s="229"/>
      <c r="AF70" s="229"/>
      <c r="AG70" s="229"/>
      <c r="AH70" s="229"/>
      <c r="AI70" s="229"/>
      <c r="AJ70" s="229"/>
      <c r="AK70" s="229"/>
      <c r="AL70" s="229"/>
      <c r="AM70" s="229"/>
      <c r="AN70" s="229"/>
      <c r="AO70" s="229"/>
      <c r="AP70" s="229"/>
      <c r="AQ70" s="229"/>
      <c r="AR70" s="229"/>
      <c r="AS70" s="229"/>
      <c r="AT70" s="229"/>
      <c r="AU70" s="229"/>
      <c r="AV70" s="229"/>
      <c r="AW70" s="229"/>
      <c r="AX70" s="229"/>
      <c r="AY70" s="229"/>
      <c r="AZ70" s="229"/>
      <c r="BA70" s="229"/>
      <c r="BB70" s="229"/>
      <c r="BC70" s="229"/>
      <c r="BD70" s="229"/>
      <c r="BE70" s="229"/>
      <c r="BF70" s="229"/>
      <c r="BG70" s="229"/>
      <c r="BH70" s="229"/>
      <c r="BI70" s="229"/>
      <c r="BJ70" s="229"/>
      <c r="BK70" s="229"/>
      <c r="BL70" s="229"/>
      <c r="BM70" s="229"/>
      <c r="BN70" s="229"/>
      <c r="BO70" s="229"/>
      <c r="BP70" s="229"/>
      <c r="BQ70" s="229"/>
      <c r="BR70" s="229"/>
      <c r="BS70" s="229"/>
      <c r="BT70" s="229"/>
      <c r="BU70" s="229"/>
      <c r="BV70" s="229"/>
      <c r="BW70" s="229"/>
      <c r="BX70" s="229"/>
      <c r="BY70" s="229"/>
      <c r="BZ70" s="229"/>
      <c r="CA70" s="229"/>
      <c r="CB70" s="229"/>
      <c r="CC70" s="229"/>
      <c r="CD70" s="229"/>
      <c r="CE70" s="229"/>
      <c r="CF70" s="229"/>
      <c r="CG70" s="229"/>
      <c r="CH70" s="229"/>
      <c r="CI70" s="229"/>
      <c r="CJ70" s="229"/>
      <c r="CK70" s="229"/>
      <c r="CL70" s="229"/>
      <c r="CM70" s="229"/>
      <c r="CN70" s="229"/>
      <c r="CO70" s="229"/>
      <c r="CP70" s="229"/>
      <c r="CQ70" s="229"/>
      <c r="CR70" s="229"/>
      <c r="CS70" s="229"/>
      <c r="CT70" s="229"/>
      <c r="CU70" s="229"/>
      <c r="CV70" s="229"/>
      <c r="CW70" s="229"/>
      <c r="CX70" s="229"/>
      <c r="CY70" s="229"/>
      <c r="CZ70" s="229"/>
      <c r="DA70" s="229"/>
      <c r="DB70" s="229"/>
      <c r="DC70" s="229"/>
      <c r="DD70" s="229"/>
      <c r="DE70" s="229"/>
      <c r="DF70" s="229"/>
      <c r="DG70" s="229"/>
      <c r="DH70" s="229"/>
      <c r="DI70" s="229"/>
      <c r="DJ70" s="229"/>
      <c r="DK70" s="229"/>
      <c r="DL70" s="229"/>
      <c r="DM70" s="229"/>
      <c r="DN70" s="229"/>
      <c r="DO70" s="229"/>
      <c r="DP70" s="229"/>
      <c r="DQ70" s="229"/>
      <c r="DR70" s="229"/>
      <c r="DS70" s="229"/>
      <c r="DT70" s="22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  <c r="EQ70" s="229"/>
      <c r="ER70" s="229"/>
      <c r="ES70" s="229"/>
      <c r="ET70" s="229"/>
      <c r="EU70" s="229"/>
      <c r="EV70" s="229"/>
      <c r="EW70" s="229"/>
      <c r="EX70" s="229"/>
      <c r="EY70" s="229"/>
      <c r="EZ70" s="229"/>
      <c r="FA70" s="229"/>
      <c r="FB70" s="229"/>
      <c r="FC70" s="229"/>
      <c r="FD70" s="229"/>
      <c r="FE70" s="229"/>
      <c r="FF70" s="229"/>
      <c r="FG70" s="229"/>
      <c r="FH70" s="229"/>
      <c r="FI70" s="229"/>
      <c r="FJ70" s="229"/>
      <c r="FK70" s="229"/>
      <c r="FL70" s="229"/>
      <c r="FM70" s="229"/>
      <c r="FN70" s="229"/>
      <c r="FO70" s="229"/>
      <c r="FP70" s="229"/>
      <c r="FQ70" s="229"/>
      <c r="FR70" s="229"/>
      <c r="FS70" s="229"/>
      <c r="FT70" s="229"/>
      <c r="FU70" s="229"/>
      <c r="FV70" s="229"/>
      <c r="FW70" s="229"/>
      <c r="FX70" s="229"/>
      <c r="FY70" s="229"/>
      <c r="FZ70" s="229"/>
      <c r="GA70" s="229"/>
      <c r="GB70" s="229"/>
      <c r="GC70" s="229"/>
      <c r="GD70" s="229"/>
      <c r="GE70" s="229"/>
      <c r="GF70" s="229"/>
      <c r="GG70" s="229"/>
      <c r="GH70" s="229"/>
      <c r="GI70" s="229"/>
      <c r="GJ70" s="229"/>
      <c r="GK70" s="229"/>
      <c r="GL70" s="229"/>
      <c r="GM70" s="229"/>
      <c r="GN70" s="229"/>
      <c r="GO70" s="229"/>
      <c r="GP70" s="229"/>
      <c r="GQ70" s="229"/>
      <c r="GR70" s="229"/>
      <c r="GS70" s="229"/>
      <c r="GT70" s="229"/>
      <c r="GU70" s="229"/>
      <c r="GV70" s="229"/>
      <c r="GW70" s="229"/>
      <c r="GX70" s="229"/>
      <c r="GY70" s="229"/>
      <c r="GZ70" s="229"/>
      <c r="HA70" s="229"/>
      <c r="HB70" s="229"/>
      <c r="HC70" s="229"/>
      <c r="HD70" s="229"/>
      <c r="HE70" s="229"/>
      <c r="HF70" s="229"/>
      <c r="HG70" s="229"/>
      <c r="HH70" s="229"/>
      <c r="HI70" s="229"/>
      <c r="HJ70" s="229"/>
      <c r="HK70" s="229"/>
      <c r="HL70" s="229"/>
      <c r="HM70" s="229"/>
      <c r="HN70" s="229"/>
      <c r="HO70" s="229"/>
      <c r="HP70" s="229"/>
      <c r="HQ70" s="229"/>
      <c r="HR70" s="229"/>
      <c r="HS70" s="229"/>
      <c r="HT70" s="229"/>
      <c r="HU70" s="229"/>
      <c r="HV70" s="229"/>
      <c r="HW70" s="229"/>
      <c r="HX70" s="229"/>
      <c r="HY70" s="229"/>
      <c r="HZ70" s="229"/>
      <c r="IA70" s="229"/>
      <c r="IB70" s="229"/>
      <c r="IC70" s="229"/>
      <c r="ID70" s="229"/>
      <c r="IE70" s="229"/>
      <c r="IF70" s="229"/>
      <c r="IG70" s="229"/>
      <c r="IH70" s="229"/>
      <c r="II70" s="229"/>
      <c r="IJ70" s="229"/>
      <c r="IK70" s="229"/>
      <c r="IL70" s="229"/>
      <c r="IM70" s="229"/>
      <c r="IN70" s="229"/>
      <c r="IO70" s="229"/>
    </row>
    <row r="71" spans="1:249">
      <c r="A71" s="35" t="s">
        <v>120</v>
      </c>
      <c r="B71" s="259" t="s">
        <v>256</v>
      </c>
      <c r="C71" s="255" t="s">
        <v>31</v>
      </c>
      <c r="D71" s="33">
        <f t="shared" si="37"/>
        <v>20</v>
      </c>
      <c r="E71" s="33">
        <f t="shared" si="37"/>
        <v>7</v>
      </c>
      <c r="F71" s="33"/>
      <c r="G71" s="33"/>
      <c r="H71" s="33">
        <v>20</v>
      </c>
      <c r="I71" s="33">
        <v>7</v>
      </c>
      <c r="J71" s="33"/>
      <c r="K71" s="33"/>
      <c r="L71" s="33">
        <f t="shared" si="38"/>
        <v>0</v>
      </c>
      <c r="M71" s="33">
        <f t="shared" si="38"/>
        <v>0</v>
      </c>
      <c r="N71" s="33"/>
      <c r="O71" s="33"/>
      <c r="P71" s="33"/>
      <c r="Q71" s="33"/>
      <c r="R71" s="229"/>
      <c r="S71" s="229"/>
      <c r="T71" s="229"/>
      <c r="U71" s="229"/>
      <c r="V71" s="229"/>
      <c r="W71" s="229"/>
      <c r="X71" s="229"/>
      <c r="Y71" s="229"/>
      <c r="Z71" s="229"/>
      <c r="AA71" s="229"/>
      <c r="AB71" s="229"/>
      <c r="AC71" s="229"/>
      <c r="AD71" s="229"/>
      <c r="AE71" s="229"/>
      <c r="AF71" s="229"/>
      <c r="AG71" s="229"/>
      <c r="AH71" s="229"/>
      <c r="AI71" s="229"/>
      <c r="AJ71" s="229"/>
      <c r="AK71" s="229"/>
      <c r="AL71" s="229"/>
      <c r="AM71" s="229"/>
      <c r="AN71" s="229"/>
      <c r="AO71" s="229"/>
      <c r="AP71" s="229"/>
      <c r="AQ71" s="229"/>
      <c r="AR71" s="229"/>
      <c r="AS71" s="229"/>
      <c r="AT71" s="229"/>
      <c r="AU71" s="229"/>
      <c r="AV71" s="229"/>
      <c r="AW71" s="229"/>
      <c r="AX71" s="229"/>
      <c r="AY71" s="229"/>
      <c r="AZ71" s="229"/>
      <c r="BA71" s="229"/>
      <c r="BB71" s="229"/>
      <c r="BC71" s="229"/>
      <c r="BD71" s="229"/>
      <c r="BE71" s="229"/>
      <c r="BF71" s="229"/>
      <c r="BG71" s="229"/>
      <c r="BH71" s="229"/>
      <c r="BI71" s="229"/>
      <c r="BJ71" s="229"/>
      <c r="BK71" s="229"/>
      <c r="BL71" s="229"/>
      <c r="BM71" s="229"/>
      <c r="BN71" s="229"/>
      <c r="BO71" s="229"/>
      <c r="BP71" s="229"/>
      <c r="BQ71" s="229"/>
      <c r="BR71" s="229"/>
      <c r="BS71" s="229"/>
      <c r="BT71" s="229"/>
      <c r="BU71" s="229"/>
      <c r="BV71" s="229"/>
      <c r="BW71" s="229"/>
      <c r="BX71" s="229"/>
      <c r="BY71" s="229"/>
      <c r="BZ71" s="229"/>
      <c r="CA71" s="229"/>
      <c r="CB71" s="229"/>
      <c r="CC71" s="229"/>
      <c r="CD71" s="229"/>
      <c r="CE71" s="229"/>
      <c r="CF71" s="229"/>
      <c r="CG71" s="229"/>
      <c r="CH71" s="229"/>
      <c r="CI71" s="229"/>
      <c r="CJ71" s="229"/>
      <c r="CK71" s="229"/>
      <c r="CL71" s="229"/>
      <c r="CM71" s="229"/>
      <c r="CN71" s="229"/>
      <c r="CO71" s="229"/>
      <c r="CP71" s="229"/>
      <c r="CQ71" s="229"/>
      <c r="CR71" s="229"/>
      <c r="CS71" s="229"/>
      <c r="CT71" s="229"/>
      <c r="CU71" s="229"/>
      <c r="CV71" s="229"/>
      <c r="CW71" s="229"/>
      <c r="CX71" s="229"/>
      <c r="CY71" s="229"/>
      <c r="CZ71" s="229"/>
      <c r="DA71" s="229"/>
      <c r="DB71" s="229"/>
      <c r="DC71" s="229"/>
      <c r="DD71" s="229"/>
      <c r="DE71" s="229"/>
      <c r="DF71" s="229"/>
      <c r="DG71" s="229"/>
      <c r="DH71" s="229"/>
      <c r="DI71" s="229"/>
      <c r="DJ71" s="229"/>
      <c r="DK71" s="229"/>
      <c r="DL71" s="229"/>
      <c r="DM71" s="229"/>
      <c r="DN71" s="229"/>
      <c r="DO71" s="229"/>
      <c r="DP71" s="229"/>
      <c r="DQ71" s="229"/>
      <c r="DR71" s="229"/>
      <c r="DS71" s="229"/>
      <c r="DT71" s="229"/>
      <c r="DU71" s="229"/>
      <c r="DV71" s="229"/>
      <c r="DW71" s="229"/>
      <c r="DX71" s="229"/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  <c r="EQ71" s="229"/>
      <c r="ER71" s="229"/>
      <c r="ES71" s="229"/>
      <c r="ET71" s="229"/>
      <c r="EU71" s="229"/>
      <c r="EV71" s="229"/>
      <c r="EW71" s="229"/>
      <c r="EX71" s="229"/>
      <c r="EY71" s="229"/>
      <c r="EZ71" s="229"/>
      <c r="FA71" s="229"/>
      <c r="FB71" s="229"/>
      <c r="FC71" s="229"/>
      <c r="FD71" s="229"/>
      <c r="FE71" s="229"/>
      <c r="FF71" s="229"/>
      <c r="FG71" s="229"/>
      <c r="FH71" s="229"/>
      <c r="FI71" s="229"/>
      <c r="FJ71" s="229"/>
      <c r="FK71" s="229"/>
      <c r="FL71" s="229"/>
      <c r="FM71" s="229"/>
      <c r="FN71" s="229"/>
      <c r="FO71" s="229"/>
      <c r="FP71" s="229"/>
      <c r="FQ71" s="229"/>
      <c r="FR71" s="229"/>
      <c r="FS71" s="229"/>
      <c r="FT71" s="229"/>
      <c r="FU71" s="229"/>
      <c r="FV71" s="229"/>
      <c r="FW71" s="229"/>
      <c r="FX71" s="229"/>
      <c r="FY71" s="229"/>
      <c r="FZ71" s="229"/>
      <c r="GA71" s="229"/>
      <c r="GB71" s="229"/>
      <c r="GC71" s="229"/>
      <c r="GD71" s="229"/>
      <c r="GE71" s="229"/>
      <c r="GF71" s="229"/>
      <c r="GG71" s="229"/>
      <c r="GH71" s="229"/>
      <c r="GI71" s="229"/>
      <c r="GJ71" s="229"/>
      <c r="GK71" s="229"/>
      <c r="GL71" s="229"/>
      <c r="GM71" s="229"/>
      <c r="GN71" s="229"/>
      <c r="GO71" s="229"/>
      <c r="GP71" s="229"/>
      <c r="GQ71" s="229"/>
      <c r="GR71" s="229"/>
      <c r="GS71" s="229"/>
      <c r="GT71" s="229"/>
      <c r="GU71" s="229"/>
      <c r="GV71" s="229"/>
      <c r="GW71" s="229"/>
      <c r="GX71" s="229"/>
      <c r="GY71" s="229"/>
      <c r="GZ71" s="229"/>
      <c r="HA71" s="229"/>
      <c r="HB71" s="229"/>
      <c r="HC71" s="229"/>
      <c r="HD71" s="229"/>
      <c r="HE71" s="229"/>
      <c r="HF71" s="229"/>
      <c r="HG71" s="229"/>
      <c r="HH71" s="229"/>
      <c r="HI71" s="229"/>
      <c r="HJ71" s="229"/>
      <c r="HK71" s="229"/>
      <c r="HL71" s="229"/>
      <c r="HM71" s="229"/>
      <c r="HN71" s="229"/>
      <c r="HO71" s="229"/>
      <c r="HP71" s="229"/>
      <c r="HQ71" s="229"/>
      <c r="HR71" s="229"/>
      <c r="HS71" s="229"/>
      <c r="HT71" s="229"/>
      <c r="HU71" s="229"/>
      <c r="HV71" s="229"/>
      <c r="HW71" s="229"/>
      <c r="HX71" s="229"/>
      <c r="HY71" s="229"/>
      <c r="HZ71" s="229"/>
      <c r="IA71" s="229"/>
      <c r="IB71" s="229"/>
      <c r="IC71" s="229"/>
      <c r="ID71" s="229"/>
      <c r="IE71" s="229"/>
      <c r="IF71" s="229"/>
      <c r="IG71" s="229"/>
      <c r="IH71" s="229"/>
      <c r="II71" s="229"/>
      <c r="IJ71" s="229"/>
      <c r="IK71" s="229"/>
      <c r="IL71" s="229"/>
      <c r="IM71" s="229"/>
      <c r="IN71" s="229"/>
      <c r="IO71" s="229"/>
    </row>
    <row r="72" spans="1:249">
      <c r="A72" s="38" t="s">
        <v>496</v>
      </c>
      <c r="B72" s="259" t="s">
        <v>1847</v>
      </c>
      <c r="C72" s="255" t="s">
        <v>32</v>
      </c>
      <c r="D72" s="33">
        <f t="shared" si="37"/>
        <v>20</v>
      </c>
      <c r="E72" s="33">
        <f t="shared" si="37"/>
        <v>17</v>
      </c>
      <c r="F72" s="33"/>
      <c r="G72" s="33"/>
      <c r="H72" s="33">
        <v>20</v>
      </c>
      <c r="I72" s="33">
        <v>17</v>
      </c>
      <c r="J72" s="33"/>
      <c r="K72" s="33"/>
      <c r="L72" s="33">
        <f t="shared" si="38"/>
        <v>0</v>
      </c>
      <c r="M72" s="33">
        <f t="shared" si="38"/>
        <v>0</v>
      </c>
      <c r="N72" s="33"/>
      <c r="O72" s="33"/>
      <c r="P72" s="33"/>
      <c r="Q72" s="33"/>
      <c r="R72" s="229"/>
      <c r="S72" s="229"/>
      <c r="T72" s="229"/>
      <c r="U72" s="229"/>
      <c r="V72" s="229"/>
      <c r="W72" s="229"/>
      <c r="X72" s="229"/>
      <c r="Y72" s="229"/>
      <c r="Z72" s="229"/>
      <c r="AA72" s="229"/>
      <c r="AB72" s="229"/>
      <c r="AC72" s="229"/>
      <c r="AD72" s="229"/>
      <c r="AE72" s="229"/>
      <c r="AF72" s="229"/>
      <c r="AG72" s="229"/>
      <c r="AH72" s="229"/>
      <c r="AI72" s="229"/>
      <c r="AJ72" s="229"/>
      <c r="AK72" s="229"/>
      <c r="AL72" s="229"/>
      <c r="AM72" s="229"/>
      <c r="AN72" s="229"/>
      <c r="AO72" s="229"/>
      <c r="AP72" s="229"/>
      <c r="AQ72" s="229"/>
      <c r="AR72" s="229"/>
      <c r="AS72" s="229"/>
      <c r="AT72" s="229"/>
      <c r="AU72" s="229"/>
      <c r="AV72" s="229"/>
      <c r="AW72" s="229"/>
      <c r="AX72" s="229"/>
      <c r="AY72" s="229"/>
      <c r="AZ72" s="229"/>
      <c r="BA72" s="229"/>
      <c r="BB72" s="229"/>
      <c r="BC72" s="229"/>
      <c r="BD72" s="229"/>
      <c r="BE72" s="229"/>
      <c r="BF72" s="229"/>
      <c r="BG72" s="229"/>
      <c r="BH72" s="229"/>
      <c r="BI72" s="229"/>
      <c r="BJ72" s="229"/>
      <c r="BK72" s="229"/>
      <c r="BL72" s="229"/>
      <c r="BM72" s="229"/>
      <c r="BN72" s="229"/>
      <c r="BO72" s="229"/>
      <c r="BP72" s="229"/>
      <c r="BQ72" s="229"/>
      <c r="BR72" s="229"/>
      <c r="BS72" s="229"/>
      <c r="BT72" s="229"/>
      <c r="BU72" s="229"/>
      <c r="BV72" s="229"/>
      <c r="BW72" s="229"/>
      <c r="BX72" s="229"/>
      <c r="BY72" s="229"/>
      <c r="BZ72" s="229"/>
      <c r="CA72" s="229"/>
      <c r="CB72" s="229"/>
      <c r="CC72" s="229"/>
      <c r="CD72" s="229"/>
      <c r="CE72" s="229"/>
      <c r="CF72" s="229"/>
      <c r="CG72" s="229"/>
      <c r="CH72" s="229"/>
      <c r="CI72" s="229"/>
      <c r="CJ72" s="229"/>
      <c r="CK72" s="229"/>
      <c r="CL72" s="229"/>
      <c r="CM72" s="229"/>
      <c r="CN72" s="229"/>
      <c r="CO72" s="229"/>
      <c r="CP72" s="229"/>
      <c r="CQ72" s="229"/>
      <c r="CR72" s="229"/>
      <c r="CS72" s="229"/>
      <c r="CT72" s="229"/>
      <c r="CU72" s="229"/>
      <c r="CV72" s="229"/>
      <c r="CW72" s="229"/>
      <c r="CX72" s="229"/>
      <c r="CY72" s="229"/>
      <c r="CZ72" s="229"/>
      <c r="DA72" s="229"/>
      <c r="DB72" s="229"/>
      <c r="DC72" s="229"/>
      <c r="DD72" s="229"/>
      <c r="DE72" s="229"/>
      <c r="DF72" s="229"/>
      <c r="DG72" s="229"/>
      <c r="DH72" s="229"/>
      <c r="DI72" s="229"/>
      <c r="DJ72" s="229"/>
      <c r="DK72" s="229"/>
      <c r="DL72" s="229"/>
      <c r="DM72" s="229"/>
      <c r="DN72" s="229"/>
      <c r="DO72" s="229"/>
      <c r="DP72" s="229"/>
      <c r="DQ72" s="229"/>
      <c r="DR72" s="229"/>
      <c r="DS72" s="229"/>
      <c r="DT72" s="22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/>
      <c r="EQ72" s="229"/>
      <c r="ER72" s="229"/>
      <c r="ES72" s="229"/>
      <c r="ET72" s="229"/>
      <c r="EU72" s="229"/>
      <c r="EV72" s="229"/>
      <c r="EW72" s="229"/>
      <c r="EX72" s="229"/>
      <c r="EY72" s="229"/>
      <c r="EZ72" s="229"/>
      <c r="FA72" s="229"/>
      <c r="FB72" s="229"/>
      <c r="FC72" s="229"/>
      <c r="FD72" s="229"/>
      <c r="FE72" s="229"/>
      <c r="FF72" s="229"/>
      <c r="FG72" s="229"/>
      <c r="FH72" s="229"/>
      <c r="FI72" s="229"/>
      <c r="FJ72" s="229"/>
      <c r="FK72" s="229"/>
      <c r="FL72" s="229"/>
      <c r="FM72" s="229"/>
      <c r="FN72" s="229"/>
      <c r="FO72" s="229"/>
      <c r="FP72" s="229"/>
      <c r="FQ72" s="229"/>
      <c r="FR72" s="229"/>
      <c r="FS72" s="229"/>
      <c r="FT72" s="229"/>
      <c r="FU72" s="229"/>
      <c r="FV72" s="229"/>
      <c r="FW72" s="229"/>
      <c r="FX72" s="229"/>
      <c r="FY72" s="229"/>
      <c r="FZ72" s="229"/>
      <c r="GA72" s="229"/>
      <c r="GB72" s="229"/>
      <c r="GC72" s="229"/>
      <c r="GD72" s="229"/>
      <c r="GE72" s="229"/>
      <c r="GF72" s="229"/>
      <c r="GG72" s="229"/>
      <c r="GH72" s="229"/>
      <c r="GI72" s="229"/>
      <c r="GJ72" s="229"/>
      <c r="GK72" s="229"/>
      <c r="GL72" s="229"/>
      <c r="GM72" s="229"/>
      <c r="GN72" s="229"/>
      <c r="GO72" s="229"/>
      <c r="GP72" s="229"/>
      <c r="GQ72" s="229"/>
      <c r="GR72" s="229"/>
      <c r="GS72" s="229"/>
      <c r="GT72" s="229"/>
      <c r="GU72" s="229"/>
      <c r="GV72" s="229"/>
      <c r="GW72" s="229"/>
      <c r="GX72" s="229"/>
      <c r="GY72" s="229"/>
      <c r="GZ72" s="229"/>
      <c r="HA72" s="229"/>
      <c r="HB72" s="229"/>
      <c r="HC72" s="229"/>
      <c r="HD72" s="229"/>
      <c r="HE72" s="229"/>
      <c r="HF72" s="229"/>
      <c r="HG72" s="229"/>
      <c r="HH72" s="229"/>
      <c r="HI72" s="229"/>
      <c r="HJ72" s="229"/>
      <c r="HK72" s="229"/>
      <c r="HL72" s="229"/>
      <c r="HM72" s="229"/>
      <c r="HN72" s="229"/>
      <c r="HO72" s="229"/>
      <c r="HP72" s="229"/>
      <c r="HQ72" s="229"/>
      <c r="HR72" s="229"/>
      <c r="HS72" s="229"/>
      <c r="HT72" s="229"/>
      <c r="HU72" s="229"/>
      <c r="HV72" s="229"/>
      <c r="HW72" s="229"/>
      <c r="HX72" s="229"/>
      <c r="HY72" s="229"/>
      <c r="HZ72" s="229"/>
      <c r="IA72" s="229"/>
      <c r="IB72" s="229"/>
      <c r="IC72" s="229"/>
      <c r="ID72" s="229"/>
      <c r="IE72" s="229"/>
      <c r="IF72" s="229"/>
      <c r="IG72" s="229"/>
      <c r="IH72" s="229"/>
      <c r="II72" s="229"/>
      <c r="IJ72" s="229"/>
      <c r="IK72" s="229"/>
      <c r="IL72" s="229"/>
      <c r="IM72" s="229"/>
      <c r="IN72" s="229"/>
      <c r="IO72" s="229"/>
    </row>
    <row r="73" spans="1:249">
      <c r="A73" s="38" t="s">
        <v>1277</v>
      </c>
      <c r="B73" s="259" t="s">
        <v>112</v>
      </c>
      <c r="C73" s="255" t="s">
        <v>1827</v>
      </c>
      <c r="D73" s="33">
        <f t="shared" si="37"/>
        <v>20</v>
      </c>
      <c r="E73" s="33">
        <f t="shared" si="37"/>
        <v>13</v>
      </c>
      <c r="F73" s="33"/>
      <c r="G73" s="33"/>
      <c r="H73" s="33">
        <v>20</v>
      </c>
      <c r="I73" s="33">
        <v>13</v>
      </c>
      <c r="J73" s="33"/>
      <c r="K73" s="33"/>
      <c r="L73" s="33">
        <f t="shared" si="38"/>
        <v>0</v>
      </c>
      <c r="M73" s="33">
        <f t="shared" si="38"/>
        <v>0</v>
      </c>
      <c r="N73" s="33"/>
      <c r="O73" s="33"/>
      <c r="P73" s="33"/>
      <c r="Q73" s="33"/>
      <c r="R73" s="229"/>
      <c r="S73" s="229"/>
      <c r="T73" s="229"/>
      <c r="U73" s="229"/>
      <c r="V73" s="229"/>
      <c r="W73" s="229"/>
      <c r="X73" s="229"/>
      <c r="Y73" s="229"/>
      <c r="Z73" s="229"/>
      <c r="AA73" s="229"/>
      <c r="AB73" s="229"/>
      <c r="AC73" s="229"/>
      <c r="AD73" s="229"/>
      <c r="AE73" s="229"/>
      <c r="AF73" s="229"/>
      <c r="AG73" s="229"/>
      <c r="AH73" s="229"/>
      <c r="AI73" s="229"/>
      <c r="AJ73" s="229"/>
      <c r="AK73" s="229"/>
      <c r="AL73" s="229"/>
      <c r="AM73" s="229"/>
      <c r="AN73" s="229"/>
      <c r="AO73" s="229"/>
      <c r="AP73" s="229"/>
      <c r="AQ73" s="229"/>
      <c r="AR73" s="229"/>
      <c r="AS73" s="229"/>
      <c r="AT73" s="229"/>
      <c r="AU73" s="229"/>
      <c r="AV73" s="229"/>
      <c r="AW73" s="229"/>
      <c r="AX73" s="229"/>
      <c r="AY73" s="229"/>
      <c r="AZ73" s="229"/>
      <c r="BA73" s="229"/>
      <c r="BB73" s="229"/>
      <c r="BC73" s="229"/>
      <c r="BD73" s="229"/>
      <c r="BE73" s="229"/>
      <c r="BF73" s="229"/>
      <c r="BG73" s="229"/>
      <c r="BH73" s="229"/>
      <c r="BI73" s="229"/>
      <c r="BJ73" s="229"/>
      <c r="BK73" s="229"/>
      <c r="BL73" s="229"/>
      <c r="BM73" s="229"/>
      <c r="BN73" s="229"/>
      <c r="BO73" s="229"/>
      <c r="BP73" s="229"/>
      <c r="BQ73" s="229"/>
      <c r="BR73" s="229"/>
      <c r="BS73" s="229"/>
      <c r="BT73" s="229"/>
      <c r="BU73" s="229"/>
      <c r="BV73" s="229"/>
      <c r="BW73" s="229"/>
      <c r="BX73" s="229"/>
      <c r="BY73" s="229"/>
      <c r="BZ73" s="229"/>
      <c r="CA73" s="229"/>
      <c r="CB73" s="229"/>
      <c r="CC73" s="229"/>
      <c r="CD73" s="229"/>
      <c r="CE73" s="229"/>
      <c r="CF73" s="229"/>
      <c r="CG73" s="229"/>
      <c r="CH73" s="229"/>
      <c r="CI73" s="229"/>
      <c r="CJ73" s="229"/>
      <c r="CK73" s="229"/>
      <c r="CL73" s="229"/>
      <c r="CM73" s="229"/>
      <c r="CN73" s="229"/>
      <c r="CO73" s="229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29"/>
      <c r="DA73" s="229"/>
      <c r="DB73" s="229"/>
      <c r="DC73" s="229"/>
      <c r="DD73" s="229"/>
      <c r="DE73" s="229"/>
      <c r="DF73" s="229"/>
      <c r="DG73" s="229"/>
      <c r="DH73" s="229"/>
      <c r="DI73" s="229"/>
      <c r="DJ73" s="229"/>
      <c r="DK73" s="229"/>
      <c r="DL73" s="229"/>
      <c r="DM73" s="229"/>
      <c r="DN73" s="229"/>
      <c r="DO73" s="229"/>
      <c r="DP73" s="229"/>
      <c r="DQ73" s="229"/>
      <c r="DR73" s="229"/>
      <c r="DS73" s="229"/>
      <c r="DT73" s="229"/>
      <c r="DU73" s="229"/>
      <c r="DV73" s="229"/>
      <c r="DW73" s="229"/>
      <c r="DX73" s="229"/>
      <c r="DY73" s="229"/>
      <c r="DZ73" s="229"/>
      <c r="EA73" s="229"/>
      <c r="EB73" s="229"/>
      <c r="EC73" s="229"/>
      <c r="ED73" s="229"/>
      <c r="EE73" s="229"/>
      <c r="EF73" s="229"/>
      <c r="EG73" s="229"/>
      <c r="EH73" s="229"/>
      <c r="EI73" s="229"/>
      <c r="EJ73" s="229"/>
      <c r="EK73" s="229"/>
      <c r="EL73" s="229"/>
      <c r="EM73" s="229"/>
      <c r="EN73" s="229"/>
      <c r="EO73" s="229"/>
      <c r="EP73" s="229"/>
      <c r="EQ73" s="229"/>
      <c r="ER73" s="229"/>
      <c r="ES73" s="229"/>
      <c r="ET73" s="229"/>
      <c r="EU73" s="229"/>
      <c r="EV73" s="229"/>
      <c r="EW73" s="229"/>
      <c r="EX73" s="229"/>
      <c r="EY73" s="229"/>
      <c r="EZ73" s="229"/>
      <c r="FA73" s="229"/>
      <c r="FB73" s="229"/>
      <c r="FC73" s="229"/>
      <c r="FD73" s="229"/>
      <c r="FE73" s="229"/>
      <c r="FF73" s="229"/>
      <c r="FG73" s="229"/>
      <c r="FH73" s="229"/>
      <c r="FI73" s="229"/>
      <c r="FJ73" s="229"/>
      <c r="FK73" s="229"/>
      <c r="FL73" s="229"/>
      <c r="FM73" s="229"/>
      <c r="FN73" s="229"/>
      <c r="FO73" s="229"/>
      <c r="FP73" s="229"/>
      <c r="FQ73" s="229"/>
      <c r="FR73" s="229"/>
      <c r="FS73" s="229"/>
      <c r="FT73" s="229"/>
      <c r="FU73" s="229"/>
      <c r="FV73" s="229"/>
      <c r="FW73" s="229"/>
      <c r="FX73" s="229"/>
      <c r="FY73" s="229"/>
      <c r="FZ73" s="229"/>
      <c r="GA73" s="229"/>
      <c r="GB73" s="229"/>
      <c r="GC73" s="229"/>
      <c r="GD73" s="229"/>
      <c r="GE73" s="229"/>
      <c r="GF73" s="229"/>
      <c r="GG73" s="229"/>
      <c r="GH73" s="229"/>
      <c r="GI73" s="229"/>
      <c r="GJ73" s="229"/>
      <c r="GK73" s="229"/>
      <c r="GL73" s="229"/>
      <c r="GM73" s="229"/>
      <c r="GN73" s="229"/>
      <c r="GO73" s="229"/>
      <c r="GP73" s="229"/>
      <c r="GQ73" s="229"/>
      <c r="GR73" s="229"/>
      <c r="GS73" s="229"/>
      <c r="GT73" s="229"/>
      <c r="GU73" s="229"/>
      <c r="GV73" s="229"/>
      <c r="GW73" s="229"/>
      <c r="GX73" s="229"/>
      <c r="GY73" s="229"/>
      <c r="GZ73" s="229"/>
      <c r="HA73" s="229"/>
      <c r="HB73" s="229"/>
      <c r="HC73" s="229"/>
      <c r="HD73" s="229"/>
      <c r="HE73" s="229"/>
      <c r="HF73" s="229"/>
      <c r="HG73" s="229"/>
      <c r="HH73" s="229"/>
      <c r="HI73" s="229"/>
      <c r="HJ73" s="229"/>
      <c r="HK73" s="229"/>
      <c r="HL73" s="229"/>
      <c r="HM73" s="229"/>
      <c r="HN73" s="229"/>
      <c r="HO73" s="229"/>
      <c r="HP73" s="229"/>
      <c r="HQ73" s="229"/>
      <c r="HR73" s="229"/>
      <c r="HS73" s="229"/>
      <c r="HT73" s="229"/>
      <c r="HU73" s="229"/>
      <c r="HV73" s="229"/>
      <c r="HW73" s="229"/>
      <c r="HX73" s="229"/>
      <c r="HY73" s="229"/>
      <c r="HZ73" s="229"/>
      <c r="IA73" s="229"/>
      <c r="IB73" s="229"/>
      <c r="IC73" s="229"/>
      <c r="ID73" s="229"/>
      <c r="IE73" s="229"/>
      <c r="IF73" s="229"/>
      <c r="IG73" s="229"/>
      <c r="IH73" s="229"/>
      <c r="II73" s="229"/>
      <c r="IJ73" s="229"/>
      <c r="IK73" s="229"/>
      <c r="IL73" s="229"/>
      <c r="IM73" s="229"/>
      <c r="IN73" s="229"/>
      <c r="IO73" s="229"/>
    </row>
    <row r="74" spans="1:249">
      <c r="A74" s="38"/>
      <c r="B74" s="46" t="s">
        <v>1848</v>
      </c>
      <c r="C74" s="255" t="s">
        <v>33</v>
      </c>
      <c r="D74" s="33">
        <f t="shared" si="37"/>
        <v>16</v>
      </c>
      <c r="E74" s="33">
        <f t="shared" si="37"/>
        <v>6</v>
      </c>
      <c r="F74" s="33"/>
      <c r="G74" s="33"/>
      <c r="H74" s="33"/>
      <c r="I74" s="33"/>
      <c r="J74" s="33">
        <v>16</v>
      </c>
      <c r="K74" s="33">
        <v>6</v>
      </c>
      <c r="L74" s="33">
        <f t="shared" si="38"/>
        <v>0</v>
      </c>
      <c r="M74" s="33">
        <f t="shared" si="38"/>
        <v>0</v>
      </c>
      <c r="N74" s="33"/>
      <c r="O74" s="33"/>
      <c r="P74" s="33"/>
      <c r="Q74" s="33"/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29"/>
      <c r="BE74" s="229"/>
      <c r="BF74" s="229"/>
      <c r="BG74" s="229"/>
      <c r="BH74" s="229"/>
      <c r="BI74" s="229"/>
      <c r="BJ74" s="229"/>
      <c r="BK74" s="229"/>
      <c r="BL74" s="229"/>
      <c r="BM74" s="229"/>
      <c r="BN74" s="229"/>
      <c r="BO74" s="229"/>
      <c r="BP74" s="229"/>
      <c r="BQ74" s="229"/>
      <c r="BR74" s="229"/>
      <c r="BS74" s="229"/>
      <c r="BT74" s="229"/>
      <c r="BU74" s="229"/>
      <c r="BV74" s="229"/>
      <c r="BW74" s="229"/>
      <c r="BX74" s="229"/>
      <c r="BY74" s="229"/>
      <c r="BZ74" s="229"/>
      <c r="CA74" s="229"/>
      <c r="CB74" s="229"/>
      <c r="CC74" s="229"/>
      <c r="CD74" s="229"/>
      <c r="CE74" s="229"/>
      <c r="CF74" s="229"/>
      <c r="CG74" s="229"/>
      <c r="CH74" s="229"/>
      <c r="CI74" s="229"/>
      <c r="CJ74" s="229"/>
      <c r="CK74" s="229"/>
      <c r="CL74" s="229"/>
      <c r="CM74" s="229"/>
      <c r="CN74" s="229"/>
      <c r="CO74" s="229"/>
      <c r="CP74" s="229"/>
      <c r="CQ74" s="229"/>
      <c r="CR74" s="229"/>
      <c r="CS74" s="229"/>
      <c r="CT74" s="229"/>
      <c r="CU74" s="229"/>
      <c r="CV74" s="229"/>
      <c r="CW74" s="229"/>
      <c r="CX74" s="229"/>
      <c r="CY74" s="229"/>
      <c r="CZ74" s="229"/>
      <c r="DA74" s="229"/>
      <c r="DB74" s="229"/>
      <c r="DC74" s="229"/>
      <c r="DD74" s="229"/>
      <c r="DE74" s="229"/>
      <c r="DF74" s="229"/>
      <c r="DG74" s="229"/>
      <c r="DH74" s="229"/>
      <c r="DI74" s="229"/>
      <c r="DJ74" s="229"/>
      <c r="DK74" s="229"/>
      <c r="DL74" s="229"/>
      <c r="DM74" s="229"/>
      <c r="DN74" s="229"/>
      <c r="DO74" s="229"/>
      <c r="DP74" s="229"/>
      <c r="DQ74" s="229"/>
      <c r="DR74" s="229"/>
      <c r="DS74" s="229"/>
      <c r="DT74" s="22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  <c r="EQ74" s="229"/>
      <c r="ER74" s="229"/>
      <c r="ES74" s="229"/>
      <c r="ET74" s="229"/>
      <c r="EU74" s="229"/>
      <c r="EV74" s="229"/>
      <c r="EW74" s="229"/>
      <c r="EX74" s="229"/>
      <c r="EY74" s="229"/>
      <c r="EZ74" s="229"/>
      <c r="FA74" s="229"/>
      <c r="FB74" s="229"/>
      <c r="FC74" s="229"/>
      <c r="FD74" s="229"/>
      <c r="FE74" s="229"/>
      <c r="FF74" s="229"/>
      <c r="FG74" s="229"/>
      <c r="FH74" s="229"/>
      <c r="FI74" s="229"/>
      <c r="FJ74" s="229"/>
      <c r="FK74" s="229"/>
      <c r="FL74" s="229"/>
      <c r="FM74" s="229"/>
      <c r="FN74" s="229"/>
      <c r="FO74" s="229"/>
      <c r="FP74" s="229"/>
      <c r="FQ74" s="229"/>
      <c r="FR74" s="229"/>
      <c r="FS74" s="229"/>
      <c r="FT74" s="229"/>
      <c r="FU74" s="229"/>
      <c r="FV74" s="229"/>
      <c r="FW74" s="229"/>
      <c r="FX74" s="229"/>
      <c r="FY74" s="229"/>
      <c r="FZ74" s="229"/>
      <c r="GA74" s="229"/>
      <c r="GB74" s="229"/>
      <c r="GC74" s="229"/>
      <c r="GD74" s="229"/>
      <c r="GE74" s="229"/>
      <c r="GF74" s="229"/>
      <c r="GG74" s="229"/>
      <c r="GH74" s="229"/>
      <c r="GI74" s="229"/>
      <c r="GJ74" s="229"/>
      <c r="GK74" s="229"/>
      <c r="GL74" s="229"/>
      <c r="GM74" s="229"/>
      <c r="GN74" s="229"/>
      <c r="GO74" s="229"/>
      <c r="GP74" s="229"/>
      <c r="GQ74" s="229"/>
      <c r="GR74" s="229"/>
      <c r="GS74" s="229"/>
      <c r="GT74" s="229"/>
      <c r="GU74" s="229"/>
      <c r="GV74" s="229"/>
      <c r="GW74" s="229"/>
      <c r="GX74" s="229"/>
      <c r="GY74" s="229"/>
      <c r="GZ74" s="229"/>
      <c r="HA74" s="229"/>
      <c r="HB74" s="229"/>
      <c r="HC74" s="229"/>
      <c r="HD74" s="229"/>
      <c r="HE74" s="229"/>
      <c r="HF74" s="229"/>
      <c r="HG74" s="229"/>
      <c r="HH74" s="229"/>
      <c r="HI74" s="229"/>
      <c r="HJ74" s="229"/>
      <c r="HK74" s="229"/>
      <c r="HL74" s="229"/>
      <c r="HM74" s="229"/>
      <c r="HN74" s="229"/>
      <c r="HO74" s="229"/>
      <c r="HP74" s="229"/>
      <c r="HQ74" s="229"/>
      <c r="HR74" s="229"/>
      <c r="HS74" s="229"/>
      <c r="HT74" s="229"/>
      <c r="HU74" s="229"/>
      <c r="HV74" s="229"/>
      <c r="HW74" s="229"/>
      <c r="HX74" s="229"/>
      <c r="HY74" s="229"/>
      <c r="HZ74" s="229"/>
      <c r="IA74" s="229"/>
      <c r="IB74" s="229"/>
      <c r="IC74" s="229"/>
      <c r="ID74" s="229"/>
      <c r="IE74" s="229"/>
      <c r="IF74" s="229"/>
      <c r="IG74" s="229"/>
      <c r="IH74" s="229"/>
      <c r="II74" s="229"/>
      <c r="IJ74" s="229"/>
      <c r="IK74" s="229"/>
      <c r="IL74" s="229"/>
      <c r="IM74" s="229"/>
      <c r="IN74" s="229"/>
      <c r="IO74" s="229"/>
    </row>
    <row r="75" spans="1:249" ht="18" customHeight="1">
      <c r="A75" s="258" t="s">
        <v>36</v>
      </c>
      <c r="B75" s="258"/>
      <c r="C75" s="258"/>
      <c r="D75" s="250">
        <f>SUM(D76:D94)</f>
        <v>649</v>
      </c>
      <c r="E75" s="250">
        <f t="shared" ref="E75:Q75" si="39">SUM(E76:E94)</f>
        <v>293</v>
      </c>
      <c r="F75" s="250">
        <f t="shared" si="39"/>
        <v>0</v>
      </c>
      <c r="G75" s="250">
        <f t="shared" si="39"/>
        <v>0</v>
      </c>
      <c r="H75" s="250">
        <f t="shared" si="39"/>
        <v>409</v>
      </c>
      <c r="I75" s="250">
        <f t="shared" si="39"/>
        <v>167</v>
      </c>
      <c r="J75" s="250">
        <f t="shared" si="39"/>
        <v>240</v>
      </c>
      <c r="K75" s="250">
        <f t="shared" si="39"/>
        <v>126</v>
      </c>
      <c r="L75" s="250">
        <f t="shared" si="39"/>
        <v>7</v>
      </c>
      <c r="M75" s="250">
        <f t="shared" si="39"/>
        <v>0</v>
      </c>
      <c r="N75" s="250">
        <f t="shared" si="39"/>
        <v>4</v>
      </c>
      <c r="O75" s="250">
        <f t="shared" si="39"/>
        <v>0</v>
      </c>
      <c r="P75" s="250">
        <f t="shared" si="39"/>
        <v>3</v>
      </c>
      <c r="Q75" s="250">
        <f t="shared" si="39"/>
        <v>0</v>
      </c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  <c r="BC75" s="229"/>
      <c r="BD75" s="229"/>
      <c r="BE75" s="229"/>
      <c r="BF75" s="229"/>
      <c r="BG75" s="229"/>
      <c r="BH75" s="229"/>
      <c r="BI75" s="229"/>
      <c r="BJ75" s="229"/>
      <c r="BK75" s="229"/>
      <c r="BL75" s="229"/>
      <c r="BM75" s="229"/>
      <c r="BN75" s="229"/>
      <c r="BO75" s="229"/>
      <c r="BP75" s="229"/>
      <c r="BQ75" s="229"/>
      <c r="BR75" s="229"/>
      <c r="BS75" s="229"/>
      <c r="BT75" s="229"/>
      <c r="BU75" s="229"/>
      <c r="BV75" s="229"/>
      <c r="BW75" s="229"/>
      <c r="BX75" s="229"/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29"/>
      <c r="CO75" s="229"/>
      <c r="CP75" s="229"/>
      <c r="CQ75" s="229"/>
      <c r="CR75" s="229"/>
      <c r="CS75" s="229"/>
      <c r="CT75" s="229"/>
      <c r="CU75" s="229"/>
      <c r="CV75" s="229"/>
      <c r="CW75" s="229"/>
      <c r="CX75" s="229"/>
      <c r="CY75" s="229"/>
      <c r="CZ75" s="229"/>
      <c r="DA75" s="229"/>
      <c r="DB75" s="229"/>
      <c r="DC75" s="229"/>
      <c r="DD75" s="229"/>
      <c r="DE75" s="229"/>
      <c r="DF75" s="229"/>
      <c r="DG75" s="229"/>
      <c r="DH75" s="229"/>
      <c r="DI75" s="229"/>
      <c r="DJ75" s="229"/>
      <c r="DK75" s="229"/>
      <c r="DL75" s="229"/>
      <c r="DM75" s="229"/>
      <c r="DN75" s="229"/>
      <c r="DO75" s="229"/>
      <c r="DP75" s="229"/>
      <c r="DQ75" s="229"/>
      <c r="DR75" s="229"/>
      <c r="DS75" s="229"/>
      <c r="DT75" s="229"/>
      <c r="DU75" s="229"/>
      <c r="DV75" s="229"/>
      <c r="DW75" s="229"/>
      <c r="DX75" s="229"/>
      <c r="DY75" s="229"/>
      <c r="DZ75" s="229"/>
      <c r="EA75" s="229"/>
      <c r="EB75" s="229"/>
      <c r="EC75" s="229"/>
      <c r="ED75" s="229"/>
      <c r="EE75" s="229"/>
      <c r="EF75" s="229"/>
      <c r="EG75" s="229"/>
      <c r="EH75" s="229"/>
      <c r="EI75" s="229"/>
      <c r="EJ75" s="229"/>
      <c r="EK75" s="229"/>
      <c r="EL75" s="229"/>
      <c r="EM75" s="229"/>
      <c r="EN75" s="229"/>
      <c r="EO75" s="229"/>
      <c r="EP75" s="229"/>
      <c r="EQ75" s="229"/>
      <c r="ER75" s="229"/>
      <c r="ES75" s="229"/>
      <c r="ET75" s="229"/>
      <c r="EU75" s="229"/>
      <c r="EV75" s="229"/>
      <c r="EW75" s="229"/>
      <c r="EX75" s="229"/>
      <c r="EY75" s="229"/>
      <c r="EZ75" s="229"/>
      <c r="FA75" s="229"/>
      <c r="FB75" s="229"/>
      <c r="FC75" s="229"/>
      <c r="FD75" s="229"/>
      <c r="FE75" s="229"/>
      <c r="FF75" s="229"/>
      <c r="FG75" s="229"/>
      <c r="FH75" s="229"/>
      <c r="FI75" s="229"/>
      <c r="FJ75" s="229"/>
      <c r="FK75" s="229"/>
      <c r="FL75" s="229"/>
      <c r="FM75" s="229"/>
      <c r="FN75" s="229"/>
      <c r="FO75" s="229"/>
      <c r="FP75" s="229"/>
      <c r="FQ75" s="229"/>
      <c r="FR75" s="229"/>
      <c r="FS75" s="229"/>
      <c r="FT75" s="229"/>
      <c r="FU75" s="229"/>
      <c r="FV75" s="229"/>
      <c r="FW75" s="229"/>
      <c r="FX75" s="229"/>
      <c r="FY75" s="229"/>
      <c r="FZ75" s="229"/>
      <c r="GA75" s="229"/>
      <c r="GB75" s="229"/>
      <c r="GC75" s="229"/>
      <c r="GD75" s="229"/>
      <c r="GE75" s="229"/>
      <c r="GF75" s="229"/>
      <c r="GG75" s="229"/>
      <c r="GH75" s="229"/>
      <c r="GI75" s="229"/>
      <c r="GJ75" s="229"/>
      <c r="GK75" s="229"/>
      <c r="GL75" s="229"/>
      <c r="GM75" s="229"/>
      <c r="GN75" s="229"/>
      <c r="GO75" s="229"/>
      <c r="GP75" s="229"/>
      <c r="GQ75" s="229"/>
      <c r="GR75" s="229"/>
      <c r="GS75" s="229"/>
      <c r="GT75" s="229"/>
      <c r="GU75" s="229"/>
      <c r="GV75" s="229"/>
      <c r="GW75" s="229"/>
      <c r="GX75" s="229"/>
      <c r="GY75" s="229"/>
      <c r="GZ75" s="229"/>
      <c r="HA75" s="229"/>
      <c r="HB75" s="229"/>
      <c r="HC75" s="229"/>
      <c r="HD75" s="229"/>
      <c r="HE75" s="229"/>
      <c r="HF75" s="229"/>
      <c r="HG75" s="229"/>
      <c r="HH75" s="229"/>
      <c r="HI75" s="229"/>
      <c r="HJ75" s="229"/>
      <c r="HK75" s="229"/>
      <c r="HL75" s="229"/>
      <c r="HM75" s="229"/>
      <c r="HN75" s="229"/>
      <c r="HO75" s="229"/>
      <c r="HP75" s="229"/>
      <c r="HQ75" s="229"/>
      <c r="HR75" s="229"/>
      <c r="HS75" s="229"/>
      <c r="HT75" s="229"/>
      <c r="HU75" s="229"/>
      <c r="HV75" s="229"/>
      <c r="HW75" s="229"/>
      <c r="HX75" s="229"/>
      <c r="HY75" s="229"/>
      <c r="HZ75" s="229"/>
      <c r="IA75" s="229"/>
      <c r="IB75" s="229"/>
      <c r="IC75" s="229"/>
      <c r="ID75" s="229"/>
      <c r="IE75" s="229"/>
      <c r="IF75" s="229"/>
      <c r="IG75" s="229"/>
      <c r="IH75" s="229"/>
      <c r="II75" s="229"/>
      <c r="IJ75" s="229"/>
      <c r="IK75" s="229"/>
      <c r="IL75" s="229"/>
      <c r="IM75" s="229"/>
      <c r="IN75" s="229"/>
      <c r="IO75" s="229"/>
    </row>
    <row r="76" spans="1:249">
      <c r="A76" s="35" t="s">
        <v>1274</v>
      </c>
      <c r="B76" s="259" t="s">
        <v>218</v>
      </c>
      <c r="C76" s="255" t="s">
        <v>14</v>
      </c>
      <c r="D76" s="61">
        <f>+F76+H76+J76</f>
        <v>18</v>
      </c>
      <c r="E76" s="61">
        <f>+G76+I76+K76</f>
        <v>8</v>
      </c>
      <c r="F76" s="33"/>
      <c r="G76" s="33"/>
      <c r="H76" s="61">
        <v>18</v>
      </c>
      <c r="I76" s="61">
        <v>8</v>
      </c>
      <c r="J76" s="33"/>
      <c r="K76" s="33"/>
      <c r="L76" s="33">
        <f>+N76+P76</f>
        <v>0</v>
      </c>
      <c r="M76" s="33">
        <f>+O76+Q76</f>
        <v>0</v>
      </c>
      <c r="N76" s="33"/>
      <c r="O76" s="33"/>
      <c r="P76" s="33"/>
      <c r="Q76" s="33"/>
      <c r="R76" s="229"/>
      <c r="S76" s="229"/>
      <c r="T76" s="229"/>
      <c r="U76" s="229"/>
      <c r="V76" s="229"/>
      <c r="W76" s="229"/>
      <c r="X76" s="229"/>
      <c r="Y76" s="229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229"/>
      <c r="AL76" s="229"/>
      <c r="AM76" s="229"/>
      <c r="AN76" s="229"/>
      <c r="AO76" s="229"/>
      <c r="AP76" s="229"/>
      <c r="AQ76" s="229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229"/>
      <c r="BD76" s="229"/>
      <c r="BE76" s="229"/>
      <c r="BF76" s="229"/>
      <c r="BG76" s="229"/>
      <c r="BH76" s="229"/>
      <c r="BI76" s="229"/>
      <c r="BJ76" s="229"/>
      <c r="BK76" s="229"/>
      <c r="BL76" s="229"/>
      <c r="BM76" s="229"/>
      <c r="BN76" s="229"/>
      <c r="BO76" s="229"/>
      <c r="BP76" s="229"/>
      <c r="BQ76" s="229"/>
      <c r="BR76" s="229"/>
      <c r="BS76" s="229"/>
      <c r="BT76" s="229"/>
      <c r="BU76" s="229"/>
      <c r="BV76" s="229"/>
      <c r="BW76" s="229"/>
      <c r="BX76" s="229"/>
      <c r="BY76" s="229"/>
      <c r="BZ76" s="229"/>
      <c r="CA76" s="229"/>
      <c r="CB76" s="229"/>
      <c r="CC76" s="229"/>
      <c r="CD76" s="229"/>
      <c r="CE76" s="229"/>
      <c r="CF76" s="229"/>
      <c r="CG76" s="229"/>
      <c r="CH76" s="229"/>
      <c r="CI76" s="229"/>
      <c r="CJ76" s="229"/>
      <c r="CK76" s="229"/>
      <c r="CL76" s="229"/>
      <c r="CM76" s="229"/>
      <c r="CN76" s="229"/>
      <c r="CO76" s="229"/>
      <c r="CP76" s="229"/>
      <c r="CQ76" s="229"/>
      <c r="CR76" s="229"/>
      <c r="CS76" s="229"/>
      <c r="CT76" s="229"/>
      <c r="CU76" s="229"/>
      <c r="CV76" s="229"/>
      <c r="CW76" s="229"/>
      <c r="CX76" s="229"/>
      <c r="CY76" s="229"/>
      <c r="CZ76" s="229"/>
      <c r="DA76" s="229"/>
      <c r="DB76" s="229"/>
      <c r="DC76" s="229"/>
      <c r="DD76" s="229"/>
      <c r="DE76" s="229"/>
      <c r="DF76" s="229"/>
      <c r="DG76" s="229"/>
      <c r="DH76" s="229"/>
      <c r="DI76" s="229"/>
      <c r="DJ76" s="229"/>
      <c r="DK76" s="229"/>
      <c r="DL76" s="229"/>
      <c r="DM76" s="229"/>
      <c r="DN76" s="229"/>
      <c r="DO76" s="229"/>
      <c r="DP76" s="229"/>
      <c r="DQ76" s="229"/>
      <c r="DR76" s="229"/>
      <c r="DS76" s="229"/>
      <c r="DT76" s="229"/>
      <c r="DU76" s="229"/>
      <c r="DV76" s="229"/>
      <c r="DW76" s="229"/>
      <c r="DX76" s="229"/>
      <c r="DY76" s="229"/>
      <c r="DZ76" s="229"/>
      <c r="EA76" s="229"/>
      <c r="EB76" s="229"/>
      <c r="EC76" s="229"/>
      <c r="ED76" s="229"/>
      <c r="EE76" s="229"/>
      <c r="EF76" s="229"/>
      <c r="EG76" s="229"/>
      <c r="EH76" s="229"/>
      <c r="EI76" s="229"/>
      <c r="EJ76" s="229"/>
      <c r="EK76" s="229"/>
      <c r="EL76" s="229"/>
      <c r="EM76" s="229"/>
      <c r="EN76" s="229"/>
      <c r="EO76" s="229"/>
      <c r="EP76" s="229"/>
      <c r="EQ76" s="229"/>
      <c r="ER76" s="229"/>
      <c r="ES76" s="229"/>
      <c r="ET76" s="229"/>
      <c r="EU76" s="229"/>
      <c r="EV76" s="229"/>
      <c r="EW76" s="229"/>
      <c r="EX76" s="229"/>
      <c r="EY76" s="229"/>
      <c r="EZ76" s="229"/>
      <c r="FA76" s="229"/>
      <c r="FB76" s="229"/>
      <c r="FC76" s="229"/>
      <c r="FD76" s="229"/>
      <c r="FE76" s="229"/>
      <c r="FF76" s="229"/>
      <c r="FG76" s="229"/>
      <c r="FH76" s="229"/>
      <c r="FI76" s="229"/>
      <c r="FJ76" s="229"/>
      <c r="FK76" s="229"/>
      <c r="FL76" s="229"/>
      <c r="FM76" s="229"/>
      <c r="FN76" s="229"/>
      <c r="FO76" s="229"/>
      <c r="FP76" s="229"/>
      <c r="FQ76" s="229"/>
      <c r="FR76" s="229"/>
      <c r="FS76" s="229"/>
      <c r="FT76" s="229"/>
      <c r="FU76" s="229"/>
      <c r="FV76" s="229"/>
      <c r="FW76" s="229"/>
      <c r="FX76" s="229"/>
      <c r="FY76" s="229"/>
      <c r="FZ76" s="229"/>
      <c r="GA76" s="229"/>
      <c r="GB76" s="229"/>
      <c r="GC76" s="229"/>
      <c r="GD76" s="229"/>
      <c r="GE76" s="229"/>
      <c r="GF76" s="229"/>
      <c r="GG76" s="229"/>
      <c r="GH76" s="229"/>
      <c r="GI76" s="229"/>
      <c r="GJ76" s="229"/>
      <c r="GK76" s="229"/>
      <c r="GL76" s="229"/>
      <c r="GM76" s="229"/>
      <c r="GN76" s="229"/>
      <c r="GO76" s="229"/>
      <c r="GP76" s="229"/>
      <c r="GQ76" s="229"/>
      <c r="GR76" s="229"/>
      <c r="GS76" s="229"/>
      <c r="GT76" s="229"/>
      <c r="GU76" s="229"/>
      <c r="GV76" s="229"/>
      <c r="GW76" s="229"/>
      <c r="GX76" s="229"/>
      <c r="GY76" s="229"/>
      <c r="GZ76" s="229"/>
      <c r="HA76" s="229"/>
      <c r="HB76" s="229"/>
      <c r="HC76" s="229"/>
      <c r="HD76" s="229"/>
      <c r="HE76" s="229"/>
      <c r="HF76" s="229"/>
      <c r="HG76" s="229"/>
      <c r="HH76" s="229"/>
      <c r="HI76" s="229"/>
      <c r="HJ76" s="229"/>
      <c r="HK76" s="229"/>
      <c r="HL76" s="229"/>
      <c r="HM76" s="229"/>
      <c r="HN76" s="229"/>
      <c r="HO76" s="229"/>
      <c r="HP76" s="229"/>
      <c r="HQ76" s="229"/>
      <c r="HR76" s="229"/>
      <c r="HS76" s="229"/>
      <c r="HT76" s="229"/>
      <c r="HU76" s="229"/>
      <c r="HV76" s="229"/>
      <c r="HW76" s="229"/>
      <c r="HX76" s="229"/>
      <c r="HY76" s="229"/>
      <c r="HZ76" s="229"/>
      <c r="IA76" s="229"/>
      <c r="IB76" s="229"/>
      <c r="IC76" s="229"/>
      <c r="ID76" s="229"/>
      <c r="IE76" s="229"/>
      <c r="IF76" s="229"/>
      <c r="IG76" s="229"/>
      <c r="IH76" s="229"/>
      <c r="II76" s="229"/>
      <c r="IJ76" s="229"/>
      <c r="IK76" s="229"/>
      <c r="IL76" s="229"/>
      <c r="IM76" s="229"/>
      <c r="IN76" s="229"/>
      <c r="IO76" s="229"/>
    </row>
    <row r="77" spans="1:249" ht="28.5">
      <c r="A77" s="33" t="s">
        <v>38</v>
      </c>
      <c r="B77" s="259" t="s">
        <v>96</v>
      </c>
      <c r="C77" s="255" t="s">
        <v>15</v>
      </c>
      <c r="D77" s="61">
        <f t="shared" ref="D77:E94" si="40">+F77+H77+J77</f>
        <v>11</v>
      </c>
      <c r="E77" s="61">
        <f t="shared" si="40"/>
        <v>5</v>
      </c>
      <c r="F77" s="33"/>
      <c r="G77" s="33"/>
      <c r="H77" s="61">
        <v>11</v>
      </c>
      <c r="I77" s="61">
        <v>5</v>
      </c>
      <c r="J77" s="33"/>
      <c r="K77" s="33"/>
      <c r="L77" s="33">
        <f t="shared" ref="L77:M94" si="41">+N77+P77</f>
        <v>0</v>
      </c>
      <c r="M77" s="33">
        <f t="shared" si="41"/>
        <v>0</v>
      </c>
      <c r="N77" s="33"/>
      <c r="O77" s="33"/>
      <c r="P77" s="33"/>
      <c r="Q77" s="33"/>
      <c r="R77" s="229"/>
      <c r="S77" s="229"/>
      <c r="T77" s="229"/>
      <c r="U77" s="229"/>
      <c r="V77" s="229"/>
      <c r="W77" s="229"/>
      <c r="X77" s="229"/>
      <c r="Y77" s="229"/>
      <c r="Z77" s="229"/>
      <c r="AA77" s="229"/>
      <c r="AB77" s="229"/>
      <c r="AC77" s="229"/>
      <c r="AD77" s="229"/>
      <c r="AE77" s="229"/>
      <c r="AF77" s="229"/>
      <c r="AG77" s="229"/>
      <c r="AH77" s="229"/>
      <c r="AI77" s="229"/>
      <c r="AJ77" s="229"/>
      <c r="AK77" s="229"/>
      <c r="AL77" s="229"/>
      <c r="AM77" s="229"/>
      <c r="AN77" s="229"/>
      <c r="AO77" s="229"/>
      <c r="AP77" s="229"/>
      <c r="AQ77" s="229"/>
      <c r="AR77" s="229"/>
      <c r="AS77" s="229"/>
      <c r="AT77" s="229"/>
      <c r="AU77" s="229"/>
      <c r="AV77" s="229"/>
      <c r="AW77" s="229"/>
      <c r="AX77" s="229"/>
      <c r="AY77" s="229"/>
      <c r="AZ77" s="229"/>
      <c r="BA77" s="229"/>
      <c r="BB77" s="229"/>
      <c r="BC77" s="229"/>
      <c r="BD77" s="229"/>
      <c r="BE77" s="229"/>
      <c r="BF77" s="229"/>
      <c r="BG77" s="229"/>
      <c r="BH77" s="229"/>
      <c r="BI77" s="229"/>
      <c r="BJ77" s="229"/>
      <c r="BK77" s="229"/>
      <c r="BL77" s="229"/>
      <c r="BM77" s="229"/>
      <c r="BN77" s="229"/>
      <c r="BO77" s="229"/>
      <c r="BP77" s="229"/>
      <c r="BQ77" s="229"/>
      <c r="BR77" s="229"/>
      <c r="BS77" s="229"/>
      <c r="BT77" s="229"/>
      <c r="BU77" s="229"/>
      <c r="BV77" s="229"/>
      <c r="BW77" s="229"/>
      <c r="BX77" s="229"/>
      <c r="BY77" s="229"/>
      <c r="BZ77" s="229"/>
      <c r="CA77" s="229"/>
      <c r="CB77" s="229"/>
      <c r="CC77" s="229"/>
      <c r="CD77" s="229"/>
      <c r="CE77" s="229"/>
      <c r="CF77" s="229"/>
      <c r="CG77" s="229"/>
      <c r="CH77" s="229"/>
      <c r="CI77" s="229"/>
      <c r="CJ77" s="229"/>
      <c r="CK77" s="229"/>
      <c r="CL77" s="229"/>
      <c r="CM77" s="229"/>
      <c r="CN77" s="229"/>
      <c r="CO77" s="229"/>
      <c r="CP77" s="229"/>
      <c r="CQ77" s="229"/>
      <c r="CR77" s="229"/>
      <c r="CS77" s="229"/>
      <c r="CT77" s="229"/>
      <c r="CU77" s="229"/>
      <c r="CV77" s="229"/>
      <c r="CW77" s="229"/>
      <c r="CX77" s="229"/>
      <c r="CY77" s="229"/>
      <c r="CZ77" s="229"/>
      <c r="DA77" s="229"/>
      <c r="DB77" s="229"/>
      <c r="DC77" s="229"/>
      <c r="DD77" s="229"/>
      <c r="DE77" s="229"/>
      <c r="DF77" s="229"/>
      <c r="DG77" s="229"/>
      <c r="DH77" s="229"/>
      <c r="DI77" s="229"/>
      <c r="DJ77" s="229"/>
      <c r="DK77" s="229"/>
      <c r="DL77" s="229"/>
      <c r="DM77" s="229"/>
      <c r="DN77" s="229"/>
      <c r="DO77" s="229"/>
      <c r="DP77" s="229"/>
      <c r="DQ77" s="229"/>
      <c r="DR77" s="229"/>
      <c r="DS77" s="229"/>
      <c r="DT77" s="229"/>
      <c r="DU77" s="229"/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  <c r="EQ77" s="229"/>
      <c r="ER77" s="229"/>
      <c r="ES77" s="229"/>
      <c r="ET77" s="229"/>
      <c r="EU77" s="229"/>
      <c r="EV77" s="229"/>
      <c r="EW77" s="229"/>
      <c r="EX77" s="229"/>
      <c r="EY77" s="229"/>
      <c r="EZ77" s="229"/>
      <c r="FA77" s="229"/>
      <c r="FB77" s="229"/>
      <c r="FC77" s="229"/>
      <c r="FD77" s="229"/>
      <c r="FE77" s="229"/>
      <c r="FF77" s="229"/>
      <c r="FG77" s="229"/>
      <c r="FH77" s="229"/>
      <c r="FI77" s="229"/>
      <c r="FJ77" s="229"/>
      <c r="FK77" s="229"/>
      <c r="FL77" s="229"/>
      <c r="FM77" s="229"/>
      <c r="FN77" s="229"/>
      <c r="FO77" s="229"/>
      <c r="FP77" s="229"/>
      <c r="FQ77" s="229"/>
      <c r="FR77" s="229"/>
      <c r="FS77" s="229"/>
      <c r="FT77" s="229"/>
      <c r="FU77" s="229"/>
      <c r="FV77" s="229"/>
      <c r="FW77" s="229"/>
      <c r="FX77" s="229"/>
      <c r="FY77" s="229"/>
      <c r="FZ77" s="229"/>
      <c r="GA77" s="229"/>
      <c r="GB77" s="229"/>
      <c r="GC77" s="229"/>
      <c r="GD77" s="229"/>
      <c r="GE77" s="229"/>
      <c r="GF77" s="229"/>
      <c r="GG77" s="229"/>
      <c r="GH77" s="229"/>
      <c r="GI77" s="229"/>
      <c r="GJ77" s="229"/>
      <c r="GK77" s="229"/>
      <c r="GL77" s="229"/>
      <c r="GM77" s="229"/>
      <c r="GN77" s="229"/>
      <c r="GO77" s="229"/>
      <c r="GP77" s="229"/>
      <c r="GQ77" s="229"/>
      <c r="GR77" s="229"/>
      <c r="GS77" s="229"/>
      <c r="GT77" s="229"/>
      <c r="GU77" s="229"/>
      <c r="GV77" s="229"/>
      <c r="GW77" s="229"/>
      <c r="GX77" s="229"/>
      <c r="GY77" s="229"/>
      <c r="GZ77" s="229"/>
      <c r="HA77" s="229"/>
      <c r="HB77" s="229"/>
      <c r="HC77" s="229"/>
      <c r="HD77" s="229"/>
      <c r="HE77" s="229"/>
      <c r="HF77" s="229"/>
      <c r="HG77" s="229"/>
      <c r="HH77" s="229"/>
      <c r="HI77" s="229"/>
      <c r="HJ77" s="229"/>
      <c r="HK77" s="229"/>
      <c r="HL77" s="229"/>
      <c r="HM77" s="229"/>
      <c r="HN77" s="229"/>
      <c r="HO77" s="229"/>
      <c r="HP77" s="229"/>
      <c r="HQ77" s="229"/>
      <c r="HR77" s="229"/>
      <c r="HS77" s="229"/>
      <c r="HT77" s="229"/>
      <c r="HU77" s="229"/>
      <c r="HV77" s="229"/>
      <c r="HW77" s="229"/>
      <c r="HX77" s="229"/>
      <c r="HY77" s="229"/>
      <c r="HZ77" s="229"/>
      <c r="IA77" s="229"/>
      <c r="IB77" s="229"/>
      <c r="IC77" s="229"/>
      <c r="ID77" s="229"/>
      <c r="IE77" s="229"/>
      <c r="IF77" s="229"/>
      <c r="IG77" s="229"/>
      <c r="IH77" s="229"/>
      <c r="II77" s="229"/>
      <c r="IJ77" s="229"/>
      <c r="IK77" s="229"/>
      <c r="IL77" s="229"/>
      <c r="IM77" s="229"/>
      <c r="IN77" s="229"/>
      <c r="IO77" s="229"/>
    </row>
    <row r="78" spans="1:249">
      <c r="A78" s="33" t="s">
        <v>41</v>
      </c>
      <c r="B78" s="259" t="s">
        <v>42</v>
      </c>
      <c r="C78" s="255" t="s">
        <v>16</v>
      </c>
      <c r="D78" s="61">
        <f t="shared" si="40"/>
        <v>54</v>
      </c>
      <c r="E78" s="61">
        <f t="shared" si="40"/>
        <v>54</v>
      </c>
      <c r="F78" s="33"/>
      <c r="G78" s="33"/>
      <c r="H78" s="61">
        <v>37</v>
      </c>
      <c r="I78" s="61">
        <v>37</v>
      </c>
      <c r="J78" s="33">
        <v>17</v>
      </c>
      <c r="K78" s="33">
        <v>17</v>
      </c>
      <c r="L78" s="33">
        <f t="shared" si="41"/>
        <v>0</v>
      </c>
      <c r="M78" s="33">
        <f t="shared" si="41"/>
        <v>0</v>
      </c>
      <c r="N78" s="33"/>
      <c r="O78" s="33"/>
      <c r="P78" s="33"/>
      <c r="Q78" s="33"/>
      <c r="R78" s="229"/>
      <c r="S78" s="229"/>
      <c r="T78" s="229"/>
      <c r="U78" s="229"/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29"/>
      <c r="AL78" s="229"/>
      <c r="AM78" s="229"/>
      <c r="AN78" s="229"/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29"/>
      <c r="BE78" s="229"/>
      <c r="BF78" s="229"/>
      <c r="BG78" s="229"/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29"/>
      <c r="BW78" s="229"/>
      <c r="BX78" s="229"/>
      <c r="BY78" s="229"/>
      <c r="BZ78" s="229"/>
      <c r="CA78" s="229"/>
      <c r="CB78" s="229"/>
      <c r="CC78" s="229"/>
      <c r="CD78" s="229"/>
      <c r="CE78" s="229"/>
      <c r="CF78" s="229"/>
      <c r="CG78" s="229"/>
      <c r="CH78" s="229"/>
      <c r="CI78" s="229"/>
      <c r="CJ78" s="229"/>
      <c r="CK78" s="229"/>
      <c r="CL78" s="229"/>
      <c r="CM78" s="229"/>
      <c r="CN78" s="229"/>
      <c r="CO78" s="229"/>
      <c r="CP78" s="229"/>
      <c r="CQ78" s="229"/>
      <c r="CR78" s="229"/>
      <c r="CS78" s="229"/>
      <c r="CT78" s="229"/>
      <c r="CU78" s="229"/>
      <c r="CV78" s="229"/>
      <c r="CW78" s="229"/>
      <c r="CX78" s="229"/>
      <c r="CY78" s="229"/>
      <c r="CZ78" s="229"/>
      <c r="DA78" s="229"/>
      <c r="DB78" s="229"/>
      <c r="DC78" s="229"/>
      <c r="DD78" s="229"/>
      <c r="DE78" s="229"/>
      <c r="DF78" s="229"/>
      <c r="DG78" s="229"/>
      <c r="DH78" s="229"/>
      <c r="DI78" s="229"/>
      <c r="DJ78" s="229"/>
      <c r="DK78" s="229"/>
      <c r="DL78" s="229"/>
      <c r="DM78" s="229"/>
      <c r="DN78" s="229"/>
      <c r="DO78" s="229"/>
      <c r="DP78" s="229"/>
      <c r="DQ78" s="229"/>
      <c r="DR78" s="229"/>
      <c r="DS78" s="229"/>
      <c r="DT78" s="22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229"/>
      <c r="FF78" s="229"/>
      <c r="FG78" s="229"/>
      <c r="FH78" s="229"/>
      <c r="FI78" s="229"/>
      <c r="FJ78" s="229"/>
      <c r="FK78" s="229"/>
      <c r="FL78" s="229"/>
      <c r="FM78" s="229"/>
      <c r="FN78" s="229"/>
      <c r="FO78" s="229"/>
      <c r="FP78" s="229"/>
      <c r="FQ78" s="229"/>
      <c r="FR78" s="229"/>
      <c r="FS78" s="229"/>
      <c r="FT78" s="229"/>
      <c r="FU78" s="229"/>
      <c r="FV78" s="229"/>
      <c r="FW78" s="229"/>
      <c r="FX78" s="229"/>
      <c r="FY78" s="229"/>
      <c r="FZ78" s="229"/>
      <c r="GA78" s="229"/>
      <c r="GB78" s="229"/>
      <c r="GC78" s="229"/>
      <c r="GD78" s="229"/>
      <c r="GE78" s="229"/>
      <c r="GF78" s="229"/>
      <c r="GG78" s="229"/>
      <c r="GH78" s="229"/>
      <c r="GI78" s="229"/>
      <c r="GJ78" s="229"/>
      <c r="GK78" s="229"/>
      <c r="GL78" s="229"/>
      <c r="GM78" s="229"/>
      <c r="GN78" s="229"/>
      <c r="GO78" s="229"/>
      <c r="GP78" s="229"/>
      <c r="GQ78" s="229"/>
      <c r="GR78" s="229"/>
      <c r="GS78" s="229"/>
      <c r="GT78" s="229"/>
      <c r="GU78" s="229"/>
      <c r="GV78" s="229"/>
      <c r="GW78" s="229"/>
      <c r="GX78" s="229"/>
      <c r="GY78" s="229"/>
      <c r="GZ78" s="229"/>
      <c r="HA78" s="229"/>
      <c r="HB78" s="229"/>
      <c r="HC78" s="229"/>
      <c r="HD78" s="229"/>
      <c r="HE78" s="229"/>
      <c r="HF78" s="229"/>
      <c r="HG78" s="229"/>
      <c r="HH78" s="229"/>
      <c r="HI78" s="229"/>
      <c r="HJ78" s="229"/>
      <c r="HK78" s="229"/>
      <c r="HL78" s="229"/>
      <c r="HM78" s="229"/>
      <c r="HN78" s="229"/>
      <c r="HO78" s="229"/>
      <c r="HP78" s="229"/>
      <c r="HQ78" s="229"/>
      <c r="HR78" s="229"/>
      <c r="HS78" s="229"/>
      <c r="HT78" s="229"/>
      <c r="HU78" s="229"/>
      <c r="HV78" s="229"/>
      <c r="HW78" s="229"/>
      <c r="HX78" s="229"/>
      <c r="HY78" s="229"/>
      <c r="HZ78" s="229"/>
      <c r="IA78" s="229"/>
      <c r="IB78" s="229"/>
      <c r="IC78" s="229"/>
      <c r="ID78" s="229"/>
      <c r="IE78" s="229"/>
      <c r="IF78" s="229"/>
      <c r="IG78" s="229"/>
      <c r="IH78" s="229"/>
      <c r="II78" s="229"/>
      <c r="IJ78" s="229"/>
      <c r="IK78" s="229"/>
      <c r="IL78" s="229"/>
      <c r="IM78" s="229"/>
      <c r="IN78" s="229"/>
      <c r="IO78" s="229"/>
    </row>
    <row r="79" spans="1:249">
      <c r="A79" s="33" t="s">
        <v>44</v>
      </c>
      <c r="B79" s="259" t="s">
        <v>45</v>
      </c>
      <c r="C79" s="255" t="s">
        <v>17</v>
      </c>
      <c r="D79" s="61">
        <f t="shared" si="40"/>
        <v>36</v>
      </c>
      <c r="E79" s="61">
        <f t="shared" si="40"/>
        <v>0</v>
      </c>
      <c r="F79" s="33"/>
      <c r="G79" s="33"/>
      <c r="H79" s="61">
        <v>36</v>
      </c>
      <c r="I79" s="61">
        <v>0</v>
      </c>
      <c r="J79" s="33"/>
      <c r="K79" s="33"/>
      <c r="L79" s="33">
        <f t="shared" si="41"/>
        <v>2</v>
      </c>
      <c r="M79" s="33">
        <f t="shared" si="41"/>
        <v>0</v>
      </c>
      <c r="N79" s="33">
        <v>1</v>
      </c>
      <c r="O79" s="33">
        <v>0</v>
      </c>
      <c r="P79" s="33">
        <v>1</v>
      </c>
      <c r="Q79" s="33">
        <v>0</v>
      </c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  <c r="BC79" s="229"/>
      <c r="BD79" s="229"/>
      <c r="BE79" s="229"/>
      <c r="BF79" s="229"/>
      <c r="BG79" s="229"/>
      <c r="BH79" s="229"/>
      <c r="BI79" s="229"/>
      <c r="BJ79" s="229"/>
      <c r="BK79" s="229"/>
      <c r="BL79" s="229"/>
      <c r="BM79" s="229"/>
      <c r="BN79" s="229"/>
      <c r="BO79" s="229"/>
      <c r="BP79" s="229"/>
      <c r="BQ79" s="229"/>
      <c r="BR79" s="229"/>
      <c r="BS79" s="229"/>
      <c r="BT79" s="229"/>
      <c r="BU79" s="229"/>
      <c r="BV79" s="229"/>
      <c r="BW79" s="229"/>
      <c r="BX79" s="229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29"/>
      <c r="CO79" s="229"/>
      <c r="CP79" s="229"/>
      <c r="CQ79" s="229"/>
      <c r="CR79" s="229"/>
      <c r="CS79" s="229"/>
      <c r="CT79" s="229"/>
      <c r="CU79" s="229"/>
      <c r="CV79" s="229"/>
      <c r="CW79" s="229"/>
      <c r="CX79" s="229"/>
      <c r="CY79" s="229"/>
      <c r="CZ79" s="229"/>
      <c r="DA79" s="229"/>
      <c r="DB79" s="229"/>
      <c r="DC79" s="229"/>
      <c r="DD79" s="229"/>
      <c r="DE79" s="229"/>
      <c r="DF79" s="229"/>
      <c r="DG79" s="229"/>
      <c r="DH79" s="229"/>
      <c r="DI79" s="229"/>
      <c r="DJ79" s="229"/>
      <c r="DK79" s="229"/>
      <c r="DL79" s="229"/>
      <c r="DM79" s="229"/>
      <c r="DN79" s="229"/>
      <c r="DO79" s="229"/>
      <c r="DP79" s="229"/>
      <c r="DQ79" s="229"/>
      <c r="DR79" s="229"/>
      <c r="DS79" s="229"/>
      <c r="DT79" s="229"/>
      <c r="DU79" s="229"/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  <c r="EQ79" s="229"/>
      <c r="ER79" s="229"/>
      <c r="ES79" s="229"/>
      <c r="ET79" s="229"/>
      <c r="EU79" s="229"/>
      <c r="EV79" s="229"/>
      <c r="EW79" s="229"/>
      <c r="EX79" s="229"/>
      <c r="EY79" s="229"/>
      <c r="EZ79" s="229"/>
      <c r="FA79" s="229"/>
      <c r="FB79" s="229"/>
      <c r="FC79" s="229"/>
      <c r="FD79" s="229"/>
      <c r="FE79" s="229"/>
      <c r="FF79" s="229"/>
      <c r="FG79" s="229"/>
      <c r="FH79" s="229"/>
      <c r="FI79" s="229"/>
      <c r="FJ79" s="229"/>
      <c r="FK79" s="229"/>
      <c r="FL79" s="229"/>
      <c r="FM79" s="229"/>
      <c r="FN79" s="229"/>
      <c r="FO79" s="229"/>
      <c r="FP79" s="229"/>
      <c r="FQ79" s="229"/>
      <c r="FR79" s="229"/>
      <c r="FS79" s="229"/>
      <c r="FT79" s="229"/>
      <c r="FU79" s="229"/>
      <c r="FV79" s="229"/>
      <c r="FW79" s="229"/>
      <c r="FX79" s="229"/>
      <c r="FY79" s="229"/>
      <c r="FZ79" s="229"/>
      <c r="GA79" s="229"/>
      <c r="GB79" s="229"/>
      <c r="GC79" s="229"/>
      <c r="GD79" s="229"/>
      <c r="GE79" s="229"/>
      <c r="GF79" s="229"/>
      <c r="GG79" s="229"/>
      <c r="GH79" s="229"/>
      <c r="GI79" s="229"/>
      <c r="GJ79" s="229"/>
      <c r="GK79" s="229"/>
      <c r="GL79" s="229"/>
      <c r="GM79" s="229"/>
      <c r="GN79" s="229"/>
      <c r="GO79" s="229"/>
      <c r="GP79" s="229"/>
      <c r="GQ79" s="229"/>
      <c r="GR79" s="229"/>
      <c r="GS79" s="229"/>
      <c r="GT79" s="229"/>
      <c r="GU79" s="229"/>
      <c r="GV79" s="229"/>
      <c r="GW79" s="229"/>
      <c r="GX79" s="229"/>
      <c r="GY79" s="229"/>
      <c r="GZ79" s="229"/>
      <c r="HA79" s="229"/>
      <c r="HB79" s="229"/>
      <c r="HC79" s="229"/>
      <c r="HD79" s="229"/>
      <c r="HE79" s="229"/>
      <c r="HF79" s="229"/>
      <c r="HG79" s="229"/>
      <c r="HH79" s="229"/>
      <c r="HI79" s="229"/>
      <c r="HJ79" s="229"/>
      <c r="HK79" s="229"/>
      <c r="HL79" s="229"/>
      <c r="HM79" s="229"/>
      <c r="HN79" s="229"/>
      <c r="HO79" s="229"/>
      <c r="HP79" s="229"/>
      <c r="HQ79" s="229"/>
      <c r="HR79" s="229"/>
      <c r="HS79" s="229"/>
      <c r="HT79" s="229"/>
      <c r="HU79" s="229"/>
      <c r="HV79" s="229"/>
      <c r="HW79" s="229"/>
      <c r="HX79" s="229"/>
      <c r="HY79" s="229"/>
      <c r="HZ79" s="229"/>
      <c r="IA79" s="229"/>
      <c r="IB79" s="229"/>
      <c r="IC79" s="229"/>
      <c r="ID79" s="229"/>
      <c r="IE79" s="229"/>
      <c r="IF79" s="229"/>
      <c r="IG79" s="229"/>
      <c r="IH79" s="229"/>
      <c r="II79" s="229"/>
      <c r="IJ79" s="229"/>
      <c r="IK79" s="229"/>
      <c r="IL79" s="229"/>
      <c r="IM79" s="229"/>
      <c r="IN79" s="229"/>
      <c r="IO79" s="229"/>
    </row>
    <row r="80" spans="1:249">
      <c r="A80" s="35" t="s">
        <v>47</v>
      </c>
      <c r="B80" s="46" t="s">
        <v>48</v>
      </c>
      <c r="C80" s="255" t="s">
        <v>21</v>
      </c>
      <c r="D80" s="61">
        <f t="shared" si="40"/>
        <v>36</v>
      </c>
      <c r="E80" s="61">
        <f t="shared" si="40"/>
        <v>0</v>
      </c>
      <c r="F80" s="33"/>
      <c r="G80" s="33"/>
      <c r="H80" s="61">
        <v>21</v>
      </c>
      <c r="I80" s="61">
        <v>0</v>
      </c>
      <c r="J80" s="33">
        <v>15</v>
      </c>
      <c r="K80" s="33">
        <v>0</v>
      </c>
      <c r="L80" s="33">
        <f t="shared" si="41"/>
        <v>1</v>
      </c>
      <c r="M80" s="33">
        <f t="shared" si="41"/>
        <v>0</v>
      </c>
      <c r="N80" s="33"/>
      <c r="O80" s="33"/>
      <c r="P80" s="33">
        <v>1</v>
      </c>
      <c r="Q80" s="33">
        <v>0</v>
      </c>
      <c r="R80" s="229"/>
      <c r="S80" s="229"/>
      <c r="T80" s="229"/>
      <c r="U80" s="229"/>
      <c r="V80" s="229"/>
      <c r="W80" s="229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29"/>
      <c r="BD80" s="229"/>
      <c r="BE80" s="229"/>
      <c r="BF80" s="229"/>
      <c r="BG80" s="229"/>
      <c r="BH80" s="229"/>
      <c r="BI80" s="229"/>
      <c r="BJ80" s="229"/>
      <c r="BK80" s="229"/>
      <c r="BL80" s="229"/>
      <c r="BM80" s="229"/>
      <c r="BN80" s="229"/>
      <c r="BO80" s="229"/>
      <c r="BP80" s="229"/>
      <c r="BQ80" s="229"/>
      <c r="BR80" s="229"/>
      <c r="BS80" s="229"/>
      <c r="BT80" s="229"/>
      <c r="BU80" s="229"/>
      <c r="BV80" s="229"/>
      <c r="BW80" s="229"/>
      <c r="BX80" s="229"/>
      <c r="BY80" s="229"/>
      <c r="BZ80" s="229"/>
      <c r="CA80" s="229"/>
      <c r="CB80" s="229"/>
      <c r="CC80" s="229"/>
      <c r="CD80" s="229"/>
      <c r="CE80" s="229"/>
      <c r="CF80" s="229"/>
      <c r="CG80" s="229"/>
      <c r="CH80" s="229"/>
      <c r="CI80" s="229"/>
      <c r="CJ80" s="229"/>
      <c r="CK80" s="229"/>
      <c r="CL80" s="229"/>
      <c r="CM80" s="229"/>
      <c r="CN80" s="229"/>
      <c r="CO80" s="229"/>
      <c r="CP80" s="229"/>
      <c r="CQ80" s="229"/>
      <c r="CR80" s="229"/>
      <c r="CS80" s="229"/>
      <c r="CT80" s="229"/>
      <c r="CU80" s="229"/>
      <c r="CV80" s="229"/>
      <c r="CW80" s="229"/>
      <c r="CX80" s="229"/>
      <c r="CY80" s="229"/>
      <c r="CZ80" s="229"/>
      <c r="DA80" s="229"/>
      <c r="DB80" s="229"/>
      <c r="DC80" s="229"/>
      <c r="DD80" s="229"/>
      <c r="DE80" s="229"/>
      <c r="DF80" s="229"/>
      <c r="DG80" s="229"/>
      <c r="DH80" s="229"/>
      <c r="DI80" s="229"/>
      <c r="DJ80" s="229"/>
      <c r="DK80" s="229"/>
      <c r="DL80" s="229"/>
      <c r="DM80" s="229"/>
      <c r="DN80" s="229"/>
      <c r="DO80" s="229"/>
      <c r="DP80" s="229"/>
      <c r="DQ80" s="229"/>
      <c r="DR80" s="229"/>
      <c r="DS80" s="229"/>
      <c r="DT80" s="22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229"/>
      <c r="FF80" s="229"/>
      <c r="FG80" s="229"/>
      <c r="FH80" s="229"/>
      <c r="FI80" s="229"/>
      <c r="FJ80" s="229"/>
      <c r="FK80" s="229"/>
      <c r="FL80" s="229"/>
      <c r="FM80" s="229"/>
      <c r="FN80" s="229"/>
      <c r="FO80" s="229"/>
      <c r="FP80" s="229"/>
      <c r="FQ80" s="229"/>
      <c r="FR80" s="229"/>
      <c r="FS80" s="229"/>
      <c r="FT80" s="229"/>
      <c r="FU80" s="229"/>
      <c r="FV80" s="229"/>
      <c r="FW80" s="229"/>
      <c r="FX80" s="229"/>
      <c r="FY80" s="229"/>
      <c r="FZ80" s="229"/>
      <c r="GA80" s="229"/>
      <c r="GB80" s="229"/>
      <c r="GC80" s="229"/>
      <c r="GD80" s="229"/>
      <c r="GE80" s="229"/>
      <c r="GF80" s="229"/>
      <c r="GG80" s="229"/>
      <c r="GH80" s="229"/>
      <c r="GI80" s="229"/>
      <c r="GJ80" s="229"/>
      <c r="GK80" s="229"/>
      <c r="GL80" s="229"/>
      <c r="GM80" s="229"/>
      <c r="GN80" s="229"/>
      <c r="GO80" s="229"/>
      <c r="GP80" s="229"/>
      <c r="GQ80" s="229"/>
      <c r="GR80" s="229"/>
      <c r="GS80" s="229"/>
      <c r="GT80" s="229"/>
      <c r="GU80" s="229"/>
      <c r="GV80" s="229"/>
      <c r="GW80" s="229"/>
      <c r="GX80" s="229"/>
      <c r="GY80" s="229"/>
      <c r="GZ80" s="229"/>
      <c r="HA80" s="229"/>
      <c r="HB80" s="229"/>
      <c r="HC80" s="229"/>
      <c r="HD80" s="229"/>
      <c r="HE80" s="229"/>
      <c r="HF80" s="229"/>
      <c r="HG80" s="229"/>
      <c r="HH80" s="229"/>
      <c r="HI80" s="229"/>
      <c r="HJ80" s="229"/>
      <c r="HK80" s="229"/>
      <c r="HL80" s="229"/>
      <c r="HM80" s="229"/>
      <c r="HN80" s="229"/>
      <c r="HO80" s="229"/>
      <c r="HP80" s="229"/>
      <c r="HQ80" s="229"/>
      <c r="HR80" s="229"/>
      <c r="HS80" s="229"/>
      <c r="HT80" s="229"/>
      <c r="HU80" s="229"/>
      <c r="HV80" s="229"/>
      <c r="HW80" s="229"/>
      <c r="HX80" s="229"/>
      <c r="HY80" s="229"/>
      <c r="HZ80" s="229"/>
      <c r="IA80" s="229"/>
      <c r="IB80" s="229"/>
      <c r="IC80" s="229"/>
      <c r="ID80" s="229"/>
      <c r="IE80" s="229"/>
      <c r="IF80" s="229"/>
      <c r="IG80" s="229"/>
      <c r="IH80" s="229"/>
      <c r="II80" s="229"/>
      <c r="IJ80" s="229"/>
      <c r="IK80" s="229"/>
      <c r="IL80" s="229"/>
      <c r="IM80" s="229"/>
      <c r="IN80" s="229"/>
      <c r="IO80" s="229"/>
    </row>
    <row r="81" spans="1:249">
      <c r="A81" s="33" t="s">
        <v>635</v>
      </c>
      <c r="B81" s="46" t="s">
        <v>367</v>
      </c>
      <c r="C81" s="255" t="s">
        <v>22</v>
      </c>
      <c r="D81" s="61">
        <f t="shared" si="40"/>
        <v>17</v>
      </c>
      <c r="E81" s="61">
        <f t="shared" si="40"/>
        <v>0</v>
      </c>
      <c r="F81" s="33"/>
      <c r="G81" s="33"/>
      <c r="H81" s="61">
        <v>17</v>
      </c>
      <c r="I81" s="61">
        <v>0</v>
      </c>
      <c r="J81" s="33"/>
      <c r="K81" s="33"/>
      <c r="L81" s="33">
        <f t="shared" si="41"/>
        <v>0</v>
      </c>
      <c r="M81" s="33">
        <f t="shared" si="41"/>
        <v>0</v>
      </c>
      <c r="N81" s="33"/>
      <c r="O81" s="33"/>
      <c r="P81" s="33"/>
      <c r="Q81" s="33"/>
      <c r="R81" s="229"/>
      <c r="S81" s="229"/>
      <c r="T81" s="229"/>
      <c r="U81" s="229"/>
      <c r="V81" s="229"/>
      <c r="W81" s="229"/>
      <c r="X81" s="229"/>
      <c r="Y81" s="229"/>
      <c r="Z81" s="229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229"/>
      <c r="AL81" s="229"/>
      <c r="AM81" s="229"/>
      <c r="AN81" s="229"/>
      <c r="AO81" s="229"/>
      <c r="AP81" s="229"/>
      <c r="AQ81" s="229"/>
      <c r="AR81" s="229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  <c r="BC81" s="229"/>
      <c r="BD81" s="229"/>
      <c r="BE81" s="229"/>
      <c r="BF81" s="229"/>
      <c r="BG81" s="229"/>
      <c r="BH81" s="229"/>
      <c r="BI81" s="229"/>
      <c r="BJ81" s="229"/>
      <c r="BK81" s="229"/>
      <c r="BL81" s="229"/>
      <c r="BM81" s="229"/>
      <c r="BN81" s="229"/>
      <c r="BO81" s="229"/>
      <c r="BP81" s="229"/>
      <c r="BQ81" s="229"/>
      <c r="BR81" s="229"/>
      <c r="BS81" s="229"/>
      <c r="BT81" s="229"/>
      <c r="BU81" s="229"/>
      <c r="BV81" s="229"/>
      <c r="BW81" s="229"/>
      <c r="BX81" s="229"/>
      <c r="BY81" s="229"/>
      <c r="BZ81" s="229"/>
      <c r="CA81" s="229"/>
      <c r="CB81" s="229"/>
      <c r="CC81" s="229"/>
      <c r="CD81" s="229"/>
      <c r="CE81" s="229"/>
      <c r="CF81" s="229"/>
      <c r="CG81" s="229"/>
      <c r="CH81" s="229"/>
      <c r="CI81" s="229"/>
      <c r="CJ81" s="229"/>
      <c r="CK81" s="229"/>
      <c r="CL81" s="229"/>
      <c r="CM81" s="229"/>
      <c r="CN81" s="229"/>
      <c r="CO81" s="229"/>
      <c r="CP81" s="229"/>
      <c r="CQ81" s="229"/>
      <c r="CR81" s="229"/>
      <c r="CS81" s="229"/>
      <c r="CT81" s="229"/>
      <c r="CU81" s="229"/>
      <c r="CV81" s="229"/>
      <c r="CW81" s="229"/>
      <c r="CX81" s="229"/>
      <c r="CY81" s="229"/>
      <c r="CZ81" s="229"/>
      <c r="DA81" s="229"/>
      <c r="DB81" s="229"/>
      <c r="DC81" s="229"/>
      <c r="DD81" s="229"/>
      <c r="DE81" s="229"/>
      <c r="DF81" s="229"/>
      <c r="DG81" s="229"/>
      <c r="DH81" s="229"/>
      <c r="DI81" s="229"/>
      <c r="DJ81" s="229"/>
      <c r="DK81" s="229"/>
      <c r="DL81" s="229"/>
      <c r="DM81" s="229"/>
      <c r="DN81" s="229"/>
      <c r="DO81" s="229"/>
      <c r="DP81" s="229"/>
      <c r="DQ81" s="229"/>
      <c r="DR81" s="229"/>
      <c r="DS81" s="229"/>
      <c r="DT81" s="229"/>
      <c r="DU81" s="229"/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  <c r="EQ81" s="229"/>
      <c r="ER81" s="229"/>
      <c r="ES81" s="229"/>
      <c r="ET81" s="229"/>
      <c r="EU81" s="229"/>
      <c r="EV81" s="229"/>
      <c r="EW81" s="229"/>
      <c r="EX81" s="229"/>
      <c r="EY81" s="229"/>
      <c r="EZ81" s="229"/>
      <c r="FA81" s="229"/>
      <c r="FB81" s="229"/>
      <c r="FC81" s="229"/>
      <c r="FD81" s="229"/>
      <c r="FE81" s="229"/>
      <c r="FF81" s="229"/>
      <c r="FG81" s="229"/>
      <c r="FH81" s="229"/>
      <c r="FI81" s="229"/>
      <c r="FJ81" s="229"/>
      <c r="FK81" s="229"/>
      <c r="FL81" s="229"/>
      <c r="FM81" s="229"/>
      <c r="FN81" s="229"/>
      <c r="FO81" s="229"/>
      <c r="FP81" s="229"/>
      <c r="FQ81" s="229"/>
      <c r="FR81" s="229"/>
      <c r="FS81" s="229"/>
      <c r="FT81" s="229"/>
      <c r="FU81" s="229"/>
      <c r="FV81" s="229"/>
      <c r="FW81" s="229"/>
      <c r="FX81" s="229"/>
      <c r="FY81" s="229"/>
      <c r="FZ81" s="229"/>
      <c r="GA81" s="229"/>
      <c r="GB81" s="229"/>
      <c r="GC81" s="229"/>
      <c r="GD81" s="229"/>
      <c r="GE81" s="229"/>
      <c r="GF81" s="229"/>
      <c r="GG81" s="229"/>
      <c r="GH81" s="229"/>
      <c r="GI81" s="229"/>
      <c r="GJ81" s="229"/>
      <c r="GK81" s="229"/>
      <c r="GL81" s="229"/>
      <c r="GM81" s="229"/>
      <c r="GN81" s="229"/>
      <c r="GO81" s="229"/>
      <c r="GP81" s="229"/>
      <c r="GQ81" s="229"/>
      <c r="GR81" s="229"/>
      <c r="GS81" s="229"/>
      <c r="GT81" s="229"/>
      <c r="GU81" s="229"/>
      <c r="GV81" s="229"/>
      <c r="GW81" s="229"/>
      <c r="GX81" s="229"/>
      <c r="GY81" s="229"/>
      <c r="GZ81" s="229"/>
      <c r="HA81" s="229"/>
      <c r="HB81" s="229"/>
      <c r="HC81" s="229"/>
      <c r="HD81" s="229"/>
      <c r="HE81" s="229"/>
      <c r="HF81" s="229"/>
      <c r="HG81" s="229"/>
      <c r="HH81" s="229"/>
      <c r="HI81" s="229"/>
      <c r="HJ81" s="229"/>
      <c r="HK81" s="229"/>
      <c r="HL81" s="229"/>
      <c r="HM81" s="229"/>
      <c r="HN81" s="229"/>
      <c r="HO81" s="229"/>
      <c r="HP81" s="229"/>
      <c r="HQ81" s="229"/>
      <c r="HR81" s="229"/>
      <c r="HS81" s="229"/>
      <c r="HT81" s="229"/>
      <c r="HU81" s="229"/>
      <c r="HV81" s="229"/>
      <c r="HW81" s="229"/>
      <c r="HX81" s="229"/>
      <c r="HY81" s="229"/>
      <c r="HZ81" s="229"/>
      <c r="IA81" s="229"/>
      <c r="IB81" s="229"/>
      <c r="IC81" s="229"/>
      <c r="ID81" s="229"/>
      <c r="IE81" s="229"/>
      <c r="IF81" s="229"/>
      <c r="IG81" s="229"/>
      <c r="IH81" s="229"/>
      <c r="II81" s="229"/>
      <c r="IJ81" s="229"/>
      <c r="IK81" s="229"/>
      <c r="IL81" s="229"/>
      <c r="IM81" s="229"/>
      <c r="IN81" s="229"/>
      <c r="IO81" s="229"/>
    </row>
    <row r="82" spans="1:249">
      <c r="A82" s="33" t="s">
        <v>50</v>
      </c>
      <c r="B82" s="46" t="s">
        <v>51</v>
      </c>
      <c r="C82" s="255" t="s">
        <v>23</v>
      </c>
      <c r="D82" s="61">
        <f t="shared" si="40"/>
        <v>35</v>
      </c>
      <c r="E82" s="61">
        <f t="shared" si="40"/>
        <v>0</v>
      </c>
      <c r="F82" s="33"/>
      <c r="G82" s="33"/>
      <c r="H82" s="61">
        <v>35</v>
      </c>
      <c r="I82" s="61">
        <v>0</v>
      </c>
      <c r="J82" s="33"/>
      <c r="K82" s="33"/>
      <c r="L82" s="33">
        <f t="shared" si="41"/>
        <v>3</v>
      </c>
      <c r="M82" s="33">
        <f t="shared" si="41"/>
        <v>0</v>
      </c>
      <c r="N82" s="33">
        <v>2</v>
      </c>
      <c r="O82" s="33">
        <v>0</v>
      </c>
      <c r="P82" s="33">
        <v>1</v>
      </c>
      <c r="Q82" s="33">
        <v>0</v>
      </c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229"/>
      <c r="AI82" s="229"/>
      <c r="AJ82" s="229"/>
      <c r="AK82" s="229"/>
      <c r="AL82" s="229"/>
      <c r="AM82" s="229"/>
      <c r="AN82" s="229"/>
      <c r="AO82" s="229"/>
      <c r="AP82" s="229"/>
      <c r="AQ82" s="229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229"/>
      <c r="BD82" s="229"/>
      <c r="BE82" s="229"/>
      <c r="BF82" s="229"/>
      <c r="BG82" s="229"/>
      <c r="BH82" s="229"/>
      <c r="BI82" s="229"/>
      <c r="BJ82" s="229"/>
      <c r="BK82" s="229"/>
      <c r="BL82" s="229"/>
      <c r="BM82" s="229"/>
      <c r="BN82" s="229"/>
      <c r="BO82" s="229"/>
      <c r="BP82" s="229"/>
      <c r="BQ82" s="229"/>
      <c r="BR82" s="229"/>
      <c r="BS82" s="229"/>
      <c r="BT82" s="229"/>
      <c r="BU82" s="229"/>
      <c r="BV82" s="229"/>
      <c r="BW82" s="229"/>
      <c r="BX82" s="229"/>
      <c r="BY82" s="229"/>
      <c r="BZ82" s="229"/>
      <c r="CA82" s="229"/>
      <c r="CB82" s="229"/>
      <c r="CC82" s="229"/>
      <c r="CD82" s="229"/>
      <c r="CE82" s="229"/>
      <c r="CF82" s="229"/>
      <c r="CG82" s="229"/>
      <c r="CH82" s="229"/>
      <c r="CI82" s="229"/>
      <c r="CJ82" s="229"/>
      <c r="CK82" s="229"/>
      <c r="CL82" s="229"/>
      <c r="CM82" s="229"/>
      <c r="CN82" s="229"/>
      <c r="CO82" s="229"/>
      <c r="CP82" s="229"/>
      <c r="CQ82" s="229"/>
      <c r="CR82" s="229"/>
      <c r="CS82" s="229"/>
      <c r="CT82" s="229"/>
      <c r="CU82" s="229"/>
      <c r="CV82" s="229"/>
      <c r="CW82" s="229"/>
      <c r="CX82" s="229"/>
      <c r="CY82" s="229"/>
      <c r="CZ82" s="229"/>
      <c r="DA82" s="229"/>
      <c r="DB82" s="229"/>
      <c r="DC82" s="229"/>
      <c r="DD82" s="229"/>
      <c r="DE82" s="229"/>
      <c r="DF82" s="229"/>
      <c r="DG82" s="229"/>
      <c r="DH82" s="229"/>
      <c r="DI82" s="229"/>
      <c r="DJ82" s="229"/>
      <c r="DK82" s="229"/>
      <c r="DL82" s="229"/>
      <c r="DM82" s="229"/>
      <c r="DN82" s="229"/>
      <c r="DO82" s="229"/>
      <c r="DP82" s="229"/>
      <c r="DQ82" s="229"/>
      <c r="DR82" s="229"/>
      <c r="DS82" s="229"/>
      <c r="DT82" s="22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  <c r="EQ82" s="229"/>
      <c r="ER82" s="229"/>
      <c r="ES82" s="229"/>
      <c r="ET82" s="229"/>
      <c r="EU82" s="229"/>
      <c r="EV82" s="229"/>
      <c r="EW82" s="229"/>
      <c r="EX82" s="229"/>
      <c r="EY82" s="229"/>
      <c r="EZ82" s="229"/>
      <c r="FA82" s="229"/>
      <c r="FB82" s="229"/>
      <c r="FC82" s="229"/>
      <c r="FD82" s="229"/>
      <c r="FE82" s="229"/>
      <c r="FF82" s="229"/>
      <c r="FG82" s="229"/>
      <c r="FH82" s="229"/>
      <c r="FI82" s="229"/>
      <c r="FJ82" s="229"/>
      <c r="FK82" s="229"/>
      <c r="FL82" s="229"/>
      <c r="FM82" s="229"/>
      <c r="FN82" s="229"/>
      <c r="FO82" s="229"/>
      <c r="FP82" s="229"/>
      <c r="FQ82" s="229"/>
      <c r="FR82" s="229"/>
      <c r="FS82" s="229"/>
      <c r="FT82" s="229"/>
      <c r="FU82" s="229"/>
      <c r="FV82" s="229"/>
      <c r="FW82" s="229"/>
      <c r="FX82" s="229"/>
      <c r="FY82" s="229"/>
      <c r="FZ82" s="229"/>
      <c r="GA82" s="229"/>
      <c r="GB82" s="229"/>
      <c r="GC82" s="229"/>
      <c r="GD82" s="229"/>
      <c r="GE82" s="229"/>
      <c r="GF82" s="229"/>
      <c r="GG82" s="229"/>
      <c r="GH82" s="229"/>
      <c r="GI82" s="229"/>
      <c r="GJ82" s="229"/>
      <c r="GK82" s="229"/>
      <c r="GL82" s="229"/>
      <c r="GM82" s="229"/>
      <c r="GN82" s="229"/>
      <c r="GO82" s="229"/>
      <c r="GP82" s="229"/>
      <c r="GQ82" s="229"/>
      <c r="GR82" s="229"/>
      <c r="GS82" s="229"/>
      <c r="GT82" s="229"/>
      <c r="GU82" s="229"/>
      <c r="GV82" s="229"/>
      <c r="GW82" s="229"/>
      <c r="GX82" s="229"/>
      <c r="GY82" s="229"/>
      <c r="GZ82" s="229"/>
      <c r="HA82" s="229"/>
      <c r="HB82" s="229"/>
      <c r="HC82" s="229"/>
      <c r="HD82" s="229"/>
      <c r="HE82" s="229"/>
      <c r="HF82" s="229"/>
      <c r="HG82" s="229"/>
      <c r="HH82" s="229"/>
      <c r="HI82" s="229"/>
      <c r="HJ82" s="229"/>
      <c r="HK82" s="229"/>
      <c r="HL82" s="229"/>
      <c r="HM82" s="229"/>
      <c r="HN82" s="229"/>
      <c r="HO82" s="229"/>
      <c r="HP82" s="229"/>
      <c r="HQ82" s="229"/>
      <c r="HR82" s="229"/>
      <c r="HS82" s="229"/>
      <c r="HT82" s="229"/>
      <c r="HU82" s="229"/>
      <c r="HV82" s="229"/>
      <c r="HW82" s="229"/>
      <c r="HX82" s="229"/>
      <c r="HY82" s="229"/>
      <c r="HZ82" s="229"/>
      <c r="IA82" s="229"/>
      <c r="IB82" s="229"/>
      <c r="IC82" s="229"/>
      <c r="ID82" s="229"/>
      <c r="IE82" s="229"/>
      <c r="IF82" s="229"/>
      <c r="IG82" s="229"/>
      <c r="IH82" s="229"/>
      <c r="II82" s="229"/>
      <c r="IJ82" s="229"/>
      <c r="IK82" s="229"/>
      <c r="IL82" s="229"/>
      <c r="IM82" s="229"/>
      <c r="IN82" s="229"/>
      <c r="IO82" s="229"/>
    </row>
    <row r="83" spans="1:249">
      <c r="A83" s="35" t="s">
        <v>165</v>
      </c>
      <c r="B83" s="259" t="s">
        <v>80</v>
      </c>
      <c r="C83" s="255" t="s">
        <v>24</v>
      </c>
      <c r="D83" s="61">
        <f t="shared" si="40"/>
        <v>51</v>
      </c>
      <c r="E83" s="61">
        <f t="shared" si="40"/>
        <v>3</v>
      </c>
      <c r="F83" s="33"/>
      <c r="G83" s="33"/>
      <c r="H83" s="61">
        <v>21</v>
      </c>
      <c r="I83" s="61">
        <v>2</v>
      </c>
      <c r="J83" s="33">
        <v>30</v>
      </c>
      <c r="K83" s="33">
        <v>1</v>
      </c>
      <c r="L83" s="33">
        <f t="shared" si="41"/>
        <v>0</v>
      </c>
      <c r="M83" s="33">
        <f t="shared" si="41"/>
        <v>0</v>
      </c>
      <c r="N83" s="33"/>
      <c r="O83" s="33"/>
      <c r="P83" s="33"/>
      <c r="Q83" s="33"/>
      <c r="R83" s="229"/>
      <c r="S83" s="229"/>
      <c r="T83" s="229"/>
      <c r="U83" s="229"/>
      <c r="V83" s="229"/>
      <c r="W83" s="229"/>
      <c r="X83" s="229"/>
      <c r="Y83" s="229"/>
      <c r="Z83" s="229"/>
      <c r="AA83" s="229"/>
      <c r="AB83" s="229"/>
      <c r="AC83" s="229"/>
      <c r="AD83" s="229"/>
      <c r="AE83" s="229"/>
      <c r="AF83" s="229"/>
      <c r="AG83" s="229"/>
      <c r="AH83" s="229"/>
      <c r="AI83" s="229"/>
      <c r="AJ83" s="229"/>
      <c r="AK83" s="229"/>
      <c r="AL83" s="229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229"/>
      <c r="BD83" s="229"/>
      <c r="BE83" s="229"/>
      <c r="BF83" s="229"/>
      <c r="BG83" s="229"/>
      <c r="BH83" s="229"/>
      <c r="BI83" s="229"/>
      <c r="BJ83" s="229"/>
      <c r="BK83" s="229"/>
      <c r="BL83" s="229"/>
      <c r="BM83" s="229"/>
      <c r="BN83" s="229"/>
      <c r="BO83" s="229"/>
      <c r="BP83" s="229"/>
      <c r="BQ83" s="229"/>
      <c r="BR83" s="229"/>
      <c r="BS83" s="229"/>
      <c r="BT83" s="229"/>
      <c r="BU83" s="229"/>
      <c r="BV83" s="229"/>
      <c r="BW83" s="229"/>
      <c r="BX83" s="229"/>
      <c r="BY83" s="229"/>
      <c r="BZ83" s="229"/>
      <c r="CA83" s="229"/>
      <c r="CB83" s="229"/>
      <c r="CC83" s="229"/>
      <c r="CD83" s="229"/>
      <c r="CE83" s="229"/>
      <c r="CF83" s="229"/>
      <c r="CG83" s="229"/>
      <c r="CH83" s="229"/>
      <c r="CI83" s="229"/>
      <c r="CJ83" s="229"/>
      <c r="CK83" s="229"/>
      <c r="CL83" s="229"/>
      <c r="CM83" s="229"/>
      <c r="CN83" s="229"/>
      <c r="CO83" s="229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29"/>
      <c r="DA83" s="229"/>
      <c r="DB83" s="229"/>
      <c r="DC83" s="229"/>
      <c r="DD83" s="229"/>
      <c r="DE83" s="229"/>
      <c r="DF83" s="229"/>
      <c r="DG83" s="229"/>
      <c r="DH83" s="229"/>
      <c r="DI83" s="229"/>
      <c r="DJ83" s="229"/>
      <c r="DK83" s="229"/>
      <c r="DL83" s="229"/>
      <c r="DM83" s="229"/>
      <c r="DN83" s="229"/>
      <c r="DO83" s="229"/>
      <c r="DP83" s="229"/>
      <c r="DQ83" s="229"/>
      <c r="DR83" s="229"/>
      <c r="DS83" s="229"/>
      <c r="DT83" s="229"/>
      <c r="DU83" s="229"/>
      <c r="DV83" s="229"/>
      <c r="DW83" s="229"/>
      <c r="DX83" s="229"/>
      <c r="DY83" s="229"/>
      <c r="DZ83" s="229"/>
      <c r="EA83" s="229"/>
      <c r="EB83" s="229"/>
      <c r="EC83" s="229"/>
      <c r="ED83" s="229"/>
      <c r="EE83" s="229"/>
      <c r="EF83" s="229"/>
      <c r="EG83" s="229"/>
      <c r="EH83" s="229"/>
      <c r="EI83" s="229"/>
      <c r="EJ83" s="229"/>
      <c r="EK83" s="229"/>
      <c r="EL83" s="229"/>
      <c r="EM83" s="229"/>
      <c r="EN83" s="229"/>
      <c r="EO83" s="229"/>
      <c r="EP83" s="229"/>
      <c r="EQ83" s="229"/>
      <c r="ER83" s="229"/>
      <c r="ES83" s="229"/>
      <c r="ET83" s="229"/>
      <c r="EU83" s="229"/>
      <c r="EV83" s="229"/>
      <c r="EW83" s="229"/>
      <c r="EX83" s="229"/>
      <c r="EY83" s="229"/>
      <c r="EZ83" s="229"/>
      <c r="FA83" s="229"/>
      <c r="FB83" s="229"/>
      <c r="FC83" s="229"/>
      <c r="FD83" s="229"/>
      <c r="FE83" s="229"/>
      <c r="FF83" s="229"/>
      <c r="FG83" s="229"/>
      <c r="FH83" s="229"/>
      <c r="FI83" s="229"/>
      <c r="FJ83" s="229"/>
      <c r="FK83" s="229"/>
      <c r="FL83" s="229"/>
      <c r="FM83" s="229"/>
      <c r="FN83" s="229"/>
      <c r="FO83" s="229"/>
      <c r="FP83" s="229"/>
      <c r="FQ83" s="229"/>
      <c r="FR83" s="229"/>
      <c r="FS83" s="229"/>
      <c r="FT83" s="229"/>
      <c r="FU83" s="229"/>
      <c r="FV83" s="229"/>
      <c r="FW83" s="229"/>
      <c r="FX83" s="229"/>
      <c r="FY83" s="229"/>
      <c r="FZ83" s="229"/>
      <c r="GA83" s="229"/>
      <c r="GB83" s="229"/>
      <c r="GC83" s="229"/>
      <c r="GD83" s="229"/>
      <c r="GE83" s="229"/>
      <c r="GF83" s="229"/>
      <c r="GG83" s="229"/>
      <c r="GH83" s="229"/>
      <c r="GI83" s="229"/>
      <c r="GJ83" s="229"/>
      <c r="GK83" s="229"/>
      <c r="GL83" s="229"/>
      <c r="GM83" s="229"/>
      <c r="GN83" s="229"/>
      <c r="GO83" s="229"/>
      <c r="GP83" s="229"/>
      <c r="GQ83" s="229"/>
      <c r="GR83" s="229"/>
      <c r="GS83" s="229"/>
      <c r="GT83" s="229"/>
      <c r="GU83" s="229"/>
      <c r="GV83" s="229"/>
      <c r="GW83" s="229"/>
      <c r="GX83" s="229"/>
      <c r="GY83" s="229"/>
      <c r="GZ83" s="229"/>
      <c r="HA83" s="229"/>
      <c r="HB83" s="229"/>
      <c r="HC83" s="229"/>
      <c r="HD83" s="229"/>
      <c r="HE83" s="229"/>
      <c r="HF83" s="229"/>
      <c r="HG83" s="229"/>
      <c r="HH83" s="229"/>
      <c r="HI83" s="229"/>
      <c r="HJ83" s="229"/>
      <c r="HK83" s="229"/>
      <c r="HL83" s="229"/>
      <c r="HM83" s="229"/>
      <c r="HN83" s="229"/>
      <c r="HO83" s="229"/>
      <c r="HP83" s="229"/>
      <c r="HQ83" s="229"/>
      <c r="HR83" s="229"/>
      <c r="HS83" s="229"/>
      <c r="HT83" s="229"/>
      <c r="HU83" s="229"/>
      <c r="HV83" s="229"/>
      <c r="HW83" s="229"/>
      <c r="HX83" s="229"/>
      <c r="HY83" s="229"/>
      <c r="HZ83" s="229"/>
      <c r="IA83" s="229"/>
      <c r="IB83" s="229"/>
      <c r="IC83" s="229"/>
      <c r="ID83" s="229"/>
      <c r="IE83" s="229"/>
      <c r="IF83" s="229"/>
      <c r="IG83" s="229"/>
      <c r="IH83" s="229"/>
      <c r="II83" s="229"/>
      <c r="IJ83" s="229"/>
      <c r="IK83" s="229"/>
      <c r="IL83" s="229"/>
      <c r="IM83" s="229"/>
      <c r="IN83" s="229"/>
      <c r="IO83" s="229"/>
    </row>
    <row r="84" spans="1:249">
      <c r="A84" s="33" t="s">
        <v>53</v>
      </c>
      <c r="B84" s="259" t="s">
        <v>54</v>
      </c>
      <c r="C84" s="255" t="s">
        <v>25</v>
      </c>
      <c r="D84" s="61">
        <f t="shared" si="40"/>
        <v>121</v>
      </c>
      <c r="E84" s="61">
        <f t="shared" si="40"/>
        <v>119</v>
      </c>
      <c r="F84" s="33"/>
      <c r="G84" s="33"/>
      <c r="H84" s="61">
        <v>55</v>
      </c>
      <c r="I84" s="61">
        <v>54</v>
      </c>
      <c r="J84" s="33">
        <v>66</v>
      </c>
      <c r="K84" s="33">
        <v>65</v>
      </c>
      <c r="L84" s="33">
        <f t="shared" si="41"/>
        <v>0</v>
      </c>
      <c r="M84" s="33">
        <f t="shared" si="41"/>
        <v>0</v>
      </c>
      <c r="N84" s="33"/>
      <c r="O84" s="33"/>
      <c r="P84" s="33"/>
      <c r="Q84" s="33"/>
      <c r="R84" s="229"/>
      <c r="S84" s="229"/>
      <c r="T84" s="229"/>
      <c r="U84" s="229"/>
      <c r="V84" s="229"/>
      <c r="W84" s="229"/>
      <c r="X84" s="229"/>
      <c r="Y84" s="229"/>
      <c r="Z84" s="229"/>
      <c r="AA84" s="229"/>
      <c r="AB84" s="229"/>
      <c r="AC84" s="229"/>
      <c r="AD84" s="229"/>
      <c r="AE84" s="229"/>
      <c r="AF84" s="229"/>
      <c r="AG84" s="229"/>
      <c r="AH84" s="229"/>
      <c r="AI84" s="229"/>
      <c r="AJ84" s="229"/>
      <c r="AK84" s="229"/>
      <c r="AL84" s="229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229"/>
      <c r="BD84" s="229"/>
      <c r="BE84" s="229"/>
      <c r="BF84" s="229"/>
      <c r="BG84" s="229"/>
      <c r="BH84" s="229"/>
      <c r="BI84" s="229"/>
      <c r="BJ84" s="229"/>
      <c r="BK84" s="229"/>
      <c r="BL84" s="229"/>
      <c r="BM84" s="229"/>
      <c r="BN84" s="229"/>
      <c r="BO84" s="229"/>
      <c r="BP84" s="229"/>
      <c r="BQ84" s="229"/>
      <c r="BR84" s="229"/>
      <c r="BS84" s="229"/>
      <c r="BT84" s="229"/>
      <c r="BU84" s="229"/>
      <c r="BV84" s="229"/>
      <c r="BW84" s="229"/>
      <c r="BX84" s="229"/>
      <c r="BY84" s="229"/>
      <c r="BZ84" s="229"/>
      <c r="CA84" s="229"/>
      <c r="CB84" s="229"/>
      <c r="CC84" s="229"/>
      <c r="CD84" s="229"/>
      <c r="CE84" s="229"/>
      <c r="CF84" s="229"/>
      <c r="CG84" s="229"/>
      <c r="CH84" s="229"/>
      <c r="CI84" s="229"/>
      <c r="CJ84" s="229"/>
      <c r="CK84" s="229"/>
      <c r="CL84" s="229"/>
      <c r="CM84" s="229"/>
      <c r="CN84" s="229"/>
      <c r="CO84" s="229"/>
      <c r="CP84" s="229"/>
      <c r="CQ84" s="229"/>
      <c r="CR84" s="229"/>
      <c r="CS84" s="229"/>
      <c r="CT84" s="229"/>
      <c r="CU84" s="229"/>
      <c r="CV84" s="229"/>
      <c r="CW84" s="229"/>
      <c r="CX84" s="229"/>
      <c r="CY84" s="229"/>
      <c r="CZ84" s="229"/>
      <c r="DA84" s="229"/>
      <c r="DB84" s="229"/>
      <c r="DC84" s="229"/>
      <c r="DD84" s="229"/>
      <c r="DE84" s="229"/>
      <c r="DF84" s="229"/>
      <c r="DG84" s="229"/>
      <c r="DH84" s="229"/>
      <c r="DI84" s="229"/>
      <c r="DJ84" s="229"/>
      <c r="DK84" s="229"/>
      <c r="DL84" s="229"/>
      <c r="DM84" s="229"/>
      <c r="DN84" s="229"/>
      <c r="DO84" s="229"/>
      <c r="DP84" s="229"/>
      <c r="DQ84" s="229"/>
      <c r="DR84" s="229"/>
      <c r="DS84" s="229"/>
      <c r="DT84" s="229"/>
      <c r="DU84" s="229"/>
      <c r="DV84" s="229"/>
      <c r="DW84" s="229"/>
      <c r="DX84" s="229"/>
      <c r="DY84" s="229"/>
      <c r="DZ84" s="229"/>
      <c r="EA84" s="229"/>
      <c r="EB84" s="229"/>
      <c r="EC84" s="229"/>
      <c r="ED84" s="229"/>
      <c r="EE84" s="229"/>
      <c r="EF84" s="229"/>
      <c r="EG84" s="229"/>
      <c r="EH84" s="229"/>
      <c r="EI84" s="229"/>
      <c r="EJ84" s="229"/>
      <c r="EK84" s="229"/>
      <c r="EL84" s="229"/>
      <c r="EM84" s="229"/>
      <c r="EN84" s="229"/>
      <c r="EO84" s="229"/>
      <c r="EP84" s="229"/>
      <c r="EQ84" s="229"/>
      <c r="ER84" s="229"/>
      <c r="ES84" s="229"/>
      <c r="ET84" s="229"/>
      <c r="EU84" s="229"/>
      <c r="EV84" s="229"/>
      <c r="EW84" s="229"/>
      <c r="EX84" s="229"/>
      <c r="EY84" s="229"/>
      <c r="EZ84" s="229"/>
      <c r="FA84" s="229"/>
      <c r="FB84" s="229"/>
      <c r="FC84" s="229"/>
      <c r="FD84" s="229"/>
      <c r="FE84" s="229"/>
      <c r="FF84" s="229"/>
      <c r="FG84" s="229"/>
      <c r="FH84" s="229"/>
      <c r="FI84" s="229"/>
      <c r="FJ84" s="229"/>
      <c r="FK84" s="229"/>
      <c r="FL84" s="229"/>
      <c r="FM84" s="229"/>
      <c r="FN84" s="229"/>
      <c r="FO84" s="229"/>
      <c r="FP84" s="229"/>
      <c r="FQ84" s="229"/>
      <c r="FR84" s="229"/>
      <c r="FS84" s="229"/>
      <c r="FT84" s="229"/>
      <c r="FU84" s="229"/>
      <c r="FV84" s="229"/>
      <c r="FW84" s="229"/>
      <c r="FX84" s="229"/>
      <c r="FY84" s="229"/>
      <c r="FZ84" s="229"/>
      <c r="GA84" s="229"/>
      <c r="GB84" s="229"/>
      <c r="GC84" s="229"/>
      <c r="GD84" s="229"/>
      <c r="GE84" s="229"/>
      <c r="GF84" s="229"/>
      <c r="GG84" s="229"/>
      <c r="GH84" s="229"/>
      <c r="GI84" s="229"/>
      <c r="GJ84" s="229"/>
      <c r="GK84" s="229"/>
      <c r="GL84" s="229"/>
      <c r="GM84" s="229"/>
      <c r="GN84" s="229"/>
      <c r="GO84" s="229"/>
      <c r="GP84" s="229"/>
      <c r="GQ84" s="229"/>
      <c r="GR84" s="229"/>
      <c r="GS84" s="229"/>
      <c r="GT84" s="229"/>
      <c r="GU84" s="229"/>
      <c r="GV84" s="229"/>
      <c r="GW84" s="229"/>
      <c r="GX84" s="229"/>
      <c r="GY84" s="229"/>
      <c r="GZ84" s="229"/>
      <c r="HA84" s="229"/>
      <c r="HB84" s="229"/>
      <c r="HC84" s="229"/>
      <c r="HD84" s="229"/>
      <c r="HE84" s="229"/>
      <c r="HF84" s="229"/>
      <c r="HG84" s="229"/>
      <c r="HH84" s="229"/>
      <c r="HI84" s="229"/>
      <c r="HJ84" s="229"/>
      <c r="HK84" s="229"/>
      <c r="HL84" s="229"/>
      <c r="HM84" s="229"/>
      <c r="HN84" s="229"/>
      <c r="HO84" s="229"/>
      <c r="HP84" s="229"/>
      <c r="HQ84" s="229"/>
      <c r="HR84" s="229"/>
      <c r="HS84" s="229"/>
      <c r="HT84" s="229"/>
      <c r="HU84" s="229"/>
      <c r="HV84" s="229"/>
      <c r="HW84" s="229"/>
      <c r="HX84" s="229"/>
      <c r="HY84" s="229"/>
      <c r="HZ84" s="229"/>
      <c r="IA84" s="229"/>
      <c r="IB84" s="229"/>
      <c r="IC84" s="229"/>
      <c r="ID84" s="229"/>
      <c r="IE84" s="229"/>
      <c r="IF84" s="229"/>
      <c r="IG84" s="229"/>
      <c r="IH84" s="229"/>
      <c r="II84" s="229"/>
      <c r="IJ84" s="229"/>
      <c r="IK84" s="229"/>
      <c r="IL84" s="229"/>
      <c r="IM84" s="229"/>
      <c r="IN84" s="229"/>
      <c r="IO84" s="229"/>
    </row>
    <row r="85" spans="1:249" ht="28.5">
      <c r="A85" s="35" t="s">
        <v>1415</v>
      </c>
      <c r="B85" s="259" t="s">
        <v>408</v>
      </c>
      <c r="C85" s="255" t="s">
        <v>26</v>
      </c>
      <c r="D85" s="61">
        <f t="shared" si="40"/>
        <v>16</v>
      </c>
      <c r="E85" s="61">
        <f t="shared" si="40"/>
        <v>15</v>
      </c>
      <c r="F85" s="33"/>
      <c r="G85" s="33"/>
      <c r="H85" s="61">
        <v>16</v>
      </c>
      <c r="I85" s="61">
        <v>15</v>
      </c>
      <c r="J85" s="33"/>
      <c r="K85" s="33"/>
      <c r="L85" s="33">
        <f t="shared" si="41"/>
        <v>0</v>
      </c>
      <c r="M85" s="33">
        <f t="shared" si="41"/>
        <v>0</v>
      </c>
      <c r="N85" s="33"/>
      <c r="O85" s="33"/>
      <c r="P85" s="33"/>
      <c r="Q85" s="33"/>
      <c r="R85" s="229"/>
      <c r="S85" s="229"/>
      <c r="T85" s="229"/>
      <c r="U85" s="229"/>
      <c r="V85" s="229"/>
      <c r="W85" s="229"/>
      <c r="X85" s="229"/>
      <c r="Y85" s="229"/>
      <c r="Z85" s="229"/>
      <c r="AA85" s="229"/>
      <c r="AB85" s="229"/>
      <c r="AC85" s="229"/>
      <c r="AD85" s="229"/>
      <c r="AE85" s="229"/>
      <c r="AF85" s="229"/>
      <c r="AG85" s="229"/>
      <c r="AH85" s="229"/>
      <c r="AI85" s="229"/>
      <c r="AJ85" s="229"/>
      <c r="AK85" s="229"/>
      <c r="AL85" s="229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229"/>
      <c r="BD85" s="229"/>
      <c r="BE85" s="229"/>
      <c r="BF85" s="229"/>
      <c r="BG85" s="229"/>
      <c r="BH85" s="229"/>
      <c r="BI85" s="229"/>
      <c r="BJ85" s="229"/>
      <c r="BK85" s="229"/>
      <c r="BL85" s="229"/>
      <c r="BM85" s="229"/>
      <c r="BN85" s="229"/>
      <c r="BO85" s="229"/>
      <c r="BP85" s="229"/>
      <c r="BQ85" s="229"/>
      <c r="BR85" s="229"/>
      <c r="BS85" s="229"/>
      <c r="BT85" s="229"/>
      <c r="BU85" s="229"/>
      <c r="BV85" s="229"/>
      <c r="BW85" s="229"/>
      <c r="BX85" s="229"/>
      <c r="BY85" s="229"/>
      <c r="BZ85" s="229"/>
      <c r="CA85" s="229"/>
      <c r="CB85" s="229"/>
      <c r="CC85" s="229"/>
      <c r="CD85" s="229"/>
      <c r="CE85" s="229"/>
      <c r="CF85" s="229"/>
      <c r="CG85" s="229"/>
      <c r="CH85" s="229"/>
      <c r="CI85" s="229"/>
      <c r="CJ85" s="229"/>
      <c r="CK85" s="229"/>
      <c r="CL85" s="229"/>
      <c r="CM85" s="229"/>
      <c r="CN85" s="229"/>
      <c r="CO85" s="229"/>
      <c r="CP85" s="229"/>
      <c r="CQ85" s="229"/>
      <c r="CR85" s="229"/>
      <c r="CS85" s="229"/>
      <c r="CT85" s="229"/>
      <c r="CU85" s="229"/>
      <c r="CV85" s="229"/>
      <c r="CW85" s="229"/>
      <c r="CX85" s="229"/>
      <c r="CY85" s="229"/>
      <c r="CZ85" s="229"/>
      <c r="DA85" s="229"/>
      <c r="DB85" s="229"/>
      <c r="DC85" s="229"/>
      <c r="DD85" s="229"/>
      <c r="DE85" s="229"/>
      <c r="DF85" s="229"/>
      <c r="DG85" s="229"/>
      <c r="DH85" s="229"/>
      <c r="DI85" s="229"/>
      <c r="DJ85" s="229"/>
      <c r="DK85" s="229"/>
      <c r="DL85" s="229"/>
      <c r="DM85" s="229"/>
      <c r="DN85" s="229"/>
      <c r="DO85" s="229"/>
      <c r="DP85" s="229"/>
      <c r="DQ85" s="229"/>
      <c r="DR85" s="229"/>
      <c r="DS85" s="229"/>
      <c r="DT85" s="229"/>
      <c r="DU85" s="229"/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  <c r="EQ85" s="229"/>
      <c r="ER85" s="229"/>
      <c r="ES85" s="229"/>
      <c r="ET85" s="229"/>
      <c r="EU85" s="229"/>
      <c r="EV85" s="229"/>
      <c r="EW85" s="229"/>
      <c r="EX85" s="229"/>
      <c r="EY85" s="229"/>
      <c r="EZ85" s="229"/>
      <c r="FA85" s="229"/>
      <c r="FB85" s="229"/>
      <c r="FC85" s="229"/>
      <c r="FD85" s="229"/>
      <c r="FE85" s="229"/>
      <c r="FF85" s="229"/>
      <c r="FG85" s="229"/>
      <c r="FH85" s="229"/>
      <c r="FI85" s="229"/>
      <c r="FJ85" s="229"/>
      <c r="FK85" s="229"/>
      <c r="FL85" s="229"/>
      <c r="FM85" s="229"/>
      <c r="FN85" s="229"/>
      <c r="FO85" s="229"/>
      <c r="FP85" s="229"/>
      <c r="FQ85" s="229"/>
      <c r="FR85" s="229"/>
      <c r="FS85" s="229"/>
      <c r="FT85" s="229"/>
      <c r="FU85" s="229"/>
      <c r="FV85" s="229"/>
      <c r="FW85" s="229"/>
      <c r="FX85" s="229"/>
      <c r="FY85" s="229"/>
      <c r="FZ85" s="229"/>
      <c r="GA85" s="229"/>
      <c r="GB85" s="229"/>
      <c r="GC85" s="229"/>
      <c r="GD85" s="229"/>
      <c r="GE85" s="229"/>
      <c r="GF85" s="229"/>
      <c r="GG85" s="229"/>
      <c r="GH85" s="229"/>
      <c r="GI85" s="229"/>
      <c r="GJ85" s="229"/>
      <c r="GK85" s="229"/>
      <c r="GL85" s="229"/>
      <c r="GM85" s="229"/>
      <c r="GN85" s="229"/>
      <c r="GO85" s="229"/>
      <c r="GP85" s="229"/>
      <c r="GQ85" s="229"/>
      <c r="GR85" s="229"/>
      <c r="GS85" s="229"/>
      <c r="GT85" s="229"/>
      <c r="GU85" s="229"/>
      <c r="GV85" s="229"/>
      <c r="GW85" s="229"/>
      <c r="GX85" s="229"/>
      <c r="GY85" s="229"/>
      <c r="GZ85" s="229"/>
      <c r="HA85" s="229"/>
      <c r="HB85" s="229"/>
      <c r="HC85" s="229"/>
      <c r="HD85" s="229"/>
      <c r="HE85" s="229"/>
      <c r="HF85" s="229"/>
      <c r="HG85" s="229"/>
      <c r="HH85" s="229"/>
      <c r="HI85" s="229"/>
      <c r="HJ85" s="229"/>
      <c r="HK85" s="229"/>
      <c r="HL85" s="229"/>
      <c r="HM85" s="229"/>
      <c r="HN85" s="229"/>
      <c r="HO85" s="229"/>
      <c r="HP85" s="229"/>
      <c r="HQ85" s="229"/>
      <c r="HR85" s="229"/>
      <c r="HS85" s="229"/>
      <c r="HT85" s="229"/>
      <c r="HU85" s="229"/>
      <c r="HV85" s="229"/>
      <c r="HW85" s="229"/>
      <c r="HX85" s="229"/>
      <c r="HY85" s="229"/>
      <c r="HZ85" s="229"/>
      <c r="IA85" s="229"/>
      <c r="IB85" s="229"/>
      <c r="IC85" s="229"/>
      <c r="ID85" s="229"/>
      <c r="IE85" s="229"/>
      <c r="IF85" s="229"/>
      <c r="IG85" s="229"/>
      <c r="IH85" s="229"/>
      <c r="II85" s="229"/>
      <c r="IJ85" s="229"/>
      <c r="IK85" s="229"/>
      <c r="IL85" s="229"/>
      <c r="IM85" s="229"/>
      <c r="IN85" s="229"/>
      <c r="IO85" s="229"/>
    </row>
    <row r="86" spans="1:249">
      <c r="A86" s="35" t="s">
        <v>123</v>
      </c>
      <c r="B86" s="259" t="s">
        <v>1849</v>
      </c>
      <c r="C86" s="255" t="s">
        <v>1803</v>
      </c>
      <c r="D86" s="61">
        <f t="shared" si="40"/>
        <v>0</v>
      </c>
      <c r="E86" s="61">
        <f t="shared" si="40"/>
        <v>0</v>
      </c>
      <c r="F86" s="33"/>
      <c r="G86" s="33"/>
      <c r="H86" s="61">
        <v>0</v>
      </c>
      <c r="I86" s="61">
        <v>0</v>
      </c>
      <c r="J86" s="33"/>
      <c r="K86" s="33"/>
      <c r="L86" s="33">
        <f t="shared" si="41"/>
        <v>0</v>
      </c>
      <c r="M86" s="33">
        <f t="shared" si="41"/>
        <v>0</v>
      </c>
      <c r="N86" s="33"/>
      <c r="O86" s="33"/>
      <c r="P86" s="33"/>
      <c r="Q86" s="33"/>
      <c r="R86" s="229"/>
      <c r="S86" s="229"/>
      <c r="T86" s="229"/>
      <c r="U86" s="229"/>
      <c r="V86" s="229"/>
      <c r="W86" s="229"/>
      <c r="X86" s="229"/>
      <c r="Y86" s="229"/>
      <c r="Z86" s="229"/>
      <c r="AA86" s="229"/>
      <c r="AB86" s="229"/>
      <c r="AC86" s="229"/>
      <c r="AD86" s="229"/>
      <c r="AE86" s="229"/>
      <c r="AF86" s="229"/>
      <c r="AG86" s="229"/>
      <c r="AH86" s="229"/>
      <c r="AI86" s="229"/>
      <c r="AJ86" s="229"/>
      <c r="AK86" s="229"/>
      <c r="AL86" s="229"/>
      <c r="AM86" s="229"/>
      <c r="AN86" s="229"/>
      <c r="AO86" s="229"/>
      <c r="AP86" s="229"/>
      <c r="AQ86" s="229"/>
      <c r="AR86" s="229"/>
      <c r="AS86" s="229"/>
      <c r="AT86" s="229"/>
      <c r="AU86" s="229"/>
      <c r="AV86" s="229"/>
      <c r="AW86" s="229"/>
      <c r="AX86" s="229"/>
      <c r="AY86" s="229"/>
      <c r="AZ86" s="229"/>
      <c r="BA86" s="229"/>
      <c r="BB86" s="229"/>
      <c r="BC86" s="229"/>
      <c r="BD86" s="229"/>
      <c r="BE86" s="229"/>
      <c r="BF86" s="229"/>
      <c r="BG86" s="229"/>
      <c r="BH86" s="229"/>
      <c r="BI86" s="229"/>
      <c r="BJ86" s="229"/>
      <c r="BK86" s="229"/>
      <c r="BL86" s="229"/>
      <c r="BM86" s="229"/>
      <c r="BN86" s="229"/>
      <c r="BO86" s="229"/>
      <c r="BP86" s="229"/>
      <c r="BQ86" s="229"/>
      <c r="BR86" s="229"/>
      <c r="BS86" s="229"/>
      <c r="BT86" s="229"/>
      <c r="BU86" s="229"/>
      <c r="BV86" s="229"/>
      <c r="BW86" s="229"/>
      <c r="BX86" s="229"/>
      <c r="BY86" s="229"/>
      <c r="BZ86" s="229"/>
      <c r="CA86" s="229"/>
      <c r="CB86" s="229"/>
      <c r="CC86" s="229"/>
      <c r="CD86" s="229"/>
      <c r="CE86" s="229"/>
      <c r="CF86" s="229"/>
      <c r="CG86" s="229"/>
      <c r="CH86" s="229"/>
      <c r="CI86" s="229"/>
      <c r="CJ86" s="229"/>
      <c r="CK86" s="229"/>
      <c r="CL86" s="229"/>
      <c r="CM86" s="229"/>
      <c r="CN86" s="229"/>
      <c r="CO86" s="229"/>
      <c r="CP86" s="229"/>
      <c r="CQ86" s="229"/>
      <c r="CR86" s="229"/>
      <c r="CS86" s="229"/>
      <c r="CT86" s="229"/>
      <c r="CU86" s="229"/>
      <c r="CV86" s="229"/>
      <c r="CW86" s="229"/>
      <c r="CX86" s="229"/>
      <c r="CY86" s="229"/>
      <c r="CZ86" s="229"/>
      <c r="DA86" s="229"/>
      <c r="DB86" s="229"/>
      <c r="DC86" s="229"/>
      <c r="DD86" s="229"/>
      <c r="DE86" s="229"/>
      <c r="DF86" s="229"/>
      <c r="DG86" s="229"/>
      <c r="DH86" s="229"/>
      <c r="DI86" s="229"/>
      <c r="DJ86" s="229"/>
      <c r="DK86" s="229"/>
      <c r="DL86" s="229"/>
      <c r="DM86" s="229"/>
      <c r="DN86" s="229"/>
      <c r="DO86" s="229"/>
      <c r="DP86" s="229"/>
      <c r="DQ86" s="229"/>
      <c r="DR86" s="229"/>
      <c r="DS86" s="229"/>
      <c r="DT86" s="229"/>
      <c r="DU86" s="229"/>
      <c r="DV86" s="229"/>
      <c r="DW86" s="229"/>
      <c r="DX86" s="229"/>
      <c r="DY86" s="229"/>
      <c r="DZ86" s="229"/>
      <c r="EA86" s="229"/>
      <c r="EB86" s="229"/>
      <c r="EC86" s="229"/>
      <c r="ED86" s="229"/>
      <c r="EE86" s="229"/>
      <c r="EF86" s="229"/>
      <c r="EG86" s="229"/>
      <c r="EH86" s="229"/>
      <c r="EI86" s="229"/>
      <c r="EJ86" s="229"/>
      <c r="EK86" s="229"/>
      <c r="EL86" s="229"/>
      <c r="EM86" s="229"/>
      <c r="EN86" s="229"/>
      <c r="EO86" s="229"/>
      <c r="EP86" s="229"/>
      <c r="EQ86" s="229"/>
      <c r="ER86" s="229"/>
      <c r="ES86" s="229"/>
      <c r="ET86" s="229"/>
      <c r="EU86" s="229"/>
      <c r="EV86" s="229"/>
      <c r="EW86" s="229"/>
      <c r="EX86" s="229"/>
      <c r="EY86" s="229"/>
      <c r="EZ86" s="229"/>
      <c r="FA86" s="229"/>
      <c r="FB86" s="229"/>
      <c r="FC86" s="229"/>
      <c r="FD86" s="229"/>
      <c r="FE86" s="229"/>
      <c r="FF86" s="229"/>
      <c r="FG86" s="229"/>
      <c r="FH86" s="229"/>
      <c r="FI86" s="229"/>
      <c r="FJ86" s="229"/>
      <c r="FK86" s="229"/>
      <c r="FL86" s="229"/>
      <c r="FM86" s="229"/>
      <c r="FN86" s="229"/>
      <c r="FO86" s="229"/>
      <c r="FP86" s="229"/>
      <c r="FQ86" s="229"/>
      <c r="FR86" s="229"/>
      <c r="FS86" s="229"/>
      <c r="FT86" s="229"/>
      <c r="FU86" s="229"/>
      <c r="FV86" s="229"/>
      <c r="FW86" s="229"/>
      <c r="FX86" s="229"/>
      <c r="FY86" s="229"/>
      <c r="FZ86" s="229"/>
      <c r="GA86" s="229"/>
      <c r="GB86" s="229"/>
      <c r="GC86" s="229"/>
      <c r="GD86" s="229"/>
      <c r="GE86" s="229"/>
      <c r="GF86" s="229"/>
      <c r="GG86" s="229"/>
      <c r="GH86" s="229"/>
      <c r="GI86" s="229"/>
      <c r="GJ86" s="229"/>
      <c r="GK86" s="229"/>
      <c r="GL86" s="229"/>
      <c r="GM86" s="229"/>
      <c r="GN86" s="229"/>
      <c r="GO86" s="229"/>
      <c r="GP86" s="229"/>
      <c r="GQ86" s="229"/>
      <c r="GR86" s="229"/>
      <c r="GS86" s="229"/>
      <c r="GT86" s="229"/>
      <c r="GU86" s="229"/>
      <c r="GV86" s="229"/>
      <c r="GW86" s="229"/>
      <c r="GX86" s="229"/>
      <c r="GY86" s="229"/>
      <c r="GZ86" s="229"/>
      <c r="HA86" s="229"/>
      <c r="HB86" s="229"/>
      <c r="HC86" s="229"/>
      <c r="HD86" s="229"/>
      <c r="HE86" s="229"/>
      <c r="HF86" s="229"/>
      <c r="HG86" s="229"/>
      <c r="HH86" s="229"/>
      <c r="HI86" s="229"/>
      <c r="HJ86" s="229"/>
      <c r="HK86" s="229"/>
      <c r="HL86" s="229"/>
      <c r="HM86" s="229"/>
      <c r="HN86" s="229"/>
      <c r="HO86" s="229"/>
      <c r="HP86" s="229"/>
      <c r="HQ86" s="229"/>
      <c r="HR86" s="229"/>
      <c r="HS86" s="229"/>
      <c r="HT86" s="229"/>
      <c r="HU86" s="229"/>
      <c r="HV86" s="229"/>
      <c r="HW86" s="229"/>
      <c r="HX86" s="229"/>
      <c r="HY86" s="229"/>
      <c r="HZ86" s="229"/>
      <c r="IA86" s="229"/>
      <c r="IB86" s="229"/>
      <c r="IC86" s="229"/>
      <c r="ID86" s="229"/>
      <c r="IE86" s="229"/>
      <c r="IF86" s="229"/>
      <c r="IG86" s="229"/>
      <c r="IH86" s="229"/>
      <c r="II86" s="229"/>
      <c r="IJ86" s="229"/>
      <c r="IK86" s="229"/>
      <c r="IL86" s="229"/>
      <c r="IM86" s="229"/>
      <c r="IN86" s="229"/>
      <c r="IO86" s="229"/>
    </row>
    <row r="87" spans="1:249">
      <c r="A87" s="33" t="s">
        <v>617</v>
      </c>
      <c r="B87" s="46" t="s">
        <v>370</v>
      </c>
      <c r="C87" s="255" t="s">
        <v>27</v>
      </c>
      <c r="D87" s="61">
        <f t="shared" si="40"/>
        <v>18</v>
      </c>
      <c r="E87" s="61">
        <f t="shared" si="40"/>
        <v>1</v>
      </c>
      <c r="F87" s="33"/>
      <c r="G87" s="33"/>
      <c r="H87" s="61">
        <v>18</v>
      </c>
      <c r="I87" s="61">
        <v>1</v>
      </c>
      <c r="J87" s="33"/>
      <c r="K87" s="33"/>
      <c r="L87" s="33">
        <f t="shared" si="41"/>
        <v>0</v>
      </c>
      <c r="M87" s="33">
        <f t="shared" si="41"/>
        <v>0</v>
      </c>
      <c r="N87" s="33"/>
      <c r="O87" s="33"/>
      <c r="P87" s="33"/>
      <c r="Q87" s="33"/>
      <c r="R87" s="229"/>
      <c r="S87" s="229"/>
      <c r="T87" s="229"/>
      <c r="U87" s="229"/>
      <c r="V87" s="22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29"/>
      <c r="BE87" s="229"/>
      <c r="BF87" s="229"/>
      <c r="BG87" s="229"/>
      <c r="BH87" s="229"/>
      <c r="BI87" s="229"/>
      <c r="BJ87" s="229"/>
      <c r="BK87" s="229"/>
      <c r="BL87" s="229"/>
      <c r="BM87" s="229"/>
      <c r="BN87" s="229"/>
      <c r="BO87" s="229"/>
      <c r="BP87" s="229"/>
      <c r="BQ87" s="229"/>
      <c r="BR87" s="229"/>
      <c r="BS87" s="229"/>
      <c r="BT87" s="229"/>
      <c r="BU87" s="229"/>
      <c r="BV87" s="229"/>
      <c r="BW87" s="229"/>
      <c r="BX87" s="229"/>
      <c r="BY87" s="229"/>
      <c r="BZ87" s="229"/>
      <c r="CA87" s="229"/>
      <c r="CB87" s="229"/>
      <c r="CC87" s="229"/>
      <c r="CD87" s="229"/>
      <c r="CE87" s="229"/>
      <c r="CF87" s="229"/>
      <c r="CG87" s="229"/>
      <c r="CH87" s="229"/>
      <c r="CI87" s="229"/>
      <c r="CJ87" s="229"/>
      <c r="CK87" s="229"/>
      <c r="CL87" s="229"/>
      <c r="CM87" s="229"/>
      <c r="CN87" s="229"/>
      <c r="CO87" s="229"/>
      <c r="CP87" s="229"/>
      <c r="CQ87" s="229"/>
      <c r="CR87" s="229"/>
      <c r="CS87" s="229"/>
      <c r="CT87" s="229"/>
      <c r="CU87" s="229"/>
      <c r="CV87" s="229"/>
      <c r="CW87" s="229"/>
      <c r="CX87" s="229"/>
      <c r="CY87" s="229"/>
      <c r="CZ87" s="229"/>
      <c r="DA87" s="229"/>
      <c r="DB87" s="229"/>
      <c r="DC87" s="229"/>
      <c r="DD87" s="229"/>
      <c r="DE87" s="229"/>
      <c r="DF87" s="229"/>
      <c r="DG87" s="229"/>
      <c r="DH87" s="229"/>
      <c r="DI87" s="229"/>
      <c r="DJ87" s="229"/>
      <c r="DK87" s="229"/>
      <c r="DL87" s="229"/>
      <c r="DM87" s="229"/>
      <c r="DN87" s="229"/>
      <c r="DO87" s="229"/>
      <c r="DP87" s="229"/>
      <c r="DQ87" s="229"/>
      <c r="DR87" s="229"/>
      <c r="DS87" s="229"/>
      <c r="DT87" s="229"/>
      <c r="DU87" s="229"/>
      <c r="DV87" s="229"/>
      <c r="DW87" s="229"/>
      <c r="DX87" s="229"/>
      <c r="DY87" s="229"/>
      <c r="DZ87" s="229"/>
      <c r="EA87" s="229"/>
      <c r="EB87" s="229"/>
      <c r="EC87" s="229"/>
      <c r="ED87" s="229"/>
      <c r="EE87" s="229"/>
      <c r="EF87" s="229"/>
      <c r="EG87" s="229"/>
      <c r="EH87" s="229"/>
      <c r="EI87" s="229"/>
      <c r="EJ87" s="229"/>
      <c r="EK87" s="229"/>
      <c r="EL87" s="229"/>
      <c r="EM87" s="229"/>
      <c r="EN87" s="229"/>
      <c r="EO87" s="229"/>
      <c r="EP87" s="229"/>
      <c r="EQ87" s="229"/>
      <c r="ER87" s="229"/>
      <c r="ES87" s="229"/>
      <c r="ET87" s="229"/>
      <c r="EU87" s="229"/>
      <c r="EV87" s="229"/>
      <c r="EW87" s="229"/>
      <c r="EX87" s="229"/>
      <c r="EY87" s="229"/>
      <c r="EZ87" s="229"/>
      <c r="FA87" s="229"/>
      <c r="FB87" s="229"/>
      <c r="FC87" s="229"/>
      <c r="FD87" s="229"/>
      <c r="FE87" s="229"/>
      <c r="FF87" s="229"/>
      <c r="FG87" s="229"/>
      <c r="FH87" s="229"/>
      <c r="FI87" s="229"/>
      <c r="FJ87" s="229"/>
      <c r="FK87" s="229"/>
      <c r="FL87" s="229"/>
      <c r="FM87" s="229"/>
      <c r="FN87" s="229"/>
      <c r="FO87" s="229"/>
      <c r="FP87" s="229"/>
      <c r="FQ87" s="229"/>
      <c r="FR87" s="229"/>
      <c r="FS87" s="229"/>
      <c r="FT87" s="229"/>
      <c r="FU87" s="229"/>
      <c r="FV87" s="229"/>
      <c r="FW87" s="229"/>
      <c r="FX87" s="229"/>
      <c r="FY87" s="229"/>
      <c r="FZ87" s="229"/>
      <c r="GA87" s="229"/>
      <c r="GB87" s="229"/>
      <c r="GC87" s="229"/>
      <c r="GD87" s="229"/>
      <c r="GE87" s="229"/>
      <c r="GF87" s="229"/>
      <c r="GG87" s="229"/>
      <c r="GH87" s="229"/>
      <c r="GI87" s="229"/>
      <c r="GJ87" s="229"/>
      <c r="GK87" s="229"/>
      <c r="GL87" s="229"/>
      <c r="GM87" s="229"/>
      <c r="GN87" s="229"/>
      <c r="GO87" s="229"/>
      <c r="GP87" s="229"/>
      <c r="GQ87" s="229"/>
      <c r="GR87" s="229"/>
      <c r="GS87" s="229"/>
      <c r="GT87" s="229"/>
      <c r="GU87" s="229"/>
      <c r="GV87" s="229"/>
      <c r="GW87" s="229"/>
      <c r="GX87" s="229"/>
      <c r="GY87" s="229"/>
      <c r="GZ87" s="229"/>
      <c r="HA87" s="229"/>
      <c r="HB87" s="229"/>
      <c r="HC87" s="229"/>
      <c r="HD87" s="229"/>
      <c r="HE87" s="229"/>
      <c r="HF87" s="229"/>
      <c r="HG87" s="229"/>
      <c r="HH87" s="229"/>
      <c r="HI87" s="229"/>
      <c r="HJ87" s="229"/>
      <c r="HK87" s="229"/>
      <c r="HL87" s="229"/>
      <c r="HM87" s="229"/>
      <c r="HN87" s="229"/>
      <c r="HO87" s="229"/>
      <c r="HP87" s="229"/>
      <c r="HQ87" s="229"/>
      <c r="HR87" s="229"/>
      <c r="HS87" s="229"/>
      <c r="HT87" s="229"/>
      <c r="HU87" s="229"/>
      <c r="HV87" s="229"/>
      <c r="HW87" s="229"/>
      <c r="HX87" s="229"/>
      <c r="HY87" s="229"/>
      <c r="HZ87" s="229"/>
      <c r="IA87" s="229"/>
      <c r="IB87" s="229"/>
      <c r="IC87" s="229"/>
      <c r="ID87" s="229"/>
      <c r="IE87" s="229"/>
      <c r="IF87" s="229"/>
      <c r="IG87" s="229"/>
      <c r="IH87" s="229"/>
      <c r="II87" s="229"/>
      <c r="IJ87" s="229"/>
      <c r="IK87" s="229"/>
      <c r="IL87" s="229"/>
      <c r="IM87" s="229"/>
      <c r="IN87" s="229"/>
      <c r="IO87" s="229"/>
    </row>
    <row r="88" spans="1:249">
      <c r="A88" s="33" t="s">
        <v>59</v>
      </c>
      <c r="B88" s="46" t="s">
        <v>1022</v>
      </c>
      <c r="C88" s="255" t="s">
        <v>28</v>
      </c>
      <c r="D88" s="61">
        <f t="shared" si="40"/>
        <v>29</v>
      </c>
      <c r="E88" s="61">
        <f t="shared" si="40"/>
        <v>6</v>
      </c>
      <c r="F88" s="33"/>
      <c r="G88" s="33"/>
      <c r="H88" s="61">
        <v>29</v>
      </c>
      <c r="I88" s="61">
        <v>6</v>
      </c>
      <c r="J88" s="33"/>
      <c r="K88" s="33"/>
      <c r="L88" s="33">
        <f t="shared" si="41"/>
        <v>1</v>
      </c>
      <c r="M88" s="33">
        <f t="shared" si="41"/>
        <v>0</v>
      </c>
      <c r="N88" s="33">
        <v>1</v>
      </c>
      <c r="O88" s="33">
        <v>0</v>
      </c>
      <c r="P88" s="33"/>
      <c r="Q88" s="33"/>
      <c r="R88" s="229"/>
      <c r="S88" s="229"/>
      <c r="T88" s="229"/>
      <c r="U88" s="229"/>
      <c r="V88" s="22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29"/>
      <c r="BE88" s="229"/>
      <c r="BF88" s="229"/>
      <c r="BG88" s="229"/>
      <c r="BH88" s="229"/>
      <c r="BI88" s="229"/>
      <c r="BJ88" s="229"/>
      <c r="BK88" s="229"/>
      <c r="BL88" s="229"/>
      <c r="BM88" s="229"/>
      <c r="BN88" s="229"/>
      <c r="BO88" s="229"/>
      <c r="BP88" s="229"/>
      <c r="BQ88" s="229"/>
      <c r="BR88" s="229"/>
      <c r="BS88" s="229"/>
      <c r="BT88" s="229"/>
      <c r="BU88" s="229"/>
      <c r="BV88" s="229"/>
      <c r="BW88" s="229"/>
      <c r="BX88" s="229"/>
      <c r="BY88" s="229"/>
      <c r="BZ88" s="229"/>
      <c r="CA88" s="229"/>
      <c r="CB88" s="229"/>
      <c r="CC88" s="229"/>
      <c r="CD88" s="229"/>
      <c r="CE88" s="229"/>
      <c r="CF88" s="229"/>
      <c r="CG88" s="229"/>
      <c r="CH88" s="229"/>
      <c r="CI88" s="229"/>
      <c r="CJ88" s="229"/>
      <c r="CK88" s="229"/>
      <c r="CL88" s="229"/>
      <c r="CM88" s="229"/>
      <c r="CN88" s="229"/>
      <c r="CO88" s="229"/>
      <c r="CP88" s="229"/>
      <c r="CQ88" s="229"/>
      <c r="CR88" s="229"/>
      <c r="CS88" s="229"/>
      <c r="CT88" s="229"/>
      <c r="CU88" s="229"/>
      <c r="CV88" s="229"/>
      <c r="CW88" s="229"/>
      <c r="CX88" s="229"/>
      <c r="CY88" s="229"/>
      <c r="CZ88" s="229"/>
      <c r="DA88" s="229"/>
      <c r="DB88" s="229"/>
      <c r="DC88" s="229"/>
      <c r="DD88" s="229"/>
      <c r="DE88" s="229"/>
      <c r="DF88" s="229"/>
      <c r="DG88" s="229"/>
      <c r="DH88" s="229"/>
      <c r="DI88" s="229"/>
      <c r="DJ88" s="229"/>
      <c r="DK88" s="229"/>
      <c r="DL88" s="229"/>
      <c r="DM88" s="229"/>
      <c r="DN88" s="229"/>
      <c r="DO88" s="229"/>
      <c r="DP88" s="229"/>
      <c r="DQ88" s="229"/>
      <c r="DR88" s="229"/>
      <c r="DS88" s="229"/>
      <c r="DT88" s="229"/>
      <c r="DU88" s="229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  <c r="EQ88" s="229"/>
      <c r="ER88" s="229"/>
      <c r="ES88" s="229"/>
      <c r="ET88" s="229"/>
      <c r="EU88" s="229"/>
      <c r="EV88" s="229"/>
      <c r="EW88" s="229"/>
      <c r="EX88" s="229"/>
      <c r="EY88" s="229"/>
      <c r="EZ88" s="229"/>
      <c r="FA88" s="229"/>
      <c r="FB88" s="229"/>
      <c r="FC88" s="229"/>
      <c r="FD88" s="229"/>
      <c r="FE88" s="229"/>
      <c r="FF88" s="229"/>
      <c r="FG88" s="229"/>
      <c r="FH88" s="229"/>
      <c r="FI88" s="229"/>
      <c r="FJ88" s="229"/>
      <c r="FK88" s="229"/>
      <c r="FL88" s="229"/>
      <c r="FM88" s="229"/>
      <c r="FN88" s="229"/>
      <c r="FO88" s="229"/>
      <c r="FP88" s="229"/>
      <c r="FQ88" s="229"/>
      <c r="FR88" s="229"/>
      <c r="FS88" s="229"/>
      <c r="FT88" s="229"/>
      <c r="FU88" s="229"/>
      <c r="FV88" s="229"/>
      <c r="FW88" s="229"/>
      <c r="FX88" s="229"/>
      <c r="FY88" s="229"/>
      <c r="FZ88" s="229"/>
      <c r="GA88" s="229"/>
      <c r="GB88" s="229"/>
      <c r="GC88" s="229"/>
      <c r="GD88" s="229"/>
      <c r="GE88" s="229"/>
      <c r="GF88" s="229"/>
      <c r="GG88" s="229"/>
      <c r="GH88" s="229"/>
      <c r="GI88" s="229"/>
      <c r="GJ88" s="229"/>
      <c r="GK88" s="229"/>
      <c r="GL88" s="229"/>
      <c r="GM88" s="229"/>
      <c r="GN88" s="229"/>
      <c r="GO88" s="229"/>
      <c r="GP88" s="229"/>
      <c r="GQ88" s="229"/>
      <c r="GR88" s="229"/>
      <c r="GS88" s="229"/>
      <c r="GT88" s="229"/>
      <c r="GU88" s="229"/>
      <c r="GV88" s="229"/>
      <c r="GW88" s="229"/>
      <c r="GX88" s="229"/>
      <c r="GY88" s="229"/>
      <c r="GZ88" s="229"/>
      <c r="HA88" s="229"/>
      <c r="HB88" s="229"/>
      <c r="HC88" s="229"/>
      <c r="HD88" s="229"/>
      <c r="HE88" s="229"/>
      <c r="HF88" s="229"/>
      <c r="HG88" s="229"/>
      <c r="HH88" s="229"/>
      <c r="HI88" s="229"/>
      <c r="HJ88" s="229"/>
      <c r="HK88" s="229"/>
      <c r="HL88" s="229"/>
      <c r="HM88" s="229"/>
      <c r="HN88" s="229"/>
      <c r="HO88" s="229"/>
      <c r="HP88" s="229"/>
      <c r="HQ88" s="229"/>
      <c r="HR88" s="229"/>
      <c r="HS88" s="229"/>
      <c r="HT88" s="229"/>
      <c r="HU88" s="229"/>
      <c r="HV88" s="229"/>
      <c r="HW88" s="229"/>
      <c r="HX88" s="229"/>
      <c r="HY88" s="229"/>
      <c r="HZ88" s="229"/>
      <c r="IA88" s="229"/>
      <c r="IB88" s="229"/>
      <c r="IC88" s="229"/>
      <c r="ID88" s="229"/>
      <c r="IE88" s="229"/>
      <c r="IF88" s="229"/>
      <c r="IG88" s="229"/>
      <c r="IH88" s="229"/>
      <c r="II88" s="229"/>
      <c r="IJ88" s="229"/>
      <c r="IK88" s="229"/>
      <c r="IL88" s="229"/>
      <c r="IM88" s="229"/>
      <c r="IN88" s="229"/>
      <c r="IO88" s="229"/>
    </row>
    <row r="89" spans="1:249">
      <c r="A89" s="33" t="s">
        <v>62</v>
      </c>
      <c r="B89" s="259" t="s">
        <v>63</v>
      </c>
      <c r="C89" s="255" t="s">
        <v>29</v>
      </c>
      <c r="D89" s="61">
        <f t="shared" si="40"/>
        <v>55</v>
      </c>
      <c r="E89" s="61">
        <f t="shared" si="40"/>
        <v>50</v>
      </c>
      <c r="F89" s="33"/>
      <c r="G89" s="33"/>
      <c r="H89" s="61">
        <v>40</v>
      </c>
      <c r="I89" s="61">
        <v>36</v>
      </c>
      <c r="J89" s="33">
        <v>15</v>
      </c>
      <c r="K89" s="33">
        <v>14</v>
      </c>
      <c r="L89" s="33">
        <f t="shared" si="41"/>
        <v>0</v>
      </c>
      <c r="M89" s="33">
        <f t="shared" si="41"/>
        <v>0</v>
      </c>
      <c r="N89" s="33"/>
      <c r="O89" s="33"/>
      <c r="P89" s="33"/>
      <c r="Q89" s="33"/>
      <c r="R89" s="229"/>
      <c r="S89" s="229"/>
      <c r="T89" s="229"/>
      <c r="U89" s="229"/>
      <c r="V89" s="229"/>
      <c r="W89" s="229"/>
      <c r="X89" s="229"/>
      <c r="Y89" s="229"/>
      <c r="Z89" s="229"/>
      <c r="AA89" s="229"/>
      <c r="AB89" s="229"/>
      <c r="AC89" s="229"/>
      <c r="AD89" s="229"/>
      <c r="AE89" s="229"/>
      <c r="AF89" s="229"/>
      <c r="AG89" s="229"/>
      <c r="AH89" s="229"/>
      <c r="AI89" s="229"/>
      <c r="AJ89" s="229"/>
      <c r="AK89" s="229"/>
      <c r="AL89" s="229"/>
      <c r="AM89" s="229"/>
      <c r="AN89" s="229"/>
      <c r="AO89" s="229"/>
      <c r="AP89" s="229"/>
      <c r="AQ89" s="229"/>
      <c r="AR89" s="229"/>
      <c r="AS89" s="229"/>
      <c r="AT89" s="229"/>
      <c r="AU89" s="229"/>
      <c r="AV89" s="229"/>
      <c r="AW89" s="229"/>
      <c r="AX89" s="229"/>
      <c r="AY89" s="229"/>
      <c r="AZ89" s="229"/>
      <c r="BA89" s="229"/>
      <c r="BB89" s="229"/>
      <c r="BC89" s="229"/>
      <c r="BD89" s="229"/>
      <c r="BE89" s="229"/>
      <c r="BF89" s="229"/>
      <c r="BG89" s="229"/>
      <c r="BH89" s="229"/>
      <c r="BI89" s="229"/>
      <c r="BJ89" s="229"/>
      <c r="BK89" s="229"/>
      <c r="BL89" s="229"/>
      <c r="BM89" s="229"/>
      <c r="BN89" s="229"/>
      <c r="BO89" s="229"/>
      <c r="BP89" s="229"/>
      <c r="BQ89" s="229"/>
      <c r="BR89" s="229"/>
      <c r="BS89" s="229"/>
      <c r="BT89" s="229"/>
      <c r="BU89" s="229"/>
      <c r="BV89" s="229"/>
      <c r="BW89" s="229"/>
      <c r="BX89" s="229"/>
      <c r="BY89" s="229"/>
      <c r="BZ89" s="229"/>
      <c r="CA89" s="229"/>
      <c r="CB89" s="229"/>
      <c r="CC89" s="229"/>
      <c r="CD89" s="229"/>
      <c r="CE89" s="229"/>
      <c r="CF89" s="229"/>
      <c r="CG89" s="229"/>
      <c r="CH89" s="229"/>
      <c r="CI89" s="229"/>
      <c r="CJ89" s="229"/>
      <c r="CK89" s="229"/>
      <c r="CL89" s="229"/>
      <c r="CM89" s="229"/>
      <c r="CN89" s="229"/>
      <c r="CO89" s="229"/>
      <c r="CP89" s="229"/>
      <c r="CQ89" s="229"/>
      <c r="CR89" s="229"/>
      <c r="CS89" s="229"/>
      <c r="CT89" s="229"/>
      <c r="CU89" s="229"/>
      <c r="CV89" s="229"/>
      <c r="CW89" s="229"/>
      <c r="CX89" s="229"/>
      <c r="CY89" s="229"/>
      <c r="CZ89" s="229"/>
      <c r="DA89" s="229"/>
      <c r="DB89" s="229"/>
      <c r="DC89" s="229"/>
      <c r="DD89" s="229"/>
      <c r="DE89" s="229"/>
      <c r="DF89" s="229"/>
      <c r="DG89" s="229"/>
      <c r="DH89" s="229"/>
      <c r="DI89" s="229"/>
      <c r="DJ89" s="229"/>
      <c r="DK89" s="229"/>
      <c r="DL89" s="229"/>
      <c r="DM89" s="229"/>
      <c r="DN89" s="229"/>
      <c r="DO89" s="229"/>
      <c r="DP89" s="229"/>
      <c r="DQ89" s="229"/>
      <c r="DR89" s="229"/>
      <c r="DS89" s="229"/>
      <c r="DT89" s="229"/>
      <c r="DU89" s="229"/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  <c r="EQ89" s="229"/>
      <c r="ER89" s="229"/>
      <c r="ES89" s="229"/>
      <c r="ET89" s="229"/>
      <c r="EU89" s="229"/>
      <c r="EV89" s="229"/>
      <c r="EW89" s="229"/>
      <c r="EX89" s="229"/>
      <c r="EY89" s="229"/>
      <c r="EZ89" s="229"/>
      <c r="FA89" s="229"/>
      <c r="FB89" s="229"/>
      <c r="FC89" s="229"/>
      <c r="FD89" s="229"/>
      <c r="FE89" s="229"/>
      <c r="FF89" s="229"/>
      <c r="FG89" s="229"/>
      <c r="FH89" s="229"/>
      <c r="FI89" s="229"/>
      <c r="FJ89" s="229"/>
      <c r="FK89" s="229"/>
      <c r="FL89" s="229"/>
      <c r="FM89" s="229"/>
      <c r="FN89" s="229"/>
      <c r="FO89" s="229"/>
      <c r="FP89" s="229"/>
      <c r="FQ89" s="229"/>
      <c r="FR89" s="229"/>
      <c r="FS89" s="229"/>
      <c r="FT89" s="229"/>
      <c r="FU89" s="229"/>
      <c r="FV89" s="229"/>
      <c r="FW89" s="229"/>
      <c r="FX89" s="229"/>
      <c r="FY89" s="229"/>
      <c r="FZ89" s="229"/>
      <c r="GA89" s="229"/>
      <c r="GB89" s="229"/>
      <c r="GC89" s="229"/>
      <c r="GD89" s="229"/>
      <c r="GE89" s="229"/>
      <c r="GF89" s="229"/>
      <c r="GG89" s="229"/>
      <c r="GH89" s="229"/>
      <c r="GI89" s="229"/>
      <c r="GJ89" s="229"/>
      <c r="GK89" s="229"/>
      <c r="GL89" s="229"/>
      <c r="GM89" s="229"/>
      <c r="GN89" s="229"/>
      <c r="GO89" s="229"/>
      <c r="GP89" s="229"/>
      <c r="GQ89" s="229"/>
      <c r="GR89" s="229"/>
      <c r="GS89" s="229"/>
      <c r="GT89" s="229"/>
      <c r="GU89" s="229"/>
      <c r="GV89" s="229"/>
      <c r="GW89" s="229"/>
      <c r="GX89" s="229"/>
      <c r="GY89" s="229"/>
      <c r="GZ89" s="229"/>
      <c r="HA89" s="229"/>
      <c r="HB89" s="229"/>
      <c r="HC89" s="229"/>
      <c r="HD89" s="229"/>
      <c r="HE89" s="229"/>
      <c r="HF89" s="229"/>
      <c r="HG89" s="229"/>
      <c r="HH89" s="229"/>
      <c r="HI89" s="229"/>
      <c r="HJ89" s="229"/>
      <c r="HK89" s="229"/>
      <c r="HL89" s="229"/>
      <c r="HM89" s="229"/>
      <c r="HN89" s="229"/>
      <c r="HO89" s="229"/>
      <c r="HP89" s="229"/>
      <c r="HQ89" s="229"/>
      <c r="HR89" s="229"/>
      <c r="HS89" s="229"/>
      <c r="HT89" s="229"/>
      <c r="HU89" s="229"/>
      <c r="HV89" s="229"/>
      <c r="HW89" s="229"/>
      <c r="HX89" s="229"/>
      <c r="HY89" s="229"/>
      <c r="HZ89" s="229"/>
      <c r="IA89" s="229"/>
      <c r="IB89" s="229"/>
      <c r="IC89" s="229"/>
      <c r="ID89" s="229"/>
      <c r="IE89" s="229"/>
      <c r="IF89" s="229"/>
      <c r="IG89" s="229"/>
      <c r="IH89" s="229"/>
      <c r="II89" s="229"/>
      <c r="IJ89" s="229"/>
      <c r="IK89" s="229"/>
      <c r="IL89" s="229"/>
      <c r="IM89" s="229"/>
      <c r="IN89" s="229"/>
      <c r="IO89" s="229"/>
    </row>
    <row r="90" spans="1:249">
      <c r="A90" s="33" t="s">
        <v>65</v>
      </c>
      <c r="B90" s="46" t="s">
        <v>66</v>
      </c>
      <c r="C90" s="255" t="s">
        <v>30</v>
      </c>
      <c r="D90" s="61">
        <f t="shared" si="40"/>
        <v>22</v>
      </c>
      <c r="E90" s="61">
        <f t="shared" si="40"/>
        <v>0</v>
      </c>
      <c r="F90" s="33"/>
      <c r="G90" s="33"/>
      <c r="H90" s="61">
        <v>22</v>
      </c>
      <c r="I90" s="61">
        <v>0</v>
      </c>
      <c r="J90" s="33"/>
      <c r="K90" s="33"/>
      <c r="L90" s="33">
        <f t="shared" si="41"/>
        <v>0</v>
      </c>
      <c r="M90" s="33">
        <f t="shared" si="41"/>
        <v>0</v>
      </c>
      <c r="N90" s="33"/>
      <c r="O90" s="33"/>
      <c r="P90" s="33"/>
      <c r="Q90" s="33"/>
      <c r="R90" s="229"/>
      <c r="S90" s="229"/>
      <c r="T90" s="229"/>
      <c r="U90" s="229"/>
      <c r="V90" s="229"/>
      <c r="W90" s="229"/>
      <c r="X90" s="229"/>
      <c r="Y90" s="229"/>
      <c r="Z90" s="229"/>
      <c r="AA90" s="229"/>
      <c r="AB90" s="229"/>
      <c r="AC90" s="229"/>
      <c r="AD90" s="229"/>
      <c r="AE90" s="229"/>
      <c r="AF90" s="229"/>
      <c r="AG90" s="229"/>
      <c r="AH90" s="229"/>
      <c r="AI90" s="229"/>
      <c r="AJ90" s="229"/>
      <c r="AK90" s="229"/>
      <c r="AL90" s="229"/>
      <c r="AM90" s="229"/>
      <c r="AN90" s="229"/>
      <c r="AO90" s="229"/>
      <c r="AP90" s="229"/>
      <c r="AQ90" s="229"/>
      <c r="AR90" s="229"/>
      <c r="AS90" s="229"/>
      <c r="AT90" s="229"/>
      <c r="AU90" s="229"/>
      <c r="AV90" s="229"/>
      <c r="AW90" s="229"/>
      <c r="AX90" s="229"/>
      <c r="AY90" s="229"/>
      <c r="AZ90" s="229"/>
      <c r="BA90" s="229"/>
      <c r="BB90" s="229"/>
      <c r="BC90" s="229"/>
      <c r="BD90" s="229"/>
      <c r="BE90" s="229"/>
      <c r="BF90" s="229"/>
      <c r="BG90" s="229"/>
      <c r="BH90" s="229"/>
      <c r="BI90" s="229"/>
      <c r="BJ90" s="229"/>
      <c r="BK90" s="229"/>
      <c r="BL90" s="229"/>
      <c r="BM90" s="229"/>
      <c r="BN90" s="229"/>
      <c r="BO90" s="229"/>
      <c r="BP90" s="229"/>
      <c r="BQ90" s="229"/>
      <c r="BR90" s="229"/>
      <c r="BS90" s="229"/>
      <c r="BT90" s="229"/>
      <c r="BU90" s="229"/>
      <c r="BV90" s="229"/>
      <c r="BW90" s="229"/>
      <c r="BX90" s="229"/>
      <c r="BY90" s="229"/>
      <c r="BZ90" s="229"/>
      <c r="CA90" s="229"/>
      <c r="CB90" s="229"/>
      <c r="CC90" s="229"/>
      <c r="CD90" s="229"/>
      <c r="CE90" s="229"/>
      <c r="CF90" s="229"/>
      <c r="CG90" s="229"/>
      <c r="CH90" s="229"/>
      <c r="CI90" s="229"/>
      <c r="CJ90" s="229"/>
      <c r="CK90" s="229"/>
      <c r="CL90" s="229"/>
      <c r="CM90" s="229"/>
      <c r="CN90" s="229"/>
      <c r="CO90" s="229"/>
      <c r="CP90" s="229"/>
      <c r="CQ90" s="229"/>
      <c r="CR90" s="229"/>
      <c r="CS90" s="229"/>
      <c r="CT90" s="229"/>
      <c r="CU90" s="229"/>
      <c r="CV90" s="229"/>
      <c r="CW90" s="229"/>
      <c r="CX90" s="229"/>
      <c r="CY90" s="229"/>
      <c r="CZ90" s="229"/>
      <c r="DA90" s="229"/>
      <c r="DB90" s="229"/>
      <c r="DC90" s="229"/>
      <c r="DD90" s="229"/>
      <c r="DE90" s="229"/>
      <c r="DF90" s="229"/>
      <c r="DG90" s="229"/>
      <c r="DH90" s="229"/>
      <c r="DI90" s="229"/>
      <c r="DJ90" s="229"/>
      <c r="DK90" s="229"/>
      <c r="DL90" s="229"/>
      <c r="DM90" s="229"/>
      <c r="DN90" s="229"/>
      <c r="DO90" s="229"/>
      <c r="DP90" s="229"/>
      <c r="DQ90" s="229"/>
      <c r="DR90" s="229"/>
      <c r="DS90" s="229"/>
      <c r="DT90" s="22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  <c r="EQ90" s="229"/>
      <c r="ER90" s="229"/>
      <c r="ES90" s="229"/>
      <c r="ET90" s="229"/>
      <c r="EU90" s="229"/>
      <c r="EV90" s="229"/>
      <c r="EW90" s="229"/>
      <c r="EX90" s="229"/>
      <c r="EY90" s="229"/>
      <c r="EZ90" s="229"/>
      <c r="FA90" s="229"/>
      <c r="FB90" s="229"/>
      <c r="FC90" s="229"/>
      <c r="FD90" s="229"/>
      <c r="FE90" s="229"/>
      <c r="FF90" s="229"/>
      <c r="FG90" s="229"/>
      <c r="FH90" s="229"/>
      <c r="FI90" s="229"/>
      <c r="FJ90" s="229"/>
      <c r="FK90" s="229"/>
      <c r="FL90" s="229"/>
      <c r="FM90" s="229"/>
      <c r="FN90" s="229"/>
      <c r="FO90" s="229"/>
      <c r="FP90" s="229"/>
      <c r="FQ90" s="229"/>
      <c r="FR90" s="229"/>
      <c r="FS90" s="229"/>
      <c r="FT90" s="229"/>
      <c r="FU90" s="229"/>
      <c r="FV90" s="229"/>
      <c r="FW90" s="229"/>
      <c r="FX90" s="229"/>
      <c r="FY90" s="229"/>
      <c r="FZ90" s="229"/>
      <c r="GA90" s="229"/>
      <c r="GB90" s="229"/>
      <c r="GC90" s="229"/>
      <c r="GD90" s="229"/>
      <c r="GE90" s="229"/>
      <c r="GF90" s="229"/>
      <c r="GG90" s="229"/>
      <c r="GH90" s="229"/>
      <c r="GI90" s="229"/>
      <c r="GJ90" s="229"/>
      <c r="GK90" s="229"/>
      <c r="GL90" s="229"/>
      <c r="GM90" s="229"/>
      <c r="GN90" s="229"/>
      <c r="GO90" s="229"/>
      <c r="GP90" s="229"/>
      <c r="GQ90" s="229"/>
      <c r="GR90" s="229"/>
      <c r="GS90" s="229"/>
      <c r="GT90" s="229"/>
      <c r="GU90" s="229"/>
      <c r="GV90" s="229"/>
      <c r="GW90" s="229"/>
      <c r="GX90" s="229"/>
      <c r="GY90" s="229"/>
      <c r="GZ90" s="229"/>
      <c r="HA90" s="229"/>
      <c r="HB90" s="229"/>
      <c r="HC90" s="229"/>
      <c r="HD90" s="229"/>
      <c r="HE90" s="229"/>
      <c r="HF90" s="229"/>
      <c r="HG90" s="229"/>
      <c r="HH90" s="229"/>
      <c r="HI90" s="229"/>
      <c r="HJ90" s="229"/>
      <c r="HK90" s="229"/>
      <c r="HL90" s="229"/>
      <c r="HM90" s="229"/>
      <c r="HN90" s="229"/>
      <c r="HO90" s="229"/>
      <c r="HP90" s="229"/>
      <c r="HQ90" s="229"/>
      <c r="HR90" s="229"/>
      <c r="HS90" s="229"/>
      <c r="HT90" s="229"/>
      <c r="HU90" s="229"/>
      <c r="HV90" s="229"/>
      <c r="HW90" s="229"/>
      <c r="HX90" s="229"/>
      <c r="HY90" s="229"/>
      <c r="HZ90" s="229"/>
      <c r="IA90" s="229"/>
      <c r="IB90" s="229"/>
      <c r="IC90" s="229"/>
      <c r="ID90" s="229"/>
      <c r="IE90" s="229"/>
      <c r="IF90" s="229"/>
      <c r="IG90" s="229"/>
      <c r="IH90" s="229"/>
      <c r="II90" s="229"/>
      <c r="IJ90" s="229"/>
      <c r="IK90" s="229"/>
      <c r="IL90" s="229"/>
      <c r="IM90" s="229"/>
      <c r="IN90" s="229"/>
      <c r="IO90" s="229"/>
    </row>
    <row r="91" spans="1:249">
      <c r="A91" s="35" t="s">
        <v>186</v>
      </c>
      <c r="B91" s="259" t="s">
        <v>143</v>
      </c>
      <c r="C91" s="255" t="s">
        <v>31</v>
      </c>
      <c r="D91" s="61">
        <f t="shared" si="40"/>
        <v>25</v>
      </c>
      <c r="E91" s="61">
        <f t="shared" si="40"/>
        <v>0</v>
      </c>
      <c r="F91" s="33"/>
      <c r="G91" s="33"/>
      <c r="H91" s="61">
        <v>25</v>
      </c>
      <c r="I91" s="61">
        <v>0</v>
      </c>
      <c r="J91" s="33"/>
      <c r="K91" s="33"/>
      <c r="L91" s="33">
        <f t="shared" si="41"/>
        <v>0</v>
      </c>
      <c r="M91" s="33">
        <f t="shared" si="41"/>
        <v>0</v>
      </c>
      <c r="N91" s="33"/>
      <c r="O91" s="33"/>
      <c r="P91" s="33"/>
      <c r="Q91" s="33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229"/>
      <c r="CH91" s="229"/>
      <c r="CI91" s="229"/>
      <c r="CJ91" s="229"/>
      <c r="CK91" s="229"/>
      <c r="CL91" s="229"/>
      <c r="CM91" s="229"/>
      <c r="CN91" s="229"/>
      <c r="CO91" s="229"/>
      <c r="CP91" s="229"/>
      <c r="CQ91" s="229"/>
      <c r="CR91" s="229"/>
      <c r="CS91" s="229"/>
      <c r="CT91" s="229"/>
      <c r="CU91" s="229"/>
      <c r="CV91" s="229"/>
      <c r="CW91" s="229"/>
      <c r="CX91" s="229"/>
      <c r="CY91" s="229"/>
      <c r="CZ91" s="229"/>
      <c r="DA91" s="229"/>
      <c r="DB91" s="229"/>
      <c r="DC91" s="229"/>
      <c r="DD91" s="229"/>
      <c r="DE91" s="229"/>
      <c r="DF91" s="229"/>
      <c r="DG91" s="229"/>
      <c r="DH91" s="229"/>
      <c r="DI91" s="229"/>
      <c r="DJ91" s="229"/>
      <c r="DK91" s="229"/>
      <c r="DL91" s="229"/>
      <c r="DM91" s="229"/>
      <c r="DN91" s="229"/>
      <c r="DO91" s="229"/>
      <c r="DP91" s="229"/>
      <c r="DQ91" s="229"/>
      <c r="DR91" s="229"/>
      <c r="DS91" s="229"/>
      <c r="DT91" s="229"/>
      <c r="DU91" s="229"/>
      <c r="DV91" s="229"/>
      <c r="DW91" s="229"/>
      <c r="DX91" s="229"/>
      <c r="DY91" s="229"/>
      <c r="DZ91" s="229"/>
      <c r="EA91" s="229"/>
      <c r="EB91" s="229"/>
      <c r="EC91" s="229"/>
      <c r="ED91" s="229"/>
      <c r="EE91" s="229"/>
      <c r="EF91" s="229"/>
      <c r="EG91" s="229"/>
      <c r="EH91" s="229"/>
      <c r="EI91" s="229"/>
      <c r="EJ91" s="229"/>
      <c r="EK91" s="229"/>
      <c r="EL91" s="229"/>
      <c r="EM91" s="229"/>
      <c r="EN91" s="229"/>
      <c r="EO91" s="229"/>
      <c r="EP91" s="229"/>
      <c r="EQ91" s="229"/>
      <c r="ER91" s="229"/>
      <c r="ES91" s="229"/>
      <c r="ET91" s="229"/>
      <c r="EU91" s="229"/>
      <c r="EV91" s="229"/>
      <c r="EW91" s="229"/>
      <c r="EX91" s="229"/>
      <c r="EY91" s="229"/>
      <c r="EZ91" s="229"/>
      <c r="FA91" s="229"/>
      <c r="FB91" s="229"/>
      <c r="FC91" s="229"/>
      <c r="FD91" s="229"/>
      <c r="FE91" s="229"/>
      <c r="FF91" s="229"/>
      <c r="FG91" s="229"/>
      <c r="FH91" s="229"/>
      <c r="FI91" s="229"/>
      <c r="FJ91" s="229"/>
      <c r="FK91" s="229"/>
      <c r="FL91" s="229"/>
      <c r="FM91" s="229"/>
      <c r="FN91" s="229"/>
      <c r="FO91" s="229"/>
      <c r="FP91" s="229"/>
      <c r="FQ91" s="229"/>
      <c r="FR91" s="229"/>
      <c r="FS91" s="229"/>
      <c r="FT91" s="229"/>
      <c r="FU91" s="229"/>
      <c r="FV91" s="229"/>
      <c r="FW91" s="229"/>
      <c r="FX91" s="229"/>
      <c r="FY91" s="229"/>
      <c r="FZ91" s="229"/>
      <c r="GA91" s="229"/>
      <c r="GB91" s="229"/>
      <c r="GC91" s="229"/>
      <c r="GD91" s="229"/>
      <c r="GE91" s="229"/>
      <c r="GF91" s="229"/>
      <c r="GG91" s="229"/>
      <c r="GH91" s="229"/>
      <c r="GI91" s="229"/>
      <c r="GJ91" s="229"/>
      <c r="GK91" s="229"/>
      <c r="GL91" s="229"/>
      <c r="GM91" s="229"/>
      <c r="GN91" s="229"/>
      <c r="GO91" s="229"/>
      <c r="GP91" s="229"/>
      <c r="GQ91" s="229"/>
      <c r="GR91" s="229"/>
      <c r="GS91" s="229"/>
      <c r="GT91" s="229"/>
      <c r="GU91" s="229"/>
      <c r="GV91" s="229"/>
      <c r="GW91" s="229"/>
      <c r="GX91" s="229"/>
      <c r="GY91" s="229"/>
      <c r="GZ91" s="229"/>
      <c r="HA91" s="229"/>
      <c r="HB91" s="229"/>
      <c r="HC91" s="229"/>
      <c r="HD91" s="229"/>
      <c r="HE91" s="229"/>
      <c r="HF91" s="229"/>
      <c r="HG91" s="229"/>
      <c r="HH91" s="229"/>
      <c r="HI91" s="229"/>
      <c r="HJ91" s="229"/>
      <c r="HK91" s="229"/>
      <c r="HL91" s="229"/>
      <c r="HM91" s="229"/>
      <c r="HN91" s="229"/>
      <c r="HO91" s="229"/>
      <c r="HP91" s="229"/>
      <c r="HQ91" s="229"/>
      <c r="HR91" s="229"/>
      <c r="HS91" s="229"/>
      <c r="HT91" s="229"/>
      <c r="HU91" s="229"/>
      <c r="HV91" s="229"/>
      <c r="HW91" s="229"/>
      <c r="HX91" s="229"/>
      <c r="HY91" s="229"/>
      <c r="HZ91" s="229"/>
      <c r="IA91" s="229"/>
      <c r="IB91" s="229"/>
      <c r="IC91" s="229"/>
      <c r="ID91" s="229"/>
      <c r="IE91" s="229"/>
      <c r="IF91" s="229"/>
      <c r="IG91" s="229"/>
      <c r="IH91" s="229"/>
      <c r="II91" s="229"/>
      <c r="IJ91" s="229"/>
      <c r="IK91" s="229"/>
      <c r="IL91" s="229"/>
      <c r="IM91" s="229"/>
      <c r="IN91" s="229"/>
      <c r="IO91" s="229"/>
    </row>
    <row r="92" spans="1:249">
      <c r="A92" s="35" t="s">
        <v>1277</v>
      </c>
      <c r="B92" s="259" t="s">
        <v>112</v>
      </c>
      <c r="C92" s="255" t="s">
        <v>32</v>
      </c>
      <c r="D92" s="61">
        <f t="shared" si="40"/>
        <v>8</v>
      </c>
      <c r="E92" s="61">
        <f t="shared" si="40"/>
        <v>3</v>
      </c>
      <c r="F92" s="33"/>
      <c r="G92" s="33"/>
      <c r="H92" s="61">
        <v>8</v>
      </c>
      <c r="I92" s="61">
        <v>3</v>
      </c>
      <c r="J92" s="33"/>
      <c r="K92" s="33"/>
      <c r="L92" s="33">
        <f t="shared" si="41"/>
        <v>0</v>
      </c>
      <c r="M92" s="33">
        <f t="shared" si="41"/>
        <v>0</v>
      </c>
      <c r="N92" s="33"/>
      <c r="O92" s="33"/>
      <c r="P92" s="33"/>
      <c r="Q92" s="33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29"/>
      <c r="BE92" s="229"/>
      <c r="BF92" s="229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229"/>
      <c r="CH92" s="229"/>
      <c r="CI92" s="229"/>
      <c r="CJ92" s="229"/>
      <c r="CK92" s="229"/>
      <c r="CL92" s="229"/>
      <c r="CM92" s="229"/>
      <c r="CN92" s="229"/>
      <c r="CO92" s="229"/>
      <c r="CP92" s="229"/>
      <c r="CQ92" s="229"/>
      <c r="CR92" s="229"/>
      <c r="CS92" s="229"/>
      <c r="CT92" s="229"/>
      <c r="CU92" s="229"/>
      <c r="CV92" s="229"/>
      <c r="CW92" s="229"/>
      <c r="CX92" s="229"/>
      <c r="CY92" s="229"/>
      <c r="CZ92" s="229"/>
      <c r="DA92" s="229"/>
      <c r="DB92" s="229"/>
      <c r="DC92" s="229"/>
      <c r="DD92" s="229"/>
      <c r="DE92" s="229"/>
      <c r="DF92" s="229"/>
      <c r="DG92" s="229"/>
      <c r="DH92" s="229"/>
      <c r="DI92" s="229"/>
      <c r="DJ92" s="229"/>
      <c r="DK92" s="229"/>
      <c r="DL92" s="229"/>
      <c r="DM92" s="229"/>
      <c r="DN92" s="229"/>
      <c r="DO92" s="229"/>
      <c r="DP92" s="229"/>
      <c r="DQ92" s="229"/>
      <c r="DR92" s="229"/>
      <c r="DS92" s="229"/>
      <c r="DT92" s="22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  <c r="EQ92" s="229"/>
      <c r="ER92" s="229"/>
      <c r="ES92" s="229"/>
      <c r="ET92" s="229"/>
      <c r="EU92" s="229"/>
      <c r="EV92" s="229"/>
      <c r="EW92" s="229"/>
      <c r="EX92" s="229"/>
      <c r="EY92" s="229"/>
      <c r="EZ92" s="229"/>
      <c r="FA92" s="229"/>
      <c r="FB92" s="229"/>
      <c r="FC92" s="229"/>
      <c r="FD92" s="229"/>
      <c r="FE92" s="229"/>
      <c r="FF92" s="229"/>
      <c r="FG92" s="229"/>
      <c r="FH92" s="229"/>
      <c r="FI92" s="229"/>
      <c r="FJ92" s="229"/>
      <c r="FK92" s="229"/>
      <c r="FL92" s="229"/>
      <c r="FM92" s="229"/>
      <c r="FN92" s="229"/>
      <c r="FO92" s="229"/>
      <c r="FP92" s="229"/>
      <c r="FQ92" s="229"/>
      <c r="FR92" s="229"/>
      <c r="FS92" s="229"/>
      <c r="FT92" s="229"/>
      <c r="FU92" s="229"/>
      <c r="FV92" s="229"/>
      <c r="FW92" s="229"/>
      <c r="FX92" s="229"/>
      <c r="FY92" s="229"/>
      <c r="FZ92" s="229"/>
      <c r="GA92" s="229"/>
      <c r="GB92" s="229"/>
      <c r="GC92" s="229"/>
      <c r="GD92" s="229"/>
      <c r="GE92" s="229"/>
      <c r="GF92" s="229"/>
      <c r="GG92" s="229"/>
      <c r="GH92" s="229"/>
      <c r="GI92" s="229"/>
      <c r="GJ92" s="229"/>
      <c r="GK92" s="229"/>
      <c r="GL92" s="229"/>
      <c r="GM92" s="229"/>
      <c r="GN92" s="229"/>
      <c r="GO92" s="229"/>
      <c r="GP92" s="229"/>
      <c r="GQ92" s="229"/>
      <c r="GR92" s="229"/>
      <c r="GS92" s="229"/>
      <c r="GT92" s="229"/>
      <c r="GU92" s="229"/>
      <c r="GV92" s="229"/>
      <c r="GW92" s="229"/>
      <c r="GX92" s="229"/>
      <c r="GY92" s="229"/>
      <c r="GZ92" s="229"/>
      <c r="HA92" s="229"/>
      <c r="HB92" s="229"/>
      <c r="HC92" s="229"/>
      <c r="HD92" s="229"/>
      <c r="HE92" s="229"/>
      <c r="HF92" s="229"/>
      <c r="HG92" s="229"/>
      <c r="HH92" s="229"/>
      <c r="HI92" s="229"/>
      <c r="HJ92" s="229"/>
      <c r="HK92" s="229"/>
      <c r="HL92" s="229"/>
      <c r="HM92" s="229"/>
      <c r="HN92" s="229"/>
      <c r="HO92" s="229"/>
      <c r="HP92" s="229"/>
      <c r="HQ92" s="229"/>
      <c r="HR92" s="229"/>
      <c r="HS92" s="229"/>
      <c r="HT92" s="229"/>
      <c r="HU92" s="229"/>
      <c r="HV92" s="229"/>
      <c r="HW92" s="229"/>
      <c r="HX92" s="229"/>
      <c r="HY92" s="229"/>
      <c r="HZ92" s="229"/>
      <c r="IA92" s="229"/>
      <c r="IB92" s="229"/>
      <c r="IC92" s="229"/>
      <c r="ID92" s="229"/>
      <c r="IE92" s="229"/>
      <c r="IF92" s="229"/>
      <c r="IG92" s="229"/>
      <c r="IH92" s="229"/>
      <c r="II92" s="229"/>
      <c r="IJ92" s="229"/>
      <c r="IK92" s="229"/>
      <c r="IL92" s="229"/>
      <c r="IM92" s="229"/>
      <c r="IN92" s="229"/>
      <c r="IO92" s="229"/>
    </row>
    <row r="93" spans="1:249">
      <c r="A93" s="35"/>
      <c r="B93" s="46" t="s">
        <v>1848</v>
      </c>
      <c r="C93" s="255" t="s">
        <v>1827</v>
      </c>
      <c r="D93" s="61">
        <f t="shared" si="40"/>
        <v>85</v>
      </c>
      <c r="E93" s="61">
        <f t="shared" si="40"/>
        <v>24</v>
      </c>
      <c r="F93" s="33"/>
      <c r="G93" s="33"/>
      <c r="H93" s="61"/>
      <c r="I93" s="61"/>
      <c r="J93" s="33">
        <v>85</v>
      </c>
      <c r="K93" s="33">
        <v>24</v>
      </c>
      <c r="L93" s="33">
        <f t="shared" si="41"/>
        <v>0</v>
      </c>
      <c r="M93" s="33">
        <f t="shared" si="41"/>
        <v>0</v>
      </c>
      <c r="N93" s="33"/>
      <c r="O93" s="33"/>
      <c r="P93" s="33"/>
      <c r="Q93" s="33"/>
      <c r="R93" s="229"/>
      <c r="S93" s="229"/>
      <c r="T93" s="229"/>
      <c r="U93" s="229"/>
      <c r="V93" s="229"/>
      <c r="W93" s="229"/>
      <c r="X93" s="229"/>
      <c r="Y93" s="229"/>
      <c r="Z93" s="229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229"/>
      <c r="AL93" s="229"/>
      <c r="AM93" s="229"/>
      <c r="AN93" s="229"/>
      <c r="AO93" s="229"/>
      <c r="AP93" s="229"/>
      <c r="AQ93" s="229"/>
      <c r="AR93" s="229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  <c r="BC93" s="229"/>
      <c r="BD93" s="229"/>
      <c r="BE93" s="229"/>
      <c r="BF93" s="229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229"/>
      <c r="CH93" s="229"/>
      <c r="CI93" s="229"/>
      <c r="CJ93" s="229"/>
      <c r="CK93" s="229"/>
      <c r="CL93" s="229"/>
      <c r="CM93" s="229"/>
      <c r="CN93" s="229"/>
      <c r="CO93" s="229"/>
      <c r="CP93" s="229"/>
      <c r="CQ93" s="229"/>
      <c r="CR93" s="229"/>
      <c r="CS93" s="229"/>
      <c r="CT93" s="229"/>
      <c r="CU93" s="229"/>
      <c r="CV93" s="229"/>
      <c r="CW93" s="229"/>
      <c r="CX93" s="229"/>
      <c r="CY93" s="229"/>
      <c r="CZ93" s="229"/>
      <c r="DA93" s="229"/>
      <c r="DB93" s="229"/>
      <c r="DC93" s="229"/>
      <c r="DD93" s="229"/>
      <c r="DE93" s="229"/>
      <c r="DF93" s="229"/>
      <c r="DG93" s="229"/>
      <c r="DH93" s="229"/>
      <c r="DI93" s="229"/>
      <c r="DJ93" s="229"/>
      <c r="DK93" s="229"/>
      <c r="DL93" s="229"/>
      <c r="DM93" s="229"/>
      <c r="DN93" s="229"/>
      <c r="DO93" s="229"/>
      <c r="DP93" s="229"/>
      <c r="DQ93" s="229"/>
      <c r="DR93" s="229"/>
      <c r="DS93" s="229"/>
      <c r="DT93" s="229"/>
      <c r="DU93" s="229"/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  <c r="EQ93" s="229"/>
      <c r="ER93" s="229"/>
      <c r="ES93" s="229"/>
      <c r="ET93" s="229"/>
      <c r="EU93" s="229"/>
      <c r="EV93" s="229"/>
      <c r="EW93" s="229"/>
      <c r="EX93" s="229"/>
      <c r="EY93" s="229"/>
      <c r="EZ93" s="229"/>
      <c r="FA93" s="229"/>
      <c r="FB93" s="229"/>
      <c r="FC93" s="229"/>
      <c r="FD93" s="229"/>
      <c r="FE93" s="229"/>
      <c r="FF93" s="229"/>
      <c r="FG93" s="229"/>
      <c r="FH93" s="229"/>
      <c r="FI93" s="229"/>
      <c r="FJ93" s="229"/>
      <c r="FK93" s="229"/>
      <c r="FL93" s="229"/>
      <c r="FM93" s="229"/>
      <c r="FN93" s="229"/>
      <c r="FO93" s="229"/>
      <c r="FP93" s="229"/>
      <c r="FQ93" s="229"/>
      <c r="FR93" s="229"/>
      <c r="FS93" s="229"/>
      <c r="FT93" s="229"/>
      <c r="FU93" s="229"/>
      <c r="FV93" s="229"/>
      <c r="FW93" s="229"/>
      <c r="FX93" s="229"/>
      <c r="FY93" s="229"/>
      <c r="FZ93" s="229"/>
      <c r="GA93" s="229"/>
      <c r="GB93" s="229"/>
      <c r="GC93" s="229"/>
      <c r="GD93" s="229"/>
      <c r="GE93" s="229"/>
      <c r="GF93" s="229"/>
      <c r="GG93" s="229"/>
      <c r="GH93" s="229"/>
      <c r="GI93" s="229"/>
      <c r="GJ93" s="229"/>
      <c r="GK93" s="229"/>
      <c r="GL93" s="229"/>
      <c r="GM93" s="229"/>
      <c r="GN93" s="229"/>
      <c r="GO93" s="229"/>
      <c r="GP93" s="229"/>
      <c r="GQ93" s="229"/>
      <c r="GR93" s="229"/>
      <c r="GS93" s="229"/>
      <c r="GT93" s="229"/>
      <c r="GU93" s="229"/>
      <c r="GV93" s="229"/>
      <c r="GW93" s="229"/>
      <c r="GX93" s="229"/>
      <c r="GY93" s="229"/>
      <c r="GZ93" s="229"/>
      <c r="HA93" s="229"/>
      <c r="HB93" s="229"/>
      <c r="HC93" s="229"/>
      <c r="HD93" s="229"/>
      <c r="HE93" s="229"/>
      <c r="HF93" s="229"/>
      <c r="HG93" s="229"/>
      <c r="HH93" s="229"/>
      <c r="HI93" s="229"/>
      <c r="HJ93" s="229"/>
      <c r="HK93" s="229"/>
      <c r="HL93" s="229"/>
      <c r="HM93" s="229"/>
      <c r="HN93" s="229"/>
      <c r="HO93" s="229"/>
      <c r="HP93" s="229"/>
      <c r="HQ93" s="229"/>
      <c r="HR93" s="229"/>
      <c r="HS93" s="229"/>
      <c r="HT93" s="229"/>
      <c r="HU93" s="229"/>
      <c r="HV93" s="229"/>
      <c r="HW93" s="229"/>
      <c r="HX93" s="229"/>
      <c r="HY93" s="229"/>
      <c r="HZ93" s="229"/>
      <c r="IA93" s="229"/>
      <c r="IB93" s="229"/>
      <c r="IC93" s="229"/>
      <c r="ID93" s="229"/>
      <c r="IE93" s="229"/>
      <c r="IF93" s="229"/>
      <c r="IG93" s="229"/>
      <c r="IH93" s="229"/>
      <c r="II93" s="229"/>
      <c r="IJ93" s="229"/>
      <c r="IK93" s="229"/>
      <c r="IL93" s="229"/>
      <c r="IM93" s="229"/>
      <c r="IN93" s="229"/>
      <c r="IO93" s="229"/>
    </row>
    <row r="94" spans="1:249">
      <c r="A94" s="35" t="s">
        <v>1527</v>
      </c>
      <c r="B94" s="259" t="s">
        <v>1850</v>
      </c>
      <c r="C94" s="255" t="s">
        <v>33</v>
      </c>
      <c r="D94" s="61">
        <f t="shared" si="40"/>
        <v>12</v>
      </c>
      <c r="E94" s="61">
        <f t="shared" si="40"/>
        <v>5</v>
      </c>
      <c r="F94" s="33"/>
      <c r="G94" s="33"/>
      <c r="H94" s="61"/>
      <c r="I94" s="61"/>
      <c r="J94" s="33">
        <v>12</v>
      </c>
      <c r="K94" s="33">
        <v>5</v>
      </c>
      <c r="L94" s="33">
        <f t="shared" si="41"/>
        <v>0</v>
      </c>
      <c r="M94" s="33">
        <f t="shared" si="41"/>
        <v>0</v>
      </c>
      <c r="N94" s="33"/>
      <c r="O94" s="33"/>
      <c r="P94" s="33"/>
      <c r="Q94" s="33"/>
      <c r="R94" s="229"/>
      <c r="S94" s="229"/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229"/>
      <c r="AE94" s="229"/>
      <c r="AF94" s="229"/>
      <c r="AG94" s="229"/>
      <c r="AH94" s="229"/>
      <c r="AI94" s="229"/>
      <c r="AJ94" s="229"/>
      <c r="AK94" s="229"/>
      <c r="AL94" s="229"/>
      <c r="AM94" s="229"/>
      <c r="AN94" s="229"/>
      <c r="AO94" s="229"/>
      <c r="AP94" s="229"/>
      <c r="AQ94" s="229"/>
      <c r="AR94" s="229"/>
      <c r="AS94" s="229"/>
      <c r="AT94" s="229"/>
      <c r="AU94" s="229"/>
      <c r="AV94" s="229"/>
      <c r="AW94" s="229"/>
      <c r="AX94" s="229"/>
      <c r="AY94" s="229"/>
      <c r="AZ94" s="229"/>
      <c r="BA94" s="229"/>
      <c r="BB94" s="229"/>
      <c r="BC94" s="229"/>
      <c r="BD94" s="229"/>
      <c r="BE94" s="229"/>
      <c r="BF94" s="229"/>
      <c r="BG94" s="229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229"/>
      <c r="CH94" s="229"/>
      <c r="CI94" s="229"/>
      <c r="CJ94" s="229"/>
      <c r="CK94" s="229"/>
      <c r="CL94" s="229"/>
      <c r="CM94" s="229"/>
      <c r="CN94" s="229"/>
      <c r="CO94" s="229"/>
      <c r="CP94" s="229"/>
      <c r="CQ94" s="229"/>
      <c r="CR94" s="229"/>
      <c r="CS94" s="229"/>
      <c r="CT94" s="229"/>
      <c r="CU94" s="229"/>
      <c r="CV94" s="229"/>
      <c r="CW94" s="229"/>
      <c r="CX94" s="229"/>
      <c r="CY94" s="229"/>
      <c r="CZ94" s="229"/>
      <c r="DA94" s="229"/>
      <c r="DB94" s="229"/>
      <c r="DC94" s="229"/>
      <c r="DD94" s="229"/>
      <c r="DE94" s="229"/>
      <c r="DF94" s="229"/>
      <c r="DG94" s="229"/>
      <c r="DH94" s="229"/>
      <c r="DI94" s="229"/>
      <c r="DJ94" s="229"/>
      <c r="DK94" s="229"/>
      <c r="DL94" s="229"/>
      <c r="DM94" s="229"/>
      <c r="DN94" s="229"/>
      <c r="DO94" s="229"/>
      <c r="DP94" s="229"/>
      <c r="DQ94" s="229"/>
      <c r="DR94" s="229"/>
      <c r="DS94" s="229"/>
      <c r="DT94" s="229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29"/>
      <c r="ET94" s="229"/>
      <c r="EU94" s="229"/>
      <c r="EV94" s="229"/>
      <c r="EW94" s="229"/>
      <c r="EX94" s="229"/>
      <c r="EY94" s="229"/>
      <c r="EZ94" s="229"/>
      <c r="FA94" s="229"/>
      <c r="FB94" s="229"/>
      <c r="FC94" s="229"/>
      <c r="FD94" s="229"/>
      <c r="FE94" s="229"/>
      <c r="FF94" s="229"/>
      <c r="FG94" s="229"/>
      <c r="FH94" s="229"/>
      <c r="FI94" s="229"/>
      <c r="FJ94" s="229"/>
      <c r="FK94" s="229"/>
      <c r="FL94" s="229"/>
      <c r="FM94" s="229"/>
      <c r="FN94" s="229"/>
      <c r="FO94" s="229"/>
      <c r="FP94" s="229"/>
      <c r="FQ94" s="229"/>
      <c r="FR94" s="229"/>
      <c r="FS94" s="229"/>
      <c r="FT94" s="229"/>
      <c r="FU94" s="229"/>
      <c r="FV94" s="229"/>
      <c r="FW94" s="229"/>
      <c r="FX94" s="229"/>
      <c r="FY94" s="229"/>
      <c r="FZ94" s="229"/>
      <c r="GA94" s="229"/>
      <c r="GB94" s="229"/>
      <c r="GC94" s="229"/>
      <c r="GD94" s="229"/>
      <c r="GE94" s="229"/>
      <c r="GF94" s="229"/>
      <c r="GG94" s="229"/>
      <c r="GH94" s="229"/>
      <c r="GI94" s="229"/>
      <c r="GJ94" s="229"/>
      <c r="GK94" s="229"/>
      <c r="GL94" s="229"/>
      <c r="GM94" s="229"/>
      <c r="GN94" s="229"/>
      <c r="GO94" s="229"/>
      <c r="GP94" s="229"/>
      <c r="GQ94" s="229"/>
      <c r="GR94" s="229"/>
      <c r="GS94" s="229"/>
      <c r="GT94" s="229"/>
      <c r="GU94" s="229"/>
      <c r="GV94" s="229"/>
      <c r="GW94" s="229"/>
      <c r="GX94" s="229"/>
      <c r="GY94" s="229"/>
      <c r="GZ94" s="229"/>
      <c r="HA94" s="229"/>
      <c r="HB94" s="229"/>
      <c r="HC94" s="229"/>
      <c r="HD94" s="229"/>
      <c r="HE94" s="229"/>
      <c r="HF94" s="229"/>
      <c r="HG94" s="229"/>
      <c r="HH94" s="229"/>
      <c r="HI94" s="229"/>
      <c r="HJ94" s="229"/>
      <c r="HK94" s="229"/>
      <c r="HL94" s="229"/>
      <c r="HM94" s="229"/>
      <c r="HN94" s="229"/>
      <c r="HO94" s="229"/>
      <c r="HP94" s="229"/>
      <c r="HQ94" s="229"/>
      <c r="HR94" s="229"/>
      <c r="HS94" s="229"/>
      <c r="HT94" s="229"/>
      <c r="HU94" s="229"/>
      <c r="HV94" s="229"/>
      <c r="HW94" s="229"/>
      <c r="HX94" s="229"/>
      <c r="HY94" s="229"/>
      <c r="HZ94" s="229"/>
      <c r="IA94" s="229"/>
      <c r="IB94" s="229"/>
      <c r="IC94" s="229"/>
      <c r="ID94" s="229"/>
      <c r="IE94" s="229"/>
      <c r="IF94" s="229"/>
      <c r="IG94" s="229"/>
      <c r="IH94" s="229"/>
      <c r="II94" s="229"/>
      <c r="IJ94" s="229"/>
      <c r="IK94" s="229"/>
      <c r="IL94" s="229"/>
      <c r="IM94" s="229"/>
      <c r="IN94" s="229"/>
      <c r="IO94" s="229"/>
    </row>
    <row r="95" spans="1:249" ht="18" customHeight="1">
      <c r="A95" s="258" t="s">
        <v>68</v>
      </c>
      <c r="B95" s="258"/>
      <c r="C95" s="258"/>
      <c r="D95" s="250">
        <f>SUM(D96:D108)</f>
        <v>277</v>
      </c>
      <c r="E95" s="250">
        <f t="shared" ref="E95:Q95" si="42">SUM(E96:E108)</f>
        <v>153</v>
      </c>
      <c r="F95" s="250">
        <f t="shared" si="42"/>
        <v>0</v>
      </c>
      <c r="G95" s="250">
        <f t="shared" si="42"/>
        <v>0</v>
      </c>
      <c r="H95" s="250">
        <f t="shared" si="42"/>
        <v>263</v>
      </c>
      <c r="I95" s="250">
        <f t="shared" si="42"/>
        <v>148</v>
      </c>
      <c r="J95" s="250">
        <f t="shared" si="42"/>
        <v>14</v>
      </c>
      <c r="K95" s="250">
        <f t="shared" si="42"/>
        <v>5</v>
      </c>
      <c r="L95" s="250">
        <f t="shared" si="42"/>
        <v>1</v>
      </c>
      <c r="M95" s="250">
        <f t="shared" si="42"/>
        <v>1</v>
      </c>
      <c r="N95" s="250">
        <f t="shared" si="42"/>
        <v>0</v>
      </c>
      <c r="O95" s="250">
        <f t="shared" si="42"/>
        <v>0</v>
      </c>
      <c r="P95" s="250">
        <f t="shared" si="42"/>
        <v>1</v>
      </c>
      <c r="Q95" s="250">
        <f t="shared" si="42"/>
        <v>1</v>
      </c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29"/>
      <c r="AW95" s="229"/>
      <c r="AX95" s="229"/>
      <c r="AY95" s="229"/>
      <c r="AZ95" s="229"/>
      <c r="BA95" s="229"/>
      <c r="BB95" s="229"/>
      <c r="BC95" s="229"/>
      <c r="BD95" s="229"/>
      <c r="BE95" s="229"/>
      <c r="BF95" s="229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229"/>
      <c r="CH95" s="229"/>
      <c r="CI95" s="229"/>
      <c r="CJ95" s="229"/>
      <c r="CK95" s="229"/>
      <c r="CL95" s="229"/>
      <c r="CM95" s="229"/>
      <c r="CN95" s="229"/>
      <c r="CO95" s="229"/>
      <c r="CP95" s="229"/>
      <c r="CQ95" s="229"/>
      <c r="CR95" s="229"/>
      <c r="CS95" s="229"/>
      <c r="CT95" s="229"/>
      <c r="CU95" s="229"/>
      <c r="CV95" s="229"/>
      <c r="CW95" s="229"/>
      <c r="CX95" s="229"/>
      <c r="CY95" s="229"/>
      <c r="CZ95" s="229"/>
      <c r="DA95" s="229"/>
      <c r="DB95" s="229"/>
      <c r="DC95" s="229"/>
      <c r="DD95" s="229"/>
      <c r="DE95" s="229"/>
      <c r="DF95" s="229"/>
      <c r="DG95" s="229"/>
      <c r="DH95" s="229"/>
      <c r="DI95" s="229"/>
      <c r="DJ95" s="229"/>
      <c r="DK95" s="229"/>
      <c r="DL95" s="229"/>
      <c r="DM95" s="229"/>
      <c r="DN95" s="229"/>
      <c r="DO95" s="229"/>
      <c r="DP95" s="229"/>
      <c r="DQ95" s="229"/>
      <c r="DR95" s="229"/>
      <c r="DS95" s="229"/>
      <c r="DT95" s="229"/>
      <c r="DU95" s="229"/>
      <c r="DV95" s="229"/>
      <c r="DW95" s="229"/>
      <c r="DX95" s="229"/>
      <c r="DY95" s="229"/>
      <c r="DZ95" s="229"/>
      <c r="EA95" s="229"/>
      <c r="EB95" s="229"/>
      <c r="EC95" s="229"/>
      <c r="ED95" s="229"/>
      <c r="EE95" s="229"/>
      <c r="EF95" s="229"/>
      <c r="EG95" s="229"/>
      <c r="EH95" s="229"/>
      <c r="EI95" s="229"/>
      <c r="EJ95" s="229"/>
      <c r="EK95" s="229"/>
      <c r="EL95" s="229"/>
      <c r="EM95" s="229"/>
      <c r="EN95" s="229"/>
      <c r="EO95" s="229"/>
      <c r="EP95" s="229"/>
      <c r="EQ95" s="229"/>
      <c r="ER95" s="229"/>
      <c r="ES95" s="229"/>
      <c r="ET95" s="229"/>
      <c r="EU95" s="229"/>
      <c r="EV95" s="229"/>
      <c r="EW95" s="229"/>
      <c r="EX95" s="229"/>
      <c r="EY95" s="229"/>
      <c r="EZ95" s="229"/>
      <c r="FA95" s="229"/>
      <c r="FB95" s="229"/>
      <c r="FC95" s="229"/>
      <c r="FD95" s="229"/>
      <c r="FE95" s="229"/>
      <c r="FF95" s="229"/>
      <c r="FG95" s="229"/>
      <c r="FH95" s="229"/>
      <c r="FI95" s="229"/>
      <c r="FJ95" s="229"/>
      <c r="FK95" s="229"/>
      <c r="FL95" s="229"/>
      <c r="FM95" s="229"/>
      <c r="FN95" s="229"/>
      <c r="FO95" s="229"/>
      <c r="FP95" s="229"/>
      <c r="FQ95" s="229"/>
      <c r="FR95" s="229"/>
      <c r="FS95" s="229"/>
      <c r="FT95" s="229"/>
      <c r="FU95" s="229"/>
      <c r="FV95" s="229"/>
      <c r="FW95" s="229"/>
      <c r="FX95" s="229"/>
      <c r="FY95" s="229"/>
      <c r="FZ95" s="229"/>
      <c r="GA95" s="229"/>
      <c r="GB95" s="229"/>
      <c r="GC95" s="229"/>
      <c r="GD95" s="229"/>
      <c r="GE95" s="229"/>
      <c r="GF95" s="229"/>
      <c r="GG95" s="229"/>
      <c r="GH95" s="229"/>
      <c r="GI95" s="229"/>
      <c r="GJ95" s="229"/>
      <c r="GK95" s="229"/>
      <c r="GL95" s="229"/>
      <c r="GM95" s="229"/>
      <c r="GN95" s="229"/>
      <c r="GO95" s="229"/>
      <c r="GP95" s="229"/>
      <c r="GQ95" s="229"/>
      <c r="GR95" s="229"/>
      <c r="GS95" s="229"/>
      <c r="GT95" s="229"/>
      <c r="GU95" s="229"/>
      <c r="GV95" s="229"/>
      <c r="GW95" s="229"/>
      <c r="GX95" s="229"/>
      <c r="GY95" s="229"/>
      <c r="GZ95" s="229"/>
      <c r="HA95" s="229"/>
      <c r="HB95" s="229"/>
      <c r="HC95" s="229"/>
      <c r="HD95" s="229"/>
      <c r="HE95" s="229"/>
      <c r="HF95" s="229"/>
      <c r="HG95" s="229"/>
      <c r="HH95" s="229"/>
      <c r="HI95" s="229"/>
      <c r="HJ95" s="229"/>
      <c r="HK95" s="229"/>
      <c r="HL95" s="229"/>
      <c r="HM95" s="229"/>
      <c r="HN95" s="229"/>
      <c r="HO95" s="229"/>
      <c r="HP95" s="229"/>
      <c r="HQ95" s="229"/>
      <c r="HR95" s="229"/>
      <c r="HS95" s="229"/>
      <c r="HT95" s="229"/>
      <c r="HU95" s="229"/>
      <c r="HV95" s="229"/>
      <c r="HW95" s="229"/>
      <c r="HX95" s="229"/>
      <c r="HY95" s="229"/>
      <c r="HZ95" s="229"/>
      <c r="IA95" s="229"/>
      <c r="IB95" s="229"/>
      <c r="IC95" s="229"/>
      <c r="ID95" s="229"/>
      <c r="IE95" s="229"/>
      <c r="IF95" s="229"/>
      <c r="IG95" s="229"/>
      <c r="IH95" s="229"/>
      <c r="II95" s="229"/>
      <c r="IJ95" s="229"/>
      <c r="IK95" s="229"/>
      <c r="IL95" s="229"/>
      <c r="IM95" s="229"/>
      <c r="IN95" s="229"/>
      <c r="IO95" s="229"/>
    </row>
    <row r="96" spans="1:249">
      <c r="A96" s="33" t="s">
        <v>44</v>
      </c>
      <c r="B96" s="259" t="s">
        <v>45</v>
      </c>
      <c r="C96" s="34" t="s">
        <v>14</v>
      </c>
      <c r="D96" s="61">
        <f>+F96+H96+J96</f>
        <v>30</v>
      </c>
      <c r="E96" s="61">
        <f>+G96+I96+K96</f>
        <v>5</v>
      </c>
      <c r="F96" s="33"/>
      <c r="G96" s="33"/>
      <c r="H96" s="61">
        <v>16</v>
      </c>
      <c r="I96" s="61"/>
      <c r="J96" s="35">
        <v>14</v>
      </c>
      <c r="K96" s="35">
        <v>5</v>
      </c>
      <c r="L96" s="33">
        <f>+N96+P96</f>
        <v>0</v>
      </c>
      <c r="M96" s="33">
        <f>+O96+Q96</f>
        <v>0</v>
      </c>
      <c r="N96" s="33"/>
      <c r="O96" s="33"/>
      <c r="P96" s="33"/>
      <c r="Q96" s="33"/>
      <c r="R96" s="229"/>
      <c r="S96" s="229"/>
      <c r="T96" s="229"/>
      <c r="U96" s="229"/>
      <c r="V96" s="229"/>
      <c r="W96" s="229"/>
      <c r="X96" s="229"/>
      <c r="Y96" s="229"/>
      <c r="Z96" s="229"/>
      <c r="AA96" s="229"/>
      <c r="AB96" s="229"/>
      <c r="AC96" s="229"/>
      <c r="AD96" s="229"/>
      <c r="AE96" s="229"/>
      <c r="AF96" s="229"/>
      <c r="AG96" s="229"/>
      <c r="AH96" s="229"/>
      <c r="AI96" s="229"/>
      <c r="AJ96" s="229"/>
      <c r="AK96" s="229"/>
      <c r="AL96" s="229"/>
      <c r="AM96" s="229"/>
      <c r="AN96" s="229"/>
      <c r="AO96" s="229"/>
      <c r="AP96" s="229"/>
      <c r="AQ96" s="229"/>
      <c r="AR96" s="229"/>
      <c r="AS96" s="229"/>
      <c r="AT96" s="229"/>
      <c r="AU96" s="229"/>
      <c r="AV96" s="229"/>
      <c r="AW96" s="229"/>
      <c r="AX96" s="229"/>
      <c r="AY96" s="229"/>
      <c r="AZ96" s="229"/>
      <c r="BA96" s="229"/>
      <c r="BB96" s="229"/>
      <c r="BC96" s="229"/>
      <c r="BD96" s="229"/>
      <c r="BE96" s="229"/>
      <c r="BF96" s="229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229"/>
      <c r="CH96" s="229"/>
      <c r="CI96" s="229"/>
      <c r="CJ96" s="229"/>
      <c r="CK96" s="229"/>
      <c r="CL96" s="229"/>
      <c r="CM96" s="229"/>
      <c r="CN96" s="229"/>
      <c r="CO96" s="229"/>
      <c r="CP96" s="229"/>
      <c r="CQ96" s="229"/>
      <c r="CR96" s="229"/>
      <c r="CS96" s="229"/>
      <c r="CT96" s="229"/>
      <c r="CU96" s="229"/>
      <c r="CV96" s="229"/>
      <c r="CW96" s="229"/>
      <c r="CX96" s="229"/>
      <c r="CY96" s="229"/>
      <c r="CZ96" s="229"/>
      <c r="DA96" s="229"/>
      <c r="DB96" s="229"/>
      <c r="DC96" s="229"/>
      <c r="DD96" s="229"/>
      <c r="DE96" s="229"/>
      <c r="DF96" s="229"/>
      <c r="DG96" s="229"/>
      <c r="DH96" s="229"/>
      <c r="DI96" s="229"/>
      <c r="DJ96" s="229"/>
      <c r="DK96" s="229"/>
      <c r="DL96" s="229"/>
      <c r="DM96" s="229"/>
      <c r="DN96" s="229"/>
      <c r="DO96" s="229"/>
      <c r="DP96" s="229"/>
      <c r="DQ96" s="229"/>
      <c r="DR96" s="229"/>
      <c r="DS96" s="229"/>
      <c r="DT96" s="229"/>
      <c r="DU96" s="229"/>
      <c r="DV96" s="229"/>
      <c r="DW96" s="229"/>
      <c r="DX96" s="229"/>
      <c r="DY96" s="229"/>
      <c r="DZ96" s="229"/>
      <c r="EA96" s="229"/>
      <c r="EB96" s="229"/>
      <c r="EC96" s="229"/>
      <c r="ED96" s="229"/>
      <c r="EE96" s="229"/>
      <c r="EF96" s="229"/>
      <c r="EG96" s="229"/>
      <c r="EH96" s="229"/>
      <c r="EI96" s="229"/>
      <c r="EJ96" s="229"/>
      <c r="EK96" s="229"/>
      <c r="EL96" s="229"/>
      <c r="EM96" s="229"/>
      <c r="EN96" s="229"/>
      <c r="EO96" s="229"/>
      <c r="EP96" s="229"/>
      <c r="EQ96" s="229"/>
      <c r="ER96" s="229"/>
      <c r="ES96" s="229"/>
      <c r="ET96" s="229"/>
      <c r="EU96" s="229"/>
      <c r="EV96" s="229"/>
      <c r="EW96" s="229"/>
      <c r="EX96" s="229"/>
      <c r="EY96" s="229"/>
      <c r="EZ96" s="229"/>
      <c r="FA96" s="229"/>
      <c r="FB96" s="229"/>
      <c r="FC96" s="229"/>
      <c r="FD96" s="229"/>
      <c r="FE96" s="229"/>
      <c r="FF96" s="229"/>
      <c r="FG96" s="229"/>
      <c r="FH96" s="229"/>
      <c r="FI96" s="229"/>
      <c r="FJ96" s="229"/>
      <c r="FK96" s="229"/>
      <c r="FL96" s="229"/>
      <c r="FM96" s="229"/>
      <c r="FN96" s="229"/>
      <c r="FO96" s="229"/>
      <c r="FP96" s="229"/>
      <c r="FQ96" s="229"/>
      <c r="FR96" s="229"/>
      <c r="FS96" s="229"/>
      <c r="FT96" s="229"/>
      <c r="FU96" s="229"/>
      <c r="FV96" s="229"/>
      <c r="FW96" s="229"/>
      <c r="FX96" s="229"/>
      <c r="FY96" s="229"/>
      <c r="FZ96" s="229"/>
      <c r="GA96" s="229"/>
      <c r="GB96" s="229"/>
      <c r="GC96" s="229"/>
      <c r="GD96" s="229"/>
      <c r="GE96" s="229"/>
      <c r="GF96" s="229"/>
      <c r="GG96" s="229"/>
      <c r="GH96" s="229"/>
      <c r="GI96" s="229"/>
      <c r="GJ96" s="229"/>
      <c r="GK96" s="229"/>
      <c r="GL96" s="229"/>
      <c r="GM96" s="229"/>
      <c r="GN96" s="229"/>
      <c r="GO96" s="229"/>
      <c r="GP96" s="229"/>
      <c r="GQ96" s="229"/>
      <c r="GR96" s="229"/>
      <c r="GS96" s="229"/>
      <c r="GT96" s="229"/>
      <c r="GU96" s="229"/>
      <c r="GV96" s="229"/>
      <c r="GW96" s="229"/>
      <c r="GX96" s="229"/>
      <c r="GY96" s="229"/>
      <c r="GZ96" s="229"/>
      <c r="HA96" s="229"/>
      <c r="HB96" s="229"/>
      <c r="HC96" s="229"/>
      <c r="HD96" s="229"/>
      <c r="HE96" s="229"/>
      <c r="HF96" s="229"/>
      <c r="HG96" s="229"/>
      <c r="HH96" s="229"/>
      <c r="HI96" s="229"/>
      <c r="HJ96" s="229"/>
      <c r="HK96" s="229"/>
      <c r="HL96" s="229"/>
      <c r="HM96" s="229"/>
      <c r="HN96" s="229"/>
      <c r="HO96" s="229"/>
      <c r="HP96" s="229"/>
      <c r="HQ96" s="229"/>
      <c r="HR96" s="229"/>
      <c r="HS96" s="229"/>
      <c r="HT96" s="229"/>
      <c r="HU96" s="229"/>
      <c r="HV96" s="229"/>
      <c r="HW96" s="229"/>
      <c r="HX96" s="229"/>
      <c r="HY96" s="229"/>
      <c r="HZ96" s="229"/>
      <c r="IA96" s="229"/>
      <c r="IB96" s="229"/>
      <c r="IC96" s="229"/>
      <c r="ID96" s="229"/>
      <c r="IE96" s="229"/>
      <c r="IF96" s="229"/>
      <c r="IG96" s="229"/>
      <c r="IH96" s="229"/>
      <c r="II96" s="229"/>
      <c r="IJ96" s="229"/>
      <c r="IK96" s="229"/>
      <c r="IL96" s="229"/>
      <c r="IM96" s="229"/>
      <c r="IN96" s="229"/>
      <c r="IO96" s="229"/>
    </row>
    <row r="97" spans="1:254">
      <c r="A97" s="33" t="s">
        <v>59</v>
      </c>
      <c r="B97" s="46" t="s">
        <v>1022</v>
      </c>
      <c r="C97" s="34" t="s">
        <v>15</v>
      </c>
      <c r="D97" s="61">
        <f t="shared" ref="D97:E108" si="43">+F97+H97+J97</f>
        <v>26</v>
      </c>
      <c r="E97" s="61">
        <f t="shared" si="43"/>
        <v>11</v>
      </c>
      <c r="F97" s="33"/>
      <c r="G97" s="33"/>
      <c r="H97" s="61">
        <v>26</v>
      </c>
      <c r="I97" s="61">
        <v>11</v>
      </c>
      <c r="J97" s="260"/>
      <c r="K97" s="260"/>
      <c r="L97" s="33">
        <f t="shared" ref="L97:M108" si="44">+N97+P97</f>
        <v>0</v>
      </c>
      <c r="M97" s="33">
        <f t="shared" si="44"/>
        <v>0</v>
      </c>
      <c r="N97" s="33"/>
      <c r="O97" s="33"/>
      <c r="P97" s="33"/>
      <c r="Q97" s="33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229"/>
      <c r="BH97" s="229"/>
      <c r="BI97" s="229"/>
      <c r="BJ97" s="229"/>
      <c r="BK97" s="229"/>
      <c r="BL97" s="229"/>
      <c r="BM97" s="229"/>
      <c r="BN97" s="229"/>
      <c r="BO97" s="229"/>
      <c r="BP97" s="229"/>
      <c r="BQ97" s="229"/>
      <c r="BR97" s="229"/>
      <c r="BS97" s="229"/>
      <c r="BT97" s="229"/>
      <c r="BU97" s="229"/>
      <c r="BV97" s="229"/>
      <c r="BW97" s="229"/>
      <c r="BX97" s="229"/>
      <c r="BY97" s="229"/>
      <c r="BZ97" s="229"/>
      <c r="CA97" s="229"/>
      <c r="CB97" s="229"/>
      <c r="CC97" s="229"/>
      <c r="CD97" s="229"/>
      <c r="CE97" s="229"/>
      <c r="CF97" s="229"/>
      <c r="CG97" s="229"/>
      <c r="CH97" s="229"/>
      <c r="CI97" s="229"/>
      <c r="CJ97" s="229"/>
      <c r="CK97" s="229"/>
      <c r="CL97" s="229"/>
      <c r="CM97" s="229"/>
      <c r="CN97" s="229"/>
      <c r="CO97" s="229"/>
      <c r="CP97" s="229"/>
      <c r="CQ97" s="229"/>
      <c r="CR97" s="229"/>
      <c r="CS97" s="229"/>
      <c r="CT97" s="229"/>
      <c r="CU97" s="229"/>
      <c r="CV97" s="229"/>
      <c r="CW97" s="229"/>
      <c r="CX97" s="229"/>
      <c r="CY97" s="229"/>
      <c r="CZ97" s="229"/>
      <c r="DA97" s="229"/>
      <c r="DB97" s="229"/>
      <c r="DC97" s="229"/>
      <c r="DD97" s="229"/>
      <c r="DE97" s="229"/>
      <c r="DF97" s="229"/>
      <c r="DG97" s="229"/>
      <c r="DH97" s="229"/>
      <c r="DI97" s="229"/>
      <c r="DJ97" s="229"/>
      <c r="DK97" s="229"/>
      <c r="DL97" s="229"/>
      <c r="DM97" s="229"/>
      <c r="DN97" s="229"/>
      <c r="DO97" s="229"/>
      <c r="DP97" s="229"/>
      <c r="DQ97" s="229"/>
      <c r="DR97" s="229"/>
      <c r="DS97" s="229"/>
      <c r="DT97" s="229"/>
      <c r="DU97" s="229"/>
      <c r="DV97" s="229"/>
      <c r="DW97" s="229"/>
      <c r="DX97" s="229"/>
      <c r="DY97" s="229"/>
      <c r="DZ97" s="229"/>
      <c r="EA97" s="229"/>
      <c r="EB97" s="229"/>
      <c r="EC97" s="229"/>
      <c r="ED97" s="229"/>
      <c r="EE97" s="229"/>
      <c r="EF97" s="229"/>
      <c r="EG97" s="229"/>
      <c r="EH97" s="229"/>
      <c r="EI97" s="229"/>
      <c r="EJ97" s="229"/>
      <c r="EK97" s="229"/>
      <c r="EL97" s="229"/>
      <c r="EM97" s="229"/>
      <c r="EN97" s="229"/>
      <c r="EO97" s="229"/>
      <c r="EP97" s="229"/>
      <c r="EQ97" s="229"/>
      <c r="ER97" s="229"/>
      <c r="ES97" s="229"/>
      <c r="ET97" s="229"/>
      <c r="EU97" s="229"/>
      <c r="EV97" s="229"/>
      <c r="EW97" s="229"/>
      <c r="EX97" s="229"/>
      <c r="EY97" s="229"/>
      <c r="EZ97" s="229"/>
      <c r="FA97" s="229"/>
      <c r="FB97" s="229"/>
      <c r="FC97" s="229"/>
      <c r="FD97" s="229"/>
      <c r="FE97" s="229"/>
      <c r="FF97" s="229"/>
      <c r="FG97" s="229"/>
      <c r="FH97" s="229"/>
      <c r="FI97" s="229"/>
      <c r="FJ97" s="229"/>
      <c r="FK97" s="229"/>
      <c r="FL97" s="229"/>
      <c r="FM97" s="229"/>
      <c r="FN97" s="229"/>
      <c r="FO97" s="229"/>
      <c r="FP97" s="229"/>
      <c r="FQ97" s="229"/>
      <c r="FR97" s="229"/>
      <c r="FS97" s="229"/>
      <c r="FT97" s="229"/>
      <c r="FU97" s="229"/>
      <c r="FV97" s="229"/>
      <c r="FW97" s="229"/>
      <c r="FX97" s="229"/>
      <c r="FY97" s="229"/>
      <c r="FZ97" s="229"/>
      <c r="GA97" s="229"/>
      <c r="GB97" s="229"/>
      <c r="GC97" s="229"/>
      <c r="GD97" s="229"/>
      <c r="GE97" s="229"/>
      <c r="GF97" s="229"/>
      <c r="GG97" s="229"/>
      <c r="GH97" s="229"/>
      <c r="GI97" s="229"/>
      <c r="GJ97" s="229"/>
      <c r="GK97" s="229"/>
      <c r="GL97" s="229"/>
      <c r="GM97" s="229"/>
      <c r="GN97" s="229"/>
      <c r="GO97" s="229"/>
      <c r="GP97" s="229"/>
      <c r="GQ97" s="229"/>
      <c r="GR97" s="229"/>
      <c r="GS97" s="229"/>
      <c r="GT97" s="229"/>
      <c r="GU97" s="229"/>
      <c r="GV97" s="229"/>
      <c r="GW97" s="229"/>
      <c r="GX97" s="229"/>
      <c r="GY97" s="229"/>
      <c r="GZ97" s="229"/>
      <c r="HA97" s="229"/>
      <c r="HB97" s="229"/>
      <c r="HC97" s="229"/>
      <c r="HD97" s="229"/>
      <c r="HE97" s="229"/>
      <c r="HF97" s="229"/>
      <c r="HG97" s="229"/>
      <c r="HH97" s="229"/>
      <c r="HI97" s="229"/>
      <c r="HJ97" s="229"/>
      <c r="HK97" s="229"/>
      <c r="HL97" s="229"/>
      <c r="HM97" s="229"/>
      <c r="HN97" s="229"/>
      <c r="HO97" s="229"/>
      <c r="HP97" s="229"/>
      <c r="HQ97" s="229"/>
      <c r="HR97" s="229"/>
      <c r="HS97" s="229"/>
      <c r="HT97" s="229"/>
      <c r="HU97" s="229"/>
      <c r="HV97" s="229"/>
      <c r="HW97" s="229"/>
      <c r="HX97" s="229"/>
      <c r="HY97" s="229"/>
      <c r="HZ97" s="229"/>
      <c r="IA97" s="229"/>
      <c r="IB97" s="229"/>
      <c r="IC97" s="229"/>
      <c r="ID97" s="229"/>
      <c r="IE97" s="229"/>
      <c r="IF97" s="229"/>
      <c r="IG97" s="229"/>
      <c r="IH97" s="229"/>
      <c r="II97" s="229"/>
      <c r="IJ97" s="229"/>
      <c r="IK97" s="229"/>
      <c r="IL97" s="229"/>
      <c r="IM97" s="229"/>
      <c r="IN97" s="229"/>
      <c r="IO97" s="229"/>
    </row>
    <row r="98" spans="1:254">
      <c r="A98" s="33" t="s">
        <v>50</v>
      </c>
      <c r="B98" s="46" t="s">
        <v>51</v>
      </c>
      <c r="C98" s="34" t="s">
        <v>16</v>
      </c>
      <c r="D98" s="61">
        <f t="shared" si="43"/>
        <v>12</v>
      </c>
      <c r="E98" s="61">
        <f t="shared" si="43"/>
        <v>0</v>
      </c>
      <c r="F98" s="33"/>
      <c r="G98" s="33"/>
      <c r="H98" s="61">
        <v>12</v>
      </c>
      <c r="I98" s="61"/>
      <c r="J98" s="260"/>
      <c r="K98" s="260"/>
      <c r="L98" s="33">
        <f t="shared" si="44"/>
        <v>0</v>
      </c>
      <c r="M98" s="33">
        <f t="shared" si="44"/>
        <v>0</v>
      </c>
      <c r="N98" s="33"/>
      <c r="O98" s="33"/>
      <c r="P98" s="33"/>
      <c r="Q98" s="33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229"/>
      <c r="AD98" s="229"/>
      <c r="AE98" s="229"/>
      <c r="AF98" s="229"/>
      <c r="AG98" s="229"/>
      <c r="AH98" s="229"/>
      <c r="AI98" s="229"/>
      <c r="AJ98" s="229"/>
      <c r="AK98" s="229"/>
      <c r="AL98" s="229"/>
      <c r="AM98" s="229"/>
      <c r="AN98" s="229"/>
      <c r="AO98" s="229"/>
      <c r="AP98" s="229"/>
      <c r="AQ98" s="229"/>
      <c r="AR98" s="229"/>
      <c r="AS98" s="229"/>
      <c r="AT98" s="229"/>
      <c r="AU98" s="229"/>
      <c r="AV98" s="229"/>
      <c r="AW98" s="229"/>
      <c r="AX98" s="229"/>
      <c r="AY98" s="229"/>
      <c r="AZ98" s="229"/>
      <c r="BA98" s="229"/>
      <c r="BB98" s="229"/>
      <c r="BC98" s="229"/>
      <c r="BD98" s="229"/>
      <c r="BE98" s="229"/>
      <c r="BF98" s="229"/>
      <c r="BG98" s="229"/>
      <c r="BH98" s="229"/>
      <c r="BI98" s="229"/>
      <c r="BJ98" s="229"/>
      <c r="BK98" s="229"/>
      <c r="BL98" s="229"/>
      <c r="BM98" s="229"/>
      <c r="BN98" s="229"/>
      <c r="BO98" s="229"/>
      <c r="BP98" s="229"/>
      <c r="BQ98" s="229"/>
      <c r="BR98" s="229"/>
      <c r="BS98" s="229"/>
      <c r="BT98" s="229"/>
      <c r="BU98" s="229"/>
      <c r="BV98" s="229"/>
      <c r="BW98" s="229"/>
      <c r="BX98" s="229"/>
      <c r="BY98" s="229"/>
      <c r="BZ98" s="229"/>
      <c r="CA98" s="229"/>
      <c r="CB98" s="229"/>
      <c r="CC98" s="229"/>
      <c r="CD98" s="229"/>
      <c r="CE98" s="229"/>
      <c r="CF98" s="229"/>
      <c r="CG98" s="229"/>
      <c r="CH98" s="229"/>
      <c r="CI98" s="229"/>
      <c r="CJ98" s="229"/>
      <c r="CK98" s="229"/>
      <c r="CL98" s="229"/>
      <c r="CM98" s="229"/>
      <c r="CN98" s="229"/>
      <c r="CO98" s="229"/>
      <c r="CP98" s="229"/>
      <c r="CQ98" s="229"/>
      <c r="CR98" s="229"/>
      <c r="CS98" s="229"/>
      <c r="CT98" s="229"/>
      <c r="CU98" s="229"/>
      <c r="CV98" s="229"/>
      <c r="CW98" s="229"/>
      <c r="CX98" s="229"/>
      <c r="CY98" s="229"/>
      <c r="CZ98" s="229"/>
      <c r="DA98" s="229"/>
      <c r="DB98" s="229"/>
      <c r="DC98" s="229"/>
      <c r="DD98" s="229"/>
      <c r="DE98" s="229"/>
      <c r="DF98" s="229"/>
      <c r="DG98" s="229"/>
      <c r="DH98" s="229"/>
      <c r="DI98" s="229"/>
      <c r="DJ98" s="229"/>
      <c r="DK98" s="229"/>
      <c r="DL98" s="229"/>
      <c r="DM98" s="229"/>
      <c r="DN98" s="229"/>
      <c r="DO98" s="229"/>
      <c r="DP98" s="229"/>
      <c r="DQ98" s="229"/>
      <c r="DR98" s="229"/>
      <c r="DS98" s="229"/>
      <c r="DT98" s="229"/>
      <c r="DU98" s="229"/>
      <c r="DV98" s="229"/>
      <c r="DW98" s="229"/>
      <c r="DX98" s="229"/>
      <c r="DY98" s="229"/>
      <c r="DZ98" s="229"/>
      <c r="EA98" s="229"/>
      <c r="EB98" s="229"/>
      <c r="EC98" s="229"/>
      <c r="ED98" s="229"/>
      <c r="EE98" s="229"/>
      <c r="EF98" s="229"/>
      <c r="EG98" s="229"/>
      <c r="EH98" s="229"/>
      <c r="EI98" s="229"/>
      <c r="EJ98" s="229"/>
      <c r="EK98" s="229"/>
      <c r="EL98" s="229"/>
      <c r="EM98" s="229"/>
      <c r="EN98" s="229"/>
      <c r="EO98" s="229"/>
      <c r="EP98" s="229"/>
      <c r="EQ98" s="229"/>
      <c r="ER98" s="229"/>
      <c r="ES98" s="229"/>
      <c r="ET98" s="229"/>
      <c r="EU98" s="229"/>
      <c r="EV98" s="229"/>
      <c r="EW98" s="229"/>
      <c r="EX98" s="229"/>
      <c r="EY98" s="229"/>
      <c r="EZ98" s="229"/>
      <c r="FA98" s="229"/>
      <c r="FB98" s="229"/>
      <c r="FC98" s="229"/>
      <c r="FD98" s="229"/>
      <c r="FE98" s="229"/>
      <c r="FF98" s="229"/>
      <c r="FG98" s="229"/>
      <c r="FH98" s="229"/>
      <c r="FI98" s="229"/>
      <c r="FJ98" s="229"/>
      <c r="FK98" s="229"/>
      <c r="FL98" s="229"/>
      <c r="FM98" s="229"/>
      <c r="FN98" s="229"/>
      <c r="FO98" s="229"/>
      <c r="FP98" s="229"/>
      <c r="FQ98" s="229"/>
      <c r="FR98" s="229"/>
      <c r="FS98" s="229"/>
      <c r="FT98" s="229"/>
      <c r="FU98" s="229"/>
      <c r="FV98" s="229"/>
      <c r="FW98" s="229"/>
      <c r="FX98" s="229"/>
      <c r="FY98" s="229"/>
      <c r="FZ98" s="229"/>
      <c r="GA98" s="229"/>
      <c r="GB98" s="229"/>
      <c r="GC98" s="229"/>
      <c r="GD98" s="229"/>
      <c r="GE98" s="229"/>
      <c r="GF98" s="229"/>
      <c r="GG98" s="229"/>
      <c r="GH98" s="229"/>
      <c r="GI98" s="229"/>
      <c r="GJ98" s="229"/>
      <c r="GK98" s="229"/>
      <c r="GL98" s="229"/>
      <c r="GM98" s="229"/>
      <c r="GN98" s="229"/>
      <c r="GO98" s="229"/>
      <c r="GP98" s="229"/>
      <c r="GQ98" s="229"/>
      <c r="GR98" s="229"/>
      <c r="GS98" s="229"/>
      <c r="GT98" s="229"/>
      <c r="GU98" s="229"/>
      <c r="GV98" s="229"/>
      <c r="GW98" s="229"/>
      <c r="GX98" s="229"/>
      <c r="GY98" s="229"/>
      <c r="GZ98" s="229"/>
      <c r="HA98" s="229"/>
      <c r="HB98" s="229"/>
      <c r="HC98" s="229"/>
      <c r="HD98" s="229"/>
      <c r="HE98" s="229"/>
      <c r="HF98" s="229"/>
      <c r="HG98" s="229"/>
      <c r="HH98" s="229"/>
      <c r="HI98" s="229"/>
      <c r="HJ98" s="229"/>
      <c r="HK98" s="229"/>
      <c r="HL98" s="229"/>
      <c r="HM98" s="229"/>
      <c r="HN98" s="229"/>
      <c r="HO98" s="229"/>
      <c r="HP98" s="229"/>
      <c r="HQ98" s="229"/>
      <c r="HR98" s="229"/>
      <c r="HS98" s="229"/>
      <c r="HT98" s="229"/>
      <c r="HU98" s="229"/>
      <c r="HV98" s="229"/>
      <c r="HW98" s="229"/>
      <c r="HX98" s="229"/>
      <c r="HY98" s="229"/>
      <c r="HZ98" s="229"/>
      <c r="IA98" s="229"/>
      <c r="IB98" s="229"/>
      <c r="IC98" s="229"/>
      <c r="ID98" s="229"/>
      <c r="IE98" s="229"/>
      <c r="IF98" s="229"/>
      <c r="IG98" s="229"/>
      <c r="IH98" s="229"/>
      <c r="II98" s="229"/>
      <c r="IJ98" s="229"/>
      <c r="IK98" s="229"/>
      <c r="IL98" s="229"/>
      <c r="IM98" s="229"/>
      <c r="IN98" s="229"/>
      <c r="IO98" s="229"/>
    </row>
    <row r="99" spans="1:254">
      <c r="A99" s="33" t="s">
        <v>65</v>
      </c>
      <c r="B99" s="46" t="s">
        <v>66</v>
      </c>
      <c r="C99" s="34" t="s">
        <v>17</v>
      </c>
      <c r="D99" s="61">
        <f t="shared" si="43"/>
        <v>5</v>
      </c>
      <c r="E99" s="61">
        <f t="shared" si="43"/>
        <v>0</v>
      </c>
      <c r="F99" s="33"/>
      <c r="G99" s="33"/>
      <c r="H99" s="61">
        <v>5</v>
      </c>
      <c r="I99" s="61"/>
      <c r="J99" s="260"/>
      <c r="K99" s="260"/>
      <c r="L99" s="33">
        <f t="shared" si="44"/>
        <v>0</v>
      </c>
      <c r="M99" s="33">
        <f t="shared" si="44"/>
        <v>0</v>
      </c>
      <c r="N99" s="33"/>
      <c r="O99" s="33"/>
      <c r="P99" s="33"/>
      <c r="Q99" s="33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229"/>
      <c r="AD99" s="229"/>
      <c r="AE99" s="229"/>
      <c r="AF99" s="229"/>
      <c r="AG99" s="229"/>
      <c r="AH99" s="229"/>
      <c r="AI99" s="229"/>
      <c r="AJ99" s="229"/>
      <c r="AK99" s="229"/>
      <c r="AL99" s="229"/>
      <c r="AM99" s="229"/>
      <c r="AN99" s="229"/>
      <c r="AO99" s="229"/>
      <c r="AP99" s="229"/>
      <c r="AQ99" s="229"/>
      <c r="AR99" s="229"/>
      <c r="AS99" s="229"/>
      <c r="AT99" s="229"/>
      <c r="AU99" s="229"/>
      <c r="AV99" s="229"/>
      <c r="AW99" s="229"/>
      <c r="AX99" s="229"/>
      <c r="AY99" s="229"/>
      <c r="AZ99" s="229"/>
      <c r="BA99" s="229"/>
      <c r="BB99" s="229"/>
      <c r="BC99" s="229"/>
      <c r="BD99" s="229"/>
      <c r="BE99" s="229"/>
      <c r="BF99" s="229"/>
      <c r="BG99" s="229"/>
      <c r="BH99" s="229"/>
      <c r="BI99" s="229"/>
      <c r="BJ99" s="229"/>
      <c r="BK99" s="229"/>
      <c r="BL99" s="229"/>
      <c r="BM99" s="229"/>
      <c r="BN99" s="229"/>
      <c r="BO99" s="229"/>
      <c r="BP99" s="229"/>
      <c r="BQ99" s="229"/>
      <c r="BR99" s="229"/>
      <c r="BS99" s="229"/>
      <c r="BT99" s="229"/>
      <c r="BU99" s="229"/>
      <c r="BV99" s="229"/>
      <c r="BW99" s="229"/>
      <c r="BX99" s="229"/>
      <c r="BY99" s="229"/>
      <c r="BZ99" s="229"/>
      <c r="CA99" s="229"/>
      <c r="CB99" s="229"/>
      <c r="CC99" s="229"/>
      <c r="CD99" s="229"/>
      <c r="CE99" s="229"/>
      <c r="CF99" s="229"/>
      <c r="CG99" s="229"/>
      <c r="CH99" s="229"/>
      <c r="CI99" s="229"/>
      <c r="CJ99" s="229"/>
      <c r="CK99" s="229"/>
      <c r="CL99" s="229"/>
      <c r="CM99" s="229"/>
      <c r="CN99" s="229"/>
      <c r="CO99" s="229"/>
      <c r="CP99" s="229"/>
      <c r="CQ99" s="229"/>
      <c r="CR99" s="229"/>
      <c r="CS99" s="229"/>
      <c r="CT99" s="229"/>
      <c r="CU99" s="229"/>
      <c r="CV99" s="229"/>
      <c r="CW99" s="229"/>
      <c r="CX99" s="229"/>
      <c r="CY99" s="229"/>
      <c r="CZ99" s="229"/>
      <c r="DA99" s="229"/>
      <c r="DB99" s="229"/>
      <c r="DC99" s="229"/>
      <c r="DD99" s="229"/>
      <c r="DE99" s="229"/>
      <c r="DF99" s="229"/>
      <c r="DG99" s="229"/>
      <c r="DH99" s="229"/>
      <c r="DI99" s="229"/>
      <c r="DJ99" s="229"/>
      <c r="DK99" s="229"/>
      <c r="DL99" s="229"/>
      <c r="DM99" s="229"/>
      <c r="DN99" s="229"/>
      <c r="DO99" s="229"/>
      <c r="DP99" s="229"/>
      <c r="DQ99" s="229"/>
      <c r="DR99" s="229"/>
      <c r="DS99" s="229"/>
      <c r="DT99" s="229"/>
      <c r="DU99" s="229"/>
      <c r="DV99" s="229"/>
      <c r="DW99" s="229"/>
      <c r="DX99" s="229"/>
      <c r="DY99" s="229"/>
      <c r="DZ99" s="229"/>
      <c r="EA99" s="229"/>
      <c r="EB99" s="229"/>
      <c r="EC99" s="229"/>
      <c r="ED99" s="229"/>
      <c r="EE99" s="229"/>
      <c r="EF99" s="229"/>
      <c r="EG99" s="229"/>
      <c r="EH99" s="229"/>
      <c r="EI99" s="229"/>
      <c r="EJ99" s="229"/>
      <c r="EK99" s="229"/>
      <c r="EL99" s="229"/>
      <c r="EM99" s="229"/>
      <c r="EN99" s="229"/>
      <c r="EO99" s="229"/>
      <c r="EP99" s="229"/>
      <c r="EQ99" s="229"/>
      <c r="ER99" s="229"/>
      <c r="ES99" s="229"/>
      <c r="ET99" s="229"/>
      <c r="EU99" s="229"/>
      <c r="EV99" s="229"/>
      <c r="EW99" s="229"/>
      <c r="EX99" s="229"/>
      <c r="EY99" s="229"/>
      <c r="EZ99" s="229"/>
      <c r="FA99" s="229"/>
      <c r="FB99" s="229"/>
      <c r="FC99" s="229"/>
      <c r="FD99" s="229"/>
      <c r="FE99" s="229"/>
      <c r="FF99" s="229"/>
      <c r="FG99" s="229"/>
      <c r="FH99" s="229"/>
      <c r="FI99" s="229"/>
      <c r="FJ99" s="229"/>
      <c r="FK99" s="229"/>
      <c r="FL99" s="229"/>
      <c r="FM99" s="229"/>
      <c r="FN99" s="229"/>
      <c r="FO99" s="229"/>
      <c r="FP99" s="229"/>
      <c r="FQ99" s="229"/>
      <c r="FR99" s="229"/>
      <c r="FS99" s="229"/>
      <c r="FT99" s="229"/>
      <c r="FU99" s="229"/>
      <c r="FV99" s="229"/>
      <c r="FW99" s="229"/>
      <c r="FX99" s="229"/>
      <c r="FY99" s="229"/>
      <c r="FZ99" s="229"/>
      <c r="GA99" s="229"/>
      <c r="GB99" s="229"/>
      <c r="GC99" s="229"/>
      <c r="GD99" s="229"/>
      <c r="GE99" s="229"/>
      <c r="GF99" s="229"/>
      <c r="GG99" s="229"/>
      <c r="GH99" s="229"/>
      <c r="GI99" s="229"/>
      <c r="GJ99" s="229"/>
      <c r="GK99" s="229"/>
      <c r="GL99" s="229"/>
      <c r="GM99" s="229"/>
      <c r="GN99" s="229"/>
      <c r="GO99" s="229"/>
      <c r="GP99" s="229"/>
      <c r="GQ99" s="229"/>
      <c r="GR99" s="229"/>
      <c r="GS99" s="229"/>
      <c r="GT99" s="229"/>
      <c r="GU99" s="229"/>
      <c r="GV99" s="229"/>
      <c r="GW99" s="229"/>
      <c r="GX99" s="229"/>
      <c r="GY99" s="229"/>
      <c r="GZ99" s="229"/>
      <c r="HA99" s="229"/>
      <c r="HB99" s="229"/>
      <c r="HC99" s="229"/>
      <c r="HD99" s="229"/>
      <c r="HE99" s="229"/>
      <c r="HF99" s="229"/>
      <c r="HG99" s="229"/>
      <c r="HH99" s="229"/>
      <c r="HI99" s="229"/>
      <c r="HJ99" s="229"/>
      <c r="HK99" s="229"/>
      <c r="HL99" s="229"/>
      <c r="HM99" s="229"/>
      <c r="HN99" s="229"/>
      <c r="HO99" s="229"/>
      <c r="HP99" s="229"/>
      <c r="HQ99" s="229"/>
      <c r="HR99" s="229"/>
      <c r="HS99" s="229"/>
      <c r="HT99" s="229"/>
      <c r="HU99" s="229"/>
      <c r="HV99" s="229"/>
      <c r="HW99" s="229"/>
      <c r="HX99" s="229"/>
      <c r="HY99" s="229"/>
      <c r="HZ99" s="229"/>
      <c r="IA99" s="229"/>
      <c r="IB99" s="229"/>
      <c r="IC99" s="229"/>
      <c r="ID99" s="229"/>
      <c r="IE99" s="229"/>
      <c r="IF99" s="229"/>
      <c r="IG99" s="229"/>
      <c r="IH99" s="229"/>
      <c r="II99" s="229"/>
      <c r="IJ99" s="229"/>
      <c r="IK99" s="229"/>
      <c r="IL99" s="229"/>
      <c r="IM99" s="229"/>
      <c r="IN99" s="229"/>
      <c r="IO99" s="229"/>
    </row>
    <row r="100" spans="1:254">
      <c r="A100" s="35" t="s">
        <v>165</v>
      </c>
      <c r="B100" s="259" t="s">
        <v>80</v>
      </c>
      <c r="C100" s="34" t="s">
        <v>21</v>
      </c>
      <c r="D100" s="61">
        <f t="shared" si="43"/>
        <v>18</v>
      </c>
      <c r="E100" s="61">
        <f t="shared" si="43"/>
        <v>0</v>
      </c>
      <c r="F100" s="33"/>
      <c r="G100" s="33"/>
      <c r="H100" s="61">
        <v>18</v>
      </c>
      <c r="I100" s="61"/>
      <c r="J100" s="260"/>
      <c r="K100" s="260"/>
      <c r="L100" s="33">
        <f t="shared" si="44"/>
        <v>0</v>
      </c>
      <c r="M100" s="33">
        <f t="shared" si="44"/>
        <v>0</v>
      </c>
      <c r="N100" s="33"/>
      <c r="O100" s="33"/>
      <c r="P100" s="33"/>
      <c r="Q100" s="33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229"/>
      <c r="AD100" s="229"/>
      <c r="AE100" s="229"/>
      <c r="AF100" s="229"/>
      <c r="AG100" s="229"/>
      <c r="AH100" s="229"/>
      <c r="AI100" s="229"/>
      <c r="AJ100" s="229"/>
      <c r="AK100" s="229"/>
      <c r="AL100" s="229"/>
      <c r="AM100" s="229"/>
      <c r="AN100" s="229"/>
      <c r="AO100" s="229"/>
      <c r="AP100" s="229"/>
      <c r="AQ100" s="229"/>
      <c r="AR100" s="229"/>
      <c r="AS100" s="229"/>
      <c r="AT100" s="229"/>
      <c r="AU100" s="229"/>
      <c r="AV100" s="229"/>
      <c r="AW100" s="229"/>
      <c r="AX100" s="229"/>
      <c r="AY100" s="229"/>
      <c r="AZ100" s="229"/>
      <c r="BA100" s="229"/>
      <c r="BB100" s="229"/>
      <c r="BC100" s="229"/>
      <c r="BD100" s="229"/>
      <c r="BE100" s="229"/>
      <c r="BF100" s="229"/>
      <c r="BG100" s="229"/>
      <c r="BH100" s="229"/>
      <c r="BI100" s="229"/>
      <c r="BJ100" s="229"/>
      <c r="BK100" s="229"/>
      <c r="BL100" s="229"/>
      <c r="BM100" s="229"/>
      <c r="BN100" s="229"/>
      <c r="BO100" s="229"/>
      <c r="BP100" s="229"/>
      <c r="BQ100" s="229"/>
      <c r="BR100" s="229"/>
      <c r="BS100" s="229"/>
      <c r="BT100" s="229"/>
      <c r="BU100" s="229"/>
      <c r="BV100" s="229"/>
      <c r="BW100" s="229"/>
      <c r="BX100" s="229"/>
      <c r="BY100" s="229"/>
      <c r="BZ100" s="229"/>
      <c r="CA100" s="229"/>
      <c r="CB100" s="229"/>
      <c r="CC100" s="229"/>
      <c r="CD100" s="229"/>
      <c r="CE100" s="229"/>
      <c r="CF100" s="229"/>
      <c r="CG100" s="229"/>
      <c r="CH100" s="229"/>
      <c r="CI100" s="229"/>
      <c r="CJ100" s="229"/>
      <c r="CK100" s="229"/>
      <c r="CL100" s="229"/>
      <c r="CM100" s="229"/>
      <c r="CN100" s="229"/>
      <c r="CO100" s="229"/>
      <c r="CP100" s="229"/>
      <c r="CQ100" s="229"/>
      <c r="CR100" s="229"/>
      <c r="CS100" s="229"/>
      <c r="CT100" s="229"/>
      <c r="CU100" s="229"/>
      <c r="CV100" s="229"/>
      <c r="CW100" s="229"/>
      <c r="CX100" s="229"/>
      <c r="CY100" s="229"/>
      <c r="CZ100" s="229"/>
      <c r="DA100" s="229"/>
      <c r="DB100" s="229"/>
      <c r="DC100" s="229"/>
      <c r="DD100" s="229"/>
      <c r="DE100" s="229"/>
      <c r="DF100" s="229"/>
      <c r="DG100" s="229"/>
      <c r="DH100" s="229"/>
      <c r="DI100" s="229"/>
      <c r="DJ100" s="229"/>
      <c r="DK100" s="229"/>
      <c r="DL100" s="229"/>
      <c r="DM100" s="229"/>
      <c r="DN100" s="229"/>
      <c r="DO100" s="229"/>
      <c r="DP100" s="229"/>
      <c r="DQ100" s="229"/>
      <c r="DR100" s="229"/>
      <c r="DS100" s="229"/>
      <c r="DT100" s="229"/>
      <c r="DU100" s="229"/>
      <c r="DV100" s="229"/>
      <c r="DW100" s="229"/>
      <c r="DX100" s="229"/>
      <c r="DY100" s="229"/>
      <c r="DZ100" s="229"/>
      <c r="EA100" s="229"/>
      <c r="EB100" s="229"/>
      <c r="EC100" s="229"/>
      <c r="ED100" s="229"/>
      <c r="EE100" s="229"/>
      <c r="EF100" s="229"/>
      <c r="EG100" s="229"/>
      <c r="EH100" s="229"/>
      <c r="EI100" s="229"/>
      <c r="EJ100" s="229"/>
      <c r="EK100" s="229"/>
      <c r="EL100" s="229"/>
      <c r="EM100" s="229"/>
      <c r="EN100" s="229"/>
      <c r="EO100" s="229"/>
      <c r="EP100" s="229"/>
      <c r="EQ100" s="229"/>
      <c r="ER100" s="229"/>
      <c r="ES100" s="229"/>
      <c r="ET100" s="229"/>
      <c r="EU100" s="229"/>
      <c r="EV100" s="229"/>
      <c r="EW100" s="229"/>
      <c r="EX100" s="229"/>
      <c r="EY100" s="229"/>
      <c r="EZ100" s="229"/>
      <c r="FA100" s="229"/>
      <c r="FB100" s="229"/>
      <c r="FC100" s="229"/>
      <c r="FD100" s="229"/>
      <c r="FE100" s="229"/>
      <c r="FF100" s="229"/>
      <c r="FG100" s="229"/>
      <c r="FH100" s="229"/>
      <c r="FI100" s="229"/>
      <c r="FJ100" s="229"/>
      <c r="FK100" s="229"/>
      <c r="FL100" s="229"/>
      <c r="FM100" s="229"/>
      <c r="FN100" s="229"/>
      <c r="FO100" s="229"/>
      <c r="FP100" s="229"/>
      <c r="FQ100" s="229"/>
      <c r="FR100" s="229"/>
      <c r="FS100" s="229"/>
      <c r="FT100" s="229"/>
      <c r="FU100" s="229"/>
      <c r="FV100" s="229"/>
      <c r="FW100" s="229"/>
      <c r="FX100" s="229"/>
      <c r="FY100" s="229"/>
      <c r="FZ100" s="229"/>
      <c r="GA100" s="229"/>
      <c r="GB100" s="229"/>
      <c r="GC100" s="229"/>
      <c r="GD100" s="229"/>
      <c r="GE100" s="229"/>
      <c r="GF100" s="229"/>
      <c r="GG100" s="229"/>
      <c r="GH100" s="229"/>
      <c r="GI100" s="229"/>
      <c r="GJ100" s="229"/>
      <c r="GK100" s="229"/>
      <c r="GL100" s="229"/>
      <c r="GM100" s="229"/>
      <c r="GN100" s="229"/>
      <c r="GO100" s="229"/>
      <c r="GP100" s="229"/>
      <c r="GQ100" s="229"/>
      <c r="GR100" s="229"/>
      <c r="GS100" s="229"/>
      <c r="GT100" s="229"/>
      <c r="GU100" s="229"/>
      <c r="GV100" s="229"/>
      <c r="GW100" s="229"/>
      <c r="GX100" s="229"/>
      <c r="GY100" s="229"/>
      <c r="GZ100" s="229"/>
      <c r="HA100" s="229"/>
      <c r="HB100" s="229"/>
      <c r="HC100" s="229"/>
      <c r="HD100" s="229"/>
      <c r="HE100" s="229"/>
      <c r="HF100" s="229"/>
      <c r="HG100" s="229"/>
      <c r="HH100" s="229"/>
      <c r="HI100" s="229"/>
      <c r="HJ100" s="229"/>
      <c r="HK100" s="229"/>
      <c r="HL100" s="229"/>
      <c r="HM100" s="229"/>
      <c r="HN100" s="229"/>
      <c r="HO100" s="229"/>
      <c r="HP100" s="229"/>
      <c r="HQ100" s="229"/>
      <c r="HR100" s="229"/>
      <c r="HS100" s="229"/>
      <c r="HT100" s="229"/>
      <c r="HU100" s="229"/>
      <c r="HV100" s="229"/>
      <c r="HW100" s="229"/>
      <c r="HX100" s="229"/>
      <c r="HY100" s="229"/>
      <c r="HZ100" s="229"/>
      <c r="IA100" s="229"/>
      <c r="IB100" s="229"/>
      <c r="IC100" s="229"/>
      <c r="ID100" s="229"/>
      <c r="IE100" s="229"/>
      <c r="IF100" s="229"/>
      <c r="IG100" s="229"/>
      <c r="IH100" s="229"/>
      <c r="II100" s="229"/>
      <c r="IJ100" s="229"/>
      <c r="IK100" s="229"/>
      <c r="IL100" s="229"/>
      <c r="IM100" s="229"/>
      <c r="IN100" s="229"/>
      <c r="IO100" s="229"/>
    </row>
    <row r="101" spans="1:254">
      <c r="A101" s="38" t="s">
        <v>628</v>
      </c>
      <c r="B101" s="259" t="s">
        <v>83</v>
      </c>
      <c r="C101" s="34" t="s">
        <v>22</v>
      </c>
      <c r="D101" s="61">
        <f t="shared" si="43"/>
        <v>15</v>
      </c>
      <c r="E101" s="61">
        <f t="shared" si="43"/>
        <v>15</v>
      </c>
      <c r="F101" s="33"/>
      <c r="G101" s="33"/>
      <c r="H101" s="61">
        <v>15</v>
      </c>
      <c r="I101" s="61">
        <v>15</v>
      </c>
      <c r="J101" s="260"/>
      <c r="K101" s="260"/>
      <c r="L101" s="33">
        <f t="shared" si="44"/>
        <v>0</v>
      </c>
      <c r="M101" s="33">
        <f t="shared" si="44"/>
        <v>0</v>
      </c>
      <c r="N101" s="33"/>
      <c r="O101" s="33"/>
      <c r="P101" s="33"/>
      <c r="Q101" s="33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229"/>
      <c r="AI101" s="229"/>
      <c r="AJ101" s="229"/>
      <c r="AK101" s="229"/>
      <c r="AL101" s="229"/>
      <c r="AM101" s="229"/>
      <c r="AN101" s="229"/>
      <c r="AO101" s="229"/>
      <c r="AP101" s="229"/>
      <c r="AQ101" s="229"/>
      <c r="AR101" s="229"/>
      <c r="AS101" s="229"/>
      <c r="AT101" s="229"/>
      <c r="AU101" s="229"/>
      <c r="AV101" s="229"/>
      <c r="AW101" s="229"/>
      <c r="AX101" s="229"/>
      <c r="AY101" s="229"/>
      <c r="AZ101" s="229"/>
      <c r="BA101" s="229"/>
      <c r="BB101" s="229"/>
      <c r="BC101" s="229"/>
      <c r="BD101" s="229"/>
      <c r="BE101" s="229"/>
      <c r="BF101" s="229"/>
      <c r="BG101" s="229"/>
      <c r="BH101" s="229"/>
      <c r="BI101" s="229"/>
      <c r="BJ101" s="229"/>
      <c r="BK101" s="229"/>
      <c r="BL101" s="229"/>
      <c r="BM101" s="229"/>
      <c r="BN101" s="229"/>
      <c r="BO101" s="229"/>
      <c r="BP101" s="229"/>
      <c r="BQ101" s="229"/>
      <c r="BR101" s="229"/>
      <c r="BS101" s="229"/>
      <c r="BT101" s="229"/>
      <c r="BU101" s="229"/>
      <c r="BV101" s="229"/>
      <c r="BW101" s="229"/>
      <c r="BX101" s="229"/>
      <c r="BY101" s="229"/>
      <c r="BZ101" s="229"/>
      <c r="CA101" s="229"/>
      <c r="CB101" s="229"/>
      <c r="CC101" s="229"/>
      <c r="CD101" s="229"/>
      <c r="CE101" s="229"/>
      <c r="CF101" s="229"/>
      <c r="CG101" s="229"/>
      <c r="CH101" s="229"/>
      <c r="CI101" s="229"/>
      <c r="CJ101" s="229"/>
      <c r="CK101" s="229"/>
      <c r="CL101" s="229"/>
      <c r="CM101" s="229"/>
      <c r="CN101" s="229"/>
      <c r="CO101" s="229"/>
      <c r="CP101" s="229"/>
      <c r="CQ101" s="229"/>
      <c r="CR101" s="229"/>
      <c r="CS101" s="229"/>
      <c r="CT101" s="229"/>
      <c r="CU101" s="229"/>
      <c r="CV101" s="229"/>
      <c r="CW101" s="229"/>
      <c r="CX101" s="229"/>
      <c r="CY101" s="229"/>
      <c r="CZ101" s="229"/>
      <c r="DA101" s="229"/>
      <c r="DB101" s="229"/>
      <c r="DC101" s="229"/>
      <c r="DD101" s="229"/>
      <c r="DE101" s="229"/>
      <c r="DF101" s="229"/>
      <c r="DG101" s="229"/>
      <c r="DH101" s="229"/>
      <c r="DI101" s="229"/>
      <c r="DJ101" s="229"/>
      <c r="DK101" s="229"/>
      <c r="DL101" s="229"/>
      <c r="DM101" s="229"/>
      <c r="DN101" s="229"/>
      <c r="DO101" s="229"/>
      <c r="DP101" s="229"/>
      <c r="DQ101" s="229"/>
      <c r="DR101" s="229"/>
      <c r="DS101" s="229"/>
      <c r="DT101" s="229"/>
      <c r="DU101" s="229"/>
      <c r="DV101" s="229"/>
      <c r="DW101" s="229"/>
      <c r="DX101" s="229"/>
      <c r="DY101" s="229"/>
      <c r="DZ101" s="229"/>
      <c r="EA101" s="229"/>
      <c r="EB101" s="229"/>
      <c r="EC101" s="229"/>
      <c r="ED101" s="229"/>
      <c r="EE101" s="229"/>
      <c r="EF101" s="229"/>
      <c r="EG101" s="229"/>
      <c r="EH101" s="229"/>
      <c r="EI101" s="229"/>
      <c r="EJ101" s="229"/>
      <c r="EK101" s="229"/>
      <c r="EL101" s="229"/>
      <c r="EM101" s="229"/>
      <c r="EN101" s="229"/>
      <c r="EO101" s="229"/>
      <c r="EP101" s="229"/>
      <c r="EQ101" s="229"/>
      <c r="ER101" s="229"/>
      <c r="ES101" s="229"/>
      <c r="ET101" s="229"/>
      <c r="EU101" s="229"/>
      <c r="EV101" s="229"/>
      <c r="EW101" s="229"/>
      <c r="EX101" s="229"/>
      <c r="EY101" s="229"/>
      <c r="EZ101" s="229"/>
      <c r="FA101" s="229"/>
      <c r="FB101" s="229"/>
      <c r="FC101" s="229"/>
      <c r="FD101" s="229"/>
      <c r="FE101" s="229"/>
      <c r="FF101" s="229"/>
      <c r="FG101" s="229"/>
      <c r="FH101" s="229"/>
      <c r="FI101" s="229"/>
      <c r="FJ101" s="229"/>
      <c r="FK101" s="229"/>
      <c r="FL101" s="229"/>
      <c r="FM101" s="229"/>
      <c r="FN101" s="229"/>
      <c r="FO101" s="229"/>
      <c r="FP101" s="229"/>
      <c r="FQ101" s="229"/>
      <c r="FR101" s="229"/>
      <c r="FS101" s="229"/>
      <c r="FT101" s="229"/>
      <c r="FU101" s="229"/>
      <c r="FV101" s="229"/>
      <c r="FW101" s="229"/>
      <c r="FX101" s="229"/>
      <c r="FY101" s="229"/>
      <c r="FZ101" s="229"/>
      <c r="GA101" s="229"/>
      <c r="GB101" s="229"/>
      <c r="GC101" s="229"/>
      <c r="GD101" s="229"/>
      <c r="GE101" s="229"/>
      <c r="GF101" s="229"/>
      <c r="GG101" s="229"/>
      <c r="GH101" s="229"/>
      <c r="GI101" s="229"/>
      <c r="GJ101" s="229"/>
      <c r="GK101" s="229"/>
      <c r="GL101" s="229"/>
      <c r="GM101" s="229"/>
      <c r="GN101" s="229"/>
      <c r="GO101" s="229"/>
      <c r="GP101" s="229"/>
      <c r="GQ101" s="229"/>
      <c r="GR101" s="229"/>
      <c r="GS101" s="229"/>
      <c r="GT101" s="229"/>
      <c r="GU101" s="229"/>
      <c r="GV101" s="229"/>
      <c r="GW101" s="229"/>
      <c r="GX101" s="229"/>
      <c r="GY101" s="229"/>
      <c r="GZ101" s="229"/>
      <c r="HA101" s="229"/>
      <c r="HB101" s="229"/>
      <c r="HC101" s="229"/>
      <c r="HD101" s="229"/>
      <c r="HE101" s="229"/>
      <c r="HF101" s="229"/>
      <c r="HG101" s="229"/>
      <c r="HH101" s="229"/>
      <c r="HI101" s="229"/>
      <c r="HJ101" s="229"/>
      <c r="HK101" s="229"/>
      <c r="HL101" s="229"/>
      <c r="HM101" s="229"/>
      <c r="HN101" s="229"/>
      <c r="HO101" s="229"/>
      <c r="HP101" s="229"/>
      <c r="HQ101" s="229"/>
      <c r="HR101" s="229"/>
      <c r="HS101" s="229"/>
      <c r="HT101" s="229"/>
      <c r="HU101" s="229"/>
      <c r="HV101" s="229"/>
      <c r="HW101" s="229"/>
      <c r="HX101" s="229"/>
      <c r="HY101" s="229"/>
      <c r="HZ101" s="229"/>
      <c r="IA101" s="229"/>
      <c r="IB101" s="229"/>
      <c r="IC101" s="229"/>
      <c r="ID101" s="229"/>
      <c r="IE101" s="229"/>
      <c r="IF101" s="229"/>
      <c r="IG101" s="229"/>
      <c r="IH101" s="229"/>
      <c r="II101" s="229"/>
      <c r="IJ101" s="229"/>
      <c r="IK101" s="229"/>
      <c r="IL101" s="229"/>
      <c r="IM101" s="229"/>
      <c r="IN101" s="229"/>
      <c r="IO101" s="229"/>
    </row>
    <row r="102" spans="1:254">
      <c r="A102" s="33" t="s">
        <v>228</v>
      </c>
      <c r="B102" s="259" t="s">
        <v>86</v>
      </c>
      <c r="C102" s="34" t="s">
        <v>23</v>
      </c>
      <c r="D102" s="61">
        <f t="shared" si="43"/>
        <v>16</v>
      </c>
      <c r="E102" s="61">
        <f t="shared" si="43"/>
        <v>11</v>
      </c>
      <c r="F102" s="33"/>
      <c r="G102" s="33"/>
      <c r="H102" s="61">
        <v>16</v>
      </c>
      <c r="I102" s="61">
        <v>11</v>
      </c>
      <c r="J102" s="260"/>
      <c r="K102" s="260"/>
      <c r="L102" s="33">
        <f t="shared" si="44"/>
        <v>0</v>
      </c>
      <c r="M102" s="33">
        <f t="shared" si="44"/>
        <v>0</v>
      </c>
      <c r="N102" s="33"/>
      <c r="O102" s="33"/>
      <c r="P102" s="33"/>
      <c r="Q102" s="33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229"/>
      <c r="AC102" s="229"/>
      <c r="AD102" s="229"/>
      <c r="AE102" s="229"/>
      <c r="AF102" s="229"/>
      <c r="AG102" s="229"/>
      <c r="AH102" s="229"/>
      <c r="AI102" s="229"/>
      <c r="AJ102" s="229"/>
      <c r="AK102" s="229"/>
      <c r="AL102" s="229"/>
      <c r="AM102" s="229"/>
      <c r="AN102" s="229"/>
      <c r="AO102" s="229"/>
      <c r="AP102" s="229"/>
      <c r="AQ102" s="229"/>
      <c r="AR102" s="229"/>
      <c r="AS102" s="229"/>
      <c r="AT102" s="229"/>
      <c r="AU102" s="229"/>
      <c r="AV102" s="229"/>
      <c r="AW102" s="229"/>
      <c r="AX102" s="229"/>
      <c r="AY102" s="229"/>
      <c r="AZ102" s="229"/>
      <c r="BA102" s="229"/>
      <c r="BB102" s="229"/>
      <c r="BC102" s="229"/>
      <c r="BD102" s="229"/>
      <c r="BE102" s="229"/>
      <c r="BF102" s="229"/>
      <c r="BG102" s="229"/>
      <c r="BH102" s="229"/>
      <c r="BI102" s="229"/>
      <c r="BJ102" s="229"/>
      <c r="BK102" s="229"/>
      <c r="BL102" s="229"/>
      <c r="BM102" s="229"/>
      <c r="BN102" s="229"/>
      <c r="BO102" s="229"/>
      <c r="BP102" s="229"/>
      <c r="BQ102" s="229"/>
      <c r="BR102" s="229"/>
      <c r="BS102" s="229"/>
      <c r="BT102" s="229"/>
      <c r="BU102" s="229"/>
      <c r="BV102" s="229"/>
      <c r="BW102" s="229"/>
      <c r="BX102" s="229"/>
      <c r="BY102" s="229"/>
      <c r="BZ102" s="229"/>
      <c r="CA102" s="229"/>
      <c r="CB102" s="229"/>
      <c r="CC102" s="229"/>
      <c r="CD102" s="229"/>
      <c r="CE102" s="229"/>
      <c r="CF102" s="229"/>
      <c r="CG102" s="229"/>
      <c r="CH102" s="229"/>
      <c r="CI102" s="229"/>
      <c r="CJ102" s="229"/>
      <c r="CK102" s="229"/>
      <c r="CL102" s="229"/>
      <c r="CM102" s="229"/>
      <c r="CN102" s="229"/>
      <c r="CO102" s="229"/>
      <c r="CP102" s="229"/>
      <c r="CQ102" s="229"/>
      <c r="CR102" s="229"/>
      <c r="CS102" s="229"/>
      <c r="CT102" s="229"/>
      <c r="CU102" s="229"/>
      <c r="CV102" s="229"/>
      <c r="CW102" s="229"/>
      <c r="CX102" s="229"/>
      <c r="CY102" s="229"/>
      <c r="CZ102" s="229"/>
      <c r="DA102" s="229"/>
      <c r="DB102" s="229"/>
      <c r="DC102" s="229"/>
      <c r="DD102" s="229"/>
      <c r="DE102" s="229"/>
      <c r="DF102" s="229"/>
      <c r="DG102" s="229"/>
      <c r="DH102" s="229"/>
      <c r="DI102" s="229"/>
      <c r="DJ102" s="229"/>
      <c r="DK102" s="229"/>
      <c r="DL102" s="229"/>
      <c r="DM102" s="229"/>
      <c r="DN102" s="229"/>
      <c r="DO102" s="229"/>
      <c r="DP102" s="229"/>
      <c r="DQ102" s="229"/>
      <c r="DR102" s="229"/>
      <c r="DS102" s="229"/>
      <c r="DT102" s="229"/>
      <c r="DU102" s="229"/>
      <c r="DV102" s="229"/>
      <c r="DW102" s="229"/>
      <c r="DX102" s="229"/>
      <c r="DY102" s="229"/>
      <c r="DZ102" s="229"/>
      <c r="EA102" s="229"/>
      <c r="EB102" s="229"/>
      <c r="EC102" s="229"/>
      <c r="ED102" s="229"/>
      <c r="EE102" s="229"/>
      <c r="EF102" s="229"/>
      <c r="EG102" s="229"/>
      <c r="EH102" s="229"/>
      <c r="EI102" s="229"/>
      <c r="EJ102" s="229"/>
      <c r="EK102" s="229"/>
      <c r="EL102" s="229"/>
      <c r="EM102" s="229"/>
      <c r="EN102" s="229"/>
      <c r="EO102" s="229"/>
      <c r="EP102" s="229"/>
      <c r="EQ102" s="229"/>
      <c r="ER102" s="229"/>
      <c r="ES102" s="229"/>
      <c r="ET102" s="229"/>
      <c r="EU102" s="229"/>
      <c r="EV102" s="229"/>
      <c r="EW102" s="229"/>
      <c r="EX102" s="229"/>
      <c r="EY102" s="229"/>
      <c r="EZ102" s="229"/>
      <c r="FA102" s="229"/>
      <c r="FB102" s="229"/>
      <c r="FC102" s="229"/>
      <c r="FD102" s="229"/>
      <c r="FE102" s="229"/>
      <c r="FF102" s="229"/>
      <c r="FG102" s="229"/>
      <c r="FH102" s="229"/>
      <c r="FI102" s="229"/>
      <c r="FJ102" s="229"/>
      <c r="FK102" s="229"/>
      <c r="FL102" s="229"/>
      <c r="FM102" s="229"/>
      <c r="FN102" s="229"/>
      <c r="FO102" s="229"/>
      <c r="FP102" s="229"/>
      <c r="FQ102" s="229"/>
      <c r="FR102" s="229"/>
      <c r="FS102" s="229"/>
      <c r="FT102" s="229"/>
      <c r="FU102" s="229"/>
      <c r="FV102" s="229"/>
      <c r="FW102" s="229"/>
      <c r="FX102" s="229"/>
      <c r="FY102" s="229"/>
      <c r="FZ102" s="229"/>
      <c r="GA102" s="229"/>
      <c r="GB102" s="229"/>
      <c r="GC102" s="229"/>
      <c r="GD102" s="229"/>
      <c r="GE102" s="229"/>
      <c r="GF102" s="229"/>
      <c r="GG102" s="229"/>
      <c r="GH102" s="229"/>
      <c r="GI102" s="229"/>
      <c r="GJ102" s="229"/>
      <c r="GK102" s="229"/>
      <c r="GL102" s="229"/>
      <c r="GM102" s="229"/>
      <c r="GN102" s="229"/>
      <c r="GO102" s="229"/>
      <c r="GP102" s="229"/>
      <c r="GQ102" s="229"/>
      <c r="GR102" s="229"/>
      <c r="GS102" s="229"/>
      <c r="GT102" s="229"/>
      <c r="GU102" s="229"/>
      <c r="GV102" s="229"/>
      <c r="GW102" s="229"/>
      <c r="GX102" s="229"/>
      <c r="GY102" s="229"/>
      <c r="GZ102" s="229"/>
      <c r="HA102" s="229"/>
      <c r="HB102" s="229"/>
      <c r="HC102" s="229"/>
      <c r="HD102" s="229"/>
      <c r="HE102" s="229"/>
      <c r="HF102" s="229"/>
      <c r="HG102" s="229"/>
      <c r="HH102" s="229"/>
      <c r="HI102" s="229"/>
      <c r="HJ102" s="229"/>
      <c r="HK102" s="229"/>
      <c r="HL102" s="229"/>
      <c r="HM102" s="229"/>
      <c r="HN102" s="229"/>
      <c r="HO102" s="229"/>
      <c r="HP102" s="229"/>
      <c r="HQ102" s="229"/>
      <c r="HR102" s="229"/>
      <c r="HS102" s="229"/>
      <c r="HT102" s="229"/>
      <c r="HU102" s="229"/>
      <c r="HV102" s="229"/>
      <c r="HW102" s="229"/>
      <c r="HX102" s="229"/>
      <c r="HY102" s="229"/>
      <c r="HZ102" s="229"/>
      <c r="IA102" s="229"/>
      <c r="IB102" s="229"/>
      <c r="IC102" s="229"/>
      <c r="ID102" s="229"/>
      <c r="IE102" s="229"/>
      <c r="IF102" s="229"/>
      <c r="IG102" s="229"/>
      <c r="IH102" s="229"/>
      <c r="II102" s="229"/>
      <c r="IJ102" s="229"/>
      <c r="IK102" s="229"/>
      <c r="IL102" s="229"/>
      <c r="IM102" s="229"/>
      <c r="IN102" s="229"/>
      <c r="IO102" s="229"/>
    </row>
    <row r="103" spans="1:254">
      <c r="A103" s="33" t="s">
        <v>114</v>
      </c>
      <c r="B103" s="259" t="s">
        <v>115</v>
      </c>
      <c r="C103" s="34" t="s">
        <v>24</v>
      </c>
      <c r="D103" s="61">
        <f t="shared" si="43"/>
        <v>23</v>
      </c>
      <c r="E103" s="61">
        <f t="shared" si="43"/>
        <v>0</v>
      </c>
      <c r="F103" s="33"/>
      <c r="G103" s="33"/>
      <c r="H103" s="61">
        <v>23</v>
      </c>
      <c r="I103" s="61"/>
      <c r="J103" s="260"/>
      <c r="K103" s="260"/>
      <c r="L103" s="33">
        <f t="shared" si="44"/>
        <v>0</v>
      </c>
      <c r="M103" s="33">
        <f t="shared" si="44"/>
        <v>0</v>
      </c>
      <c r="N103" s="33"/>
      <c r="O103" s="33"/>
      <c r="P103" s="33"/>
      <c r="Q103" s="33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29"/>
      <c r="AH103" s="229"/>
      <c r="AI103" s="229"/>
      <c r="AJ103" s="229"/>
      <c r="AK103" s="229"/>
      <c r="AL103" s="229"/>
      <c r="AM103" s="229"/>
      <c r="AN103" s="229"/>
      <c r="AO103" s="229"/>
      <c r="AP103" s="229"/>
      <c r="AQ103" s="229"/>
      <c r="AR103" s="229"/>
      <c r="AS103" s="229"/>
      <c r="AT103" s="229"/>
      <c r="AU103" s="229"/>
      <c r="AV103" s="229"/>
      <c r="AW103" s="229"/>
      <c r="AX103" s="229"/>
      <c r="AY103" s="229"/>
      <c r="AZ103" s="229"/>
      <c r="BA103" s="229"/>
      <c r="BB103" s="229"/>
      <c r="BC103" s="229"/>
      <c r="BD103" s="229"/>
      <c r="BE103" s="229"/>
      <c r="BF103" s="229"/>
      <c r="BG103" s="229"/>
      <c r="BH103" s="229"/>
      <c r="BI103" s="229"/>
      <c r="BJ103" s="229"/>
      <c r="BK103" s="229"/>
      <c r="BL103" s="229"/>
      <c r="BM103" s="229"/>
      <c r="BN103" s="229"/>
      <c r="BO103" s="229"/>
      <c r="BP103" s="229"/>
      <c r="BQ103" s="229"/>
      <c r="BR103" s="229"/>
      <c r="BS103" s="229"/>
      <c r="BT103" s="229"/>
      <c r="BU103" s="229"/>
      <c r="BV103" s="229"/>
      <c r="BW103" s="229"/>
      <c r="BX103" s="229"/>
      <c r="BY103" s="229"/>
      <c r="BZ103" s="229"/>
      <c r="CA103" s="229"/>
      <c r="CB103" s="229"/>
      <c r="CC103" s="229"/>
      <c r="CD103" s="229"/>
      <c r="CE103" s="229"/>
      <c r="CF103" s="229"/>
      <c r="CG103" s="229"/>
      <c r="CH103" s="229"/>
      <c r="CI103" s="229"/>
      <c r="CJ103" s="229"/>
      <c r="CK103" s="229"/>
      <c r="CL103" s="229"/>
      <c r="CM103" s="229"/>
      <c r="CN103" s="229"/>
      <c r="CO103" s="229"/>
      <c r="CP103" s="229"/>
      <c r="CQ103" s="229"/>
      <c r="CR103" s="229"/>
      <c r="CS103" s="229"/>
      <c r="CT103" s="229"/>
      <c r="CU103" s="229"/>
      <c r="CV103" s="229"/>
      <c r="CW103" s="229"/>
      <c r="CX103" s="229"/>
      <c r="CY103" s="229"/>
      <c r="CZ103" s="229"/>
      <c r="DA103" s="229"/>
      <c r="DB103" s="229"/>
      <c r="DC103" s="229"/>
      <c r="DD103" s="229"/>
      <c r="DE103" s="229"/>
      <c r="DF103" s="229"/>
      <c r="DG103" s="229"/>
      <c r="DH103" s="229"/>
      <c r="DI103" s="229"/>
      <c r="DJ103" s="229"/>
      <c r="DK103" s="229"/>
      <c r="DL103" s="229"/>
      <c r="DM103" s="229"/>
      <c r="DN103" s="229"/>
      <c r="DO103" s="229"/>
      <c r="DP103" s="229"/>
      <c r="DQ103" s="229"/>
      <c r="DR103" s="229"/>
      <c r="DS103" s="229"/>
      <c r="DT103" s="229"/>
      <c r="DU103" s="229"/>
      <c r="DV103" s="229"/>
      <c r="DW103" s="229"/>
      <c r="DX103" s="229"/>
      <c r="DY103" s="229"/>
      <c r="DZ103" s="229"/>
      <c r="EA103" s="229"/>
      <c r="EB103" s="229"/>
      <c r="EC103" s="229"/>
      <c r="ED103" s="229"/>
      <c r="EE103" s="229"/>
      <c r="EF103" s="229"/>
      <c r="EG103" s="229"/>
      <c r="EH103" s="229"/>
      <c r="EI103" s="229"/>
      <c r="EJ103" s="229"/>
      <c r="EK103" s="229"/>
      <c r="EL103" s="229"/>
      <c r="EM103" s="229"/>
      <c r="EN103" s="229"/>
      <c r="EO103" s="229"/>
      <c r="EP103" s="229"/>
      <c r="EQ103" s="229"/>
      <c r="ER103" s="229"/>
      <c r="ES103" s="229"/>
      <c r="ET103" s="229"/>
      <c r="EU103" s="229"/>
      <c r="EV103" s="229"/>
      <c r="EW103" s="229"/>
      <c r="EX103" s="229"/>
      <c r="EY103" s="229"/>
      <c r="EZ103" s="229"/>
      <c r="FA103" s="229"/>
      <c r="FB103" s="229"/>
      <c r="FC103" s="229"/>
      <c r="FD103" s="229"/>
      <c r="FE103" s="229"/>
      <c r="FF103" s="229"/>
      <c r="FG103" s="229"/>
      <c r="FH103" s="229"/>
      <c r="FI103" s="229"/>
      <c r="FJ103" s="229"/>
      <c r="FK103" s="229"/>
      <c r="FL103" s="229"/>
      <c r="FM103" s="229"/>
      <c r="FN103" s="229"/>
      <c r="FO103" s="229"/>
      <c r="FP103" s="229"/>
      <c r="FQ103" s="229"/>
      <c r="FR103" s="229"/>
      <c r="FS103" s="229"/>
      <c r="FT103" s="229"/>
      <c r="FU103" s="229"/>
      <c r="FV103" s="229"/>
      <c r="FW103" s="229"/>
      <c r="FX103" s="229"/>
      <c r="FY103" s="229"/>
      <c r="FZ103" s="229"/>
      <c r="GA103" s="229"/>
      <c r="GB103" s="229"/>
      <c r="GC103" s="229"/>
      <c r="GD103" s="229"/>
      <c r="GE103" s="229"/>
      <c r="GF103" s="229"/>
      <c r="GG103" s="229"/>
      <c r="GH103" s="229"/>
      <c r="GI103" s="229"/>
      <c r="GJ103" s="229"/>
      <c r="GK103" s="229"/>
      <c r="GL103" s="229"/>
      <c r="GM103" s="229"/>
      <c r="GN103" s="229"/>
      <c r="GO103" s="229"/>
      <c r="GP103" s="229"/>
      <c r="GQ103" s="229"/>
      <c r="GR103" s="229"/>
      <c r="GS103" s="229"/>
      <c r="GT103" s="229"/>
      <c r="GU103" s="229"/>
      <c r="GV103" s="229"/>
      <c r="GW103" s="229"/>
      <c r="GX103" s="229"/>
      <c r="GY103" s="229"/>
      <c r="GZ103" s="229"/>
      <c r="HA103" s="229"/>
      <c r="HB103" s="229"/>
      <c r="HC103" s="229"/>
      <c r="HD103" s="229"/>
      <c r="HE103" s="229"/>
      <c r="HF103" s="229"/>
      <c r="HG103" s="229"/>
      <c r="HH103" s="229"/>
      <c r="HI103" s="229"/>
      <c r="HJ103" s="229"/>
      <c r="HK103" s="229"/>
      <c r="HL103" s="229"/>
      <c r="HM103" s="229"/>
      <c r="HN103" s="229"/>
      <c r="HO103" s="229"/>
      <c r="HP103" s="229"/>
      <c r="HQ103" s="229"/>
      <c r="HR103" s="229"/>
      <c r="HS103" s="229"/>
      <c r="HT103" s="229"/>
      <c r="HU103" s="229"/>
      <c r="HV103" s="229"/>
      <c r="HW103" s="229"/>
      <c r="HX103" s="229"/>
      <c r="HY103" s="229"/>
      <c r="HZ103" s="229"/>
      <c r="IA103" s="229"/>
      <c r="IB103" s="229"/>
      <c r="IC103" s="229"/>
      <c r="ID103" s="229"/>
      <c r="IE103" s="229"/>
      <c r="IF103" s="229"/>
      <c r="IG103" s="229"/>
      <c r="IH103" s="229"/>
      <c r="II103" s="229"/>
      <c r="IJ103" s="229"/>
      <c r="IK103" s="229"/>
      <c r="IL103" s="229"/>
      <c r="IM103" s="229"/>
      <c r="IN103" s="229"/>
      <c r="IO103" s="229"/>
    </row>
    <row r="104" spans="1:254">
      <c r="A104" s="33" t="s">
        <v>53</v>
      </c>
      <c r="B104" s="259" t="s">
        <v>54</v>
      </c>
      <c r="C104" s="34" t="s">
        <v>25</v>
      </c>
      <c r="D104" s="61">
        <f t="shared" si="43"/>
        <v>20</v>
      </c>
      <c r="E104" s="61">
        <f t="shared" si="43"/>
        <v>13</v>
      </c>
      <c r="F104" s="33"/>
      <c r="G104" s="33"/>
      <c r="H104" s="61">
        <v>20</v>
      </c>
      <c r="I104" s="61">
        <v>13</v>
      </c>
      <c r="J104" s="260"/>
      <c r="K104" s="260"/>
      <c r="L104" s="33">
        <f t="shared" si="44"/>
        <v>0</v>
      </c>
      <c r="M104" s="33">
        <f t="shared" si="44"/>
        <v>0</v>
      </c>
      <c r="N104" s="33"/>
      <c r="O104" s="33"/>
      <c r="P104" s="33"/>
      <c r="Q104" s="33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29"/>
      <c r="BD104" s="229"/>
      <c r="BE104" s="229"/>
      <c r="BF104" s="229"/>
      <c r="BG104" s="229"/>
      <c r="BH104" s="229"/>
      <c r="BI104" s="229"/>
      <c r="BJ104" s="229"/>
      <c r="BK104" s="229"/>
      <c r="BL104" s="229"/>
      <c r="BM104" s="229"/>
      <c r="BN104" s="229"/>
      <c r="BO104" s="229"/>
      <c r="BP104" s="229"/>
      <c r="BQ104" s="229"/>
      <c r="BR104" s="229"/>
      <c r="BS104" s="229"/>
      <c r="BT104" s="229"/>
      <c r="BU104" s="229"/>
      <c r="BV104" s="229"/>
      <c r="BW104" s="229"/>
      <c r="BX104" s="229"/>
      <c r="BY104" s="229"/>
      <c r="BZ104" s="229"/>
      <c r="CA104" s="229"/>
      <c r="CB104" s="229"/>
      <c r="CC104" s="229"/>
      <c r="CD104" s="229"/>
      <c r="CE104" s="229"/>
      <c r="CF104" s="229"/>
      <c r="CG104" s="229"/>
      <c r="CH104" s="229"/>
      <c r="CI104" s="229"/>
      <c r="CJ104" s="229"/>
      <c r="CK104" s="229"/>
      <c r="CL104" s="229"/>
      <c r="CM104" s="229"/>
      <c r="CN104" s="229"/>
      <c r="CO104" s="229"/>
      <c r="CP104" s="229"/>
      <c r="CQ104" s="229"/>
      <c r="CR104" s="229"/>
      <c r="CS104" s="229"/>
      <c r="CT104" s="229"/>
      <c r="CU104" s="229"/>
      <c r="CV104" s="229"/>
      <c r="CW104" s="229"/>
      <c r="CX104" s="229"/>
      <c r="CY104" s="229"/>
      <c r="CZ104" s="229"/>
      <c r="DA104" s="229"/>
      <c r="DB104" s="229"/>
      <c r="DC104" s="229"/>
      <c r="DD104" s="229"/>
      <c r="DE104" s="229"/>
      <c r="DF104" s="229"/>
      <c r="DG104" s="229"/>
      <c r="DH104" s="229"/>
      <c r="DI104" s="229"/>
      <c r="DJ104" s="229"/>
      <c r="DK104" s="229"/>
      <c r="DL104" s="229"/>
      <c r="DM104" s="229"/>
      <c r="DN104" s="229"/>
      <c r="DO104" s="229"/>
      <c r="DP104" s="229"/>
      <c r="DQ104" s="229"/>
      <c r="DR104" s="229"/>
      <c r="DS104" s="229"/>
      <c r="DT104" s="229"/>
      <c r="DU104" s="229"/>
      <c r="DV104" s="229"/>
      <c r="DW104" s="229"/>
      <c r="DX104" s="229"/>
      <c r="DY104" s="229"/>
      <c r="DZ104" s="229"/>
      <c r="EA104" s="229"/>
      <c r="EB104" s="229"/>
      <c r="EC104" s="229"/>
      <c r="ED104" s="229"/>
      <c r="EE104" s="229"/>
      <c r="EF104" s="229"/>
      <c r="EG104" s="229"/>
      <c r="EH104" s="229"/>
      <c r="EI104" s="229"/>
      <c r="EJ104" s="229"/>
      <c r="EK104" s="229"/>
      <c r="EL104" s="229"/>
      <c r="EM104" s="229"/>
      <c r="EN104" s="229"/>
      <c r="EO104" s="229"/>
      <c r="EP104" s="229"/>
      <c r="EQ104" s="229"/>
      <c r="ER104" s="229"/>
      <c r="ES104" s="229"/>
      <c r="ET104" s="229"/>
      <c r="EU104" s="229"/>
      <c r="EV104" s="229"/>
      <c r="EW104" s="229"/>
      <c r="EX104" s="229"/>
      <c r="EY104" s="229"/>
      <c r="EZ104" s="229"/>
      <c r="FA104" s="229"/>
      <c r="FB104" s="229"/>
      <c r="FC104" s="229"/>
      <c r="FD104" s="229"/>
      <c r="FE104" s="229"/>
      <c r="FF104" s="229"/>
      <c r="FG104" s="229"/>
      <c r="FH104" s="229"/>
      <c r="FI104" s="229"/>
      <c r="FJ104" s="229"/>
      <c r="FK104" s="229"/>
      <c r="FL104" s="229"/>
      <c r="FM104" s="229"/>
      <c r="FN104" s="229"/>
      <c r="FO104" s="229"/>
      <c r="FP104" s="229"/>
      <c r="FQ104" s="229"/>
      <c r="FR104" s="229"/>
      <c r="FS104" s="229"/>
      <c r="FT104" s="229"/>
      <c r="FU104" s="229"/>
      <c r="FV104" s="229"/>
      <c r="FW104" s="229"/>
      <c r="FX104" s="229"/>
      <c r="FY104" s="229"/>
      <c r="FZ104" s="229"/>
      <c r="GA104" s="229"/>
      <c r="GB104" s="229"/>
      <c r="GC104" s="229"/>
      <c r="GD104" s="229"/>
      <c r="GE104" s="229"/>
      <c r="GF104" s="229"/>
      <c r="GG104" s="229"/>
      <c r="GH104" s="229"/>
      <c r="GI104" s="229"/>
      <c r="GJ104" s="229"/>
      <c r="GK104" s="229"/>
      <c r="GL104" s="229"/>
      <c r="GM104" s="229"/>
      <c r="GN104" s="229"/>
      <c r="GO104" s="229"/>
      <c r="GP104" s="229"/>
      <c r="GQ104" s="229"/>
      <c r="GR104" s="229"/>
      <c r="GS104" s="229"/>
      <c r="GT104" s="229"/>
      <c r="GU104" s="229"/>
      <c r="GV104" s="229"/>
      <c r="GW104" s="229"/>
      <c r="GX104" s="229"/>
      <c r="GY104" s="229"/>
      <c r="GZ104" s="229"/>
      <c r="HA104" s="229"/>
      <c r="HB104" s="229"/>
      <c r="HC104" s="229"/>
      <c r="HD104" s="229"/>
      <c r="HE104" s="229"/>
      <c r="HF104" s="229"/>
      <c r="HG104" s="229"/>
      <c r="HH104" s="229"/>
      <c r="HI104" s="229"/>
      <c r="HJ104" s="229"/>
      <c r="HK104" s="229"/>
      <c r="HL104" s="229"/>
      <c r="HM104" s="229"/>
      <c r="HN104" s="229"/>
      <c r="HO104" s="229"/>
      <c r="HP104" s="229"/>
      <c r="HQ104" s="229"/>
      <c r="HR104" s="229"/>
      <c r="HS104" s="229"/>
      <c r="HT104" s="229"/>
      <c r="HU104" s="229"/>
      <c r="HV104" s="229"/>
      <c r="HW104" s="229"/>
      <c r="HX104" s="229"/>
      <c r="HY104" s="229"/>
      <c r="HZ104" s="229"/>
      <c r="IA104" s="229"/>
      <c r="IB104" s="229"/>
      <c r="IC104" s="229"/>
      <c r="ID104" s="229"/>
      <c r="IE104" s="229"/>
      <c r="IF104" s="229"/>
      <c r="IG104" s="229"/>
      <c r="IH104" s="229"/>
      <c r="II104" s="229"/>
      <c r="IJ104" s="229"/>
      <c r="IK104" s="229"/>
      <c r="IL104" s="229"/>
      <c r="IM104" s="229"/>
      <c r="IN104" s="229"/>
      <c r="IO104" s="229"/>
    </row>
    <row r="105" spans="1:254">
      <c r="A105" s="33" t="s">
        <v>41</v>
      </c>
      <c r="B105" s="259" t="s">
        <v>42</v>
      </c>
      <c r="C105" s="34" t="s">
        <v>26</v>
      </c>
      <c r="D105" s="61">
        <f t="shared" si="43"/>
        <v>43</v>
      </c>
      <c r="E105" s="61">
        <f t="shared" si="43"/>
        <v>37</v>
      </c>
      <c r="F105" s="33"/>
      <c r="G105" s="33"/>
      <c r="H105" s="61">
        <v>43</v>
      </c>
      <c r="I105" s="61">
        <v>37</v>
      </c>
      <c r="J105" s="260"/>
      <c r="K105" s="260"/>
      <c r="L105" s="33">
        <f t="shared" si="44"/>
        <v>0</v>
      </c>
      <c r="M105" s="33">
        <f t="shared" si="44"/>
        <v>0</v>
      </c>
      <c r="N105" s="33"/>
      <c r="O105" s="33"/>
      <c r="P105" s="33"/>
      <c r="Q105" s="33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229"/>
      <c r="AC105" s="229"/>
      <c r="AD105" s="229"/>
      <c r="AE105" s="229"/>
      <c r="AF105" s="229"/>
      <c r="AG105" s="229"/>
      <c r="AH105" s="229"/>
      <c r="AI105" s="229"/>
      <c r="AJ105" s="229"/>
      <c r="AK105" s="229"/>
      <c r="AL105" s="229"/>
      <c r="AM105" s="229"/>
      <c r="AN105" s="229"/>
      <c r="AO105" s="229"/>
      <c r="AP105" s="229"/>
      <c r="AQ105" s="229"/>
      <c r="AR105" s="229"/>
      <c r="AS105" s="229"/>
      <c r="AT105" s="229"/>
      <c r="AU105" s="229"/>
      <c r="AV105" s="229"/>
      <c r="AW105" s="229"/>
      <c r="AX105" s="229"/>
      <c r="AY105" s="229"/>
      <c r="AZ105" s="229"/>
      <c r="BA105" s="229"/>
      <c r="BB105" s="229"/>
      <c r="BC105" s="229"/>
      <c r="BD105" s="229"/>
      <c r="BE105" s="229"/>
      <c r="BF105" s="229"/>
      <c r="BG105" s="229"/>
      <c r="BH105" s="229"/>
      <c r="BI105" s="229"/>
      <c r="BJ105" s="229"/>
      <c r="BK105" s="229"/>
      <c r="BL105" s="229"/>
      <c r="BM105" s="229"/>
      <c r="BN105" s="229"/>
      <c r="BO105" s="229"/>
      <c r="BP105" s="229"/>
      <c r="BQ105" s="229"/>
      <c r="BR105" s="229"/>
      <c r="BS105" s="229"/>
      <c r="BT105" s="229"/>
      <c r="BU105" s="229"/>
      <c r="BV105" s="229"/>
      <c r="BW105" s="229"/>
      <c r="BX105" s="229"/>
      <c r="BY105" s="229"/>
      <c r="BZ105" s="229"/>
      <c r="CA105" s="229"/>
      <c r="CB105" s="229"/>
      <c r="CC105" s="229"/>
      <c r="CD105" s="229"/>
      <c r="CE105" s="229"/>
      <c r="CF105" s="229"/>
      <c r="CG105" s="229"/>
      <c r="CH105" s="229"/>
      <c r="CI105" s="229"/>
      <c r="CJ105" s="229"/>
      <c r="CK105" s="229"/>
      <c r="CL105" s="229"/>
      <c r="CM105" s="229"/>
      <c r="CN105" s="229"/>
      <c r="CO105" s="229"/>
      <c r="CP105" s="229"/>
      <c r="CQ105" s="229"/>
      <c r="CR105" s="229"/>
      <c r="CS105" s="229"/>
      <c r="CT105" s="229"/>
      <c r="CU105" s="229"/>
      <c r="CV105" s="229"/>
      <c r="CW105" s="229"/>
      <c r="CX105" s="229"/>
      <c r="CY105" s="229"/>
      <c r="CZ105" s="229"/>
      <c r="DA105" s="229"/>
      <c r="DB105" s="229"/>
      <c r="DC105" s="229"/>
      <c r="DD105" s="229"/>
      <c r="DE105" s="229"/>
      <c r="DF105" s="229"/>
      <c r="DG105" s="229"/>
      <c r="DH105" s="229"/>
      <c r="DI105" s="229"/>
      <c r="DJ105" s="229"/>
      <c r="DK105" s="229"/>
      <c r="DL105" s="229"/>
      <c r="DM105" s="229"/>
      <c r="DN105" s="229"/>
      <c r="DO105" s="229"/>
      <c r="DP105" s="229"/>
      <c r="DQ105" s="229"/>
      <c r="DR105" s="229"/>
      <c r="DS105" s="229"/>
      <c r="DT105" s="229"/>
      <c r="DU105" s="229"/>
      <c r="DV105" s="229"/>
      <c r="DW105" s="229"/>
      <c r="DX105" s="229"/>
      <c r="DY105" s="229"/>
      <c r="DZ105" s="229"/>
      <c r="EA105" s="229"/>
      <c r="EB105" s="229"/>
      <c r="EC105" s="229"/>
      <c r="ED105" s="229"/>
      <c r="EE105" s="229"/>
      <c r="EF105" s="229"/>
      <c r="EG105" s="229"/>
      <c r="EH105" s="229"/>
      <c r="EI105" s="229"/>
      <c r="EJ105" s="229"/>
      <c r="EK105" s="229"/>
      <c r="EL105" s="229"/>
      <c r="EM105" s="229"/>
      <c r="EN105" s="229"/>
      <c r="EO105" s="229"/>
      <c r="EP105" s="229"/>
      <c r="EQ105" s="229"/>
      <c r="ER105" s="229"/>
      <c r="ES105" s="229"/>
      <c r="ET105" s="229"/>
      <c r="EU105" s="229"/>
      <c r="EV105" s="229"/>
      <c r="EW105" s="229"/>
      <c r="EX105" s="229"/>
      <c r="EY105" s="229"/>
      <c r="EZ105" s="229"/>
      <c r="FA105" s="229"/>
      <c r="FB105" s="229"/>
      <c r="FC105" s="229"/>
      <c r="FD105" s="229"/>
      <c r="FE105" s="229"/>
      <c r="FF105" s="229"/>
      <c r="FG105" s="229"/>
      <c r="FH105" s="229"/>
      <c r="FI105" s="229"/>
      <c r="FJ105" s="229"/>
      <c r="FK105" s="229"/>
      <c r="FL105" s="229"/>
      <c r="FM105" s="229"/>
      <c r="FN105" s="229"/>
      <c r="FO105" s="229"/>
      <c r="FP105" s="229"/>
      <c r="FQ105" s="229"/>
      <c r="FR105" s="229"/>
      <c r="FS105" s="229"/>
      <c r="FT105" s="229"/>
      <c r="FU105" s="229"/>
      <c r="FV105" s="229"/>
      <c r="FW105" s="229"/>
      <c r="FX105" s="229"/>
      <c r="FY105" s="229"/>
      <c r="FZ105" s="229"/>
      <c r="GA105" s="229"/>
      <c r="GB105" s="229"/>
      <c r="GC105" s="229"/>
      <c r="GD105" s="229"/>
      <c r="GE105" s="229"/>
      <c r="GF105" s="229"/>
      <c r="GG105" s="229"/>
      <c r="GH105" s="229"/>
      <c r="GI105" s="229"/>
      <c r="GJ105" s="229"/>
      <c r="GK105" s="229"/>
      <c r="GL105" s="229"/>
      <c r="GM105" s="229"/>
      <c r="GN105" s="229"/>
      <c r="GO105" s="229"/>
      <c r="GP105" s="229"/>
      <c r="GQ105" s="229"/>
      <c r="GR105" s="229"/>
      <c r="GS105" s="229"/>
      <c r="GT105" s="229"/>
      <c r="GU105" s="229"/>
      <c r="GV105" s="229"/>
      <c r="GW105" s="229"/>
      <c r="GX105" s="229"/>
      <c r="GY105" s="229"/>
      <c r="GZ105" s="229"/>
      <c r="HA105" s="229"/>
      <c r="HB105" s="229"/>
      <c r="HC105" s="229"/>
      <c r="HD105" s="229"/>
      <c r="HE105" s="229"/>
      <c r="HF105" s="229"/>
      <c r="HG105" s="229"/>
      <c r="HH105" s="229"/>
      <c r="HI105" s="229"/>
      <c r="HJ105" s="229"/>
      <c r="HK105" s="229"/>
      <c r="HL105" s="229"/>
      <c r="HM105" s="229"/>
      <c r="HN105" s="229"/>
      <c r="HO105" s="229"/>
      <c r="HP105" s="229"/>
      <c r="HQ105" s="229"/>
      <c r="HR105" s="229"/>
      <c r="HS105" s="229"/>
      <c r="HT105" s="229"/>
      <c r="HU105" s="229"/>
      <c r="HV105" s="229"/>
      <c r="HW105" s="229"/>
      <c r="HX105" s="229"/>
      <c r="HY105" s="229"/>
      <c r="HZ105" s="229"/>
      <c r="IA105" s="229"/>
      <c r="IB105" s="229"/>
      <c r="IC105" s="229"/>
      <c r="ID105" s="229"/>
      <c r="IE105" s="229"/>
      <c r="IF105" s="229"/>
      <c r="IG105" s="229"/>
      <c r="IH105" s="229"/>
      <c r="II105" s="229"/>
      <c r="IJ105" s="229"/>
      <c r="IK105" s="229"/>
      <c r="IL105" s="229"/>
      <c r="IM105" s="229"/>
      <c r="IN105" s="229"/>
      <c r="IO105" s="229"/>
    </row>
    <row r="106" spans="1:254" ht="28.5">
      <c r="A106" s="33" t="s">
        <v>38</v>
      </c>
      <c r="B106" s="259" t="s">
        <v>96</v>
      </c>
      <c r="C106" s="34" t="s">
        <v>1803</v>
      </c>
      <c r="D106" s="61">
        <f t="shared" si="43"/>
        <v>29</v>
      </c>
      <c r="E106" s="61">
        <f t="shared" si="43"/>
        <v>22</v>
      </c>
      <c r="F106" s="33"/>
      <c r="G106" s="33"/>
      <c r="H106" s="61">
        <v>29</v>
      </c>
      <c r="I106" s="61">
        <v>22</v>
      </c>
      <c r="J106" s="260"/>
      <c r="K106" s="260"/>
      <c r="L106" s="33">
        <f t="shared" si="44"/>
        <v>1</v>
      </c>
      <c r="M106" s="33">
        <f t="shared" si="44"/>
        <v>1</v>
      </c>
      <c r="N106" s="33"/>
      <c r="O106" s="33"/>
      <c r="P106" s="33">
        <v>1</v>
      </c>
      <c r="Q106" s="33">
        <v>1</v>
      </c>
    </row>
    <row r="107" spans="1:254" ht="28.5">
      <c r="A107" s="33" t="s">
        <v>98</v>
      </c>
      <c r="B107" s="259" t="s">
        <v>1186</v>
      </c>
      <c r="C107" s="34" t="s">
        <v>27</v>
      </c>
      <c r="D107" s="61">
        <f t="shared" si="43"/>
        <v>25</v>
      </c>
      <c r="E107" s="61">
        <f t="shared" si="43"/>
        <v>24</v>
      </c>
      <c r="F107" s="33"/>
      <c r="G107" s="33"/>
      <c r="H107" s="61">
        <v>25</v>
      </c>
      <c r="I107" s="61">
        <v>24</v>
      </c>
      <c r="J107" s="260"/>
      <c r="K107" s="260"/>
      <c r="L107" s="33">
        <f t="shared" si="44"/>
        <v>0</v>
      </c>
      <c r="M107" s="33">
        <f t="shared" si="44"/>
        <v>0</v>
      </c>
      <c r="N107" s="33"/>
      <c r="O107" s="33"/>
      <c r="P107" s="33"/>
      <c r="Q107" s="33"/>
    </row>
    <row r="108" spans="1:254">
      <c r="A108" s="33" t="s">
        <v>62</v>
      </c>
      <c r="B108" s="259" t="s">
        <v>63</v>
      </c>
      <c r="C108" s="34" t="s">
        <v>28</v>
      </c>
      <c r="D108" s="61">
        <f t="shared" si="43"/>
        <v>15</v>
      </c>
      <c r="E108" s="61">
        <f t="shared" si="43"/>
        <v>15</v>
      </c>
      <c r="F108" s="33"/>
      <c r="G108" s="33"/>
      <c r="H108" s="61">
        <v>15</v>
      </c>
      <c r="I108" s="61">
        <v>15</v>
      </c>
      <c r="J108" s="260"/>
      <c r="K108" s="260"/>
      <c r="L108" s="33">
        <f t="shared" si="44"/>
        <v>0</v>
      </c>
      <c r="M108" s="33">
        <f t="shared" si="44"/>
        <v>0</v>
      </c>
      <c r="N108" s="33"/>
      <c r="O108" s="33"/>
      <c r="P108" s="33"/>
      <c r="Q108" s="33"/>
    </row>
    <row r="109" spans="1:254" ht="18" customHeight="1">
      <c r="A109" s="258" t="s">
        <v>1851</v>
      </c>
      <c r="B109" s="258"/>
      <c r="C109" s="258"/>
      <c r="D109" s="250">
        <f>SUM(D110:D116)</f>
        <v>89</v>
      </c>
      <c r="E109" s="250">
        <f t="shared" ref="E109:Q109" si="45">SUM(E110:E116)</f>
        <v>14</v>
      </c>
      <c r="F109" s="250">
        <f t="shared" si="45"/>
        <v>0</v>
      </c>
      <c r="G109" s="250">
        <f t="shared" si="45"/>
        <v>0</v>
      </c>
      <c r="H109" s="250">
        <f t="shared" si="45"/>
        <v>85</v>
      </c>
      <c r="I109" s="250">
        <f t="shared" si="45"/>
        <v>14</v>
      </c>
      <c r="J109" s="250">
        <f t="shared" si="45"/>
        <v>4</v>
      </c>
      <c r="K109" s="250">
        <f t="shared" si="45"/>
        <v>0</v>
      </c>
      <c r="L109" s="250">
        <f t="shared" si="45"/>
        <v>6</v>
      </c>
      <c r="M109" s="250">
        <f t="shared" si="45"/>
        <v>2</v>
      </c>
      <c r="N109" s="250">
        <f t="shared" si="45"/>
        <v>1</v>
      </c>
      <c r="O109" s="250">
        <f t="shared" si="45"/>
        <v>0</v>
      </c>
      <c r="P109" s="250">
        <f t="shared" si="45"/>
        <v>5</v>
      </c>
      <c r="Q109" s="250">
        <f t="shared" si="45"/>
        <v>2</v>
      </c>
    </row>
    <row r="110" spans="1:254">
      <c r="A110" s="38" t="s">
        <v>105</v>
      </c>
      <c r="B110" s="259" t="s">
        <v>1844</v>
      </c>
      <c r="C110" s="255" t="s">
        <v>14</v>
      </c>
      <c r="D110" s="33">
        <f>+F110+H110+J110</f>
        <v>7</v>
      </c>
      <c r="E110" s="33">
        <f>+G110+I110+K110</f>
        <v>5</v>
      </c>
      <c r="F110" s="33"/>
      <c r="G110" s="33"/>
      <c r="H110" s="33">
        <v>7</v>
      </c>
      <c r="I110" s="33">
        <v>5</v>
      </c>
      <c r="J110" s="33"/>
      <c r="K110" s="33"/>
      <c r="L110" s="33">
        <f>+N110+P110</f>
        <v>0</v>
      </c>
      <c r="M110" s="33">
        <f>+O110+Q110</f>
        <v>0</v>
      </c>
      <c r="N110" s="33"/>
      <c r="O110" s="33"/>
      <c r="P110" s="33"/>
      <c r="Q110" s="33"/>
    </row>
    <row r="111" spans="1:254">
      <c r="A111" s="33" t="s">
        <v>108</v>
      </c>
      <c r="B111" s="259" t="s">
        <v>1294</v>
      </c>
      <c r="C111" s="255" t="s">
        <v>15</v>
      </c>
      <c r="D111" s="33">
        <f t="shared" ref="D111:E116" si="46">+F111+H111+J111</f>
        <v>7</v>
      </c>
      <c r="E111" s="33">
        <f t="shared" si="46"/>
        <v>0</v>
      </c>
      <c r="F111" s="33"/>
      <c r="G111" s="33"/>
      <c r="H111" s="33">
        <v>5</v>
      </c>
      <c r="I111" s="33"/>
      <c r="J111" s="33">
        <v>2</v>
      </c>
      <c r="K111" s="33"/>
      <c r="L111" s="33">
        <f t="shared" ref="L111:M116" si="47">+N111+P111</f>
        <v>0</v>
      </c>
      <c r="M111" s="33">
        <f t="shared" si="47"/>
        <v>0</v>
      </c>
      <c r="N111" s="33"/>
      <c r="O111" s="33"/>
      <c r="P111" s="33"/>
      <c r="Q111" s="33"/>
    </row>
    <row r="112" spans="1:254" s="228" customFormat="1">
      <c r="A112" s="35" t="s">
        <v>1277</v>
      </c>
      <c r="B112" s="259" t="s">
        <v>112</v>
      </c>
      <c r="C112" s="255" t="s">
        <v>16</v>
      </c>
      <c r="D112" s="33">
        <f t="shared" si="46"/>
        <v>22</v>
      </c>
      <c r="E112" s="33">
        <f t="shared" si="46"/>
        <v>5</v>
      </c>
      <c r="F112" s="33"/>
      <c r="G112" s="33"/>
      <c r="H112" s="33">
        <v>22</v>
      </c>
      <c r="I112" s="33">
        <v>5</v>
      </c>
      <c r="J112" s="33"/>
      <c r="K112" s="33"/>
      <c r="L112" s="33">
        <f t="shared" si="47"/>
        <v>0</v>
      </c>
      <c r="M112" s="33">
        <f t="shared" si="47"/>
        <v>0</v>
      </c>
      <c r="N112" s="33"/>
      <c r="O112" s="33"/>
      <c r="P112" s="33"/>
      <c r="Q112" s="33"/>
      <c r="IP112" s="231"/>
      <c r="IQ112" s="231"/>
      <c r="IR112" s="231"/>
      <c r="IS112" s="231"/>
      <c r="IT112" s="231"/>
    </row>
    <row r="113" spans="1:254" s="228" customFormat="1">
      <c r="A113" s="33" t="s">
        <v>114</v>
      </c>
      <c r="B113" s="259" t="s">
        <v>115</v>
      </c>
      <c r="C113" s="255" t="s">
        <v>17</v>
      </c>
      <c r="D113" s="33">
        <f t="shared" si="46"/>
        <v>15</v>
      </c>
      <c r="E113" s="33">
        <f t="shared" si="46"/>
        <v>0</v>
      </c>
      <c r="F113" s="33"/>
      <c r="G113" s="33"/>
      <c r="H113" s="33">
        <v>15</v>
      </c>
      <c r="I113" s="33"/>
      <c r="J113" s="33"/>
      <c r="K113" s="33"/>
      <c r="L113" s="33">
        <f t="shared" si="47"/>
        <v>0</v>
      </c>
      <c r="M113" s="33">
        <f t="shared" si="47"/>
        <v>0</v>
      </c>
      <c r="N113" s="33"/>
      <c r="O113" s="33"/>
      <c r="P113" s="33"/>
      <c r="Q113" s="33"/>
      <c r="IP113" s="231"/>
      <c r="IQ113" s="231"/>
      <c r="IR113" s="231"/>
      <c r="IS113" s="231"/>
      <c r="IT113" s="231"/>
    </row>
    <row r="114" spans="1:254" s="228" customFormat="1" ht="28.5">
      <c r="A114" s="33" t="s">
        <v>117</v>
      </c>
      <c r="B114" s="259" t="s">
        <v>1852</v>
      </c>
      <c r="C114" s="255" t="s">
        <v>21</v>
      </c>
      <c r="D114" s="33">
        <f t="shared" si="46"/>
        <v>19</v>
      </c>
      <c r="E114" s="33">
        <f t="shared" si="46"/>
        <v>0</v>
      </c>
      <c r="F114" s="33"/>
      <c r="G114" s="33"/>
      <c r="H114" s="33">
        <v>17</v>
      </c>
      <c r="I114" s="33"/>
      <c r="J114" s="33">
        <v>2</v>
      </c>
      <c r="K114" s="33"/>
      <c r="L114" s="33">
        <f t="shared" si="47"/>
        <v>0</v>
      </c>
      <c r="M114" s="33">
        <f t="shared" si="47"/>
        <v>0</v>
      </c>
      <c r="N114" s="33"/>
      <c r="O114" s="33"/>
      <c r="P114" s="33"/>
      <c r="Q114" s="33"/>
      <c r="IP114" s="231"/>
      <c r="IQ114" s="231"/>
      <c r="IR114" s="231"/>
      <c r="IS114" s="231"/>
      <c r="IT114" s="231"/>
    </row>
    <row r="115" spans="1:254" s="228" customFormat="1">
      <c r="A115" s="33" t="s">
        <v>120</v>
      </c>
      <c r="B115" s="259" t="s">
        <v>256</v>
      </c>
      <c r="C115" s="255" t="s">
        <v>22</v>
      </c>
      <c r="D115" s="33">
        <f t="shared" si="46"/>
        <v>9</v>
      </c>
      <c r="E115" s="33">
        <f t="shared" si="46"/>
        <v>2</v>
      </c>
      <c r="F115" s="33"/>
      <c r="G115" s="33"/>
      <c r="H115" s="33">
        <v>9</v>
      </c>
      <c r="I115" s="33">
        <v>2</v>
      </c>
      <c r="J115" s="33"/>
      <c r="K115" s="33"/>
      <c r="L115" s="33">
        <f t="shared" si="47"/>
        <v>3</v>
      </c>
      <c r="M115" s="33">
        <f t="shared" si="47"/>
        <v>1</v>
      </c>
      <c r="N115" s="33">
        <v>1</v>
      </c>
      <c r="O115" s="33"/>
      <c r="P115" s="33">
        <v>2</v>
      </c>
      <c r="Q115" s="33">
        <v>1</v>
      </c>
      <c r="IP115" s="231"/>
      <c r="IQ115" s="231"/>
      <c r="IR115" s="231"/>
      <c r="IS115" s="231"/>
      <c r="IT115" s="231"/>
    </row>
    <row r="116" spans="1:254" s="228" customFormat="1">
      <c r="A116" s="35" t="s">
        <v>123</v>
      </c>
      <c r="B116" s="259" t="s">
        <v>1849</v>
      </c>
      <c r="C116" s="255" t="s">
        <v>23</v>
      </c>
      <c r="D116" s="33">
        <f t="shared" si="46"/>
        <v>10</v>
      </c>
      <c r="E116" s="33">
        <f t="shared" si="46"/>
        <v>2</v>
      </c>
      <c r="F116" s="33"/>
      <c r="G116" s="33"/>
      <c r="H116" s="33">
        <v>10</v>
      </c>
      <c r="I116" s="33">
        <v>2</v>
      </c>
      <c r="J116" s="33"/>
      <c r="K116" s="33"/>
      <c r="L116" s="33">
        <f t="shared" si="47"/>
        <v>3</v>
      </c>
      <c r="M116" s="33">
        <f t="shared" si="47"/>
        <v>1</v>
      </c>
      <c r="N116" s="33"/>
      <c r="O116" s="33"/>
      <c r="P116" s="33">
        <v>3</v>
      </c>
      <c r="Q116" s="33">
        <v>1</v>
      </c>
      <c r="IP116" s="231"/>
      <c r="IQ116" s="231"/>
      <c r="IR116" s="231"/>
      <c r="IS116" s="231"/>
      <c r="IT116" s="231"/>
    </row>
    <row r="117" spans="1:254" s="228" customFormat="1" ht="18" customHeight="1">
      <c r="A117" s="258" t="s">
        <v>126</v>
      </c>
      <c r="B117" s="258"/>
      <c r="C117" s="258"/>
      <c r="D117" s="250">
        <f>SUM(D118:D130)</f>
        <v>161</v>
      </c>
      <c r="E117" s="250">
        <f t="shared" ref="E117:Q117" si="48">SUM(E118:E130)</f>
        <v>66</v>
      </c>
      <c r="F117" s="250">
        <f t="shared" si="48"/>
        <v>0</v>
      </c>
      <c r="G117" s="250">
        <f t="shared" si="48"/>
        <v>0</v>
      </c>
      <c r="H117" s="250">
        <f t="shared" si="48"/>
        <v>151</v>
      </c>
      <c r="I117" s="250">
        <f t="shared" si="48"/>
        <v>66</v>
      </c>
      <c r="J117" s="250">
        <f t="shared" si="48"/>
        <v>10</v>
      </c>
      <c r="K117" s="250">
        <f t="shared" si="48"/>
        <v>0</v>
      </c>
      <c r="L117" s="250">
        <f t="shared" si="48"/>
        <v>15</v>
      </c>
      <c r="M117" s="250">
        <f t="shared" si="48"/>
        <v>4</v>
      </c>
      <c r="N117" s="250">
        <f t="shared" si="48"/>
        <v>7</v>
      </c>
      <c r="O117" s="250">
        <f t="shared" si="48"/>
        <v>0</v>
      </c>
      <c r="P117" s="250">
        <f t="shared" si="48"/>
        <v>8</v>
      </c>
      <c r="Q117" s="250">
        <f t="shared" si="48"/>
        <v>4</v>
      </c>
      <c r="IP117" s="231"/>
      <c r="IQ117" s="231"/>
      <c r="IR117" s="231"/>
      <c r="IS117" s="231"/>
      <c r="IT117" s="231"/>
    </row>
    <row r="118" spans="1:254" s="228" customFormat="1">
      <c r="A118" s="33" t="s">
        <v>50</v>
      </c>
      <c r="B118" s="46" t="s">
        <v>51</v>
      </c>
      <c r="C118" s="34" t="s">
        <v>14</v>
      </c>
      <c r="D118" s="33">
        <f>+F118+H118+J118</f>
        <v>24</v>
      </c>
      <c r="E118" s="33">
        <f>+G118+I118+K118</f>
        <v>0</v>
      </c>
      <c r="F118" s="33"/>
      <c r="G118" s="33"/>
      <c r="H118" s="33">
        <v>24</v>
      </c>
      <c r="I118" s="33">
        <v>0</v>
      </c>
      <c r="J118" s="33"/>
      <c r="K118" s="33"/>
      <c r="L118" s="33">
        <f>+N118+P118</f>
        <v>2</v>
      </c>
      <c r="M118" s="33">
        <f>+O118+Q118</f>
        <v>0</v>
      </c>
      <c r="N118" s="33">
        <v>2</v>
      </c>
      <c r="O118" s="33">
        <v>0</v>
      </c>
      <c r="P118" s="33"/>
      <c r="Q118" s="33"/>
      <c r="IP118" s="231"/>
      <c r="IQ118" s="231"/>
      <c r="IR118" s="231"/>
      <c r="IS118" s="231"/>
      <c r="IT118" s="231"/>
    </row>
    <row r="119" spans="1:254" s="228" customFormat="1">
      <c r="A119" s="33" t="s">
        <v>65</v>
      </c>
      <c r="B119" s="46" t="s">
        <v>66</v>
      </c>
      <c r="C119" s="34" t="s">
        <v>15</v>
      </c>
      <c r="D119" s="33">
        <f t="shared" ref="D119:E130" si="49">+F119+H119+J119</f>
        <v>18</v>
      </c>
      <c r="E119" s="33">
        <f t="shared" si="49"/>
        <v>1</v>
      </c>
      <c r="F119" s="33"/>
      <c r="G119" s="33"/>
      <c r="H119" s="33">
        <v>8</v>
      </c>
      <c r="I119" s="33">
        <v>1</v>
      </c>
      <c r="J119" s="33">
        <v>10</v>
      </c>
      <c r="K119" s="33">
        <v>0</v>
      </c>
      <c r="L119" s="33">
        <f t="shared" ref="L119:M130" si="50">+N119+P119</f>
        <v>1</v>
      </c>
      <c r="M119" s="33">
        <f t="shared" si="50"/>
        <v>0</v>
      </c>
      <c r="N119" s="33">
        <v>1</v>
      </c>
      <c r="O119" s="33">
        <v>0</v>
      </c>
      <c r="P119" s="33"/>
      <c r="Q119" s="33"/>
      <c r="IP119" s="231"/>
      <c r="IQ119" s="231"/>
      <c r="IR119" s="231"/>
      <c r="IS119" s="231"/>
      <c r="IT119" s="231"/>
    </row>
    <row r="120" spans="1:254" s="228" customFormat="1">
      <c r="A120" s="33" t="s">
        <v>41</v>
      </c>
      <c r="B120" s="259" t="s">
        <v>42</v>
      </c>
      <c r="C120" s="34" t="s">
        <v>16</v>
      </c>
      <c r="D120" s="33">
        <f t="shared" si="49"/>
        <v>12</v>
      </c>
      <c r="E120" s="33">
        <f t="shared" si="49"/>
        <v>12</v>
      </c>
      <c r="F120" s="33"/>
      <c r="G120" s="33"/>
      <c r="H120" s="33">
        <v>12</v>
      </c>
      <c r="I120" s="33">
        <v>12</v>
      </c>
      <c r="J120" s="33"/>
      <c r="K120" s="33"/>
      <c r="L120" s="33">
        <f t="shared" si="50"/>
        <v>2</v>
      </c>
      <c r="M120" s="33">
        <f t="shared" si="50"/>
        <v>2</v>
      </c>
      <c r="N120" s="33"/>
      <c r="O120" s="33"/>
      <c r="P120" s="33">
        <v>2</v>
      </c>
      <c r="Q120" s="33">
        <v>2</v>
      </c>
      <c r="IP120" s="231"/>
      <c r="IQ120" s="231"/>
      <c r="IR120" s="231"/>
      <c r="IS120" s="231"/>
      <c r="IT120" s="231"/>
    </row>
    <row r="121" spans="1:254" s="228" customFormat="1" ht="28.5">
      <c r="A121" s="35" t="s">
        <v>1415</v>
      </c>
      <c r="B121" s="259" t="s">
        <v>408</v>
      </c>
      <c r="C121" s="34" t="s">
        <v>17</v>
      </c>
      <c r="D121" s="33">
        <f t="shared" si="49"/>
        <v>10</v>
      </c>
      <c r="E121" s="33">
        <f t="shared" si="49"/>
        <v>8</v>
      </c>
      <c r="F121" s="33"/>
      <c r="G121" s="33"/>
      <c r="H121" s="33">
        <v>10</v>
      </c>
      <c r="I121" s="33">
        <v>8</v>
      </c>
      <c r="J121" s="33"/>
      <c r="K121" s="33"/>
      <c r="L121" s="33">
        <f t="shared" si="50"/>
        <v>0</v>
      </c>
      <c r="M121" s="33">
        <f t="shared" si="50"/>
        <v>0</v>
      </c>
      <c r="N121" s="33"/>
      <c r="O121" s="33"/>
      <c r="P121" s="33"/>
      <c r="Q121" s="33"/>
      <c r="IP121" s="231"/>
      <c r="IQ121" s="231"/>
      <c r="IR121" s="231"/>
      <c r="IS121" s="231"/>
      <c r="IT121" s="231"/>
    </row>
    <row r="122" spans="1:254" s="228" customFormat="1">
      <c r="A122" s="33" t="s">
        <v>635</v>
      </c>
      <c r="B122" s="46" t="s">
        <v>367</v>
      </c>
      <c r="C122" s="34" t="s">
        <v>21</v>
      </c>
      <c r="D122" s="33">
        <f t="shared" si="49"/>
        <v>5</v>
      </c>
      <c r="E122" s="33">
        <f t="shared" si="49"/>
        <v>0</v>
      </c>
      <c r="F122" s="33"/>
      <c r="G122" s="33"/>
      <c r="H122" s="33">
        <v>5</v>
      </c>
      <c r="I122" s="33">
        <v>0</v>
      </c>
      <c r="J122" s="33"/>
      <c r="K122" s="33"/>
      <c r="L122" s="33">
        <f t="shared" si="50"/>
        <v>0</v>
      </c>
      <c r="M122" s="33">
        <f t="shared" si="50"/>
        <v>0</v>
      </c>
      <c r="N122" s="33"/>
      <c r="O122" s="33"/>
      <c r="P122" s="33"/>
      <c r="Q122" s="33"/>
      <c r="IP122" s="231"/>
      <c r="IQ122" s="231"/>
      <c r="IR122" s="231"/>
      <c r="IS122" s="231"/>
      <c r="IT122" s="231"/>
    </row>
    <row r="123" spans="1:254" s="228" customFormat="1">
      <c r="A123" s="33" t="s">
        <v>59</v>
      </c>
      <c r="B123" s="46" t="s">
        <v>1022</v>
      </c>
      <c r="C123" s="34" t="s">
        <v>22</v>
      </c>
      <c r="D123" s="33">
        <f t="shared" si="49"/>
        <v>13</v>
      </c>
      <c r="E123" s="33">
        <f t="shared" si="49"/>
        <v>4</v>
      </c>
      <c r="F123" s="33"/>
      <c r="G123" s="33"/>
      <c r="H123" s="33">
        <v>13</v>
      </c>
      <c r="I123" s="33">
        <v>4</v>
      </c>
      <c r="J123" s="33"/>
      <c r="K123" s="33"/>
      <c r="L123" s="33">
        <f t="shared" si="50"/>
        <v>4</v>
      </c>
      <c r="M123" s="33">
        <f t="shared" si="50"/>
        <v>0</v>
      </c>
      <c r="N123" s="33">
        <v>4</v>
      </c>
      <c r="O123" s="33">
        <v>0</v>
      </c>
      <c r="P123" s="33"/>
      <c r="Q123" s="33"/>
      <c r="IP123" s="231"/>
      <c r="IQ123" s="231"/>
      <c r="IR123" s="231"/>
      <c r="IS123" s="231"/>
      <c r="IT123" s="231"/>
    </row>
    <row r="124" spans="1:254" s="228" customFormat="1">
      <c r="A124" s="261" t="s">
        <v>1853</v>
      </c>
      <c r="B124" s="259" t="s">
        <v>140</v>
      </c>
      <c r="C124" s="34" t="s">
        <v>23</v>
      </c>
      <c r="D124" s="33">
        <f t="shared" si="49"/>
        <v>9</v>
      </c>
      <c r="E124" s="33">
        <f t="shared" si="49"/>
        <v>2</v>
      </c>
      <c r="F124" s="33"/>
      <c r="G124" s="33"/>
      <c r="H124" s="33">
        <v>9</v>
      </c>
      <c r="I124" s="33">
        <v>2</v>
      </c>
      <c r="J124" s="33"/>
      <c r="K124" s="33"/>
      <c r="L124" s="33">
        <f t="shared" si="50"/>
        <v>5</v>
      </c>
      <c r="M124" s="33">
        <f t="shared" si="50"/>
        <v>1</v>
      </c>
      <c r="N124" s="33"/>
      <c r="O124" s="33"/>
      <c r="P124" s="33">
        <v>5</v>
      </c>
      <c r="Q124" s="33">
        <v>1</v>
      </c>
      <c r="IP124" s="231"/>
      <c r="IQ124" s="231"/>
      <c r="IR124" s="231"/>
      <c r="IS124" s="231"/>
      <c r="IT124" s="231"/>
    </row>
    <row r="125" spans="1:254" s="228" customFormat="1">
      <c r="A125" s="35" t="s">
        <v>186</v>
      </c>
      <c r="B125" s="259" t="s">
        <v>143</v>
      </c>
      <c r="C125" s="34" t="s">
        <v>24</v>
      </c>
      <c r="D125" s="33">
        <f t="shared" si="49"/>
        <v>12</v>
      </c>
      <c r="E125" s="33">
        <f t="shared" si="49"/>
        <v>0</v>
      </c>
      <c r="F125" s="33"/>
      <c r="G125" s="33"/>
      <c r="H125" s="33">
        <v>12</v>
      </c>
      <c r="I125" s="33">
        <v>0</v>
      </c>
      <c r="J125" s="33"/>
      <c r="K125" s="33"/>
      <c r="L125" s="33">
        <f t="shared" si="50"/>
        <v>0</v>
      </c>
      <c r="M125" s="33">
        <f t="shared" si="50"/>
        <v>0</v>
      </c>
      <c r="N125" s="33"/>
      <c r="O125" s="33"/>
      <c r="P125" s="33"/>
      <c r="Q125" s="33"/>
      <c r="IP125" s="231"/>
      <c r="IQ125" s="231"/>
      <c r="IR125" s="231"/>
      <c r="IS125" s="231"/>
      <c r="IT125" s="231"/>
    </row>
    <row r="126" spans="1:254" s="228" customFormat="1">
      <c r="A126" s="33" t="s">
        <v>264</v>
      </c>
      <c r="B126" s="259" t="s">
        <v>1854</v>
      </c>
      <c r="C126" s="34" t="s">
        <v>25</v>
      </c>
      <c r="D126" s="33">
        <f t="shared" si="49"/>
        <v>14</v>
      </c>
      <c r="E126" s="33">
        <f t="shared" si="49"/>
        <v>4</v>
      </c>
      <c r="F126" s="33"/>
      <c r="G126" s="33"/>
      <c r="H126" s="33">
        <v>14</v>
      </c>
      <c r="I126" s="33">
        <v>4</v>
      </c>
      <c r="J126" s="33"/>
      <c r="K126" s="33"/>
      <c r="L126" s="33">
        <f t="shared" si="50"/>
        <v>0</v>
      </c>
      <c r="M126" s="33">
        <f t="shared" si="50"/>
        <v>0</v>
      </c>
      <c r="N126" s="33"/>
      <c r="O126" s="33"/>
      <c r="P126" s="33"/>
      <c r="Q126" s="33"/>
      <c r="IP126" s="231"/>
      <c r="IQ126" s="231"/>
      <c r="IR126" s="231"/>
      <c r="IS126" s="231"/>
      <c r="IT126" s="231"/>
    </row>
    <row r="127" spans="1:254" s="228" customFormat="1">
      <c r="A127" s="33" t="s">
        <v>62</v>
      </c>
      <c r="B127" s="259" t="s">
        <v>63</v>
      </c>
      <c r="C127" s="34" t="s">
        <v>26</v>
      </c>
      <c r="D127" s="33">
        <f t="shared" si="49"/>
        <v>14</v>
      </c>
      <c r="E127" s="33">
        <f t="shared" si="49"/>
        <v>14</v>
      </c>
      <c r="F127" s="33"/>
      <c r="G127" s="33"/>
      <c r="H127" s="33">
        <v>14</v>
      </c>
      <c r="I127" s="33">
        <v>14</v>
      </c>
      <c r="J127" s="33"/>
      <c r="K127" s="33"/>
      <c r="L127" s="33">
        <f t="shared" si="50"/>
        <v>0</v>
      </c>
      <c r="M127" s="33">
        <f t="shared" si="50"/>
        <v>0</v>
      </c>
      <c r="N127" s="33"/>
      <c r="O127" s="33"/>
      <c r="P127" s="33"/>
      <c r="Q127" s="33"/>
      <c r="IP127" s="231"/>
      <c r="IQ127" s="231"/>
      <c r="IR127" s="231"/>
      <c r="IS127" s="231"/>
      <c r="IT127" s="231"/>
    </row>
    <row r="128" spans="1:254" s="228" customFormat="1" ht="28.5">
      <c r="A128" s="33" t="s">
        <v>1855</v>
      </c>
      <c r="B128" s="259" t="s">
        <v>1069</v>
      </c>
      <c r="C128" s="34" t="s">
        <v>1803</v>
      </c>
      <c r="D128" s="33">
        <f t="shared" si="49"/>
        <v>8</v>
      </c>
      <c r="E128" s="33">
        <f t="shared" si="49"/>
        <v>0</v>
      </c>
      <c r="F128" s="33"/>
      <c r="G128" s="33"/>
      <c r="H128" s="33">
        <v>8</v>
      </c>
      <c r="I128" s="33">
        <v>0</v>
      </c>
      <c r="J128" s="33"/>
      <c r="K128" s="33"/>
      <c r="L128" s="33">
        <f t="shared" si="50"/>
        <v>0</v>
      </c>
      <c r="M128" s="33">
        <f t="shared" si="50"/>
        <v>0</v>
      </c>
      <c r="N128" s="33"/>
      <c r="O128" s="33"/>
      <c r="P128" s="33"/>
      <c r="Q128" s="33"/>
      <c r="IP128" s="231"/>
      <c r="IQ128" s="231"/>
      <c r="IR128" s="231"/>
      <c r="IS128" s="231"/>
      <c r="IT128" s="231"/>
    </row>
    <row r="129" spans="1:254" s="228" customFormat="1">
      <c r="A129" s="33" t="s">
        <v>53</v>
      </c>
      <c r="B129" s="259" t="s">
        <v>54</v>
      </c>
      <c r="C129" s="34" t="s">
        <v>27</v>
      </c>
      <c r="D129" s="33">
        <f t="shared" si="49"/>
        <v>15</v>
      </c>
      <c r="E129" s="33">
        <f t="shared" si="49"/>
        <v>15</v>
      </c>
      <c r="F129" s="33"/>
      <c r="G129" s="33"/>
      <c r="H129" s="33">
        <v>15</v>
      </c>
      <c r="I129" s="33">
        <v>15</v>
      </c>
      <c r="J129" s="33"/>
      <c r="K129" s="33"/>
      <c r="L129" s="33">
        <f t="shared" si="50"/>
        <v>0</v>
      </c>
      <c r="M129" s="33">
        <f t="shared" si="50"/>
        <v>0</v>
      </c>
      <c r="N129" s="33"/>
      <c r="O129" s="33"/>
      <c r="P129" s="33"/>
      <c r="Q129" s="33"/>
      <c r="IP129" s="231"/>
      <c r="IQ129" s="231"/>
      <c r="IR129" s="231"/>
      <c r="IS129" s="231"/>
      <c r="IT129" s="231"/>
    </row>
    <row r="130" spans="1:254" s="228" customFormat="1" ht="28.5">
      <c r="A130" s="33" t="s">
        <v>98</v>
      </c>
      <c r="B130" s="259" t="s">
        <v>1186</v>
      </c>
      <c r="C130" s="34" t="s">
        <v>28</v>
      </c>
      <c r="D130" s="33">
        <f t="shared" si="49"/>
        <v>7</v>
      </c>
      <c r="E130" s="33">
        <f t="shared" si="49"/>
        <v>6</v>
      </c>
      <c r="F130" s="33"/>
      <c r="G130" s="33"/>
      <c r="H130" s="33">
        <v>7</v>
      </c>
      <c r="I130" s="33">
        <v>6</v>
      </c>
      <c r="J130" s="33"/>
      <c r="K130" s="33"/>
      <c r="L130" s="33">
        <f t="shared" si="50"/>
        <v>1</v>
      </c>
      <c r="M130" s="33">
        <f t="shared" si="50"/>
        <v>1</v>
      </c>
      <c r="N130" s="33"/>
      <c r="O130" s="33"/>
      <c r="P130" s="33">
        <v>1</v>
      </c>
      <c r="Q130" s="33">
        <v>1</v>
      </c>
      <c r="IP130" s="231"/>
      <c r="IQ130" s="231"/>
      <c r="IR130" s="231"/>
      <c r="IS130" s="231"/>
      <c r="IT130" s="231"/>
    </row>
    <row r="131" spans="1:254" s="228" customFormat="1" ht="18" customHeight="1">
      <c r="A131" s="258" t="s">
        <v>157</v>
      </c>
      <c r="B131" s="258"/>
      <c r="C131" s="258"/>
      <c r="D131" s="250">
        <f>SUM(D132:D143)</f>
        <v>623</v>
      </c>
      <c r="E131" s="250">
        <f t="shared" ref="E131:Q131" si="51">SUM(E132:E143)</f>
        <v>342</v>
      </c>
      <c r="F131" s="250">
        <f t="shared" si="51"/>
        <v>0</v>
      </c>
      <c r="G131" s="250">
        <f t="shared" si="51"/>
        <v>0</v>
      </c>
      <c r="H131" s="250">
        <f t="shared" si="51"/>
        <v>252</v>
      </c>
      <c r="I131" s="250">
        <f t="shared" si="51"/>
        <v>127</v>
      </c>
      <c r="J131" s="250">
        <f t="shared" si="51"/>
        <v>371</v>
      </c>
      <c r="K131" s="250">
        <f t="shared" si="51"/>
        <v>215</v>
      </c>
      <c r="L131" s="250">
        <f t="shared" si="51"/>
        <v>14</v>
      </c>
      <c r="M131" s="250">
        <f t="shared" si="51"/>
        <v>6</v>
      </c>
      <c r="N131" s="250">
        <f t="shared" si="51"/>
        <v>10</v>
      </c>
      <c r="O131" s="250">
        <f t="shared" si="51"/>
        <v>5</v>
      </c>
      <c r="P131" s="250">
        <f t="shared" si="51"/>
        <v>4</v>
      </c>
      <c r="Q131" s="250">
        <f t="shared" si="51"/>
        <v>1</v>
      </c>
      <c r="IP131" s="231"/>
      <c r="IQ131" s="231"/>
      <c r="IR131" s="231"/>
      <c r="IS131" s="231"/>
      <c r="IT131" s="231"/>
    </row>
    <row r="132" spans="1:254" s="228" customFormat="1">
      <c r="A132" s="33" t="s">
        <v>50</v>
      </c>
      <c r="B132" s="46" t="s">
        <v>51</v>
      </c>
      <c r="C132" s="34" t="s">
        <v>14</v>
      </c>
      <c r="D132" s="33">
        <f>+F132+H132+J132</f>
        <v>12</v>
      </c>
      <c r="E132" s="33">
        <f>+G132+I132+K132</f>
        <v>0</v>
      </c>
      <c r="F132" s="33"/>
      <c r="G132" s="33"/>
      <c r="H132" s="33">
        <v>12</v>
      </c>
      <c r="I132" s="33"/>
      <c r="J132" s="33"/>
      <c r="K132" s="33"/>
      <c r="L132" s="33">
        <f>+N132+P132</f>
        <v>1</v>
      </c>
      <c r="M132" s="33">
        <f>+O132+Q132</f>
        <v>0</v>
      </c>
      <c r="N132" s="33">
        <v>1</v>
      </c>
      <c r="O132" s="33"/>
      <c r="P132" s="33"/>
      <c r="Q132" s="33"/>
      <c r="IP132" s="231"/>
      <c r="IQ132" s="231"/>
      <c r="IR132" s="231"/>
      <c r="IS132" s="231"/>
      <c r="IT132" s="231"/>
    </row>
    <row r="133" spans="1:254" s="228" customFormat="1">
      <c r="A133" s="33" t="s">
        <v>59</v>
      </c>
      <c r="B133" s="46" t="s">
        <v>1022</v>
      </c>
      <c r="C133" s="34" t="s">
        <v>15</v>
      </c>
      <c r="D133" s="33">
        <f t="shared" ref="D133:E143" si="52">+F133+H133+J133</f>
        <v>6</v>
      </c>
      <c r="E133" s="33">
        <f t="shared" si="52"/>
        <v>6</v>
      </c>
      <c r="F133" s="33"/>
      <c r="G133" s="33"/>
      <c r="H133" s="33">
        <v>6</v>
      </c>
      <c r="I133" s="33">
        <v>6</v>
      </c>
      <c r="J133" s="33"/>
      <c r="K133" s="33"/>
      <c r="L133" s="33">
        <f t="shared" ref="L133:M143" si="53">+N133+P133</f>
        <v>0</v>
      </c>
      <c r="M133" s="33">
        <f t="shared" si="53"/>
        <v>0</v>
      </c>
      <c r="N133" s="33"/>
      <c r="O133" s="33"/>
      <c r="P133" s="33"/>
      <c r="Q133" s="33"/>
      <c r="IP133" s="231"/>
      <c r="IQ133" s="231"/>
      <c r="IR133" s="231"/>
      <c r="IS133" s="231"/>
      <c r="IT133" s="231"/>
    </row>
    <row r="134" spans="1:254" s="228" customFormat="1">
      <c r="A134" s="33" t="s">
        <v>65</v>
      </c>
      <c r="B134" s="46" t="s">
        <v>66</v>
      </c>
      <c r="C134" s="34" t="s">
        <v>16</v>
      </c>
      <c r="D134" s="33">
        <f t="shared" si="52"/>
        <v>33</v>
      </c>
      <c r="E134" s="33">
        <f t="shared" si="52"/>
        <v>2</v>
      </c>
      <c r="F134" s="33"/>
      <c r="G134" s="33"/>
      <c r="H134" s="33">
        <v>33</v>
      </c>
      <c r="I134" s="33">
        <v>2</v>
      </c>
      <c r="J134" s="33"/>
      <c r="K134" s="33"/>
      <c r="L134" s="33">
        <f t="shared" si="53"/>
        <v>6</v>
      </c>
      <c r="M134" s="33">
        <f t="shared" si="53"/>
        <v>1</v>
      </c>
      <c r="N134" s="33">
        <v>4</v>
      </c>
      <c r="O134" s="33">
        <v>1</v>
      </c>
      <c r="P134" s="33">
        <v>2</v>
      </c>
      <c r="Q134" s="33"/>
      <c r="IP134" s="231"/>
      <c r="IQ134" s="231"/>
      <c r="IR134" s="231"/>
      <c r="IS134" s="231"/>
      <c r="IT134" s="231"/>
    </row>
    <row r="135" spans="1:254" s="228" customFormat="1">
      <c r="A135" s="35" t="s">
        <v>165</v>
      </c>
      <c r="B135" s="259" t="s">
        <v>80</v>
      </c>
      <c r="C135" s="34" t="s">
        <v>17</v>
      </c>
      <c r="D135" s="33">
        <f t="shared" si="52"/>
        <v>25</v>
      </c>
      <c r="E135" s="33">
        <f t="shared" si="52"/>
        <v>0</v>
      </c>
      <c r="F135" s="33"/>
      <c r="G135" s="33"/>
      <c r="H135" s="33">
        <v>25</v>
      </c>
      <c r="I135" s="33"/>
      <c r="J135" s="33"/>
      <c r="K135" s="33"/>
      <c r="L135" s="33">
        <f t="shared" si="53"/>
        <v>0</v>
      </c>
      <c r="M135" s="33">
        <f t="shared" si="53"/>
        <v>0</v>
      </c>
      <c r="N135" s="33"/>
      <c r="O135" s="33"/>
      <c r="P135" s="33"/>
      <c r="Q135" s="33"/>
      <c r="IP135" s="231"/>
      <c r="IQ135" s="231"/>
      <c r="IR135" s="231"/>
      <c r="IS135" s="231"/>
      <c r="IT135" s="231"/>
    </row>
    <row r="136" spans="1:254" s="228" customFormat="1" ht="28.5">
      <c r="A136" s="35" t="s">
        <v>168</v>
      </c>
      <c r="B136" s="259" t="s">
        <v>1856</v>
      </c>
      <c r="C136" s="34" t="s">
        <v>21</v>
      </c>
      <c r="D136" s="33">
        <f t="shared" si="52"/>
        <v>17</v>
      </c>
      <c r="E136" s="33">
        <f t="shared" si="52"/>
        <v>2</v>
      </c>
      <c r="F136" s="33"/>
      <c r="G136" s="33"/>
      <c r="H136" s="33">
        <v>17</v>
      </c>
      <c r="I136" s="33">
        <v>2</v>
      </c>
      <c r="J136" s="33"/>
      <c r="K136" s="33"/>
      <c r="L136" s="33">
        <f t="shared" si="53"/>
        <v>0</v>
      </c>
      <c r="M136" s="33">
        <f t="shared" si="53"/>
        <v>0</v>
      </c>
      <c r="N136" s="33"/>
      <c r="O136" s="33"/>
      <c r="P136" s="33"/>
      <c r="Q136" s="33"/>
      <c r="IP136" s="231"/>
      <c r="IQ136" s="231"/>
      <c r="IR136" s="231"/>
      <c r="IS136" s="231"/>
      <c r="IT136" s="231"/>
    </row>
    <row r="137" spans="1:254" s="228" customFormat="1">
      <c r="A137" s="33" t="s">
        <v>44</v>
      </c>
      <c r="B137" s="259" t="s">
        <v>45</v>
      </c>
      <c r="C137" s="34" t="s">
        <v>22</v>
      </c>
      <c r="D137" s="33">
        <f t="shared" si="52"/>
        <v>12</v>
      </c>
      <c r="E137" s="33">
        <f t="shared" si="52"/>
        <v>0</v>
      </c>
      <c r="F137" s="33"/>
      <c r="G137" s="33"/>
      <c r="H137" s="33">
        <v>12</v>
      </c>
      <c r="I137" s="33"/>
      <c r="J137" s="33"/>
      <c r="K137" s="33"/>
      <c r="L137" s="33">
        <f t="shared" si="53"/>
        <v>1</v>
      </c>
      <c r="M137" s="33">
        <f t="shared" si="53"/>
        <v>0</v>
      </c>
      <c r="N137" s="33">
        <v>1</v>
      </c>
      <c r="O137" s="33"/>
      <c r="P137" s="33"/>
      <c r="Q137" s="33"/>
      <c r="IP137" s="231"/>
      <c r="IQ137" s="231"/>
      <c r="IR137" s="231"/>
      <c r="IS137" s="231"/>
      <c r="IT137" s="231"/>
    </row>
    <row r="138" spans="1:254" s="228" customFormat="1">
      <c r="A138" s="33" t="s">
        <v>53</v>
      </c>
      <c r="B138" s="259" t="s">
        <v>54</v>
      </c>
      <c r="C138" s="34" t="s">
        <v>23</v>
      </c>
      <c r="D138" s="33">
        <f t="shared" si="52"/>
        <v>37</v>
      </c>
      <c r="E138" s="33">
        <f t="shared" si="52"/>
        <v>32</v>
      </c>
      <c r="F138" s="33"/>
      <c r="G138" s="33"/>
      <c r="H138" s="33">
        <v>37</v>
      </c>
      <c r="I138" s="33">
        <v>32</v>
      </c>
      <c r="J138" s="33"/>
      <c r="K138" s="33"/>
      <c r="L138" s="33">
        <f t="shared" si="53"/>
        <v>1</v>
      </c>
      <c r="M138" s="33">
        <f t="shared" si="53"/>
        <v>1</v>
      </c>
      <c r="N138" s="33"/>
      <c r="O138" s="33"/>
      <c r="P138" s="33">
        <v>1</v>
      </c>
      <c r="Q138" s="33">
        <v>1</v>
      </c>
      <c r="IP138" s="231"/>
      <c r="IQ138" s="231"/>
      <c r="IR138" s="231"/>
      <c r="IS138" s="231"/>
      <c r="IT138" s="231"/>
    </row>
    <row r="139" spans="1:254" s="228" customFormat="1">
      <c r="A139" s="33" t="s">
        <v>62</v>
      </c>
      <c r="B139" s="259" t="s">
        <v>63</v>
      </c>
      <c r="C139" s="34" t="s">
        <v>24</v>
      </c>
      <c r="D139" s="33">
        <f t="shared" si="52"/>
        <v>28</v>
      </c>
      <c r="E139" s="33">
        <f t="shared" si="52"/>
        <v>23</v>
      </c>
      <c r="F139" s="33"/>
      <c r="G139" s="33"/>
      <c r="H139" s="33">
        <v>28</v>
      </c>
      <c r="I139" s="33">
        <v>23</v>
      </c>
      <c r="J139" s="33"/>
      <c r="K139" s="33"/>
      <c r="L139" s="33">
        <f t="shared" si="53"/>
        <v>3</v>
      </c>
      <c r="M139" s="33">
        <f t="shared" si="53"/>
        <v>2</v>
      </c>
      <c r="N139" s="33">
        <v>2</v>
      </c>
      <c r="O139" s="33">
        <v>2</v>
      </c>
      <c r="P139" s="33">
        <v>1</v>
      </c>
      <c r="Q139" s="33"/>
      <c r="IP139" s="231"/>
      <c r="IQ139" s="231"/>
      <c r="IR139" s="231"/>
      <c r="IS139" s="231"/>
      <c r="IT139" s="231"/>
    </row>
    <row r="140" spans="1:254" s="228" customFormat="1">
      <c r="A140" s="33" t="s">
        <v>41</v>
      </c>
      <c r="B140" s="259" t="s">
        <v>42</v>
      </c>
      <c r="C140" s="34" t="s">
        <v>25</v>
      </c>
      <c r="D140" s="33">
        <f t="shared" si="52"/>
        <v>68</v>
      </c>
      <c r="E140" s="33">
        <f t="shared" si="52"/>
        <v>67</v>
      </c>
      <c r="F140" s="33"/>
      <c r="G140" s="33"/>
      <c r="H140" s="33">
        <v>53</v>
      </c>
      <c r="I140" s="33">
        <v>53</v>
      </c>
      <c r="J140" s="33">
        <v>15</v>
      </c>
      <c r="K140" s="33">
        <v>14</v>
      </c>
      <c r="L140" s="33">
        <f t="shared" si="53"/>
        <v>2</v>
      </c>
      <c r="M140" s="33">
        <f t="shared" si="53"/>
        <v>2</v>
      </c>
      <c r="N140" s="33">
        <v>2</v>
      </c>
      <c r="O140" s="33">
        <v>2</v>
      </c>
      <c r="P140" s="33"/>
      <c r="Q140" s="33"/>
      <c r="IP140" s="231"/>
      <c r="IQ140" s="231"/>
      <c r="IR140" s="231"/>
      <c r="IS140" s="231"/>
      <c r="IT140" s="231"/>
    </row>
    <row r="141" spans="1:254" s="228" customFormat="1" ht="28.5">
      <c r="A141" s="33" t="s">
        <v>38</v>
      </c>
      <c r="B141" s="259" t="s">
        <v>96</v>
      </c>
      <c r="C141" s="34" t="s">
        <v>26</v>
      </c>
      <c r="D141" s="33">
        <f t="shared" si="52"/>
        <v>16</v>
      </c>
      <c r="E141" s="33">
        <f t="shared" si="52"/>
        <v>8</v>
      </c>
      <c r="F141" s="33"/>
      <c r="G141" s="33"/>
      <c r="H141" s="33">
        <v>16</v>
      </c>
      <c r="I141" s="33">
        <v>8</v>
      </c>
      <c r="J141" s="33"/>
      <c r="K141" s="33"/>
      <c r="L141" s="33">
        <f t="shared" si="53"/>
        <v>0</v>
      </c>
      <c r="M141" s="33">
        <f t="shared" si="53"/>
        <v>0</v>
      </c>
      <c r="N141" s="33"/>
      <c r="O141" s="33"/>
      <c r="P141" s="33"/>
      <c r="Q141" s="33"/>
      <c r="IP141" s="231"/>
      <c r="IQ141" s="231"/>
      <c r="IR141" s="231"/>
      <c r="IS141" s="231"/>
      <c r="IT141" s="231"/>
    </row>
    <row r="142" spans="1:254" s="228" customFormat="1">
      <c r="A142" s="35" t="s">
        <v>179</v>
      </c>
      <c r="B142" s="259" t="s">
        <v>180</v>
      </c>
      <c r="C142" s="34" t="s">
        <v>1803</v>
      </c>
      <c r="D142" s="33">
        <f t="shared" si="52"/>
        <v>13</v>
      </c>
      <c r="E142" s="33">
        <f t="shared" si="52"/>
        <v>1</v>
      </c>
      <c r="F142" s="33"/>
      <c r="G142" s="33"/>
      <c r="H142" s="33">
        <v>13</v>
      </c>
      <c r="I142" s="33">
        <v>1</v>
      </c>
      <c r="J142" s="33"/>
      <c r="K142" s="33"/>
      <c r="L142" s="33">
        <f t="shared" si="53"/>
        <v>0</v>
      </c>
      <c r="M142" s="33">
        <f t="shared" si="53"/>
        <v>0</v>
      </c>
      <c r="N142" s="33"/>
      <c r="O142" s="33"/>
      <c r="P142" s="33"/>
      <c r="Q142" s="33"/>
      <c r="IP142" s="231"/>
      <c r="IQ142" s="231"/>
      <c r="IR142" s="231"/>
      <c r="IS142" s="231"/>
      <c r="IT142" s="231"/>
    </row>
    <row r="143" spans="1:254" s="228" customFormat="1">
      <c r="A143" s="33"/>
      <c r="B143" s="259" t="s">
        <v>182</v>
      </c>
      <c r="C143" s="34" t="s">
        <v>27</v>
      </c>
      <c r="D143" s="33">
        <f t="shared" si="52"/>
        <v>356</v>
      </c>
      <c r="E143" s="33">
        <f t="shared" si="52"/>
        <v>201</v>
      </c>
      <c r="F143" s="33"/>
      <c r="G143" s="33"/>
      <c r="H143" s="33"/>
      <c r="I143" s="33"/>
      <c r="J143" s="33">
        <f>78+188+72+18</f>
        <v>356</v>
      </c>
      <c r="K143" s="33">
        <f>10+100+42+49</f>
        <v>201</v>
      </c>
      <c r="L143" s="33">
        <f t="shared" si="53"/>
        <v>0</v>
      </c>
      <c r="M143" s="33">
        <f t="shared" si="53"/>
        <v>0</v>
      </c>
      <c r="N143" s="33"/>
      <c r="O143" s="33"/>
      <c r="P143" s="33"/>
      <c r="Q143" s="33"/>
      <c r="IP143" s="231"/>
      <c r="IQ143" s="231"/>
      <c r="IR143" s="231"/>
      <c r="IS143" s="231"/>
      <c r="IT143" s="231"/>
    </row>
    <row r="144" spans="1:254" s="228" customFormat="1" ht="18" customHeight="1">
      <c r="A144" s="258" t="s">
        <v>184</v>
      </c>
      <c r="B144" s="258"/>
      <c r="C144" s="258"/>
      <c r="D144" s="250">
        <f>SUM(D145:D157)</f>
        <v>268</v>
      </c>
      <c r="E144" s="250">
        <f t="shared" ref="E144:Q144" si="54">SUM(E145:E157)</f>
        <v>87</v>
      </c>
      <c r="F144" s="250">
        <f t="shared" si="54"/>
        <v>0</v>
      </c>
      <c r="G144" s="250">
        <f t="shared" si="54"/>
        <v>0</v>
      </c>
      <c r="H144" s="250">
        <f t="shared" si="54"/>
        <v>236</v>
      </c>
      <c r="I144" s="250">
        <f t="shared" si="54"/>
        <v>68</v>
      </c>
      <c r="J144" s="250">
        <f t="shared" si="54"/>
        <v>32</v>
      </c>
      <c r="K144" s="250">
        <f t="shared" si="54"/>
        <v>19</v>
      </c>
      <c r="L144" s="250">
        <f t="shared" si="54"/>
        <v>11</v>
      </c>
      <c r="M144" s="250">
        <f t="shared" si="54"/>
        <v>3</v>
      </c>
      <c r="N144" s="250">
        <f t="shared" si="54"/>
        <v>10</v>
      </c>
      <c r="O144" s="250">
        <f t="shared" si="54"/>
        <v>3</v>
      </c>
      <c r="P144" s="250">
        <f t="shared" si="54"/>
        <v>1</v>
      </c>
      <c r="Q144" s="250">
        <f t="shared" si="54"/>
        <v>0</v>
      </c>
      <c r="IP144" s="231"/>
      <c r="IQ144" s="231"/>
      <c r="IR144" s="231"/>
      <c r="IS144" s="231"/>
      <c r="IT144" s="231"/>
    </row>
    <row r="145" spans="1:254" s="228" customFormat="1">
      <c r="A145" s="35" t="s">
        <v>186</v>
      </c>
      <c r="B145" s="259" t="s">
        <v>143</v>
      </c>
      <c r="C145" s="255" t="s">
        <v>14</v>
      </c>
      <c r="D145" s="33">
        <f>+F145+H145+J145</f>
        <v>17</v>
      </c>
      <c r="E145" s="33">
        <f>+G145+I145+K145</f>
        <v>3</v>
      </c>
      <c r="F145" s="33"/>
      <c r="G145" s="33"/>
      <c r="H145" s="33">
        <v>17</v>
      </c>
      <c r="I145" s="33">
        <v>3</v>
      </c>
      <c r="J145" s="33"/>
      <c r="K145" s="33"/>
      <c r="L145" s="33">
        <f>+N145+P145</f>
        <v>0</v>
      </c>
      <c r="M145" s="33">
        <f>+O145+Q145</f>
        <v>0</v>
      </c>
      <c r="N145" s="33"/>
      <c r="O145" s="33"/>
      <c r="P145" s="33"/>
      <c r="Q145" s="33"/>
      <c r="IP145" s="231"/>
      <c r="IQ145" s="231"/>
      <c r="IR145" s="231"/>
      <c r="IS145" s="231"/>
      <c r="IT145" s="231"/>
    </row>
    <row r="146" spans="1:254" s="228" customFormat="1">
      <c r="A146" s="33" t="s">
        <v>41</v>
      </c>
      <c r="B146" s="259" t="s">
        <v>42</v>
      </c>
      <c r="C146" s="255" t="s">
        <v>15</v>
      </c>
      <c r="D146" s="33">
        <f>+F146+H146+J146</f>
        <v>14</v>
      </c>
      <c r="E146" s="33">
        <f t="shared" ref="E146:E157" si="55">+G146+I146+K146</f>
        <v>14</v>
      </c>
      <c r="F146" s="33"/>
      <c r="G146" s="33"/>
      <c r="H146" s="33">
        <v>14</v>
      </c>
      <c r="I146" s="33">
        <v>14</v>
      </c>
      <c r="J146" s="33"/>
      <c r="K146" s="33"/>
      <c r="L146" s="33">
        <f t="shared" ref="L146:M157" si="56">+N146+P146</f>
        <v>2</v>
      </c>
      <c r="M146" s="33">
        <f t="shared" si="56"/>
        <v>2</v>
      </c>
      <c r="N146" s="33">
        <v>2</v>
      </c>
      <c r="O146" s="33">
        <v>2</v>
      </c>
      <c r="P146" s="33"/>
      <c r="Q146" s="33"/>
      <c r="IP146" s="231"/>
      <c r="IQ146" s="231"/>
      <c r="IR146" s="231"/>
      <c r="IS146" s="231"/>
      <c r="IT146" s="231"/>
    </row>
    <row r="147" spans="1:254" s="228" customFormat="1">
      <c r="A147" s="33" t="s">
        <v>189</v>
      </c>
      <c r="B147" s="259" t="s">
        <v>190</v>
      </c>
      <c r="C147" s="255" t="s">
        <v>16</v>
      </c>
      <c r="D147" s="33">
        <f>+F147+H147+J147</f>
        <v>13</v>
      </c>
      <c r="E147" s="33">
        <f t="shared" si="55"/>
        <v>13</v>
      </c>
      <c r="F147" s="33"/>
      <c r="G147" s="33"/>
      <c r="H147" s="33">
        <v>13</v>
      </c>
      <c r="I147" s="33">
        <v>13</v>
      </c>
      <c r="J147" s="33"/>
      <c r="K147" s="33"/>
      <c r="L147" s="33">
        <f t="shared" si="56"/>
        <v>0</v>
      </c>
      <c r="M147" s="33">
        <f t="shared" si="56"/>
        <v>0</v>
      </c>
      <c r="N147" s="33"/>
      <c r="O147" s="33"/>
      <c r="P147" s="33"/>
      <c r="Q147" s="33"/>
      <c r="IP147" s="231"/>
      <c r="IQ147" s="231"/>
      <c r="IR147" s="231"/>
      <c r="IS147" s="231"/>
      <c r="IT147" s="231"/>
    </row>
    <row r="148" spans="1:254" s="228" customFormat="1">
      <c r="A148" s="33" t="s">
        <v>53</v>
      </c>
      <c r="B148" s="259" t="s">
        <v>54</v>
      </c>
      <c r="C148" s="255" t="s">
        <v>17</v>
      </c>
      <c r="D148" s="33">
        <f t="shared" ref="D148:D157" si="57">+F148+H148+J148</f>
        <v>37</v>
      </c>
      <c r="E148" s="33">
        <f t="shared" si="55"/>
        <v>36</v>
      </c>
      <c r="F148" s="33"/>
      <c r="G148" s="33"/>
      <c r="H148" s="33">
        <v>19</v>
      </c>
      <c r="I148" s="33">
        <v>18</v>
      </c>
      <c r="J148" s="33">
        <v>18</v>
      </c>
      <c r="K148" s="33">
        <v>18</v>
      </c>
      <c r="L148" s="33">
        <f t="shared" si="56"/>
        <v>1</v>
      </c>
      <c r="M148" s="33">
        <f t="shared" si="56"/>
        <v>0</v>
      </c>
      <c r="N148" s="33"/>
      <c r="O148" s="33"/>
      <c r="P148" s="33">
        <v>1</v>
      </c>
      <c r="Q148" s="33">
        <v>0</v>
      </c>
      <c r="IP148" s="231"/>
      <c r="IQ148" s="231"/>
      <c r="IR148" s="231"/>
      <c r="IS148" s="231"/>
      <c r="IT148" s="231"/>
    </row>
    <row r="149" spans="1:254" s="228" customFormat="1">
      <c r="A149" s="35" t="s">
        <v>165</v>
      </c>
      <c r="B149" s="259" t="s">
        <v>80</v>
      </c>
      <c r="C149" s="255" t="s">
        <v>21</v>
      </c>
      <c r="D149" s="33">
        <f t="shared" si="57"/>
        <v>36</v>
      </c>
      <c r="E149" s="33">
        <f t="shared" si="55"/>
        <v>1</v>
      </c>
      <c r="F149" s="33"/>
      <c r="G149" s="33"/>
      <c r="H149" s="33">
        <v>36</v>
      </c>
      <c r="I149" s="33">
        <v>1</v>
      </c>
      <c r="J149" s="33"/>
      <c r="K149" s="33"/>
      <c r="L149" s="33">
        <f t="shared" si="56"/>
        <v>4</v>
      </c>
      <c r="M149" s="33">
        <f t="shared" si="56"/>
        <v>1</v>
      </c>
      <c r="N149" s="33">
        <v>4</v>
      </c>
      <c r="O149" s="33">
        <v>1</v>
      </c>
      <c r="P149" s="33"/>
      <c r="Q149" s="33"/>
      <c r="IP149" s="231"/>
      <c r="IQ149" s="231"/>
      <c r="IR149" s="231"/>
      <c r="IS149" s="231"/>
      <c r="IT149" s="231"/>
    </row>
    <row r="150" spans="1:254" s="228" customFormat="1">
      <c r="A150" s="33" t="s">
        <v>44</v>
      </c>
      <c r="B150" s="259" t="s">
        <v>45</v>
      </c>
      <c r="C150" s="255" t="s">
        <v>22</v>
      </c>
      <c r="D150" s="33">
        <f t="shared" si="57"/>
        <v>37</v>
      </c>
      <c r="E150" s="33">
        <f t="shared" si="55"/>
        <v>0</v>
      </c>
      <c r="F150" s="33"/>
      <c r="G150" s="33"/>
      <c r="H150" s="33">
        <v>37</v>
      </c>
      <c r="I150" s="33">
        <v>0</v>
      </c>
      <c r="J150" s="33"/>
      <c r="K150" s="33"/>
      <c r="L150" s="33">
        <f t="shared" si="56"/>
        <v>4</v>
      </c>
      <c r="M150" s="33">
        <f t="shared" si="56"/>
        <v>0</v>
      </c>
      <c r="N150" s="33">
        <v>4</v>
      </c>
      <c r="O150" s="33">
        <v>0</v>
      </c>
      <c r="P150" s="33"/>
      <c r="Q150" s="33"/>
      <c r="IP150" s="231"/>
      <c r="IQ150" s="231"/>
      <c r="IR150" s="231"/>
      <c r="IS150" s="231"/>
      <c r="IT150" s="231"/>
    </row>
    <row r="151" spans="1:254" s="228" customFormat="1">
      <c r="A151" s="33" t="s">
        <v>59</v>
      </c>
      <c r="B151" s="46" t="s">
        <v>1022</v>
      </c>
      <c r="C151" s="255" t="s">
        <v>23</v>
      </c>
      <c r="D151" s="33">
        <f t="shared" si="57"/>
        <v>24</v>
      </c>
      <c r="E151" s="33">
        <f t="shared" si="55"/>
        <v>10</v>
      </c>
      <c r="F151" s="33"/>
      <c r="G151" s="33"/>
      <c r="H151" s="33">
        <v>24</v>
      </c>
      <c r="I151" s="33">
        <v>10</v>
      </c>
      <c r="J151" s="33"/>
      <c r="K151" s="33"/>
      <c r="L151" s="33">
        <f t="shared" si="56"/>
        <v>0</v>
      </c>
      <c r="M151" s="33">
        <f t="shared" si="56"/>
        <v>0</v>
      </c>
      <c r="N151" s="33"/>
      <c r="O151" s="33"/>
      <c r="P151" s="33"/>
      <c r="Q151" s="33"/>
      <c r="IP151" s="231"/>
      <c r="IQ151" s="231"/>
      <c r="IR151" s="231"/>
      <c r="IS151" s="231"/>
      <c r="IT151" s="231"/>
    </row>
    <row r="152" spans="1:254" s="228" customFormat="1">
      <c r="A152" s="33" t="s">
        <v>617</v>
      </c>
      <c r="B152" s="46" t="s">
        <v>370</v>
      </c>
      <c r="C152" s="255" t="s">
        <v>24</v>
      </c>
      <c r="D152" s="33">
        <f t="shared" si="57"/>
        <v>14</v>
      </c>
      <c r="E152" s="33">
        <f t="shared" si="55"/>
        <v>0</v>
      </c>
      <c r="F152" s="33"/>
      <c r="G152" s="33"/>
      <c r="H152" s="33">
        <v>14</v>
      </c>
      <c r="I152" s="33">
        <v>0</v>
      </c>
      <c r="J152" s="33"/>
      <c r="K152" s="33"/>
      <c r="L152" s="33">
        <f t="shared" si="56"/>
        <v>0</v>
      </c>
      <c r="M152" s="33">
        <f t="shared" si="56"/>
        <v>0</v>
      </c>
      <c r="N152" s="33"/>
      <c r="O152" s="33"/>
      <c r="P152" s="33"/>
      <c r="Q152" s="33"/>
      <c r="IP152" s="231"/>
      <c r="IQ152" s="231"/>
      <c r="IR152" s="231"/>
      <c r="IS152" s="231"/>
      <c r="IT152" s="231"/>
    </row>
    <row r="153" spans="1:254" s="228" customFormat="1">
      <c r="A153" s="35" t="s">
        <v>47</v>
      </c>
      <c r="B153" s="46" t="s">
        <v>48</v>
      </c>
      <c r="C153" s="255" t="s">
        <v>25</v>
      </c>
      <c r="D153" s="33">
        <f t="shared" si="57"/>
        <v>13</v>
      </c>
      <c r="E153" s="33">
        <f t="shared" si="55"/>
        <v>0</v>
      </c>
      <c r="F153" s="33"/>
      <c r="G153" s="33"/>
      <c r="H153" s="33">
        <v>13</v>
      </c>
      <c r="I153" s="33">
        <v>0</v>
      </c>
      <c r="J153" s="33"/>
      <c r="K153" s="33"/>
      <c r="L153" s="33">
        <f t="shared" si="56"/>
        <v>0</v>
      </c>
      <c r="M153" s="33">
        <f t="shared" si="56"/>
        <v>0</v>
      </c>
      <c r="N153" s="33"/>
      <c r="O153" s="33"/>
      <c r="P153" s="33"/>
      <c r="Q153" s="33"/>
      <c r="IP153" s="231"/>
      <c r="IQ153" s="231"/>
      <c r="IR153" s="231"/>
      <c r="IS153" s="231"/>
      <c r="IT153" s="231"/>
    </row>
    <row r="154" spans="1:254" s="228" customFormat="1">
      <c r="A154" s="33" t="s">
        <v>1857</v>
      </c>
      <c r="B154" s="259" t="s">
        <v>1858</v>
      </c>
      <c r="C154" s="255" t="s">
        <v>26</v>
      </c>
      <c r="D154" s="33">
        <f t="shared" si="57"/>
        <v>15</v>
      </c>
      <c r="E154" s="33">
        <f t="shared" si="55"/>
        <v>0</v>
      </c>
      <c r="F154" s="33"/>
      <c r="G154" s="33"/>
      <c r="H154" s="33">
        <v>15</v>
      </c>
      <c r="I154" s="33">
        <v>0</v>
      </c>
      <c r="J154" s="33"/>
      <c r="K154" s="33"/>
      <c r="L154" s="33">
        <f t="shared" si="56"/>
        <v>0</v>
      </c>
      <c r="M154" s="33">
        <f t="shared" si="56"/>
        <v>0</v>
      </c>
      <c r="N154" s="33"/>
      <c r="O154" s="33"/>
      <c r="P154" s="33"/>
      <c r="Q154" s="33"/>
      <c r="IP154" s="231"/>
      <c r="IQ154" s="231"/>
      <c r="IR154" s="231"/>
      <c r="IS154" s="231"/>
      <c r="IT154" s="231"/>
    </row>
    <row r="155" spans="1:254" s="228" customFormat="1">
      <c r="A155" s="33" t="s">
        <v>258</v>
      </c>
      <c r="B155" s="259" t="s">
        <v>259</v>
      </c>
      <c r="C155" s="255" t="s">
        <v>1803</v>
      </c>
      <c r="D155" s="33">
        <f t="shared" si="57"/>
        <v>20</v>
      </c>
      <c r="E155" s="33">
        <f t="shared" si="55"/>
        <v>4</v>
      </c>
      <c r="F155" s="33"/>
      <c r="G155" s="33"/>
      <c r="H155" s="33">
        <v>20</v>
      </c>
      <c r="I155" s="33">
        <v>4</v>
      </c>
      <c r="J155" s="33"/>
      <c r="K155" s="33"/>
      <c r="L155" s="33">
        <f t="shared" si="56"/>
        <v>0</v>
      </c>
      <c r="M155" s="33">
        <f t="shared" si="56"/>
        <v>0</v>
      </c>
      <c r="N155" s="33"/>
      <c r="O155" s="33"/>
      <c r="P155" s="33"/>
      <c r="Q155" s="33"/>
      <c r="IP155" s="231"/>
      <c r="IQ155" s="231"/>
      <c r="IR155" s="231"/>
      <c r="IS155" s="231"/>
      <c r="IT155" s="231"/>
    </row>
    <row r="156" spans="1:254" s="228" customFormat="1">
      <c r="A156" s="33" t="s">
        <v>1277</v>
      </c>
      <c r="B156" s="259" t="s">
        <v>112</v>
      </c>
      <c r="C156" s="255" t="s">
        <v>27</v>
      </c>
      <c r="D156" s="33">
        <f t="shared" si="57"/>
        <v>14</v>
      </c>
      <c r="E156" s="33">
        <f t="shared" si="55"/>
        <v>5</v>
      </c>
      <c r="F156" s="33"/>
      <c r="G156" s="33"/>
      <c r="H156" s="33">
        <v>14</v>
      </c>
      <c r="I156" s="33">
        <v>5</v>
      </c>
      <c r="J156" s="33"/>
      <c r="K156" s="33"/>
      <c r="L156" s="33">
        <f t="shared" si="56"/>
        <v>0</v>
      </c>
      <c r="M156" s="33">
        <f t="shared" si="56"/>
        <v>0</v>
      </c>
      <c r="N156" s="33"/>
      <c r="O156" s="33"/>
      <c r="P156" s="33"/>
      <c r="Q156" s="33"/>
      <c r="IP156" s="231"/>
      <c r="IQ156" s="231"/>
      <c r="IR156" s="231"/>
      <c r="IS156" s="231"/>
      <c r="IT156" s="231"/>
    </row>
    <row r="157" spans="1:254" s="228" customFormat="1">
      <c r="A157" s="33" t="s">
        <v>65</v>
      </c>
      <c r="B157" s="46" t="s">
        <v>66</v>
      </c>
      <c r="C157" s="255" t="s">
        <v>28</v>
      </c>
      <c r="D157" s="33">
        <f t="shared" si="57"/>
        <v>14</v>
      </c>
      <c r="E157" s="33">
        <f t="shared" si="55"/>
        <v>1</v>
      </c>
      <c r="F157" s="33"/>
      <c r="G157" s="33"/>
      <c r="H157" s="33"/>
      <c r="I157" s="33"/>
      <c r="J157" s="33">
        <v>14</v>
      </c>
      <c r="K157" s="33">
        <v>1</v>
      </c>
      <c r="L157" s="33">
        <f t="shared" si="56"/>
        <v>0</v>
      </c>
      <c r="M157" s="33">
        <f t="shared" si="56"/>
        <v>0</v>
      </c>
      <c r="N157" s="33"/>
      <c r="O157" s="33"/>
      <c r="P157" s="33"/>
      <c r="Q157" s="33"/>
      <c r="IP157" s="231"/>
      <c r="IQ157" s="231"/>
      <c r="IR157" s="231"/>
      <c r="IS157" s="231"/>
      <c r="IT157" s="231"/>
    </row>
    <row r="158" spans="1:254" s="228" customFormat="1" ht="18" customHeight="1">
      <c r="A158" s="258" t="s">
        <v>197</v>
      </c>
      <c r="B158" s="258"/>
      <c r="C158" s="258"/>
      <c r="D158" s="250">
        <f>SUM(D159:D172)</f>
        <v>349</v>
      </c>
      <c r="E158" s="250">
        <f t="shared" ref="E158:Q158" si="58">SUM(E159:E172)</f>
        <v>113</v>
      </c>
      <c r="F158" s="250">
        <f t="shared" si="58"/>
        <v>0</v>
      </c>
      <c r="G158" s="250">
        <f t="shared" si="58"/>
        <v>0</v>
      </c>
      <c r="H158" s="250">
        <f t="shared" si="58"/>
        <v>194</v>
      </c>
      <c r="I158" s="250">
        <f t="shared" si="58"/>
        <v>68</v>
      </c>
      <c r="J158" s="250">
        <f t="shared" si="58"/>
        <v>155</v>
      </c>
      <c r="K158" s="250">
        <f t="shared" si="58"/>
        <v>45</v>
      </c>
      <c r="L158" s="250">
        <f t="shared" si="58"/>
        <v>0</v>
      </c>
      <c r="M158" s="250">
        <f t="shared" si="58"/>
        <v>0</v>
      </c>
      <c r="N158" s="250">
        <f t="shared" si="58"/>
        <v>0</v>
      </c>
      <c r="O158" s="250">
        <f t="shared" si="58"/>
        <v>0</v>
      </c>
      <c r="P158" s="250">
        <f t="shared" si="58"/>
        <v>0</v>
      </c>
      <c r="Q158" s="250">
        <f t="shared" si="58"/>
        <v>0</v>
      </c>
      <c r="IP158" s="231"/>
      <c r="IQ158" s="231"/>
      <c r="IR158" s="231"/>
      <c r="IS158" s="231"/>
      <c r="IT158" s="231"/>
    </row>
    <row r="159" spans="1:254" s="228" customFormat="1">
      <c r="A159" s="33" t="s">
        <v>59</v>
      </c>
      <c r="B159" s="46" t="s">
        <v>1022</v>
      </c>
      <c r="C159" s="34" t="s">
        <v>14</v>
      </c>
      <c r="D159" s="33">
        <v>40</v>
      </c>
      <c r="E159" s="33">
        <v>14</v>
      </c>
      <c r="F159" s="33"/>
      <c r="G159" s="33"/>
      <c r="H159" s="33">
        <v>23</v>
      </c>
      <c r="I159" s="33">
        <v>4</v>
      </c>
      <c r="J159" s="61">
        <v>17</v>
      </c>
      <c r="K159" s="61">
        <v>10</v>
      </c>
      <c r="L159" s="33"/>
      <c r="M159" s="33"/>
      <c r="N159" s="33"/>
      <c r="O159" s="33"/>
      <c r="P159" s="33"/>
      <c r="Q159" s="33"/>
      <c r="IP159" s="231"/>
      <c r="IQ159" s="231"/>
      <c r="IR159" s="231"/>
      <c r="IS159" s="231"/>
      <c r="IT159" s="231"/>
    </row>
    <row r="160" spans="1:254" s="228" customFormat="1">
      <c r="A160" s="33" t="s">
        <v>50</v>
      </c>
      <c r="B160" s="46" t="s">
        <v>51</v>
      </c>
      <c r="C160" s="34" t="s">
        <v>15</v>
      </c>
      <c r="D160" s="33">
        <v>53</v>
      </c>
      <c r="E160" s="33"/>
      <c r="F160" s="33"/>
      <c r="G160" s="33"/>
      <c r="H160" s="33">
        <v>17</v>
      </c>
      <c r="I160" s="33"/>
      <c r="J160" s="61">
        <v>36</v>
      </c>
      <c r="K160" s="61"/>
      <c r="L160" s="33"/>
      <c r="M160" s="33"/>
      <c r="N160" s="33"/>
      <c r="O160" s="33"/>
      <c r="P160" s="33"/>
      <c r="Q160" s="33"/>
      <c r="IP160" s="231"/>
      <c r="IQ160" s="231"/>
      <c r="IR160" s="231"/>
      <c r="IS160" s="231"/>
      <c r="IT160" s="231"/>
    </row>
    <row r="161" spans="1:254" s="228" customFormat="1">
      <c r="A161" s="33" t="s">
        <v>65</v>
      </c>
      <c r="B161" s="46" t="s">
        <v>66</v>
      </c>
      <c r="C161" s="34" t="s">
        <v>16</v>
      </c>
      <c r="D161" s="33">
        <v>32</v>
      </c>
      <c r="E161" s="33"/>
      <c r="F161" s="33"/>
      <c r="G161" s="33"/>
      <c r="H161" s="33">
        <v>14</v>
      </c>
      <c r="I161" s="33"/>
      <c r="J161" s="61">
        <v>18</v>
      </c>
      <c r="K161" s="61"/>
      <c r="L161" s="33"/>
      <c r="M161" s="33"/>
      <c r="N161" s="33"/>
      <c r="O161" s="33"/>
      <c r="P161" s="33"/>
      <c r="Q161" s="33"/>
      <c r="IP161" s="231"/>
      <c r="IQ161" s="231"/>
      <c r="IR161" s="231"/>
      <c r="IS161" s="231"/>
      <c r="IT161" s="231"/>
    </row>
    <row r="162" spans="1:254" s="228" customFormat="1">
      <c r="A162" s="35" t="s">
        <v>47</v>
      </c>
      <c r="B162" s="46" t="s">
        <v>48</v>
      </c>
      <c r="C162" s="34" t="s">
        <v>17</v>
      </c>
      <c r="D162" s="33">
        <v>3</v>
      </c>
      <c r="E162" s="33"/>
      <c r="F162" s="33"/>
      <c r="G162" s="33"/>
      <c r="H162" s="33"/>
      <c r="I162" s="33"/>
      <c r="J162" s="61">
        <v>3</v>
      </c>
      <c r="K162" s="61"/>
      <c r="L162" s="33"/>
      <c r="M162" s="33"/>
      <c r="N162" s="33"/>
      <c r="O162" s="33"/>
      <c r="P162" s="33"/>
      <c r="Q162" s="33"/>
      <c r="IP162" s="231"/>
      <c r="IQ162" s="231"/>
      <c r="IR162" s="231"/>
      <c r="IS162" s="231"/>
      <c r="IT162" s="231"/>
    </row>
    <row r="163" spans="1:254" s="228" customFormat="1" ht="15">
      <c r="A163" s="35" t="s">
        <v>241</v>
      </c>
      <c r="B163" s="46" t="s">
        <v>204</v>
      </c>
      <c r="C163" s="34" t="s">
        <v>21</v>
      </c>
      <c r="D163" s="33">
        <v>13</v>
      </c>
      <c r="E163" s="33"/>
      <c r="F163" s="33"/>
      <c r="G163" s="33"/>
      <c r="H163" s="33">
        <v>5</v>
      </c>
      <c r="I163" s="33"/>
      <c r="J163" s="61">
        <v>8</v>
      </c>
      <c r="K163" s="262"/>
      <c r="L163" s="33"/>
      <c r="M163" s="33"/>
      <c r="N163" s="33"/>
      <c r="O163" s="33"/>
      <c r="P163" s="33"/>
      <c r="Q163" s="33"/>
      <c r="IP163" s="231"/>
      <c r="IQ163" s="231"/>
      <c r="IR163" s="231"/>
      <c r="IS163" s="231"/>
      <c r="IT163" s="231"/>
    </row>
    <row r="164" spans="1:254" s="228" customFormat="1">
      <c r="A164" s="35" t="s">
        <v>165</v>
      </c>
      <c r="B164" s="259" t="s">
        <v>80</v>
      </c>
      <c r="C164" s="34" t="s">
        <v>22</v>
      </c>
      <c r="D164" s="33">
        <v>26</v>
      </c>
      <c r="E164" s="33"/>
      <c r="F164" s="33"/>
      <c r="G164" s="33"/>
      <c r="H164" s="33">
        <v>23</v>
      </c>
      <c r="I164" s="33"/>
      <c r="J164" s="61">
        <v>3</v>
      </c>
      <c r="K164" s="61"/>
      <c r="L164" s="33"/>
      <c r="M164" s="33"/>
      <c r="N164" s="33"/>
      <c r="O164" s="33"/>
      <c r="P164" s="33"/>
      <c r="Q164" s="33"/>
      <c r="IP164" s="231"/>
      <c r="IQ164" s="231"/>
      <c r="IR164" s="231"/>
      <c r="IS164" s="231"/>
      <c r="IT164" s="231"/>
    </row>
    <row r="165" spans="1:254" s="228" customFormat="1">
      <c r="A165" s="33" t="s">
        <v>41</v>
      </c>
      <c r="B165" s="259" t="s">
        <v>42</v>
      </c>
      <c r="C165" s="34" t="s">
        <v>23</v>
      </c>
      <c r="D165" s="33">
        <v>28</v>
      </c>
      <c r="E165" s="33">
        <v>26</v>
      </c>
      <c r="F165" s="33"/>
      <c r="G165" s="33"/>
      <c r="H165" s="33">
        <v>18</v>
      </c>
      <c r="I165" s="33">
        <v>16</v>
      </c>
      <c r="J165" s="61">
        <v>10</v>
      </c>
      <c r="K165" s="61">
        <v>10</v>
      </c>
      <c r="L165" s="33"/>
      <c r="M165" s="33"/>
      <c r="N165" s="33"/>
      <c r="O165" s="33"/>
      <c r="P165" s="33"/>
      <c r="Q165" s="33"/>
      <c r="IP165" s="231"/>
      <c r="IQ165" s="231"/>
      <c r="IR165" s="231"/>
      <c r="IS165" s="231"/>
      <c r="IT165" s="231"/>
    </row>
    <row r="166" spans="1:254" s="228" customFormat="1">
      <c r="A166" s="33" t="s">
        <v>44</v>
      </c>
      <c r="B166" s="259" t="s">
        <v>45</v>
      </c>
      <c r="C166" s="34" t="s">
        <v>24</v>
      </c>
      <c r="D166" s="33">
        <v>33</v>
      </c>
      <c r="E166" s="33"/>
      <c r="F166" s="33"/>
      <c r="G166" s="33"/>
      <c r="H166" s="33">
        <v>17</v>
      </c>
      <c r="I166" s="33"/>
      <c r="J166" s="61">
        <v>16</v>
      </c>
      <c r="K166" s="61"/>
      <c r="L166" s="33"/>
      <c r="M166" s="33"/>
      <c r="N166" s="33"/>
      <c r="O166" s="33"/>
      <c r="P166" s="33"/>
      <c r="Q166" s="33"/>
      <c r="IP166" s="231"/>
      <c r="IQ166" s="231"/>
      <c r="IR166" s="231"/>
      <c r="IS166" s="231"/>
      <c r="IT166" s="231"/>
    </row>
    <row r="167" spans="1:254" s="228" customFormat="1">
      <c r="A167" s="35"/>
      <c r="B167" s="46" t="s">
        <v>1848</v>
      </c>
      <c r="C167" s="34" t="s">
        <v>25</v>
      </c>
      <c r="D167" s="33">
        <v>33</v>
      </c>
      <c r="E167" s="33">
        <v>16</v>
      </c>
      <c r="F167" s="33"/>
      <c r="G167" s="33"/>
      <c r="H167" s="33"/>
      <c r="I167" s="33"/>
      <c r="J167" s="33">
        <v>33</v>
      </c>
      <c r="K167" s="33">
        <v>16</v>
      </c>
      <c r="L167" s="33"/>
      <c r="M167" s="33"/>
      <c r="N167" s="33"/>
      <c r="O167" s="33"/>
      <c r="P167" s="33"/>
      <c r="Q167" s="33"/>
      <c r="IP167" s="231"/>
      <c r="IQ167" s="231"/>
      <c r="IR167" s="231"/>
      <c r="IS167" s="231"/>
      <c r="IT167" s="231"/>
    </row>
    <row r="168" spans="1:254" s="228" customFormat="1">
      <c r="A168" s="35" t="s">
        <v>1455</v>
      </c>
      <c r="B168" s="259" t="s">
        <v>212</v>
      </c>
      <c r="C168" s="34" t="s">
        <v>26</v>
      </c>
      <c r="D168" s="33">
        <v>12</v>
      </c>
      <c r="E168" s="33">
        <v>2</v>
      </c>
      <c r="F168" s="33"/>
      <c r="G168" s="33"/>
      <c r="H168" s="33">
        <v>12</v>
      </c>
      <c r="I168" s="33">
        <v>2</v>
      </c>
      <c r="J168" s="61"/>
      <c r="K168" s="61"/>
      <c r="L168" s="33"/>
      <c r="M168" s="33"/>
      <c r="N168" s="33"/>
      <c r="O168" s="33"/>
      <c r="P168" s="33"/>
      <c r="Q168" s="33"/>
      <c r="IP168" s="231"/>
      <c r="IQ168" s="231"/>
      <c r="IR168" s="231"/>
      <c r="IS168" s="231"/>
      <c r="IT168" s="231"/>
    </row>
    <row r="169" spans="1:254" s="228" customFormat="1">
      <c r="A169" s="35" t="s">
        <v>655</v>
      </c>
      <c r="B169" s="259" t="s">
        <v>656</v>
      </c>
      <c r="C169" s="34" t="s">
        <v>1803</v>
      </c>
      <c r="D169" s="33">
        <v>11</v>
      </c>
      <c r="E169" s="33">
        <v>9</v>
      </c>
      <c r="F169" s="33"/>
      <c r="G169" s="33"/>
      <c r="H169" s="33">
        <v>11</v>
      </c>
      <c r="I169" s="33">
        <v>9</v>
      </c>
      <c r="J169" s="33"/>
      <c r="K169" s="33"/>
      <c r="L169" s="33"/>
      <c r="M169" s="33"/>
      <c r="N169" s="33"/>
      <c r="O169" s="33"/>
      <c r="P169" s="33"/>
      <c r="Q169" s="33"/>
      <c r="IP169" s="231"/>
      <c r="IQ169" s="231"/>
      <c r="IR169" s="231"/>
      <c r="IS169" s="231"/>
      <c r="IT169" s="231"/>
    </row>
    <row r="170" spans="1:254" s="228" customFormat="1">
      <c r="A170" s="35" t="s">
        <v>1274</v>
      </c>
      <c r="B170" s="259" t="s">
        <v>218</v>
      </c>
      <c r="C170" s="34" t="s">
        <v>27</v>
      </c>
      <c r="D170" s="33">
        <v>20</v>
      </c>
      <c r="E170" s="33">
        <v>8</v>
      </c>
      <c r="F170" s="33"/>
      <c r="G170" s="33"/>
      <c r="H170" s="33">
        <v>20</v>
      </c>
      <c r="I170" s="33">
        <v>8</v>
      </c>
      <c r="J170" s="33"/>
      <c r="K170" s="33"/>
      <c r="L170" s="33"/>
      <c r="M170" s="33"/>
      <c r="N170" s="33"/>
      <c r="O170" s="33"/>
      <c r="P170" s="33"/>
      <c r="Q170" s="33"/>
      <c r="IP170" s="231"/>
      <c r="IQ170" s="231"/>
      <c r="IR170" s="231"/>
      <c r="IS170" s="231"/>
      <c r="IT170" s="231"/>
    </row>
    <row r="171" spans="1:254" s="228" customFormat="1" ht="28.5">
      <c r="A171" s="35" t="s">
        <v>1415</v>
      </c>
      <c r="B171" s="259" t="s">
        <v>408</v>
      </c>
      <c r="C171" s="34" t="s">
        <v>28</v>
      </c>
      <c r="D171" s="33">
        <v>17</v>
      </c>
      <c r="E171" s="33">
        <v>16</v>
      </c>
      <c r="F171" s="33"/>
      <c r="G171" s="33"/>
      <c r="H171" s="33">
        <v>10</v>
      </c>
      <c r="I171" s="33">
        <v>10</v>
      </c>
      <c r="J171" s="33">
        <v>7</v>
      </c>
      <c r="K171" s="33">
        <v>6</v>
      </c>
      <c r="L171" s="33"/>
      <c r="M171" s="33"/>
      <c r="N171" s="33"/>
      <c r="O171" s="33"/>
      <c r="P171" s="33"/>
      <c r="Q171" s="33"/>
      <c r="IP171" s="231"/>
      <c r="IQ171" s="231"/>
      <c r="IR171" s="231"/>
      <c r="IS171" s="231"/>
      <c r="IT171" s="231"/>
    </row>
    <row r="172" spans="1:254" s="228" customFormat="1">
      <c r="A172" s="35" t="s">
        <v>189</v>
      </c>
      <c r="B172" s="259" t="s">
        <v>190</v>
      </c>
      <c r="C172" s="34" t="s">
        <v>29</v>
      </c>
      <c r="D172" s="33">
        <v>28</v>
      </c>
      <c r="E172" s="33">
        <v>22</v>
      </c>
      <c r="F172" s="33"/>
      <c r="G172" s="33"/>
      <c r="H172" s="33">
        <v>24</v>
      </c>
      <c r="I172" s="33">
        <v>19</v>
      </c>
      <c r="J172" s="33">
        <v>4</v>
      </c>
      <c r="K172" s="33">
        <v>3</v>
      </c>
      <c r="L172" s="33"/>
      <c r="M172" s="33"/>
      <c r="N172" s="33"/>
      <c r="O172" s="33"/>
      <c r="P172" s="33"/>
      <c r="Q172" s="33"/>
      <c r="IP172" s="231"/>
      <c r="IQ172" s="231"/>
      <c r="IR172" s="231"/>
      <c r="IS172" s="231"/>
      <c r="IT172" s="231"/>
    </row>
    <row r="173" spans="1:254" s="228" customFormat="1" ht="18" customHeight="1">
      <c r="A173" s="258" t="s">
        <v>224</v>
      </c>
      <c r="B173" s="258"/>
      <c r="C173" s="258"/>
      <c r="D173" s="250">
        <f>SUM(D174:D193)</f>
        <v>398</v>
      </c>
      <c r="E173" s="250">
        <f t="shared" ref="E173:Q173" si="59">SUM(E174:E193)</f>
        <v>205</v>
      </c>
      <c r="F173" s="250">
        <f t="shared" si="59"/>
        <v>0</v>
      </c>
      <c r="G173" s="250">
        <f t="shared" si="59"/>
        <v>0</v>
      </c>
      <c r="H173" s="250">
        <f t="shared" si="59"/>
        <v>347</v>
      </c>
      <c r="I173" s="250">
        <f t="shared" si="59"/>
        <v>187</v>
      </c>
      <c r="J173" s="250">
        <f t="shared" si="59"/>
        <v>51</v>
      </c>
      <c r="K173" s="250">
        <f t="shared" si="59"/>
        <v>18</v>
      </c>
      <c r="L173" s="250">
        <f t="shared" si="59"/>
        <v>0</v>
      </c>
      <c r="M173" s="250">
        <f t="shared" si="59"/>
        <v>0</v>
      </c>
      <c r="N173" s="250">
        <f t="shared" si="59"/>
        <v>0</v>
      </c>
      <c r="O173" s="250">
        <f t="shared" si="59"/>
        <v>0</v>
      </c>
      <c r="P173" s="250">
        <f t="shared" si="59"/>
        <v>0</v>
      </c>
      <c r="Q173" s="250">
        <f t="shared" si="59"/>
        <v>0</v>
      </c>
      <c r="IP173" s="231"/>
      <c r="IQ173" s="231"/>
      <c r="IR173" s="231"/>
      <c r="IS173" s="231"/>
      <c r="IT173" s="231"/>
    </row>
    <row r="174" spans="1:254" s="228" customFormat="1">
      <c r="A174" s="33" t="s">
        <v>53</v>
      </c>
      <c r="B174" s="259" t="s">
        <v>54</v>
      </c>
      <c r="C174" s="255" t="s">
        <v>14</v>
      </c>
      <c r="D174" s="34">
        <f>+F174+H174+J174</f>
        <v>55</v>
      </c>
      <c r="E174" s="34">
        <f>+G174+I174+K174</f>
        <v>48</v>
      </c>
      <c r="F174" s="34"/>
      <c r="G174" s="34"/>
      <c r="H174" s="34">
        <f>11+24</f>
        <v>35</v>
      </c>
      <c r="I174" s="34">
        <f>8+22</f>
        <v>30</v>
      </c>
      <c r="J174" s="34">
        <f>12+8</f>
        <v>20</v>
      </c>
      <c r="K174" s="34">
        <f>10+8</f>
        <v>18</v>
      </c>
      <c r="L174" s="34">
        <f>N174+P174</f>
        <v>0</v>
      </c>
      <c r="M174" s="34"/>
      <c r="N174" s="34"/>
      <c r="O174" s="34"/>
      <c r="P174" s="34"/>
      <c r="Q174" s="34"/>
      <c r="IP174" s="231"/>
      <c r="IQ174" s="231"/>
      <c r="IR174" s="231"/>
      <c r="IS174" s="231"/>
      <c r="IT174" s="231"/>
    </row>
    <row r="175" spans="1:254" s="228" customFormat="1">
      <c r="A175" s="33" t="s">
        <v>41</v>
      </c>
      <c r="B175" s="36" t="s">
        <v>42</v>
      </c>
      <c r="C175" s="255" t="s">
        <v>15</v>
      </c>
      <c r="D175" s="34">
        <f t="shared" ref="D175:E193" si="60">+F175+H175+J175</f>
        <v>34</v>
      </c>
      <c r="E175" s="34">
        <f t="shared" si="60"/>
        <v>34</v>
      </c>
      <c r="F175" s="34"/>
      <c r="G175" s="34"/>
      <c r="H175" s="34">
        <v>34</v>
      </c>
      <c r="I175" s="34">
        <v>34</v>
      </c>
      <c r="J175" s="34"/>
      <c r="K175" s="34"/>
      <c r="L175" s="34"/>
      <c r="M175" s="34"/>
      <c r="N175" s="34"/>
      <c r="O175" s="34"/>
      <c r="P175" s="34"/>
      <c r="Q175" s="34"/>
      <c r="IP175" s="231"/>
      <c r="IQ175" s="231"/>
      <c r="IR175" s="231"/>
      <c r="IS175" s="231"/>
      <c r="IT175" s="231"/>
    </row>
    <row r="176" spans="1:254" s="228" customFormat="1">
      <c r="A176" s="33" t="s">
        <v>228</v>
      </c>
      <c r="B176" s="259" t="s">
        <v>86</v>
      </c>
      <c r="C176" s="255" t="s">
        <v>16</v>
      </c>
      <c r="D176" s="34">
        <f t="shared" si="60"/>
        <v>21</v>
      </c>
      <c r="E176" s="34">
        <f t="shared" si="60"/>
        <v>20</v>
      </c>
      <c r="F176" s="34"/>
      <c r="G176" s="34"/>
      <c r="H176" s="34">
        <v>21</v>
      </c>
      <c r="I176" s="34">
        <v>20</v>
      </c>
      <c r="J176" s="34"/>
      <c r="K176" s="34"/>
      <c r="L176" s="34"/>
      <c r="M176" s="34"/>
      <c r="N176" s="34"/>
      <c r="O176" s="34"/>
      <c r="P176" s="34"/>
      <c r="Q176" s="34"/>
      <c r="IP176" s="231"/>
      <c r="IQ176" s="231"/>
      <c r="IR176" s="231"/>
      <c r="IS176" s="231"/>
      <c r="IT176" s="231"/>
    </row>
    <row r="177" spans="1:254" s="228" customFormat="1">
      <c r="A177" s="33" t="s">
        <v>44</v>
      </c>
      <c r="B177" s="36" t="s">
        <v>45</v>
      </c>
      <c r="C177" s="255" t="s">
        <v>17</v>
      </c>
      <c r="D177" s="34">
        <f t="shared" si="60"/>
        <v>7</v>
      </c>
      <c r="E177" s="34">
        <f t="shared" si="60"/>
        <v>0</v>
      </c>
      <c r="F177" s="34"/>
      <c r="G177" s="34"/>
      <c r="H177" s="34">
        <v>7</v>
      </c>
      <c r="I177" s="34"/>
      <c r="J177" s="34"/>
      <c r="K177" s="34"/>
      <c r="L177" s="34"/>
      <c r="M177" s="34"/>
      <c r="N177" s="34"/>
      <c r="O177" s="34"/>
      <c r="P177" s="34"/>
      <c r="Q177" s="34"/>
      <c r="IP177" s="231"/>
      <c r="IQ177" s="231"/>
      <c r="IR177" s="231"/>
      <c r="IS177" s="231"/>
      <c r="IT177" s="231"/>
    </row>
    <row r="178" spans="1:254" s="228" customFormat="1">
      <c r="A178" s="33" t="s">
        <v>59</v>
      </c>
      <c r="B178" s="46" t="s">
        <v>1022</v>
      </c>
      <c r="C178" s="255" t="s">
        <v>21</v>
      </c>
      <c r="D178" s="34">
        <f t="shared" si="60"/>
        <v>33</v>
      </c>
      <c r="E178" s="34">
        <f t="shared" si="60"/>
        <v>15</v>
      </c>
      <c r="F178" s="34"/>
      <c r="G178" s="34"/>
      <c r="H178" s="34">
        <f>9+24</f>
        <v>33</v>
      </c>
      <c r="I178" s="34">
        <f>1+14</f>
        <v>15</v>
      </c>
      <c r="J178" s="34"/>
      <c r="K178" s="34"/>
      <c r="L178" s="34"/>
      <c r="M178" s="34"/>
      <c r="N178" s="34"/>
      <c r="O178" s="34"/>
      <c r="P178" s="34"/>
      <c r="Q178" s="34"/>
      <c r="IP178" s="231"/>
      <c r="IQ178" s="231"/>
      <c r="IR178" s="231"/>
      <c r="IS178" s="231"/>
      <c r="IT178" s="231"/>
    </row>
    <row r="179" spans="1:254" s="228" customFormat="1">
      <c r="A179" s="37" t="s">
        <v>65</v>
      </c>
      <c r="B179" s="36" t="s">
        <v>66</v>
      </c>
      <c r="C179" s="255" t="s">
        <v>22</v>
      </c>
      <c r="D179" s="34">
        <f t="shared" si="60"/>
        <v>24</v>
      </c>
      <c r="E179" s="34">
        <f t="shared" si="60"/>
        <v>2</v>
      </c>
      <c r="F179" s="34"/>
      <c r="G179" s="34"/>
      <c r="H179" s="34">
        <v>24</v>
      </c>
      <c r="I179" s="34">
        <v>2</v>
      </c>
      <c r="J179" s="34"/>
      <c r="K179" s="34"/>
      <c r="L179" s="34"/>
      <c r="M179" s="34"/>
      <c r="N179" s="34"/>
      <c r="O179" s="34"/>
      <c r="P179" s="34"/>
      <c r="Q179" s="34"/>
      <c r="IP179" s="231"/>
      <c r="IQ179" s="231"/>
      <c r="IR179" s="231"/>
      <c r="IS179" s="231"/>
      <c r="IT179" s="231"/>
    </row>
    <row r="180" spans="1:254" s="228" customFormat="1">
      <c r="A180" s="37" t="s">
        <v>235</v>
      </c>
      <c r="B180" s="36" t="s">
        <v>236</v>
      </c>
      <c r="C180" s="255" t="s">
        <v>23</v>
      </c>
      <c r="D180" s="34">
        <f t="shared" si="60"/>
        <v>10</v>
      </c>
      <c r="E180" s="34">
        <f t="shared" si="60"/>
        <v>0</v>
      </c>
      <c r="F180" s="34"/>
      <c r="G180" s="34"/>
      <c r="H180" s="34">
        <v>10</v>
      </c>
      <c r="I180" s="34">
        <v>0</v>
      </c>
      <c r="J180" s="34"/>
      <c r="K180" s="34"/>
      <c r="L180" s="34"/>
      <c r="M180" s="34"/>
      <c r="N180" s="34"/>
      <c r="O180" s="34"/>
      <c r="P180" s="34"/>
      <c r="Q180" s="34"/>
      <c r="IP180" s="231"/>
      <c r="IQ180" s="231"/>
      <c r="IR180" s="231"/>
      <c r="IS180" s="231"/>
      <c r="IT180" s="231"/>
    </row>
    <row r="181" spans="1:254" s="228" customFormat="1">
      <c r="A181" s="33" t="s">
        <v>238</v>
      </c>
      <c r="B181" s="36" t="s">
        <v>239</v>
      </c>
      <c r="C181" s="255" t="s">
        <v>24</v>
      </c>
      <c r="D181" s="34">
        <f t="shared" si="60"/>
        <v>13</v>
      </c>
      <c r="E181" s="34">
        <f t="shared" si="60"/>
        <v>7</v>
      </c>
      <c r="F181" s="34"/>
      <c r="G181" s="34"/>
      <c r="H181" s="34">
        <v>13</v>
      </c>
      <c r="I181" s="34">
        <v>7</v>
      </c>
      <c r="J181" s="34"/>
      <c r="K181" s="34"/>
      <c r="L181" s="34"/>
      <c r="M181" s="34"/>
      <c r="N181" s="34"/>
      <c r="O181" s="34"/>
      <c r="P181" s="34"/>
      <c r="Q181" s="34"/>
      <c r="IP181" s="231"/>
      <c r="IQ181" s="231"/>
      <c r="IR181" s="231"/>
      <c r="IS181" s="231"/>
      <c r="IT181" s="231"/>
    </row>
    <row r="182" spans="1:254" s="228" customFormat="1">
      <c r="A182" s="33" t="s">
        <v>241</v>
      </c>
      <c r="B182" s="36" t="s">
        <v>204</v>
      </c>
      <c r="C182" s="255" t="s">
        <v>25</v>
      </c>
      <c r="D182" s="34">
        <f t="shared" si="60"/>
        <v>13</v>
      </c>
      <c r="E182" s="34">
        <f t="shared" si="60"/>
        <v>2</v>
      </c>
      <c r="F182" s="34"/>
      <c r="G182" s="34"/>
      <c r="H182" s="34">
        <v>13</v>
      </c>
      <c r="I182" s="34">
        <v>2</v>
      </c>
      <c r="J182" s="34"/>
      <c r="K182" s="34"/>
      <c r="L182" s="34"/>
      <c r="M182" s="34"/>
      <c r="N182" s="34"/>
      <c r="O182" s="34"/>
      <c r="P182" s="34"/>
      <c r="Q182" s="34"/>
      <c r="IP182" s="231"/>
      <c r="IQ182" s="231"/>
      <c r="IR182" s="231"/>
      <c r="IS182" s="231"/>
      <c r="IT182" s="231"/>
    </row>
    <row r="183" spans="1:254" s="228" customFormat="1">
      <c r="A183" s="33" t="s">
        <v>165</v>
      </c>
      <c r="B183" s="36" t="s">
        <v>80</v>
      </c>
      <c r="C183" s="255" t="s">
        <v>26</v>
      </c>
      <c r="D183" s="34">
        <f t="shared" si="60"/>
        <v>42</v>
      </c>
      <c r="E183" s="34">
        <f t="shared" si="60"/>
        <v>0</v>
      </c>
      <c r="F183" s="33"/>
      <c r="G183" s="33"/>
      <c r="H183" s="33">
        <v>26</v>
      </c>
      <c r="I183" s="33"/>
      <c r="J183" s="33">
        <f>11+5</f>
        <v>16</v>
      </c>
      <c r="K183" s="260"/>
      <c r="L183" s="260"/>
      <c r="M183" s="260"/>
      <c r="N183" s="260"/>
      <c r="O183" s="260"/>
      <c r="P183" s="260"/>
      <c r="Q183" s="33"/>
      <c r="IP183" s="231"/>
      <c r="IQ183" s="231"/>
      <c r="IR183" s="231"/>
      <c r="IS183" s="231"/>
      <c r="IT183" s="231"/>
    </row>
    <row r="184" spans="1:254" s="228" customFormat="1">
      <c r="A184" s="35" t="s">
        <v>186</v>
      </c>
      <c r="B184" s="259" t="s">
        <v>143</v>
      </c>
      <c r="C184" s="255" t="s">
        <v>1803</v>
      </c>
      <c r="D184" s="34">
        <f t="shared" si="60"/>
        <v>12</v>
      </c>
      <c r="E184" s="34">
        <f t="shared" si="60"/>
        <v>0</v>
      </c>
      <c r="F184" s="33"/>
      <c r="G184" s="33"/>
      <c r="H184" s="33">
        <v>12</v>
      </c>
      <c r="I184" s="33"/>
      <c r="J184" s="33"/>
      <c r="K184" s="260"/>
      <c r="L184" s="260"/>
      <c r="M184" s="260"/>
      <c r="N184" s="260"/>
      <c r="O184" s="260"/>
      <c r="P184" s="260"/>
      <c r="Q184" s="33"/>
      <c r="IP184" s="231"/>
      <c r="IQ184" s="231"/>
      <c r="IR184" s="231"/>
      <c r="IS184" s="231"/>
      <c r="IT184" s="231"/>
    </row>
    <row r="185" spans="1:254" s="228" customFormat="1">
      <c r="A185" s="33" t="s">
        <v>108</v>
      </c>
      <c r="B185" s="36" t="s">
        <v>109</v>
      </c>
      <c r="C185" s="255" t="s">
        <v>27</v>
      </c>
      <c r="D185" s="34">
        <f t="shared" si="60"/>
        <v>17</v>
      </c>
      <c r="E185" s="34">
        <f t="shared" si="60"/>
        <v>7</v>
      </c>
      <c r="F185" s="33"/>
      <c r="G185" s="33"/>
      <c r="H185" s="33">
        <v>17</v>
      </c>
      <c r="I185" s="33">
        <v>7</v>
      </c>
      <c r="J185" s="33"/>
      <c r="K185" s="260"/>
      <c r="L185" s="260"/>
      <c r="M185" s="260"/>
      <c r="N185" s="260"/>
      <c r="O185" s="260"/>
      <c r="P185" s="260"/>
      <c r="Q185" s="33"/>
      <c r="IP185" s="231"/>
      <c r="IQ185" s="231"/>
      <c r="IR185" s="231"/>
      <c r="IS185" s="231"/>
      <c r="IT185" s="231"/>
    </row>
    <row r="186" spans="1:254" s="228" customFormat="1" ht="28.5">
      <c r="A186" s="33" t="s">
        <v>38</v>
      </c>
      <c r="B186" s="36" t="s">
        <v>96</v>
      </c>
      <c r="C186" s="255" t="s">
        <v>28</v>
      </c>
      <c r="D186" s="34">
        <f t="shared" si="60"/>
        <v>19</v>
      </c>
      <c r="E186" s="34">
        <f t="shared" si="60"/>
        <v>15</v>
      </c>
      <c r="F186" s="33"/>
      <c r="G186" s="33"/>
      <c r="H186" s="33">
        <v>19</v>
      </c>
      <c r="I186" s="33">
        <v>15</v>
      </c>
      <c r="J186" s="33"/>
      <c r="K186" s="260"/>
      <c r="L186" s="260"/>
      <c r="M186" s="260"/>
      <c r="N186" s="260"/>
      <c r="O186" s="260"/>
      <c r="P186" s="260"/>
      <c r="Q186" s="33"/>
      <c r="IP186" s="231"/>
      <c r="IQ186" s="231"/>
      <c r="IR186" s="231"/>
      <c r="IS186" s="231"/>
      <c r="IT186" s="231"/>
    </row>
    <row r="187" spans="1:254" s="228" customFormat="1" ht="28.5">
      <c r="A187" s="37" t="s">
        <v>247</v>
      </c>
      <c r="B187" s="36" t="s">
        <v>248</v>
      </c>
      <c r="C187" s="255" t="s">
        <v>29</v>
      </c>
      <c r="D187" s="34">
        <f t="shared" si="60"/>
        <v>16</v>
      </c>
      <c r="E187" s="34">
        <f t="shared" si="60"/>
        <v>16</v>
      </c>
      <c r="F187" s="33"/>
      <c r="G187" s="33"/>
      <c r="H187" s="33">
        <v>16</v>
      </c>
      <c r="I187" s="33">
        <v>16</v>
      </c>
      <c r="J187" s="33"/>
      <c r="K187" s="260"/>
      <c r="L187" s="260"/>
      <c r="M187" s="260"/>
      <c r="N187" s="260"/>
      <c r="O187" s="260"/>
      <c r="P187" s="260"/>
      <c r="Q187" s="33"/>
      <c r="IP187" s="231"/>
      <c r="IQ187" s="231"/>
      <c r="IR187" s="231"/>
      <c r="IS187" s="231"/>
      <c r="IT187" s="231"/>
    </row>
    <row r="188" spans="1:254" s="228" customFormat="1">
      <c r="A188" s="33" t="s">
        <v>250</v>
      </c>
      <c r="B188" s="36" t="s">
        <v>251</v>
      </c>
      <c r="C188" s="255" t="s">
        <v>30</v>
      </c>
      <c r="D188" s="34">
        <f t="shared" si="60"/>
        <v>15</v>
      </c>
      <c r="E188" s="34">
        <f t="shared" si="60"/>
        <v>15</v>
      </c>
      <c r="F188" s="33"/>
      <c r="G188" s="33"/>
      <c r="H188" s="33">
        <v>15</v>
      </c>
      <c r="I188" s="33">
        <v>15</v>
      </c>
      <c r="J188" s="33"/>
      <c r="K188" s="260"/>
      <c r="L188" s="260"/>
      <c r="M188" s="260"/>
      <c r="N188" s="260"/>
      <c r="O188" s="260"/>
      <c r="P188" s="260"/>
      <c r="Q188" s="33"/>
      <c r="IP188" s="231"/>
      <c r="IQ188" s="231"/>
      <c r="IR188" s="231"/>
      <c r="IS188" s="231"/>
      <c r="IT188" s="231"/>
    </row>
    <row r="189" spans="1:254" s="228" customFormat="1">
      <c r="A189" s="33" t="s">
        <v>253</v>
      </c>
      <c r="B189" s="259" t="s">
        <v>254</v>
      </c>
      <c r="C189" s="255" t="s">
        <v>31</v>
      </c>
      <c r="D189" s="34">
        <f t="shared" si="60"/>
        <v>15</v>
      </c>
      <c r="E189" s="34">
        <f t="shared" si="60"/>
        <v>5</v>
      </c>
      <c r="F189" s="33"/>
      <c r="G189" s="33"/>
      <c r="H189" s="33">
        <v>15</v>
      </c>
      <c r="I189" s="33">
        <v>5</v>
      </c>
      <c r="J189" s="33"/>
      <c r="K189" s="260"/>
      <c r="L189" s="260"/>
      <c r="M189" s="260"/>
      <c r="N189" s="260"/>
      <c r="O189" s="260"/>
      <c r="P189" s="260"/>
      <c r="Q189" s="33"/>
      <c r="IP189" s="231"/>
      <c r="IQ189" s="231"/>
      <c r="IR189" s="231"/>
      <c r="IS189" s="231"/>
      <c r="IT189" s="231"/>
    </row>
    <row r="190" spans="1:254" s="228" customFormat="1">
      <c r="A190" s="33" t="s">
        <v>120</v>
      </c>
      <c r="B190" s="39" t="s">
        <v>256</v>
      </c>
      <c r="C190" s="255" t="s">
        <v>32</v>
      </c>
      <c r="D190" s="34">
        <f t="shared" si="60"/>
        <v>15</v>
      </c>
      <c r="E190" s="34">
        <f t="shared" si="60"/>
        <v>5</v>
      </c>
      <c r="F190" s="33"/>
      <c r="G190" s="33"/>
      <c r="H190" s="33">
        <v>15</v>
      </c>
      <c r="I190" s="33">
        <v>5</v>
      </c>
      <c r="J190" s="33"/>
      <c r="K190" s="260"/>
      <c r="L190" s="260"/>
      <c r="M190" s="260"/>
      <c r="N190" s="260"/>
      <c r="O190" s="260"/>
      <c r="P190" s="260"/>
      <c r="Q190" s="33"/>
      <c r="IP190" s="231"/>
      <c r="IQ190" s="231"/>
      <c r="IR190" s="231"/>
      <c r="IS190" s="231"/>
      <c r="IT190" s="231"/>
    </row>
    <row r="191" spans="1:254" s="228" customFormat="1">
      <c r="A191" s="33" t="s">
        <v>258</v>
      </c>
      <c r="B191" s="36" t="s">
        <v>259</v>
      </c>
      <c r="C191" s="255" t="s">
        <v>1827</v>
      </c>
      <c r="D191" s="34">
        <f t="shared" si="60"/>
        <v>13</v>
      </c>
      <c r="E191" s="34">
        <f t="shared" si="60"/>
        <v>5</v>
      </c>
      <c r="F191" s="33"/>
      <c r="G191" s="33"/>
      <c r="H191" s="33">
        <v>13</v>
      </c>
      <c r="I191" s="33">
        <v>5</v>
      </c>
      <c r="J191" s="33"/>
      <c r="K191" s="260"/>
      <c r="L191" s="260"/>
      <c r="M191" s="260"/>
      <c r="N191" s="260"/>
      <c r="O191" s="260"/>
      <c r="P191" s="260"/>
      <c r="Q191" s="33"/>
      <c r="IP191" s="231"/>
      <c r="IQ191" s="231"/>
      <c r="IR191" s="231"/>
      <c r="IS191" s="231"/>
      <c r="IT191" s="231"/>
    </row>
    <row r="192" spans="1:254" s="228" customFormat="1" ht="28.5">
      <c r="A192" s="33" t="s">
        <v>261</v>
      </c>
      <c r="B192" s="259" t="s">
        <v>262</v>
      </c>
      <c r="C192" s="255" t="s">
        <v>33</v>
      </c>
      <c r="D192" s="34">
        <f t="shared" si="60"/>
        <v>9</v>
      </c>
      <c r="E192" s="34">
        <f t="shared" si="60"/>
        <v>9</v>
      </c>
      <c r="F192" s="33"/>
      <c r="G192" s="33"/>
      <c r="H192" s="33">
        <v>9</v>
      </c>
      <c r="I192" s="33">
        <v>9</v>
      </c>
      <c r="J192" s="33"/>
      <c r="K192" s="260"/>
      <c r="L192" s="260"/>
      <c r="M192" s="260"/>
      <c r="N192" s="260"/>
      <c r="O192" s="260"/>
      <c r="P192" s="260"/>
      <c r="Q192" s="33"/>
      <c r="IP192" s="231"/>
      <c r="IQ192" s="231"/>
      <c r="IR192" s="231"/>
      <c r="IS192" s="231"/>
      <c r="IT192" s="231"/>
    </row>
    <row r="193" spans="1:254" s="228" customFormat="1">
      <c r="A193" s="33" t="s">
        <v>264</v>
      </c>
      <c r="B193" s="259" t="s">
        <v>1854</v>
      </c>
      <c r="C193" s="255" t="s">
        <v>34</v>
      </c>
      <c r="D193" s="34">
        <f t="shared" si="60"/>
        <v>15</v>
      </c>
      <c r="E193" s="34">
        <f t="shared" si="60"/>
        <v>0</v>
      </c>
      <c r="F193" s="33"/>
      <c r="G193" s="33"/>
      <c r="H193" s="33"/>
      <c r="I193" s="33"/>
      <c r="J193" s="33">
        <f>9+6</f>
        <v>15</v>
      </c>
      <c r="K193" s="260"/>
      <c r="L193" s="260"/>
      <c r="M193" s="260"/>
      <c r="N193" s="260"/>
      <c r="O193" s="260"/>
      <c r="P193" s="260"/>
      <c r="Q193" s="33"/>
      <c r="IP193" s="231"/>
      <c r="IQ193" s="231"/>
      <c r="IR193" s="231"/>
      <c r="IS193" s="231"/>
      <c r="IT193" s="231"/>
    </row>
    <row r="194" spans="1:254" s="228" customFormat="1" ht="18" customHeight="1">
      <c r="A194" s="258" t="s">
        <v>267</v>
      </c>
      <c r="B194" s="258"/>
      <c r="C194" s="258"/>
      <c r="D194" s="250">
        <f>SUM(D195:D210)</f>
        <v>362</v>
      </c>
      <c r="E194" s="250">
        <f t="shared" ref="E194:Q194" si="61">SUM(E195:E210)</f>
        <v>173</v>
      </c>
      <c r="F194" s="250">
        <f t="shared" si="61"/>
        <v>0</v>
      </c>
      <c r="G194" s="250">
        <f t="shared" si="61"/>
        <v>0</v>
      </c>
      <c r="H194" s="250">
        <f t="shared" si="61"/>
        <v>288</v>
      </c>
      <c r="I194" s="250">
        <f t="shared" si="61"/>
        <v>156</v>
      </c>
      <c r="J194" s="250">
        <f t="shared" si="61"/>
        <v>74</v>
      </c>
      <c r="K194" s="250">
        <f t="shared" si="61"/>
        <v>17</v>
      </c>
      <c r="L194" s="250">
        <f t="shared" si="61"/>
        <v>17</v>
      </c>
      <c r="M194" s="250">
        <f t="shared" si="61"/>
        <v>9</v>
      </c>
      <c r="N194" s="250">
        <f t="shared" si="61"/>
        <v>17</v>
      </c>
      <c r="O194" s="250">
        <f t="shared" si="61"/>
        <v>9</v>
      </c>
      <c r="P194" s="250">
        <f t="shared" si="61"/>
        <v>0</v>
      </c>
      <c r="Q194" s="250">
        <f t="shared" si="61"/>
        <v>0</v>
      </c>
      <c r="IP194" s="231"/>
      <c r="IQ194" s="231"/>
      <c r="IR194" s="231"/>
      <c r="IS194" s="231"/>
      <c r="IT194" s="231"/>
    </row>
    <row r="195" spans="1:254" s="228" customFormat="1">
      <c r="A195" s="33" t="s">
        <v>53</v>
      </c>
      <c r="B195" s="259" t="s">
        <v>54</v>
      </c>
      <c r="C195" s="255" t="s">
        <v>14</v>
      </c>
      <c r="D195" s="33">
        <f>+F195+H195+J195</f>
        <v>37</v>
      </c>
      <c r="E195" s="33">
        <f>+G195+I195+K195</f>
        <v>23</v>
      </c>
      <c r="F195" s="33"/>
      <c r="G195" s="33"/>
      <c r="H195" s="33">
        <v>37</v>
      </c>
      <c r="I195" s="33">
        <v>23</v>
      </c>
      <c r="J195" s="33"/>
      <c r="K195" s="33"/>
      <c r="L195" s="33">
        <f>+N195+P195</f>
        <v>0</v>
      </c>
      <c r="M195" s="33">
        <f>+O195+Q195</f>
        <v>0</v>
      </c>
      <c r="N195" s="33"/>
      <c r="O195" s="33"/>
      <c r="P195" s="33"/>
      <c r="Q195" s="33"/>
      <c r="IP195" s="231"/>
      <c r="IQ195" s="231"/>
      <c r="IR195" s="231"/>
      <c r="IS195" s="231"/>
      <c r="IT195" s="231"/>
    </row>
    <row r="196" spans="1:254" s="228" customFormat="1" ht="28.5">
      <c r="A196" s="33" t="s">
        <v>38</v>
      </c>
      <c r="B196" s="36" t="s">
        <v>96</v>
      </c>
      <c r="C196" s="255" t="s">
        <v>15</v>
      </c>
      <c r="D196" s="33">
        <f t="shared" ref="D196:E210" si="62">+F196+H196+J196</f>
        <v>20</v>
      </c>
      <c r="E196" s="33">
        <f t="shared" si="62"/>
        <v>17</v>
      </c>
      <c r="F196" s="33"/>
      <c r="G196" s="33"/>
      <c r="H196" s="33">
        <v>20</v>
      </c>
      <c r="I196" s="33">
        <v>17</v>
      </c>
      <c r="J196" s="33"/>
      <c r="K196" s="33"/>
      <c r="L196" s="33">
        <f t="shared" ref="L196:M210" si="63">+N196+P196</f>
        <v>3</v>
      </c>
      <c r="M196" s="33">
        <f t="shared" si="63"/>
        <v>3</v>
      </c>
      <c r="N196" s="33">
        <v>3</v>
      </c>
      <c r="O196" s="33">
        <v>3</v>
      </c>
      <c r="P196" s="33"/>
      <c r="Q196" s="33"/>
      <c r="IP196" s="231"/>
      <c r="IQ196" s="231"/>
      <c r="IR196" s="231"/>
      <c r="IS196" s="231"/>
      <c r="IT196" s="231"/>
    </row>
    <row r="197" spans="1:254" s="228" customFormat="1">
      <c r="A197" s="38" t="s">
        <v>271</v>
      </c>
      <c r="B197" s="259" t="s">
        <v>1859</v>
      </c>
      <c r="C197" s="255" t="s">
        <v>16</v>
      </c>
      <c r="D197" s="33">
        <f t="shared" si="62"/>
        <v>15</v>
      </c>
      <c r="E197" s="33">
        <f t="shared" si="62"/>
        <v>15</v>
      </c>
      <c r="F197" s="33"/>
      <c r="G197" s="33"/>
      <c r="H197" s="33">
        <v>9</v>
      </c>
      <c r="I197" s="33">
        <v>9</v>
      </c>
      <c r="J197" s="33">
        <v>6</v>
      </c>
      <c r="K197" s="33">
        <v>6</v>
      </c>
      <c r="L197" s="33">
        <f t="shared" si="63"/>
        <v>0</v>
      </c>
      <c r="M197" s="33">
        <f t="shared" si="63"/>
        <v>0</v>
      </c>
      <c r="N197" s="33"/>
      <c r="O197" s="33"/>
      <c r="P197" s="33"/>
      <c r="Q197" s="33"/>
      <c r="IP197" s="231"/>
      <c r="IQ197" s="231"/>
      <c r="IR197" s="231"/>
      <c r="IS197" s="231"/>
      <c r="IT197" s="231"/>
    </row>
    <row r="198" spans="1:254" s="228" customFormat="1">
      <c r="A198" s="33" t="s">
        <v>274</v>
      </c>
      <c r="B198" s="259" t="s">
        <v>275</v>
      </c>
      <c r="C198" s="255" t="s">
        <v>17</v>
      </c>
      <c r="D198" s="33">
        <f t="shared" si="62"/>
        <v>10</v>
      </c>
      <c r="E198" s="33">
        <f t="shared" si="62"/>
        <v>0</v>
      </c>
      <c r="F198" s="33"/>
      <c r="G198" s="33"/>
      <c r="H198" s="33">
        <v>10</v>
      </c>
      <c r="I198" s="33">
        <v>0</v>
      </c>
      <c r="J198" s="33"/>
      <c r="K198" s="33"/>
      <c r="L198" s="33">
        <f t="shared" si="63"/>
        <v>5</v>
      </c>
      <c r="M198" s="33">
        <f t="shared" si="63"/>
        <v>5</v>
      </c>
      <c r="N198" s="33">
        <v>5</v>
      </c>
      <c r="O198" s="33">
        <v>5</v>
      </c>
      <c r="P198" s="33"/>
      <c r="Q198" s="33"/>
      <c r="IP198" s="231"/>
      <c r="IQ198" s="231"/>
      <c r="IR198" s="231"/>
      <c r="IS198" s="231"/>
      <c r="IT198" s="231"/>
    </row>
    <row r="199" spans="1:254" s="228" customFormat="1">
      <c r="A199" s="33" t="s">
        <v>44</v>
      </c>
      <c r="B199" s="36" t="s">
        <v>45</v>
      </c>
      <c r="C199" s="255" t="s">
        <v>21</v>
      </c>
      <c r="D199" s="33">
        <f t="shared" si="62"/>
        <v>29</v>
      </c>
      <c r="E199" s="33">
        <f t="shared" si="62"/>
        <v>29</v>
      </c>
      <c r="F199" s="33"/>
      <c r="G199" s="33"/>
      <c r="H199" s="33">
        <v>21</v>
      </c>
      <c r="I199" s="33">
        <v>21</v>
      </c>
      <c r="J199" s="33">
        <v>8</v>
      </c>
      <c r="K199" s="33">
        <v>8</v>
      </c>
      <c r="L199" s="33">
        <f t="shared" si="63"/>
        <v>0</v>
      </c>
      <c r="M199" s="33">
        <f t="shared" si="63"/>
        <v>0</v>
      </c>
      <c r="N199" s="33"/>
      <c r="O199" s="33"/>
      <c r="P199" s="33"/>
      <c r="Q199" s="33"/>
      <c r="IP199" s="231"/>
      <c r="IQ199" s="231"/>
      <c r="IR199" s="231"/>
      <c r="IS199" s="231"/>
      <c r="IT199" s="231"/>
    </row>
    <row r="200" spans="1:254" s="228" customFormat="1">
      <c r="A200" s="33" t="s">
        <v>50</v>
      </c>
      <c r="B200" s="46" t="s">
        <v>51</v>
      </c>
      <c r="C200" s="255" t="s">
        <v>22</v>
      </c>
      <c r="D200" s="33">
        <f t="shared" si="62"/>
        <v>16</v>
      </c>
      <c r="E200" s="33">
        <f t="shared" si="62"/>
        <v>0</v>
      </c>
      <c r="F200" s="33"/>
      <c r="G200" s="33"/>
      <c r="H200" s="33">
        <v>16</v>
      </c>
      <c r="I200" s="33">
        <v>0</v>
      </c>
      <c r="J200" s="33"/>
      <c r="K200" s="33"/>
      <c r="L200" s="33">
        <f t="shared" si="63"/>
        <v>0</v>
      </c>
      <c r="M200" s="33">
        <f t="shared" si="63"/>
        <v>0</v>
      </c>
      <c r="N200" s="33"/>
      <c r="O200" s="33"/>
      <c r="P200" s="33"/>
      <c r="Q200" s="33"/>
      <c r="IP200" s="231"/>
      <c r="IQ200" s="231"/>
      <c r="IR200" s="231"/>
      <c r="IS200" s="231"/>
      <c r="IT200" s="231"/>
    </row>
    <row r="201" spans="1:254" s="228" customFormat="1">
      <c r="A201" s="33" t="s">
        <v>59</v>
      </c>
      <c r="B201" s="46" t="s">
        <v>1022</v>
      </c>
      <c r="C201" s="255" t="s">
        <v>23</v>
      </c>
      <c r="D201" s="33">
        <f t="shared" si="62"/>
        <v>29</v>
      </c>
      <c r="E201" s="33">
        <f t="shared" si="62"/>
        <v>5</v>
      </c>
      <c r="F201" s="33"/>
      <c r="G201" s="33"/>
      <c r="H201" s="33">
        <v>29</v>
      </c>
      <c r="I201" s="33">
        <v>5</v>
      </c>
      <c r="J201" s="33"/>
      <c r="K201" s="33"/>
      <c r="L201" s="33">
        <f t="shared" si="63"/>
        <v>0</v>
      </c>
      <c r="M201" s="33">
        <f t="shared" si="63"/>
        <v>0</v>
      </c>
      <c r="N201" s="33"/>
      <c r="O201" s="33"/>
      <c r="P201" s="33"/>
      <c r="Q201" s="33"/>
      <c r="IP201" s="231"/>
      <c r="IQ201" s="231"/>
      <c r="IR201" s="231"/>
      <c r="IS201" s="231"/>
      <c r="IT201" s="231"/>
    </row>
    <row r="202" spans="1:254" s="228" customFormat="1">
      <c r="A202" s="38" t="s">
        <v>280</v>
      </c>
      <c r="B202" s="259" t="s">
        <v>281</v>
      </c>
      <c r="C202" s="255" t="s">
        <v>24</v>
      </c>
      <c r="D202" s="33">
        <f t="shared" si="62"/>
        <v>18</v>
      </c>
      <c r="E202" s="33">
        <f t="shared" si="62"/>
        <v>1</v>
      </c>
      <c r="F202" s="33"/>
      <c r="G202" s="33"/>
      <c r="H202" s="33">
        <v>18</v>
      </c>
      <c r="I202" s="33">
        <v>1</v>
      </c>
      <c r="J202" s="33"/>
      <c r="K202" s="33"/>
      <c r="L202" s="33">
        <f t="shared" si="63"/>
        <v>3</v>
      </c>
      <c r="M202" s="33">
        <f t="shared" si="63"/>
        <v>0</v>
      </c>
      <c r="N202" s="33">
        <v>3</v>
      </c>
      <c r="O202" s="33"/>
      <c r="P202" s="33"/>
      <c r="Q202" s="33"/>
      <c r="IP202" s="231"/>
      <c r="IQ202" s="231"/>
      <c r="IR202" s="231"/>
      <c r="IS202" s="231"/>
      <c r="IT202" s="231"/>
    </row>
    <row r="203" spans="1:254" s="228" customFormat="1">
      <c r="A203" s="38" t="s">
        <v>65</v>
      </c>
      <c r="B203" s="46" t="s">
        <v>66</v>
      </c>
      <c r="C203" s="255" t="s">
        <v>25</v>
      </c>
      <c r="D203" s="33">
        <f t="shared" si="62"/>
        <v>14</v>
      </c>
      <c r="E203" s="33">
        <f t="shared" si="62"/>
        <v>7</v>
      </c>
      <c r="F203" s="33"/>
      <c r="G203" s="33"/>
      <c r="H203" s="33">
        <v>14</v>
      </c>
      <c r="I203" s="33">
        <v>7</v>
      </c>
      <c r="J203" s="33"/>
      <c r="K203" s="33"/>
      <c r="L203" s="33">
        <f t="shared" si="63"/>
        <v>2</v>
      </c>
      <c r="M203" s="33">
        <f t="shared" si="63"/>
        <v>1</v>
      </c>
      <c r="N203" s="33">
        <v>2</v>
      </c>
      <c r="O203" s="33">
        <v>1</v>
      </c>
      <c r="P203" s="33"/>
      <c r="Q203" s="33"/>
      <c r="IP203" s="231"/>
      <c r="IQ203" s="231"/>
      <c r="IR203" s="231"/>
      <c r="IS203" s="231"/>
      <c r="IT203" s="231"/>
    </row>
    <row r="204" spans="1:254" s="228" customFormat="1">
      <c r="A204" s="33" t="s">
        <v>165</v>
      </c>
      <c r="B204" s="36" t="s">
        <v>80</v>
      </c>
      <c r="C204" s="255" t="s">
        <v>26</v>
      </c>
      <c r="D204" s="33">
        <f t="shared" si="62"/>
        <v>17</v>
      </c>
      <c r="E204" s="33">
        <f t="shared" si="62"/>
        <v>17</v>
      </c>
      <c r="F204" s="33"/>
      <c r="G204" s="33"/>
      <c r="H204" s="33">
        <v>17</v>
      </c>
      <c r="I204" s="33">
        <v>17</v>
      </c>
      <c r="J204" s="33"/>
      <c r="K204" s="33"/>
      <c r="L204" s="33">
        <f t="shared" si="63"/>
        <v>4</v>
      </c>
      <c r="M204" s="33">
        <f t="shared" si="63"/>
        <v>0</v>
      </c>
      <c r="N204" s="33">
        <v>4</v>
      </c>
      <c r="O204" s="33"/>
      <c r="P204" s="33"/>
      <c r="Q204" s="33"/>
      <c r="IP204" s="231"/>
      <c r="IQ204" s="231"/>
      <c r="IR204" s="231"/>
      <c r="IS204" s="231"/>
      <c r="IT204" s="231"/>
    </row>
    <row r="205" spans="1:254" s="228" customFormat="1">
      <c r="A205" s="35" t="s">
        <v>186</v>
      </c>
      <c r="B205" s="259" t="s">
        <v>143</v>
      </c>
      <c r="C205" s="255" t="s">
        <v>1803</v>
      </c>
      <c r="D205" s="33">
        <f t="shared" si="62"/>
        <v>82</v>
      </c>
      <c r="E205" s="33">
        <f t="shared" si="62"/>
        <v>2</v>
      </c>
      <c r="F205" s="33"/>
      <c r="G205" s="33"/>
      <c r="H205" s="33">
        <v>31</v>
      </c>
      <c r="I205" s="33">
        <v>2</v>
      </c>
      <c r="J205" s="33">
        <v>51</v>
      </c>
      <c r="K205" s="33">
        <v>0</v>
      </c>
      <c r="L205" s="33">
        <f t="shared" si="63"/>
        <v>0</v>
      </c>
      <c r="M205" s="33">
        <f t="shared" si="63"/>
        <v>0</v>
      </c>
      <c r="N205" s="33"/>
      <c r="O205" s="33"/>
      <c r="P205" s="33"/>
      <c r="Q205" s="33"/>
      <c r="IP205" s="231"/>
      <c r="IQ205" s="231"/>
      <c r="IR205" s="231"/>
      <c r="IS205" s="231"/>
      <c r="IT205" s="231"/>
    </row>
    <row r="206" spans="1:254" s="228" customFormat="1">
      <c r="A206" s="33" t="s">
        <v>288</v>
      </c>
      <c r="B206" s="259" t="s">
        <v>289</v>
      </c>
      <c r="C206" s="255" t="s">
        <v>27</v>
      </c>
      <c r="D206" s="33">
        <f t="shared" si="62"/>
        <v>12</v>
      </c>
      <c r="E206" s="33">
        <f t="shared" si="62"/>
        <v>0</v>
      </c>
      <c r="F206" s="33"/>
      <c r="G206" s="33"/>
      <c r="H206" s="33">
        <v>12</v>
      </c>
      <c r="I206" s="33">
        <v>0</v>
      </c>
      <c r="J206" s="33"/>
      <c r="K206" s="33"/>
      <c r="L206" s="33">
        <f t="shared" si="63"/>
        <v>0</v>
      </c>
      <c r="M206" s="33">
        <f t="shared" si="63"/>
        <v>0</v>
      </c>
      <c r="N206" s="33"/>
      <c r="O206" s="33"/>
      <c r="P206" s="33"/>
      <c r="Q206" s="33"/>
      <c r="IP206" s="231"/>
      <c r="IQ206" s="231"/>
      <c r="IR206" s="231"/>
      <c r="IS206" s="231"/>
      <c r="IT206" s="231"/>
    </row>
    <row r="207" spans="1:254" s="228" customFormat="1">
      <c r="A207" s="33" t="s">
        <v>62</v>
      </c>
      <c r="B207" s="259" t="s">
        <v>63</v>
      </c>
      <c r="C207" s="255" t="s">
        <v>28</v>
      </c>
      <c r="D207" s="33">
        <f t="shared" si="62"/>
        <v>17</v>
      </c>
      <c r="E207" s="33">
        <f t="shared" si="62"/>
        <v>17</v>
      </c>
      <c r="F207" s="33"/>
      <c r="G207" s="33"/>
      <c r="H207" s="33">
        <v>17</v>
      </c>
      <c r="I207" s="33">
        <v>17</v>
      </c>
      <c r="J207" s="33"/>
      <c r="K207" s="33"/>
      <c r="L207" s="33">
        <f t="shared" si="63"/>
        <v>0</v>
      </c>
      <c r="M207" s="33">
        <f t="shared" si="63"/>
        <v>0</v>
      </c>
      <c r="N207" s="33"/>
      <c r="O207" s="33"/>
      <c r="P207" s="33"/>
      <c r="Q207" s="33"/>
      <c r="IP207" s="231"/>
      <c r="IQ207" s="231"/>
      <c r="IR207" s="231"/>
      <c r="IS207" s="231"/>
      <c r="IT207" s="231"/>
    </row>
    <row r="208" spans="1:254" s="228" customFormat="1">
      <c r="A208" s="33" t="s">
        <v>41</v>
      </c>
      <c r="B208" s="259" t="s">
        <v>42</v>
      </c>
      <c r="C208" s="255" t="s">
        <v>29</v>
      </c>
      <c r="D208" s="33">
        <f t="shared" si="62"/>
        <v>22</v>
      </c>
      <c r="E208" s="33">
        <f t="shared" si="62"/>
        <v>22</v>
      </c>
      <c r="F208" s="33"/>
      <c r="G208" s="33"/>
      <c r="H208" s="33">
        <v>22</v>
      </c>
      <c r="I208" s="33">
        <v>22</v>
      </c>
      <c r="J208" s="33"/>
      <c r="K208" s="33"/>
      <c r="L208" s="33">
        <f t="shared" si="63"/>
        <v>0</v>
      </c>
      <c r="M208" s="33">
        <f t="shared" si="63"/>
        <v>0</v>
      </c>
      <c r="N208" s="33"/>
      <c r="O208" s="33"/>
      <c r="P208" s="33"/>
      <c r="Q208" s="33"/>
      <c r="IP208" s="231"/>
      <c r="IQ208" s="231"/>
      <c r="IR208" s="231"/>
      <c r="IS208" s="231"/>
      <c r="IT208" s="231"/>
    </row>
    <row r="209" spans="1:254" s="228" customFormat="1">
      <c r="A209" s="38" t="s">
        <v>294</v>
      </c>
      <c r="B209" s="259" t="s">
        <v>1860</v>
      </c>
      <c r="C209" s="255" t="s">
        <v>30</v>
      </c>
      <c r="D209" s="33">
        <f t="shared" si="62"/>
        <v>15</v>
      </c>
      <c r="E209" s="33">
        <f t="shared" si="62"/>
        <v>15</v>
      </c>
      <c r="F209" s="33"/>
      <c r="G209" s="33"/>
      <c r="H209" s="33">
        <v>15</v>
      </c>
      <c r="I209" s="33">
        <v>15</v>
      </c>
      <c r="J209" s="33"/>
      <c r="K209" s="33"/>
      <c r="L209" s="33">
        <f t="shared" si="63"/>
        <v>0</v>
      </c>
      <c r="M209" s="33">
        <f t="shared" si="63"/>
        <v>0</v>
      </c>
      <c r="N209" s="33"/>
      <c r="O209" s="33"/>
      <c r="P209" s="33"/>
      <c r="Q209" s="33"/>
      <c r="IP209" s="231"/>
      <c r="IQ209" s="231"/>
      <c r="IR209" s="231"/>
      <c r="IS209" s="231"/>
      <c r="IT209" s="231"/>
    </row>
    <row r="210" spans="1:254" s="228" customFormat="1">
      <c r="A210" s="38"/>
      <c r="B210" s="46" t="s">
        <v>1848</v>
      </c>
      <c r="C210" s="255" t="s">
        <v>31</v>
      </c>
      <c r="D210" s="33">
        <f t="shared" si="62"/>
        <v>9</v>
      </c>
      <c r="E210" s="33">
        <f t="shared" si="62"/>
        <v>3</v>
      </c>
      <c r="F210" s="33"/>
      <c r="G210" s="33"/>
      <c r="H210" s="33"/>
      <c r="I210" s="33"/>
      <c r="J210" s="33">
        <v>9</v>
      </c>
      <c r="K210" s="33">
        <v>3</v>
      </c>
      <c r="L210" s="33">
        <f t="shared" si="63"/>
        <v>0</v>
      </c>
      <c r="M210" s="33">
        <f t="shared" si="63"/>
        <v>0</v>
      </c>
      <c r="N210" s="33"/>
      <c r="O210" s="33"/>
      <c r="P210" s="33"/>
      <c r="Q210" s="33"/>
      <c r="IP210" s="231"/>
      <c r="IQ210" s="231"/>
      <c r="IR210" s="231"/>
      <c r="IS210" s="231"/>
      <c r="IT210" s="231"/>
    </row>
    <row r="211" spans="1:254" s="228" customFormat="1" ht="18" customHeight="1">
      <c r="A211" s="258" t="s">
        <v>297</v>
      </c>
      <c r="B211" s="258"/>
      <c r="C211" s="258"/>
      <c r="D211" s="250">
        <f>SUM(D212:D232)</f>
        <v>474</v>
      </c>
      <c r="E211" s="250">
        <f t="shared" ref="E211:Q211" si="64">SUM(E212:E232)</f>
        <v>261</v>
      </c>
      <c r="F211" s="250">
        <f t="shared" si="64"/>
        <v>0</v>
      </c>
      <c r="G211" s="250">
        <f t="shared" si="64"/>
        <v>0</v>
      </c>
      <c r="H211" s="250">
        <f t="shared" si="64"/>
        <v>331</v>
      </c>
      <c r="I211" s="250">
        <f t="shared" si="64"/>
        <v>142</v>
      </c>
      <c r="J211" s="250">
        <f t="shared" si="64"/>
        <v>143</v>
      </c>
      <c r="K211" s="250">
        <f t="shared" si="64"/>
        <v>119</v>
      </c>
      <c r="L211" s="250">
        <f t="shared" si="64"/>
        <v>12</v>
      </c>
      <c r="M211" s="250">
        <f t="shared" si="64"/>
        <v>0</v>
      </c>
      <c r="N211" s="250">
        <f t="shared" si="64"/>
        <v>12</v>
      </c>
      <c r="O211" s="250">
        <f t="shared" si="64"/>
        <v>0</v>
      </c>
      <c r="P211" s="250">
        <f t="shared" si="64"/>
        <v>0</v>
      </c>
      <c r="Q211" s="250">
        <f t="shared" si="64"/>
        <v>0</v>
      </c>
      <c r="IP211" s="231"/>
      <c r="IQ211" s="231"/>
      <c r="IR211" s="231"/>
      <c r="IS211" s="231"/>
      <c r="IT211" s="231"/>
    </row>
    <row r="212" spans="1:254" s="228" customFormat="1">
      <c r="A212" s="33" t="s">
        <v>53</v>
      </c>
      <c r="B212" s="259" t="s">
        <v>54</v>
      </c>
      <c r="C212" s="255" t="s">
        <v>14</v>
      </c>
      <c r="D212" s="263">
        <f>+F212+H212+J212</f>
        <v>52</v>
      </c>
      <c r="E212" s="263">
        <f>+G212+I212+K212</f>
        <v>39</v>
      </c>
      <c r="F212" s="33"/>
      <c r="G212" s="33"/>
      <c r="H212" s="33">
        <v>14</v>
      </c>
      <c r="I212" s="33">
        <v>7</v>
      </c>
      <c r="J212" s="33">
        <v>38</v>
      </c>
      <c r="K212" s="33">
        <v>32</v>
      </c>
      <c r="L212" s="263">
        <f>+N212+P212</f>
        <v>0</v>
      </c>
      <c r="M212" s="263">
        <f>+O212+Q212</f>
        <v>0</v>
      </c>
      <c r="N212" s="33"/>
      <c r="O212" s="33"/>
      <c r="P212" s="33"/>
      <c r="Q212" s="33"/>
      <c r="IP212" s="231"/>
      <c r="IQ212" s="231"/>
      <c r="IR212" s="231"/>
      <c r="IS212" s="231"/>
      <c r="IT212" s="231"/>
    </row>
    <row r="213" spans="1:254" s="228" customFormat="1">
      <c r="A213" s="33" t="s">
        <v>44</v>
      </c>
      <c r="B213" s="36" t="s">
        <v>45</v>
      </c>
      <c r="C213" s="34" t="s">
        <v>15</v>
      </c>
      <c r="D213" s="263">
        <f t="shared" ref="D213:E232" si="65">+F213+H213+J213</f>
        <v>19</v>
      </c>
      <c r="E213" s="263">
        <f t="shared" si="65"/>
        <v>0</v>
      </c>
      <c r="F213" s="33"/>
      <c r="G213" s="33"/>
      <c r="H213" s="33">
        <v>19</v>
      </c>
      <c r="I213" s="33">
        <v>0</v>
      </c>
      <c r="J213" s="33"/>
      <c r="K213" s="33"/>
      <c r="L213" s="263">
        <f t="shared" ref="L213:M232" si="66">+N213+P213</f>
        <v>3</v>
      </c>
      <c r="M213" s="263">
        <f t="shared" si="66"/>
        <v>0</v>
      </c>
      <c r="N213" s="33">
        <v>3</v>
      </c>
      <c r="O213" s="33">
        <v>0</v>
      </c>
      <c r="P213" s="33"/>
      <c r="Q213" s="33"/>
      <c r="IP213" s="231"/>
      <c r="IQ213" s="231"/>
      <c r="IR213" s="231"/>
      <c r="IS213" s="231"/>
      <c r="IT213" s="231"/>
    </row>
    <row r="214" spans="1:254" s="228" customFormat="1">
      <c r="A214" s="33" t="s">
        <v>62</v>
      </c>
      <c r="B214" s="259" t="s">
        <v>63</v>
      </c>
      <c r="C214" s="34" t="s">
        <v>16</v>
      </c>
      <c r="D214" s="263">
        <f t="shared" si="65"/>
        <v>42</v>
      </c>
      <c r="E214" s="263">
        <f t="shared" si="65"/>
        <v>40</v>
      </c>
      <c r="F214" s="33"/>
      <c r="G214" s="33"/>
      <c r="H214" s="33">
        <v>6</v>
      </c>
      <c r="I214" s="33">
        <v>4</v>
      </c>
      <c r="J214" s="33">
        <v>36</v>
      </c>
      <c r="K214" s="33">
        <v>36</v>
      </c>
      <c r="L214" s="263">
        <f t="shared" si="66"/>
        <v>0</v>
      </c>
      <c r="M214" s="263">
        <f t="shared" si="66"/>
        <v>0</v>
      </c>
      <c r="N214" s="33"/>
      <c r="O214" s="33"/>
      <c r="P214" s="33"/>
      <c r="Q214" s="33"/>
      <c r="IP214" s="231"/>
      <c r="IQ214" s="231"/>
      <c r="IR214" s="231"/>
      <c r="IS214" s="231"/>
      <c r="IT214" s="231"/>
    </row>
    <row r="215" spans="1:254" s="228" customFormat="1">
      <c r="A215" s="33" t="s">
        <v>1353</v>
      </c>
      <c r="B215" s="259" t="s">
        <v>419</v>
      </c>
      <c r="C215" s="34" t="s">
        <v>17</v>
      </c>
      <c r="D215" s="263">
        <f t="shared" si="65"/>
        <v>11</v>
      </c>
      <c r="E215" s="263">
        <f t="shared" si="65"/>
        <v>6</v>
      </c>
      <c r="F215" s="33"/>
      <c r="G215" s="33"/>
      <c r="H215" s="33">
        <v>11</v>
      </c>
      <c r="I215" s="33">
        <v>6</v>
      </c>
      <c r="J215" s="33"/>
      <c r="K215" s="33"/>
      <c r="L215" s="263">
        <f t="shared" si="66"/>
        <v>0</v>
      </c>
      <c r="M215" s="263">
        <f t="shared" si="66"/>
        <v>0</v>
      </c>
      <c r="N215" s="33"/>
      <c r="O215" s="33"/>
      <c r="P215" s="33"/>
      <c r="Q215" s="33"/>
      <c r="IP215" s="231"/>
      <c r="IQ215" s="231"/>
      <c r="IR215" s="231"/>
      <c r="IS215" s="231"/>
      <c r="IT215" s="231"/>
    </row>
    <row r="216" spans="1:254" s="228" customFormat="1">
      <c r="A216" s="33" t="s">
        <v>59</v>
      </c>
      <c r="B216" s="46" t="s">
        <v>1022</v>
      </c>
      <c r="C216" s="34" t="s">
        <v>21</v>
      </c>
      <c r="D216" s="263">
        <f t="shared" si="65"/>
        <v>28</v>
      </c>
      <c r="E216" s="263">
        <f t="shared" si="65"/>
        <v>14</v>
      </c>
      <c r="F216" s="33"/>
      <c r="G216" s="33"/>
      <c r="H216" s="33">
        <v>23</v>
      </c>
      <c r="I216" s="33">
        <v>10</v>
      </c>
      <c r="J216" s="33">
        <v>5</v>
      </c>
      <c r="K216" s="33">
        <v>4</v>
      </c>
      <c r="L216" s="263">
        <f t="shared" si="66"/>
        <v>0</v>
      </c>
      <c r="M216" s="263">
        <f t="shared" si="66"/>
        <v>0</v>
      </c>
      <c r="N216" s="33"/>
      <c r="O216" s="33"/>
      <c r="P216" s="33"/>
      <c r="Q216" s="33"/>
      <c r="IP216" s="231"/>
      <c r="IQ216" s="231"/>
      <c r="IR216" s="231"/>
      <c r="IS216" s="231"/>
      <c r="IT216" s="231"/>
    </row>
    <row r="217" spans="1:254" s="228" customFormat="1">
      <c r="A217" s="33" t="s">
        <v>50</v>
      </c>
      <c r="B217" s="46" t="s">
        <v>51</v>
      </c>
      <c r="C217" s="34" t="s">
        <v>22</v>
      </c>
      <c r="D217" s="263">
        <f t="shared" si="65"/>
        <v>18</v>
      </c>
      <c r="E217" s="263">
        <f t="shared" si="65"/>
        <v>0</v>
      </c>
      <c r="F217" s="33"/>
      <c r="G217" s="33"/>
      <c r="H217" s="33">
        <v>12</v>
      </c>
      <c r="I217" s="33">
        <v>0</v>
      </c>
      <c r="J217" s="33">
        <v>6</v>
      </c>
      <c r="K217" s="33">
        <v>0</v>
      </c>
      <c r="L217" s="263">
        <f t="shared" si="66"/>
        <v>3</v>
      </c>
      <c r="M217" s="263">
        <f t="shared" si="66"/>
        <v>0</v>
      </c>
      <c r="N217" s="33">
        <v>3</v>
      </c>
      <c r="O217" s="33">
        <v>0</v>
      </c>
      <c r="P217" s="33"/>
      <c r="Q217" s="33"/>
      <c r="IP217" s="231"/>
      <c r="IQ217" s="231"/>
      <c r="IR217" s="231"/>
      <c r="IS217" s="231"/>
      <c r="IT217" s="231"/>
    </row>
    <row r="218" spans="1:254" s="228" customFormat="1">
      <c r="A218" s="35" t="s">
        <v>47</v>
      </c>
      <c r="B218" s="46" t="s">
        <v>48</v>
      </c>
      <c r="C218" s="34" t="s">
        <v>23</v>
      </c>
      <c r="D218" s="263">
        <f t="shared" si="65"/>
        <v>35</v>
      </c>
      <c r="E218" s="263">
        <f t="shared" si="65"/>
        <v>0</v>
      </c>
      <c r="F218" s="33"/>
      <c r="G218" s="33"/>
      <c r="H218" s="33">
        <v>30</v>
      </c>
      <c r="I218" s="33">
        <v>0</v>
      </c>
      <c r="J218" s="33">
        <v>5</v>
      </c>
      <c r="K218" s="33">
        <v>0</v>
      </c>
      <c r="L218" s="263">
        <f t="shared" si="66"/>
        <v>3</v>
      </c>
      <c r="M218" s="263">
        <f t="shared" si="66"/>
        <v>0</v>
      </c>
      <c r="N218" s="33">
        <v>3</v>
      </c>
      <c r="O218" s="33">
        <v>0</v>
      </c>
      <c r="P218" s="33"/>
      <c r="Q218" s="33"/>
      <c r="IP218" s="231"/>
      <c r="IQ218" s="231"/>
      <c r="IR218" s="231"/>
      <c r="IS218" s="231"/>
      <c r="IT218" s="231"/>
    </row>
    <row r="219" spans="1:254" s="228" customFormat="1">
      <c r="A219" s="33" t="s">
        <v>41</v>
      </c>
      <c r="B219" s="259" t="s">
        <v>42</v>
      </c>
      <c r="C219" s="34" t="s">
        <v>24</v>
      </c>
      <c r="D219" s="263">
        <f t="shared" si="65"/>
        <v>68</v>
      </c>
      <c r="E219" s="263">
        <f t="shared" si="65"/>
        <v>65</v>
      </c>
      <c r="F219" s="33"/>
      <c r="G219" s="33"/>
      <c r="H219" s="33">
        <v>24</v>
      </c>
      <c r="I219" s="33">
        <v>21</v>
      </c>
      <c r="J219" s="33">
        <v>44</v>
      </c>
      <c r="K219" s="33">
        <v>44</v>
      </c>
      <c r="L219" s="263">
        <f t="shared" si="66"/>
        <v>0</v>
      </c>
      <c r="M219" s="263">
        <f t="shared" si="66"/>
        <v>0</v>
      </c>
      <c r="N219" s="33"/>
      <c r="O219" s="33"/>
      <c r="P219" s="33"/>
      <c r="Q219" s="33"/>
      <c r="IP219" s="231"/>
      <c r="IQ219" s="231"/>
      <c r="IR219" s="231"/>
      <c r="IS219" s="231"/>
      <c r="IT219" s="231"/>
    </row>
    <row r="220" spans="1:254" s="228" customFormat="1" ht="28.5">
      <c r="A220" s="33" t="s">
        <v>1861</v>
      </c>
      <c r="B220" s="259" t="s">
        <v>1862</v>
      </c>
      <c r="C220" s="34" t="s">
        <v>25</v>
      </c>
      <c r="D220" s="263">
        <f t="shared" si="65"/>
        <v>23</v>
      </c>
      <c r="E220" s="263">
        <f t="shared" si="65"/>
        <v>0</v>
      </c>
      <c r="F220" s="33"/>
      <c r="G220" s="33"/>
      <c r="H220" s="33">
        <v>23</v>
      </c>
      <c r="I220" s="33">
        <v>0</v>
      </c>
      <c r="J220" s="33"/>
      <c r="K220" s="33"/>
      <c r="L220" s="263">
        <f t="shared" si="66"/>
        <v>3</v>
      </c>
      <c r="M220" s="263">
        <f t="shared" si="66"/>
        <v>0</v>
      </c>
      <c r="N220" s="33">
        <v>3</v>
      </c>
      <c r="O220" s="33">
        <v>0</v>
      </c>
      <c r="P220" s="33"/>
      <c r="Q220" s="33"/>
      <c r="IP220" s="231"/>
      <c r="IQ220" s="231"/>
      <c r="IR220" s="231"/>
      <c r="IS220" s="231"/>
      <c r="IT220" s="231"/>
    </row>
    <row r="221" spans="1:254" s="228" customFormat="1">
      <c r="A221" s="33" t="s">
        <v>165</v>
      </c>
      <c r="B221" s="36" t="s">
        <v>80</v>
      </c>
      <c r="C221" s="34" t="s">
        <v>26</v>
      </c>
      <c r="D221" s="263">
        <f t="shared" si="65"/>
        <v>15</v>
      </c>
      <c r="E221" s="263">
        <f t="shared" si="65"/>
        <v>0</v>
      </c>
      <c r="F221" s="33"/>
      <c r="G221" s="33"/>
      <c r="H221" s="33">
        <v>15</v>
      </c>
      <c r="I221" s="33">
        <v>0</v>
      </c>
      <c r="J221" s="33"/>
      <c r="K221" s="33"/>
      <c r="L221" s="263">
        <f t="shared" si="66"/>
        <v>0</v>
      </c>
      <c r="M221" s="263">
        <f t="shared" si="66"/>
        <v>0</v>
      </c>
      <c r="N221" s="33"/>
      <c r="O221" s="33"/>
      <c r="P221" s="33"/>
      <c r="Q221" s="33"/>
      <c r="IP221" s="231"/>
      <c r="IQ221" s="231"/>
      <c r="IR221" s="231"/>
      <c r="IS221" s="231"/>
      <c r="IT221" s="231"/>
    </row>
    <row r="222" spans="1:254" s="228" customFormat="1" ht="28.5">
      <c r="A222" s="35" t="s">
        <v>1415</v>
      </c>
      <c r="B222" s="259" t="s">
        <v>408</v>
      </c>
      <c r="C222" s="34" t="s">
        <v>1803</v>
      </c>
      <c r="D222" s="263">
        <f t="shared" si="65"/>
        <v>0</v>
      </c>
      <c r="E222" s="263">
        <f t="shared" si="65"/>
        <v>0</v>
      </c>
      <c r="F222" s="33"/>
      <c r="G222" s="33"/>
      <c r="H222" s="33"/>
      <c r="I222" s="33"/>
      <c r="J222" s="33"/>
      <c r="K222" s="33"/>
      <c r="L222" s="263">
        <f t="shared" si="66"/>
        <v>0</v>
      </c>
      <c r="M222" s="263">
        <f t="shared" si="66"/>
        <v>0</v>
      </c>
      <c r="N222" s="33"/>
      <c r="O222" s="33"/>
      <c r="P222" s="33"/>
      <c r="Q222" s="33"/>
      <c r="IP222" s="231"/>
      <c r="IQ222" s="231"/>
      <c r="IR222" s="231"/>
      <c r="IS222" s="231"/>
      <c r="IT222" s="231"/>
    </row>
    <row r="223" spans="1:254" s="228" customFormat="1">
      <c r="A223" s="38" t="s">
        <v>65</v>
      </c>
      <c r="B223" s="46" t="s">
        <v>66</v>
      </c>
      <c r="C223" s="34" t="s">
        <v>27</v>
      </c>
      <c r="D223" s="263">
        <f t="shared" si="65"/>
        <v>27</v>
      </c>
      <c r="E223" s="263">
        <f t="shared" si="65"/>
        <v>4</v>
      </c>
      <c r="F223" s="33"/>
      <c r="G223" s="33"/>
      <c r="H223" s="33">
        <v>18</v>
      </c>
      <c r="I223" s="33">
        <v>1</v>
      </c>
      <c r="J223" s="33">
        <v>9</v>
      </c>
      <c r="K223" s="33">
        <v>3</v>
      </c>
      <c r="L223" s="263">
        <f t="shared" si="66"/>
        <v>0</v>
      </c>
      <c r="M223" s="263">
        <f t="shared" si="66"/>
        <v>0</v>
      </c>
      <c r="N223" s="33"/>
      <c r="O223" s="33"/>
      <c r="P223" s="33"/>
      <c r="Q223" s="33"/>
      <c r="IP223" s="231"/>
      <c r="IQ223" s="231"/>
      <c r="IR223" s="231"/>
      <c r="IS223" s="231"/>
      <c r="IT223" s="231"/>
    </row>
    <row r="224" spans="1:254" s="228" customFormat="1">
      <c r="A224" s="38" t="s">
        <v>628</v>
      </c>
      <c r="B224" s="259" t="s">
        <v>83</v>
      </c>
      <c r="C224" s="34" t="s">
        <v>28</v>
      </c>
      <c r="D224" s="263">
        <f t="shared" si="65"/>
        <v>15</v>
      </c>
      <c r="E224" s="263">
        <f t="shared" si="65"/>
        <v>15</v>
      </c>
      <c r="F224" s="33"/>
      <c r="G224" s="33"/>
      <c r="H224" s="33">
        <v>15</v>
      </c>
      <c r="I224" s="33">
        <v>15</v>
      </c>
      <c r="J224" s="33"/>
      <c r="K224" s="33"/>
      <c r="L224" s="263">
        <f t="shared" si="66"/>
        <v>0</v>
      </c>
      <c r="M224" s="263">
        <f t="shared" si="66"/>
        <v>0</v>
      </c>
      <c r="N224" s="33"/>
      <c r="O224" s="33"/>
      <c r="P224" s="33"/>
      <c r="Q224" s="33"/>
      <c r="IP224" s="231"/>
      <c r="IQ224" s="231"/>
      <c r="IR224" s="231"/>
      <c r="IS224" s="231"/>
      <c r="IT224" s="231"/>
    </row>
    <row r="225" spans="1:254" s="228" customFormat="1" ht="28.5">
      <c r="A225" s="33" t="s">
        <v>1863</v>
      </c>
      <c r="B225" s="259" t="s">
        <v>1864</v>
      </c>
      <c r="C225" s="34" t="s">
        <v>29</v>
      </c>
      <c r="D225" s="263">
        <f t="shared" si="65"/>
        <v>14</v>
      </c>
      <c r="E225" s="263">
        <f t="shared" si="65"/>
        <v>14</v>
      </c>
      <c r="F225" s="33"/>
      <c r="G225" s="33"/>
      <c r="H225" s="33">
        <v>14</v>
      </c>
      <c r="I225" s="33">
        <v>14</v>
      </c>
      <c r="J225" s="33"/>
      <c r="K225" s="33"/>
      <c r="L225" s="263">
        <f t="shared" si="66"/>
        <v>0</v>
      </c>
      <c r="M225" s="263">
        <f t="shared" si="66"/>
        <v>0</v>
      </c>
      <c r="N225" s="33"/>
      <c r="O225" s="33"/>
      <c r="P225" s="33"/>
      <c r="Q225" s="33"/>
      <c r="IP225" s="231"/>
      <c r="IQ225" s="231"/>
      <c r="IR225" s="231"/>
      <c r="IS225" s="231"/>
      <c r="IT225" s="231"/>
    </row>
    <row r="226" spans="1:254" s="228" customFormat="1" ht="28.5">
      <c r="A226" s="35" t="s">
        <v>168</v>
      </c>
      <c r="B226" s="259" t="s">
        <v>1856</v>
      </c>
      <c r="C226" s="34" t="s">
        <v>30</v>
      </c>
      <c r="D226" s="263">
        <f t="shared" si="65"/>
        <v>15</v>
      </c>
      <c r="E226" s="263">
        <f t="shared" si="65"/>
        <v>1</v>
      </c>
      <c r="F226" s="33"/>
      <c r="G226" s="33"/>
      <c r="H226" s="33">
        <v>15</v>
      </c>
      <c r="I226" s="33">
        <v>1</v>
      </c>
      <c r="J226" s="33"/>
      <c r="K226" s="33"/>
      <c r="L226" s="263">
        <f t="shared" si="66"/>
        <v>0</v>
      </c>
      <c r="M226" s="263">
        <f t="shared" si="66"/>
        <v>0</v>
      </c>
      <c r="N226" s="33"/>
      <c r="O226" s="33"/>
      <c r="P226" s="33"/>
      <c r="Q226" s="33"/>
      <c r="IP226" s="231"/>
      <c r="IQ226" s="231"/>
      <c r="IR226" s="231"/>
      <c r="IS226" s="231"/>
      <c r="IT226" s="231"/>
    </row>
    <row r="227" spans="1:254" s="228" customFormat="1">
      <c r="A227" s="33" t="s">
        <v>652</v>
      </c>
      <c r="B227" s="259" t="s">
        <v>1865</v>
      </c>
      <c r="C227" s="34" t="s">
        <v>31</v>
      </c>
      <c r="D227" s="263">
        <f t="shared" si="65"/>
        <v>15</v>
      </c>
      <c r="E227" s="263">
        <f t="shared" si="65"/>
        <v>8</v>
      </c>
      <c r="F227" s="33"/>
      <c r="G227" s="33"/>
      <c r="H227" s="33">
        <v>15</v>
      </c>
      <c r="I227" s="33">
        <v>8</v>
      </c>
      <c r="J227" s="33"/>
      <c r="K227" s="33"/>
      <c r="L227" s="263">
        <f t="shared" si="66"/>
        <v>0</v>
      </c>
      <c r="M227" s="263">
        <f t="shared" si="66"/>
        <v>0</v>
      </c>
      <c r="N227" s="33"/>
      <c r="O227" s="33"/>
      <c r="P227" s="33"/>
      <c r="Q227" s="33"/>
      <c r="IP227" s="231"/>
      <c r="IQ227" s="231"/>
      <c r="IR227" s="231"/>
      <c r="IS227" s="231"/>
      <c r="IT227" s="231"/>
    </row>
    <row r="228" spans="1:254" s="228" customFormat="1">
      <c r="A228" s="33" t="s">
        <v>1866</v>
      </c>
      <c r="B228" s="259" t="s">
        <v>1867</v>
      </c>
      <c r="C228" s="34" t="s">
        <v>32</v>
      </c>
      <c r="D228" s="263">
        <f t="shared" si="65"/>
        <v>18</v>
      </c>
      <c r="E228" s="263">
        <f t="shared" si="65"/>
        <v>16</v>
      </c>
      <c r="F228" s="33"/>
      <c r="G228" s="33"/>
      <c r="H228" s="33">
        <v>18</v>
      </c>
      <c r="I228" s="33">
        <v>16</v>
      </c>
      <c r="J228" s="33"/>
      <c r="K228" s="33"/>
      <c r="L228" s="263">
        <f t="shared" si="66"/>
        <v>0</v>
      </c>
      <c r="M228" s="263">
        <f t="shared" si="66"/>
        <v>0</v>
      </c>
      <c r="N228" s="33"/>
      <c r="O228" s="33"/>
      <c r="P228" s="33"/>
      <c r="Q228" s="33"/>
      <c r="IP228" s="231"/>
      <c r="IQ228" s="231"/>
      <c r="IR228" s="231"/>
      <c r="IS228" s="231"/>
      <c r="IT228" s="231"/>
    </row>
    <row r="229" spans="1:254" s="228" customFormat="1">
      <c r="A229" s="33" t="s">
        <v>1868</v>
      </c>
      <c r="B229" s="259" t="s">
        <v>342</v>
      </c>
      <c r="C229" s="34" t="s">
        <v>1827</v>
      </c>
      <c r="D229" s="263">
        <f t="shared" si="65"/>
        <v>15</v>
      </c>
      <c r="E229" s="263">
        <f t="shared" si="65"/>
        <v>14</v>
      </c>
      <c r="F229" s="33"/>
      <c r="G229" s="33"/>
      <c r="H229" s="33">
        <v>15</v>
      </c>
      <c r="I229" s="33">
        <v>14</v>
      </c>
      <c r="J229" s="33"/>
      <c r="K229" s="33"/>
      <c r="L229" s="263">
        <f t="shared" si="66"/>
        <v>0</v>
      </c>
      <c r="M229" s="263">
        <f t="shared" si="66"/>
        <v>0</v>
      </c>
      <c r="N229" s="33"/>
      <c r="O229" s="33"/>
      <c r="P229" s="33"/>
      <c r="Q229" s="33"/>
      <c r="IP229" s="231"/>
      <c r="IQ229" s="231"/>
      <c r="IR229" s="231"/>
      <c r="IS229" s="231"/>
      <c r="IT229" s="231"/>
    </row>
    <row r="230" spans="1:254" s="228" customFormat="1" ht="28.5">
      <c r="A230" s="33" t="s">
        <v>1869</v>
      </c>
      <c r="B230" s="259" t="s">
        <v>1870</v>
      </c>
      <c r="C230" s="34" t="s">
        <v>33</v>
      </c>
      <c r="D230" s="263">
        <f t="shared" si="65"/>
        <v>14</v>
      </c>
      <c r="E230" s="263">
        <f t="shared" si="65"/>
        <v>14</v>
      </c>
      <c r="F230" s="33"/>
      <c r="G230" s="33"/>
      <c r="H230" s="33">
        <v>14</v>
      </c>
      <c r="I230" s="33">
        <v>14</v>
      </c>
      <c r="J230" s="33"/>
      <c r="K230" s="33"/>
      <c r="L230" s="263">
        <f t="shared" si="66"/>
        <v>0</v>
      </c>
      <c r="M230" s="263">
        <f t="shared" si="66"/>
        <v>0</v>
      </c>
      <c r="N230" s="33"/>
      <c r="O230" s="33"/>
      <c r="P230" s="33"/>
      <c r="Q230" s="33"/>
      <c r="IP230" s="231"/>
      <c r="IQ230" s="231"/>
      <c r="IR230" s="231"/>
      <c r="IS230" s="231"/>
      <c r="IT230" s="231"/>
    </row>
    <row r="231" spans="1:254" s="228" customFormat="1" ht="28.5">
      <c r="A231" s="33" t="s">
        <v>1845</v>
      </c>
      <c r="B231" s="259" t="s">
        <v>1846</v>
      </c>
      <c r="C231" s="34" t="s">
        <v>34</v>
      </c>
      <c r="D231" s="263">
        <f t="shared" si="65"/>
        <v>15</v>
      </c>
      <c r="E231" s="263">
        <f t="shared" si="65"/>
        <v>11</v>
      </c>
      <c r="F231" s="33"/>
      <c r="G231" s="33"/>
      <c r="H231" s="33">
        <v>15</v>
      </c>
      <c r="I231" s="33">
        <v>11</v>
      </c>
      <c r="J231" s="33"/>
      <c r="K231" s="33"/>
      <c r="L231" s="263">
        <f t="shared" si="66"/>
        <v>0</v>
      </c>
      <c r="M231" s="263">
        <f t="shared" si="66"/>
        <v>0</v>
      </c>
      <c r="N231" s="33"/>
      <c r="O231" s="33"/>
      <c r="P231" s="33"/>
      <c r="Q231" s="33"/>
      <c r="IP231" s="231"/>
      <c r="IQ231" s="231"/>
      <c r="IR231" s="231"/>
      <c r="IS231" s="231"/>
      <c r="IT231" s="231"/>
    </row>
    <row r="232" spans="1:254" s="228" customFormat="1">
      <c r="A232" s="33" t="s">
        <v>241</v>
      </c>
      <c r="B232" s="36" t="s">
        <v>204</v>
      </c>
      <c r="C232" s="34" t="s">
        <v>35</v>
      </c>
      <c r="D232" s="263">
        <f t="shared" si="65"/>
        <v>15</v>
      </c>
      <c r="E232" s="263">
        <f t="shared" si="65"/>
        <v>0</v>
      </c>
      <c r="F232" s="33"/>
      <c r="G232" s="33"/>
      <c r="H232" s="33">
        <v>15</v>
      </c>
      <c r="I232" s="33">
        <v>0</v>
      </c>
      <c r="J232" s="33"/>
      <c r="K232" s="33"/>
      <c r="L232" s="263">
        <f t="shared" si="66"/>
        <v>0</v>
      </c>
      <c r="M232" s="263">
        <f t="shared" si="66"/>
        <v>0</v>
      </c>
      <c r="N232" s="33"/>
      <c r="O232" s="33"/>
      <c r="P232" s="33"/>
      <c r="Q232" s="33"/>
      <c r="IP232" s="231"/>
      <c r="IQ232" s="231"/>
      <c r="IR232" s="231"/>
      <c r="IS232" s="231"/>
      <c r="IT232" s="231"/>
    </row>
    <row r="233" spans="1:254" s="228" customFormat="1" ht="18" customHeight="1">
      <c r="A233" s="258" t="s">
        <v>1871</v>
      </c>
      <c r="B233" s="258"/>
      <c r="C233" s="258"/>
      <c r="D233" s="250">
        <f>SUM(D234:D238)</f>
        <v>95</v>
      </c>
      <c r="E233" s="250">
        <f t="shared" ref="E233:Q233" si="67">SUM(E234:E238)</f>
        <v>19</v>
      </c>
      <c r="F233" s="250">
        <f t="shared" si="67"/>
        <v>0</v>
      </c>
      <c r="G233" s="250">
        <f t="shared" si="67"/>
        <v>0</v>
      </c>
      <c r="H233" s="250">
        <f t="shared" si="67"/>
        <v>95</v>
      </c>
      <c r="I233" s="250">
        <f t="shared" si="67"/>
        <v>19</v>
      </c>
      <c r="J233" s="250">
        <f t="shared" si="67"/>
        <v>0</v>
      </c>
      <c r="K233" s="250">
        <f t="shared" si="67"/>
        <v>0</v>
      </c>
      <c r="L233" s="250">
        <f t="shared" si="67"/>
        <v>3</v>
      </c>
      <c r="M233" s="250">
        <f t="shared" si="67"/>
        <v>0</v>
      </c>
      <c r="N233" s="250">
        <f t="shared" si="67"/>
        <v>3</v>
      </c>
      <c r="O233" s="250">
        <f t="shared" si="67"/>
        <v>0</v>
      </c>
      <c r="P233" s="250">
        <f t="shared" si="67"/>
        <v>0</v>
      </c>
      <c r="Q233" s="250">
        <f t="shared" si="67"/>
        <v>0</v>
      </c>
      <c r="IP233" s="231"/>
      <c r="IQ233" s="231"/>
      <c r="IR233" s="231"/>
      <c r="IS233" s="231"/>
      <c r="IT233" s="231"/>
    </row>
    <row r="234" spans="1:254" s="228" customFormat="1">
      <c r="A234" s="33" t="s">
        <v>114</v>
      </c>
      <c r="B234" s="259" t="s">
        <v>115</v>
      </c>
      <c r="C234" s="34" t="s">
        <v>14</v>
      </c>
      <c r="D234" s="33">
        <f t="shared" ref="D234:E238" si="68">+F234+H234+J234</f>
        <v>15</v>
      </c>
      <c r="E234" s="33">
        <f t="shared" si="68"/>
        <v>0</v>
      </c>
      <c r="F234" s="33"/>
      <c r="G234" s="33"/>
      <c r="H234" s="33">
        <v>15</v>
      </c>
      <c r="I234" s="33">
        <v>0</v>
      </c>
      <c r="J234" s="33"/>
      <c r="K234" s="33"/>
      <c r="L234" s="33">
        <f>N234+P234</f>
        <v>0</v>
      </c>
      <c r="M234" s="33"/>
      <c r="N234" s="33">
        <v>0</v>
      </c>
      <c r="O234" s="33">
        <v>0</v>
      </c>
      <c r="P234" s="33">
        <v>0</v>
      </c>
      <c r="Q234" s="33">
        <v>0</v>
      </c>
      <c r="IP234" s="231"/>
      <c r="IQ234" s="231"/>
      <c r="IR234" s="231"/>
      <c r="IS234" s="231"/>
      <c r="IT234" s="231"/>
    </row>
    <row r="235" spans="1:254" s="228" customFormat="1">
      <c r="A235" s="33" t="s">
        <v>1872</v>
      </c>
      <c r="B235" s="259" t="s">
        <v>1873</v>
      </c>
      <c r="C235" s="34" t="s">
        <v>15</v>
      </c>
      <c r="D235" s="33">
        <f t="shared" si="68"/>
        <v>26</v>
      </c>
      <c r="E235" s="33">
        <f t="shared" si="68"/>
        <v>3</v>
      </c>
      <c r="F235" s="33"/>
      <c r="G235" s="33"/>
      <c r="H235" s="33">
        <v>26</v>
      </c>
      <c r="I235" s="33">
        <v>3</v>
      </c>
      <c r="J235" s="33"/>
      <c r="K235" s="33"/>
      <c r="L235" s="33">
        <f>N235+P235</f>
        <v>0</v>
      </c>
      <c r="M235" s="33"/>
      <c r="N235" s="33"/>
      <c r="O235" s="33"/>
      <c r="P235" s="33"/>
      <c r="Q235" s="33"/>
      <c r="IP235" s="231"/>
      <c r="IQ235" s="231"/>
      <c r="IR235" s="231"/>
      <c r="IS235" s="231"/>
      <c r="IT235" s="231"/>
    </row>
    <row r="236" spans="1:254" s="228" customFormat="1">
      <c r="A236" s="33" t="s">
        <v>44</v>
      </c>
      <c r="B236" s="36" t="s">
        <v>45</v>
      </c>
      <c r="C236" s="34" t="s">
        <v>16</v>
      </c>
      <c r="D236" s="33">
        <f t="shared" si="68"/>
        <v>30</v>
      </c>
      <c r="E236" s="33">
        <f t="shared" si="68"/>
        <v>0</v>
      </c>
      <c r="F236" s="33"/>
      <c r="G236" s="33"/>
      <c r="H236" s="33">
        <v>30</v>
      </c>
      <c r="I236" s="33">
        <v>0</v>
      </c>
      <c r="J236" s="33"/>
      <c r="K236" s="33"/>
      <c r="L236" s="33">
        <v>1</v>
      </c>
      <c r="M236" s="33"/>
      <c r="N236" s="33">
        <v>1</v>
      </c>
      <c r="O236" s="33"/>
      <c r="P236" s="33"/>
      <c r="Q236" s="33"/>
      <c r="IP236" s="231"/>
      <c r="IQ236" s="231"/>
      <c r="IR236" s="231"/>
      <c r="IS236" s="231"/>
      <c r="IT236" s="231"/>
    </row>
    <row r="237" spans="1:254" s="228" customFormat="1">
      <c r="A237" s="38" t="s">
        <v>65</v>
      </c>
      <c r="B237" s="46" t="s">
        <v>66</v>
      </c>
      <c r="C237" s="34" t="s">
        <v>17</v>
      </c>
      <c r="D237" s="33">
        <f t="shared" si="68"/>
        <v>12</v>
      </c>
      <c r="E237" s="33">
        <f t="shared" si="68"/>
        <v>4</v>
      </c>
      <c r="F237" s="33"/>
      <c r="G237" s="33"/>
      <c r="H237" s="33">
        <v>12</v>
      </c>
      <c r="I237" s="33">
        <v>4</v>
      </c>
      <c r="J237" s="33"/>
      <c r="K237" s="33"/>
      <c r="L237" s="33">
        <v>2</v>
      </c>
      <c r="M237" s="33"/>
      <c r="N237" s="33">
        <v>2</v>
      </c>
      <c r="O237" s="33"/>
      <c r="P237" s="33"/>
      <c r="Q237" s="33"/>
      <c r="IP237" s="231"/>
      <c r="IQ237" s="231"/>
      <c r="IR237" s="231"/>
      <c r="IS237" s="231"/>
      <c r="IT237" s="231"/>
    </row>
    <row r="238" spans="1:254" s="228" customFormat="1">
      <c r="A238" s="38" t="s">
        <v>1277</v>
      </c>
      <c r="B238" s="259" t="s">
        <v>112</v>
      </c>
      <c r="C238" s="264" t="s">
        <v>21</v>
      </c>
      <c r="D238" s="33">
        <f t="shared" si="68"/>
        <v>12</v>
      </c>
      <c r="E238" s="33">
        <f t="shared" si="68"/>
        <v>12</v>
      </c>
      <c r="F238" s="33"/>
      <c r="G238" s="33"/>
      <c r="H238" s="33">
        <v>12</v>
      </c>
      <c r="I238" s="33">
        <v>12</v>
      </c>
      <c r="J238" s="33"/>
      <c r="K238" s="33"/>
      <c r="L238" s="33">
        <f>N238+P238</f>
        <v>0</v>
      </c>
      <c r="M238" s="33"/>
      <c r="N238" s="33"/>
      <c r="O238" s="33"/>
      <c r="P238" s="33"/>
      <c r="Q238" s="33"/>
      <c r="IP238" s="231"/>
      <c r="IQ238" s="231"/>
      <c r="IR238" s="231"/>
      <c r="IS238" s="231"/>
      <c r="IT238" s="231"/>
    </row>
    <row r="239" spans="1:254" s="228" customFormat="1" ht="18" customHeight="1">
      <c r="A239" s="258" t="s">
        <v>364</v>
      </c>
      <c r="B239" s="258"/>
      <c r="C239" s="258"/>
      <c r="D239" s="250">
        <f>SUM(D240:D250)</f>
        <v>191</v>
      </c>
      <c r="E239" s="250">
        <f t="shared" ref="E239:Q239" si="69">SUM(E240:E250)</f>
        <v>73</v>
      </c>
      <c r="F239" s="250">
        <f t="shared" si="69"/>
        <v>0</v>
      </c>
      <c r="G239" s="250">
        <f t="shared" si="69"/>
        <v>0</v>
      </c>
      <c r="H239" s="250">
        <f t="shared" si="69"/>
        <v>163</v>
      </c>
      <c r="I239" s="250">
        <f t="shared" si="69"/>
        <v>57</v>
      </c>
      <c r="J239" s="250">
        <f t="shared" si="69"/>
        <v>28</v>
      </c>
      <c r="K239" s="250">
        <f t="shared" si="69"/>
        <v>16</v>
      </c>
      <c r="L239" s="250">
        <f t="shared" si="69"/>
        <v>10</v>
      </c>
      <c r="M239" s="250">
        <f t="shared" si="69"/>
        <v>5</v>
      </c>
      <c r="N239" s="250">
        <f t="shared" si="69"/>
        <v>3</v>
      </c>
      <c r="O239" s="250">
        <f t="shared" si="69"/>
        <v>0</v>
      </c>
      <c r="P239" s="250">
        <f t="shared" si="69"/>
        <v>7</v>
      </c>
      <c r="Q239" s="250">
        <f t="shared" si="69"/>
        <v>5</v>
      </c>
      <c r="IP239" s="231"/>
      <c r="IQ239" s="231"/>
      <c r="IR239" s="231"/>
      <c r="IS239" s="231"/>
      <c r="IT239" s="231"/>
    </row>
    <row r="240" spans="1:254" s="228" customFormat="1">
      <c r="A240" s="33" t="s">
        <v>53</v>
      </c>
      <c r="B240" s="46" t="s">
        <v>54</v>
      </c>
      <c r="C240" s="34" t="s">
        <v>14</v>
      </c>
      <c r="D240" s="33">
        <f>+F240+H240+J240</f>
        <v>33</v>
      </c>
      <c r="E240" s="33">
        <f>+G240+I240+K240</f>
        <v>33</v>
      </c>
      <c r="F240" s="33"/>
      <c r="G240" s="33"/>
      <c r="H240" s="33">
        <v>17</v>
      </c>
      <c r="I240" s="33">
        <v>17</v>
      </c>
      <c r="J240" s="33">
        <v>16</v>
      </c>
      <c r="K240" s="33">
        <v>16</v>
      </c>
      <c r="L240" s="33">
        <f>+N240+P240</f>
        <v>2</v>
      </c>
      <c r="M240" s="33">
        <f>+O240+Q240</f>
        <v>2</v>
      </c>
      <c r="N240" s="33"/>
      <c r="O240" s="33"/>
      <c r="P240" s="33">
        <v>2</v>
      </c>
      <c r="Q240" s="33">
        <v>2</v>
      </c>
      <c r="IP240" s="231"/>
      <c r="IQ240" s="231"/>
      <c r="IR240" s="231"/>
      <c r="IS240" s="231"/>
      <c r="IT240" s="231"/>
    </row>
    <row r="241" spans="1:254" s="228" customFormat="1">
      <c r="A241" s="33" t="s">
        <v>165</v>
      </c>
      <c r="B241" s="46" t="s">
        <v>80</v>
      </c>
      <c r="C241" s="34" t="s">
        <v>15</v>
      </c>
      <c r="D241" s="33">
        <f t="shared" ref="D241:E250" si="70">+F241+H241+J241</f>
        <v>15</v>
      </c>
      <c r="E241" s="33">
        <f t="shared" si="70"/>
        <v>0</v>
      </c>
      <c r="F241" s="33"/>
      <c r="G241" s="33"/>
      <c r="H241" s="33">
        <v>15</v>
      </c>
      <c r="I241" s="33">
        <v>0</v>
      </c>
      <c r="J241" s="33"/>
      <c r="K241" s="33"/>
      <c r="L241" s="33">
        <f t="shared" ref="L241:M250" si="71">+N241+P241</f>
        <v>0</v>
      </c>
      <c r="M241" s="33">
        <f t="shared" si="71"/>
        <v>0</v>
      </c>
      <c r="N241" s="33"/>
      <c r="O241" s="33"/>
      <c r="P241" s="33"/>
      <c r="Q241" s="33"/>
      <c r="IP241" s="231"/>
      <c r="IQ241" s="231"/>
      <c r="IR241" s="231"/>
      <c r="IS241" s="231"/>
      <c r="IT241" s="231"/>
    </row>
    <row r="242" spans="1:254" s="228" customFormat="1">
      <c r="A242" s="33" t="s">
        <v>635</v>
      </c>
      <c r="B242" s="46" t="s">
        <v>367</v>
      </c>
      <c r="C242" s="34" t="s">
        <v>16</v>
      </c>
      <c r="D242" s="33">
        <f t="shared" si="70"/>
        <v>10</v>
      </c>
      <c r="E242" s="33">
        <f t="shared" si="70"/>
        <v>0</v>
      </c>
      <c r="F242" s="33"/>
      <c r="G242" s="33"/>
      <c r="H242" s="33">
        <v>10</v>
      </c>
      <c r="I242" s="33">
        <v>0</v>
      </c>
      <c r="J242" s="33"/>
      <c r="K242" s="33"/>
      <c r="L242" s="33">
        <f t="shared" si="71"/>
        <v>4</v>
      </c>
      <c r="M242" s="33">
        <f t="shared" si="71"/>
        <v>0</v>
      </c>
      <c r="N242" s="33">
        <v>3</v>
      </c>
      <c r="O242" s="33">
        <v>0</v>
      </c>
      <c r="P242" s="33">
        <v>1</v>
      </c>
      <c r="Q242" s="33">
        <v>0</v>
      </c>
      <c r="IP242" s="231"/>
      <c r="IQ242" s="231"/>
      <c r="IR242" s="231"/>
      <c r="IS242" s="231"/>
      <c r="IT242" s="231"/>
    </row>
    <row r="243" spans="1:254" s="228" customFormat="1">
      <c r="A243" s="33" t="s">
        <v>617</v>
      </c>
      <c r="B243" s="46" t="s">
        <v>370</v>
      </c>
      <c r="C243" s="34" t="s">
        <v>17</v>
      </c>
      <c r="D243" s="33">
        <f t="shared" si="70"/>
        <v>26</v>
      </c>
      <c r="E243" s="33">
        <f t="shared" si="70"/>
        <v>4</v>
      </c>
      <c r="F243" s="33"/>
      <c r="G243" s="33"/>
      <c r="H243" s="33">
        <v>26</v>
      </c>
      <c r="I243" s="33">
        <v>4</v>
      </c>
      <c r="J243" s="33"/>
      <c r="K243" s="33"/>
      <c r="L243" s="33">
        <f t="shared" si="71"/>
        <v>1</v>
      </c>
      <c r="M243" s="33">
        <f t="shared" si="71"/>
        <v>0</v>
      </c>
      <c r="N243" s="33"/>
      <c r="O243" s="33"/>
      <c r="P243" s="33">
        <v>1</v>
      </c>
      <c r="Q243" s="33">
        <v>0</v>
      </c>
      <c r="IP243" s="231"/>
      <c r="IQ243" s="231"/>
      <c r="IR243" s="231"/>
      <c r="IS243" s="231"/>
      <c r="IT243" s="231"/>
    </row>
    <row r="244" spans="1:254" s="228" customFormat="1">
      <c r="A244" s="33" t="s">
        <v>59</v>
      </c>
      <c r="B244" s="46" t="s">
        <v>1022</v>
      </c>
      <c r="C244" s="34" t="s">
        <v>21</v>
      </c>
      <c r="D244" s="33">
        <f t="shared" si="70"/>
        <v>30</v>
      </c>
      <c r="E244" s="33">
        <f t="shared" si="70"/>
        <v>0</v>
      </c>
      <c r="F244" s="33"/>
      <c r="G244" s="33"/>
      <c r="H244" s="33">
        <v>30</v>
      </c>
      <c r="I244" s="33">
        <v>0</v>
      </c>
      <c r="J244" s="33"/>
      <c r="K244" s="33"/>
      <c r="L244" s="33">
        <f t="shared" si="71"/>
        <v>0</v>
      </c>
      <c r="M244" s="33">
        <f t="shared" si="71"/>
        <v>0</v>
      </c>
      <c r="N244" s="33"/>
      <c r="O244" s="33"/>
      <c r="P244" s="33"/>
      <c r="Q244" s="33"/>
      <c r="IP244" s="231"/>
      <c r="IQ244" s="231"/>
      <c r="IR244" s="231"/>
      <c r="IS244" s="231"/>
      <c r="IT244" s="231"/>
    </row>
    <row r="245" spans="1:254" s="228" customFormat="1">
      <c r="A245" s="33" t="s">
        <v>41</v>
      </c>
      <c r="B245" s="46" t="s">
        <v>42</v>
      </c>
      <c r="C245" s="34" t="s">
        <v>22</v>
      </c>
      <c r="D245" s="33">
        <f t="shared" si="70"/>
        <v>19</v>
      </c>
      <c r="E245" s="33">
        <f t="shared" si="70"/>
        <v>19</v>
      </c>
      <c r="F245" s="33"/>
      <c r="G245" s="33"/>
      <c r="H245" s="33">
        <v>19</v>
      </c>
      <c r="I245" s="33">
        <v>19</v>
      </c>
      <c r="J245" s="33"/>
      <c r="K245" s="33"/>
      <c r="L245" s="33">
        <f t="shared" si="71"/>
        <v>0</v>
      </c>
      <c r="M245" s="33">
        <f t="shared" si="71"/>
        <v>0</v>
      </c>
      <c r="N245" s="33"/>
      <c r="O245" s="33"/>
      <c r="P245" s="33"/>
      <c r="Q245" s="33"/>
      <c r="IP245" s="231"/>
      <c r="IQ245" s="231"/>
      <c r="IR245" s="231"/>
      <c r="IS245" s="231"/>
      <c r="IT245" s="231"/>
    </row>
    <row r="246" spans="1:254" s="228" customFormat="1">
      <c r="A246" s="33" t="s">
        <v>1650</v>
      </c>
      <c r="B246" s="46" t="s">
        <v>374</v>
      </c>
      <c r="C246" s="34" t="s">
        <v>23</v>
      </c>
      <c r="D246" s="33">
        <f t="shared" si="70"/>
        <v>6</v>
      </c>
      <c r="E246" s="33">
        <f t="shared" si="70"/>
        <v>5</v>
      </c>
      <c r="F246" s="33"/>
      <c r="G246" s="33"/>
      <c r="H246" s="33">
        <v>6</v>
      </c>
      <c r="I246" s="33">
        <v>5</v>
      </c>
      <c r="J246" s="33"/>
      <c r="K246" s="33"/>
      <c r="L246" s="33">
        <f t="shared" si="71"/>
        <v>2</v>
      </c>
      <c r="M246" s="33">
        <f t="shared" si="71"/>
        <v>2</v>
      </c>
      <c r="N246" s="33"/>
      <c r="O246" s="33"/>
      <c r="P246" s="33">
        <v>2</v>
      </c>
      <c r="Q246" s="33">
        <v>2</v>
      </c>
      <c r="IP246" s="231"/>
      <c r="IQ246" s="231"/>
      <c r="IR246" s="231"/>
      <c r="IS246" s="231"/>
      <c r="IT246" s="231"/>
    </row>
    <row r="247" spans="1:254" s="228" customFormat="1">
      <c r="A247" s="33" t="s">
        <v>1874</v>
      </c>
      <c r="B247" s="46" t="s">
        <v>1875</v>
      </c>
      <c r="C247" s="34" t="s">
        <v>24</v>
      </c>
      <c r="D247" s="33">
        <f t="shared" si="70"/>
        <v>11</v>
      </c>
      <c r="E247" s="33">
        <f t="shared" si="70"/>
        <v>6</v>
      </c>
      <c r="F247" s="33"/>
      <c r="G247" s="33"/>
      <c r="H247" s="33">
        <v>11</v>
      </c>
      <c r="I247" s="33">
        <v>6</v>
      </c>
      <c r="J247" s="33"/>
      <c r="K247" s="33"/>
      <c r="L247" s="33">
        <f t="shared" si="71"/>
        <v>1</v>
      </c>
      <c r="M247" s="33">
        <f t="shared" si="71"/>
        <v>1</v>
      </c>
      <c r="N247" s="33"/>
      <c r="O247" s="33"/>
      <c r="P247" s="33">
        <v>1</v>
      </c>
      <c r="Q247" s="33">
        <v>1</v>
      </c>
      <c r="IP247" s="231"/>
      <c r="IQ247" s="231"/>
      <c r="IR247" s="231"/>
      <c r="IS247" s="231"/>
      <c r="IT247" s="231"/>
    </row>
    <row r="248" spans="1:254" s="228" customFormat="1">
      <c r="A248" s="265" t="s">
        <v>1876</v>
      </c>
      <c r="B248" s="46" t="s">
        <v>1877</v>
      </c>
      <c r="C248" s="34" t="s">
        <v>25</v>
      </c>
      <c r="D248" s="33">
        <f t="shared" si="70"/>
        <v>20</v>
      </c>
      <c r="E248" s="33">
        <f t="shared" si="70"/>
        <v>6</v>
      </c>
      <c r="F248" s="33"/>
      <c r="G248" s="33"/>
      <c r="H248" s="33">
        <v>20</v>
      </c>
      <c r="I248" s="33">
        <v>6</v>
      </c>
      <c r="J248" s="33"/>
      <c r="K248" s="33"/>
      <c r="L248" s="33">
        <f t="shared" si="71"/>
        <v>0</v>
      </c>
      <c r="M248" s="33">
        <f t="shared" si="71"/>
        <v>0</v>
      </c>
      <c r="N248" s="33"/>
      <c r="O248" s="33"/>
      <c r="P248" s="33"/>
      <c r="Q248" s="33"/>
      <c r="IP248" s="231"/>
      <c r="IQ248" s="231"/>
      <c r="IR248" s="231"/>
      <c r="IS248" s="231"/>
      <c r="IT248" s="231"/>
    </row>
    <row r="249" spans="1:254" s="228" customFormat="1">
      <c r="A249" s="265" t="s">
        <v>1853</v>
      </c>
      <c r="B249" s="46" t="s">
        <v>140</v>
      </c>
      <c r="C249" s="34" t="s">
        <v>26</v>
      </c>
      <c r="D249" s="33">
        <f t="shared" si="70"/>
        <v>9</v>
      </c>
      <c r="E249" s="33">
        <f t="shared" si="70"/>
        <v>0</v>
      </c>
      <c r="F249" s="33"/>
      <c r="G249" s="33"/>
      <c r="H249" s="33">
        <v>9</v>
      </c>
      <c r="I249" s="33">
        <v>0</v>
      </c>
      <c r="J249" s="33"/>
      <c r="K249" s="33"/>
      <c r="L249" s="33">
        <f t="shared" si="71"/>
        <v>0</v>
      </c>
      <c r="M249" s="33">
        <f t="shared" si="71"/>
        <v>0</v>
      </c>
      <c r="N249" s="33"/>
      <c r="O249" s="33"/>
      <c r="P249" s="33"/>
      <c r="Q249" s="33"/>
      <c r="IP249" s="231"/>
      <c r="IQ249" s="231"/>
      <c r="IR249" s="231"/>
      <c r="IS249" s="231"/>
      <c r="IT249" s="231"/>
    </row>
    <row r="250" spans="1:254" s="228" customFormat="1">
      <c r="A250" s="33" t="s">
        <v>50</v>
      </c>
      <c r="B250" s="46" t="s">
        <v>51</v>
      </c>
      <c r="C250" s="33">
        <v>11</v>
      </c>
      <c r="D250" s="33">
        <f t="shared" si="70"/>
        <v>12</v>
      </c>
      <c r="E250" s="33">
        <f t="shared" si="70"/>
        <v>0</v>
      </c>
      <c r="F250" s="33"/>
      <c r="G250" s="33"/>
      <c r="H250" s="33"/>
      <c r="I250" s="33"/>
      <c r="J250" s="33">
        <v>12</v>
      </c>
      <c r="K250" s="33">
        <v>0</v>
      </c>
      <c r="L250" s="33">
        <f t="shared" si="71"/>
        <v>0</v>
      </c>
      <c r="M250" s="33">
        <f t="shared" si="71"/>
        <v>0</v>
      </c>
      <c r="N250" s="33"/>
      <c r="O250" s="33"/>
      <c r="P250" s="33"/>
      <c r="Q250" s="33"/>
      <c r="IP250" s="231"/>
      <c r="IQ250" s="231"/>
      <c r="IR250" s="231"/>
      <c r="IS250" s="231"/>
      <c r="IT250" s="231"/>
    </row>
    <row r="251" spans="1:254" s="228" customFormat="1" ht="18" customHeight="1">
      <c r="A251" s="258" t="s">
        <v>381</v>
      </c>
      <c r="B251" s="258"/>
      <c r="C251" s="258"/>
      <c r="D251" s="250">
        <f>SUM(D252:D259)</f>
        <v>124</v>
      </c>
      <c r="E251" s="250">
        <f t="shared" ref="E251:Q251" si="72">SUM(E252:E259)</f>
        <v>32</v>
      </c>
      <c r="F251" s="250">
        <f t="shared" si="72"/>
        <v>0</v>
      </c>
      <c r="G251" s="250">
        <f t="shared" si="72"/>
        <v>0</v>
      </c>
      <c r="H251" s="250">
        <f t="shared" si="72"/>
        <v>117</v>
      </c>
      <c r="I251" s="250">
        <f t="shared" si="72"/>
        <v>29</v>
      </c>
      <c r="J251" s="250">
        <f t="shared" si="72"/>
        <v>7</v>
      </c>
      <c r="K251" s="250">
        <f t="shared" si="72"/>
        <v>3</v>
      </c>
      <c r="L251" s="250">
        <f t="shared" si="72"/>
        <v>15</v>
      </c>
      <c r="M251" s="250">
        <f t="shared" si="72"/>
        <v>6</v>
      </c>
      <c r="N251" s="250">
        <f t="shared" si="72"/>
        <v>6</v>
      </c>
      <c r="O251" s="250">
        <f t="shared" si="72"/>
        <v>2</v>
      </c>
      <c r="P251" s="250">
        <f t="shared" si="72"/>
        <v>9</v>
      </c>
      <c r="Q251" s="250">
        <f t="shared" si="72"/>
        <v>4</v>
      </c>
      <c r="IP251" s="231"/>
      <c r="IQ251" s="231"/>
      <c r="IR251" s="231"/>
      <c r="IS251" s="231"/>
      <c r="IT251" s="231"/>
    </row>
    <row r="252" spans="1:254" s="228" customFormat="1">
      <c r="A252" s="33" t="s">
        <v>59</v>
      </c>
      <c r="B252" s="46" t="s">
        <v>1022</v>
      </c>
      <c r="C252" s="34" t="s">
        <v>14</v>
      </c>
      <c r="D252" s="33">
        <f>+F252+H252+J252</f>
        <v>43</v>
      </c>
      <c r="E252" s="33">
        <f>+G252+I252+K252</f>
        <v>0</v>
      </c>
      <c r="F252" s="33"/>
      <c r="G252" s="33"/>
      <c r="H252" s="33">
        <v>43</v>
      </c>
      <c r="I252" s="33">
        <v>0</v>
      </c>
      <c r="J252" s="33"/>
      <c r="K252" s="33"/>
      <c r="L252" s="33"/>
      <c r="M252" s="33"/>
      <c r="N252" s="33"/>
      <c r="O252" s="33"/>
      <c r="P252" s="33"/>
      <c r="Q252" s="33"/>
      <c r="IP252" s="231"/>
      <c r="IQ252" s="231"/>
      <c r="IR252" s="231"/>
      <c r="IS252" s="231"/>
      <c r="IT252" s="231"/>
    </row>
    <row r="253" spans="1:254" s="228" customFormat="1">
      <c r="A253" s="33" t="s">
        <v>44</v>
      </c>
      <c r="B253" s="39" t="s">
        <v>45</v>
      </c>
      <c r="C253" s="34" t="s">
        <v>15</v>
      </c>
      <c r="D253" s="33">
        <f t="shared" ref="D253:E259" si="73">+F253+H253+J253</f>
        <v>22</v>
      </c>
      <c r="E253" s="33">
        <f t="shared" si="73"/>
        <v>0</v>
      </c>
      <c r="F253" s="33"/>
      <c r="G253" s="33"/>
      <c r="H253" s="33">
        <v>22</v>
      </c>
      <c r="I253" s="33">
        <v>0</v>
      </c>
      <c r="J253" s="260"/>
      <c r="K253" s="260"/>
      <c r="L253" s="33">
        <v>3</v>
      </c>
      <c r="M253" s="33">
        <v>0</v>
      </c>
      <c r="N253" s="33">
        <v>1</v>
      </c>
      <c r="O253" s="33">
        <v>0</v>
      </c>
      <c r="P253" s="33">
        <v>2</v>
      </c>
      <c r="Q253" s="33">
        <v>0</v>
      </c>
      <c r="IP253" s="231"/>
      <c r="IQ253" s="231"/>
      <c r="IR253" s="231"/>
      <c r="IS253" s="231"/>
      <c r="IT253" s="231"/>
    </row>
    <row r="254" spans="1:254" s="228" customFormat="1">
      <c r="A254" s="33" t="s">
        <v>165</v>
      </c>
      <c r="B254" s="46" t="s">
        <v>80</v>
      </c>
      <c r="C254" s="34" t="s">
        <v>16</v>
      </c>
      <c r="D254" s="33">
        <f t="shared" si="73"/>
        <v>15</v>
      </c>
      <c r="E254" s="33">
        <f t="shared" si="73"/>
        <v>0</v>
      </c>
      <c r="F254" s="33"/>
      <c r="G254" s="33"/>
      <c r="H254" s="33">
        <v>15</v>
      </c>
      <c r="I254" s="33">
        <v>0</v>
      </c>
      <c r="J254" s="33"/>
      <c r="K254" s="33"/>
      <c r="L254" s="33">
        <v>3</v>
      </c>
      <c r="M254" s="33">
        <v>0</v>
      </c>
      <c r="N254" s="33">
        <v>1</v>
      </c>
      <c r="O254" s="33">
        <v>0</v>
      </c>
      <c r="P254" s="33">
        <v>2</v>
      </c>
      <c r="Q254" s="33">
        <v>0</v>
      </c>
      <c r="IP254" s="231"/>
      <c r="IQ254" s="231"/>
      <c r="IR254" s="231"/>
      <c r="IS254" s="231"/>
      <c r="IT254" s="231"/>
    </row>
    <row r="255" spans="1:254" s="228" customFormat="1">
      <c r="A255" s="33" t="s">
        <v>228</v>
      </c>
      <c r="B255" s="259" t="s">
        <v>86</v>
      </c>
      <c r="C255" s="34" t="s">
        <v>17</v>
      </c>
      <c r="D255" s="33">
        <f t="shared" si="73"/>
        <v>10</v>
      </c>
      <c r="E255" s="33">
        <f t="shared" si="73"/>
        <v>7</v>
      </c>
      <c r="F255" s="33"/>
      <c r="G255" s="33"/>
      <c r="H255" s="33">
        <v>10</v>
      </c>
      <c r="I255" s="33">
        <v>7</v>
      </c>
      <c r="J255" s="33"/>
      <c r="K255" s="33"/>
      <c r="L255" s="33">
        <v>5</v>
      </c>
      <c r="M255" s="33">
        <v>3</v>
      </c>
      <c r="N255" s="33">
        <v>2</v>
      </c>
      <c r="O255" s="33">
        <v>1</v>
      </c>
      <c r="P255" s="33">
        <v>3</v>
      </c>
      <c r="Q255" s="33">
        <v>2</v>
      </c>
      <c r="IP255" s="231"/>
      <c r="IQ255" s="231"/>
      <c r="IR255" s="231"/>
      <c r="IS255" s="231"/>
      <c r="IT255" s="231"/>
    </row>
    <row r="256" spans="1:254" s="228" customFormat="1">
      <c r="A256" s="33" t="s">
        <v>53</v>
      </c>
      <c r="B256" s="39" t="s">
        <v>173</v>
      </c>
      <c r="C256" s="34" t="s">
        <v>21</v>
      </c>
      <c r="D256" s="33">
        <f t="shared" si="73"/>
        <v>14</v>
      </c>
      <c r="E256" s="33">
        <f t="shared" si="73"/>
        <v>11</v>
      </c>
      <c r="F256" s="33"/>
      <c r="G256" s="33"/>
      <c r="H256" s="33">
        <v>14</v>
      </c>
      <c r="I256" s="33">
        <v>11</v>
      </c>
      <c r="J256" s="33"/>
      <c r="K256" s="33"/>
      <c r="L256" s="33">
        <v>4</v>
      </c>
      <c r="M256" s="33">
        <v>3</v>
      </c>
      <c r="N256" s="33">
        <v>2</v>
      </c>
      <c r="O256" s="33">
        <v>1</v>
      </c>
      <c r="P256" s="33">
        <v>2</v>
      </c>
      <c r="Q256" s="33">
        <v>2</v>
      </c>
      <c r="IP256" s="231"/>
      <c r="IQ256" s="231"/>
      <c r="IR256" s="231"/>
      <c r="IS256" s="231"/>
      <c r="IT256" s="231"/>
    </row>
    <row r="257" spans="1:254" s="228" customFormat="1">
      <c r="A257" s="33" t="s">
        <v>108</v>
      </c>
      <c r="B257" s="39" t="s">
        <v>109</v>
      </c>
      <c r="C257" s="34" t="s">
        <v>22</v>
      </c>
      <c r="D257" s="33">
        <f t="shared" si="73"/>
        <v>6</v>
      </c>
      <c r="E257" s="33">
        <f t="shared" si="73"/>
        <v>4</v>
      </c>
      <c r="F257" s="33"/>
      <c r="G257" s="33"/>
      <c r="H257" s="33">
        <v>6</v>
      </c>
      <c r="I257" s="33">
        <v>4</v>
      </c>
      <c r="J257" s="33"/>
      <c r="K257" s="33"/>
      <c r="L257" s="33"/>
      <c r="M257" s="33"/>
      <c r="N257" s="33"/>
      <c r="O257" s="33"/>
      <c r="P257" s="33"/>
      <c r="Q257" s="33"/>
      <c r="IP257" s="231"/>
      <c r="IQ257" s="231"/>
      <c r="IR257" s="231"/>
      <c r="IS257" s="231"/>
      <c r="IT257" s="231"/>
    </row>
    <row r="258" spans="1:254" s="228" customFormat="1">
      <c r="A258" s="33" t="s">
        <v>41</v>
      </c>
      <c r="B258" s="39" t="s">
        <v>176</v>
      </c>
      <c r="C258" s="34" t="s">
        <v>23</v>
      </c>
      <c r="D258" s="33">
        <f t="shared" si="73"/>
        <v>7</v>
      </c>
      <c r="E258" s="33">
        <f t="shared" si="73"/>
        <v>7</v>
      </c>
      <c r="F258" s="33"/>
      <c r="G258" s="33"/>
      <c r="H258" s="33">
        <v>7</v>
      </c>
      <c r="I258" s="33">
        <v>7</v>
      </c>
      <c r="J258" s="33"/>
      <c r="K258" s="33"/>
      <c r="L258" s="33"/>
      <c r="M258" s="33"/>
      <c r="N258" s="33"/>
      <c r="O258" s="33"/>
      <c r="P258" s="33"/>
      <c r="Q258" s="33"/>
      <c r="IP258" s="231"/>
      <c r="IQ258" s="231"/>
      <c r="IR258" s="231"/>
      <c r="IS258" s="231"/>
      <c r="IT258" s="231"/>
    </row>
    <row r="259" spans="1:254" s="228" customFormat="1">
      <c r="A259" s="33"/>
      <c r="B259" s="46" t="s">
        <v>1848</v>
      </c>
      <c r="C259" s="34"/>
      <c r="D259" s="33">
        <f t="shared" si="73"/>
        <v>7</v>
      </c>
      <c r="E259" s="33">
        <f t="shared" si="73"/>
        <v>3</v>
      </c>
      <c r="F259" s="33"/>
      <c r="G259" s="33"/>
      <c r="H259" s="33"/>
      <c r="I259" s="33"/>
      <c r="J259" s="33">
        <v>7</v>
      </c>
      <c r="K259" s="33">
        <v>3</v>
      </c>
      <c r="L259" s="33"/>
      <c r="M259" s="33"/>
      <c r="N259" s="33"/>
      <c r="O259" s="33"/>
      <c r="P259" s="33"/>
      <c r="Q259" s="33"/>
      <c r="IP259" s="231"/>
      <c r="IQ259" s="231"/>
      <c r="IR259" s="231"/>
      <c r="IS259" s="231"/>
      <c r="IT259" s="231"/>
    </row>
    <row r="260" spans="1:254" s="228" customFormat="1" ht="18" customHeight="1">
      <c r="A260" s="258" t="s">
        <v>392</v>
      </c>
      <c r="B260" s="258"/>
      <c r="C260" s="258"/>
      <c r="D260" s="250">
        <f>SUM(D261:D269)</f>
        <v>165</v>
      </c>
      <c r="E260" s="250">
        <f t="shared" ref="E260:Q260" si="74">SUM(E261:E269)</f>
        <v>85</v>
      </c>
      <c r="F260" s="250">
        <f t="shared" si="74"/>
        <v>0</v>
      </c>
      <c r="G260" s="250">
        <f t="shared" si="74"/>
        <v>0</v>
      </c>
      <c r="H260" s="250">
        <f t="shared" si="74"/>
        <v>155</v>
      </c>
      <c r="I260" s="250">
        <f t="shared" si="74"/>
        <v>80</v>
      </c>
      <c r="J260" s="250">
        <f t="shared" si="74"/>
        <v>10</v>
      </c>
      <c r="K260" s="250">
        <f t="shared" si="74"/>
        <v>5</v>
      </c>
      <c r="L260" s="250">
        <f t="shared" si="74"/>
        <v>4</v>
      </c>
      <c r="M260" s="250">
        <f t="shared" si="74"/>
        <v>3</v>
      </c>
      <c r="N260" s="250">
        <f t="shared" si="74"/>
        <v>0</v>
      </c>
      <c r="O260" s="250">
        <f t="shared" si="74"/>
        <v>0</v>
      </c>
      <c r="P260" s="250">
        <f t="shared" si="74"/>
        <v>4</v>
      </c>
      <c r="Q260" s="250">
        <f t="shared" si="74"/>
        <v>3</v>
      </c>
      <c r="IP260" s="231"/>
      <c r="IQ260" s="231"/>
      <c r="IR260" s="231"/>
      <c r="IS260" s="231"/>
      <c r="IT260" s="231"/>
    </row>
    <row r="261" spans="1:254" s="228" customFormat="1">
      <c r="A261" s="33" t="s">
        <v>44</v>
      </c>
      <c r="B261" s="36" t="s">
        <v>45</v>
      </c>
      <c r="C261" s="255" t="s">
        <v>14</v>
      </c>
      <c r="D261" s="33">
        <f>+F261+H261+J261</f>
        <v>24</v>
      </c>
      <c r="E261" s="33">
        <f>+G261+I261+K261</f>
        <v>4</v>
      </c>
      <c r="F261" s="33"/>
      <c r="G261" s="33"/>
      <c r="H261" s="33">
        <v>24</v>
      </c>
      <c r="I261" s="33">
        <v>4</v>
      </c>
      <c r="J261" s="33"/>
      <c r="K261" s="33"/>
      <c r="L261" s="33">
        <f>+N261+P261</f>
        <v>0</v>
      </c>
      <c r="M261" s="33">
        <f>+O261+Q261</f>
        <v>0</v>
      </c>
      <c r="N261" s="33"/>
      <c r="O261" s="33"/>
      <c r="P261" s="33"/>
      <c r="Q261" s="33"/>
      <c r="IP261" s="231"/>
      <c r="IQ261" s="231"/>
      <c r="IR261" s="231"/>
      <c r="IS261" s="231"/>
      <c r="IT261" s="231"/>
    </row>
    <row r="262" spans="1:254" s="228" customFormat="1">
      <c r="A262" s="33" t="s">
        <v>53</v>
      </c>
      <c r="B262" s="46" t="s">
        <v>54</v>
      </c>
      <c r="C262" s="255" t="s">
        <v>15</v>
      </c>
      <c r="D262" s="33">
        <f t="shared" ref="D262:E269" si="75">+F262+H262+J262</f>
        <v>11</v>
      </c>
      <c r="E262" s="33">
        <f t="shared" si="75"/>
        <v>10</v>
      </c>
      <c r="F262" s="33"/>
      <c r="G262" s="33"/>
      <c r="H262" s="33">
        <v>11</v>
      </c>
      <c r="I262" s="33">
        <v>10</v>
      </c>
      <c r="J262" s="33"/>
      <c r="K262" s="33"/>
      <c r="L262" s="33">
        <f t="shared" ref="L262:M269" si="76">+N262+P262</f>
        <v>0</v>
      </c>
      <c r="M262" s="33">
        <f t="shared" si="76"/>
        <v>0</v>
      </c>
      <c r="N262" s="33"/>
      <c r="O262" s="33"/>
      <c r="P262" s="33"/>
      <c r="Q262" s="33"/>
      <c r="IP262" s="231"/>
      <c r="IQ262" s="231"/>
      <c r="IR262" s="231"/>
      <c r="IS262" s="231"/>
      <c r="IT262" s="231"/>
    </row>
    <row r="263" spans="1:254" s="228" customFormat="1">
      <c r="A263" s="33" t="s">
        <v>62</v>
      </c>
      <c r="B263" s="259" t="s">
        <v>63</v>
      </c>
      <c r="C263" s="255" t="s">
        <v>16</v>
      </c>
      <c r="D263" s="33">
        <f t="shared" si="75"/>
        <v>15</v>
      </c>
      <c r="E263" s="33">
        <f t="shared" si="75"/>
        <v>12</v>
      </c>
      <c r="F263" s="33"/>
      <c r="G263" s="33"/>
      <c r="H263" s="33">
        <v>15</v>
      </c>
      <c r="I263" s="33">
        <v>12</v>
      </c>
      <c r="J263" s="33"/>
      <c r="K263" s="33"/>
      <c r="L263" s="33">
        <f t="shared" si="76"/>
        <v>1</v>
      </c>
      <c r="M263" s="33">
        <f t="shared" si="76"/>
        <v>1</v>
      </c>
      <c r="N263" s="33"/>
      <c r="O263" s="33"/>
      <c r="P263" s="33">
        <v>1</v>
      </c>
      <c r="Q263" s="33">
        <v>1</v>
      </c>
      <c r="IP263" s="231"/>
      <c r="IQ263" s="231"/>
      <c r="IR263" s="231"/>
      <c r="IS263" s="231"/>
      <c r="IT263" s="231"/>
    </row>
    <row r="264" spans="1:254" s="228" customFormat="1">
      <c r="A264" s="35" t="s">
        <v>186</v>
      </c>
      <c r="B264" s="259" t="s">
        <v>143</v>
      </c>
      <c r="C264" s="255" t="s">
        <v>17</v>
      </c>
      <c r="D264" s="33">
        <f t="shared" si="75"/>
        <v>21</v>
      </c>
      <c r="E264" s="33">
        <f t="shared" si="75"/>
        <v>0</v>
      </c>
      <c r="F264" s="33"/>
      <c r="G264" s="33"/>
      <c r="H264" s="33">
        <v>21</v>
      </c>
      <c r="I264" s="33"/>
      <c r="J264" s="33"/>
      <c r="K264" s="33"/>
      <c r="L264" s="33">
        <f t="shared" si="76"/>
        <v>1</v>
      </c>
      <c r="M264" s="33">
        <f t="shared" si="76"/>
        <v>0</v>
      </c>
      <c r="N264" s="33"/>
      <c r="O264" s="33"/>
      <c r="P264" s="33">
        <v>1</v>
      </c>
      <c r="Q264" s="33"/>
      <c r="IP264" s="231"/>
      <c r="IQ264" s="231"/>
      <c r="IR264" s="231"/>
      <c r="IS264" s="231"/>
      <c r="IT264" s="231"/>
    </row>
    <row r="265" spans="1:254" s="228" customFormat="1">
      <c r="A265" s="33" t="s">
        <v>250</v>
      </c>
      <c r="B265" s="36" t="s">
        <v>251</v>
      </c>
      <c r="C265" s="255" t="s">
        <v>21</v>
      </c>
      <c r="D265" s="33">
        <f t="shared" si="75"/>
        <v>15</v>
      </c>
      <c r="E265" s="33">
        <f t="shared" si="75"/>
        <v>15</v>
      </c>
      <c r="F265" s="33"/>
      <c r="G265" s="33"/>
      <c r="H265" s="33">
        <v>15</v>
      </c>
      <c r="I265" s="33">
        <v>15</v>
      </c>
      <c r="J265" s="33"/>
      <c r="K265" s="33"/>
      <c r="L265" s="33">
        <f t="shared" si="76"/>
        <v>2</v>
      </c>
      <c r="M265" s="33">
        <f t="shared" si="76"/>
        <v>2</v>
      </c>
      <c r="N265" s="33"/>
      <c r="O265" s="33"/>
      <c r="P265" s="33">
        <v>2</v>
      </c>
      <c r="Q265" s="33">
        <v>2</v>
      </c>
      <c r="IP265" s="231"/>
      <c r="IQ265" s="231"/>
      <c r="IR265" s="231"/>
      <c r="IS265" s="231"/>
      <c r="IT265" s="231"/>
    </row>
    <row r="266" spans="1:254" s="228" customFormat="1">
      <c r="A266" s="33" t="s">
        <v>400</v>
      </c>
      <c r="B266" s="46" t="s">
        <v>401</v>
      </c>
      <c r="C266" s="255" t="s">
        <v>22</v>
      </c>
      <c r="D266" s="33">
        <f t="shared" si="75"/>
        <v>34</v>
      </c>
      <c r="E266" s="33">
        <f t="shared" si="75"/>
        <v>23</v>
      </c>
      <c r="F266" s="33"/>
      <c r="G266" s="33"/>
      <c r="H266" s="33">
        <v>24</v>
      </c>
      <c r="I266" s="33">
        <v>18</v>
      </c>
      <c r="J266" s="33">
        <v>10</v>
      </c>
      <c r="K266" s="33">
        <v>5</v>
      </c>
      <c r="L266" s="33">
        <f t="shared" si="76"/>
        <v>0</v>
      </c>
      <c r="M266" s="33">
        <f t="shared" si="76"/>
        <v>0</v>
      </c>
      <c r="N266" s="33"/>
      <c r="O266" s="33"/>
      <c r="P266" s="33"/>
      <c r="Q266" s="33"/>
      <c r="IP266" s="231"/>
      <c r="IQ266" s="231"/>
      <c r="IR266" s="231"/>
      <c r="IS266" s="231"/>
      <c r="IT266" s="231"/>
    </row>
    <row r="267" spans="1:254" s="228" customFormat="1">
      <c r="A267" s="33" t="s">
        <v>757</v>
      </c>
      <c r="B267" s="46" t="s">
        <v>1194</v>
      </c>
      <c r="C267" s="255" t="s">
        <v>23</v>
      </c>
      <c r="D267" s="33">
        <f t="shared" si="75"/>
        <v>20</v>
      </c>
      <c r="E267" s="33">
        <f t="shared" si="75"/>
        <v>13</v>
      </c>
      <c r="F267" s="33"/>
      <c r="G267" s="33"/>
      <c r="H267" s="33">
        <v>20</v>
      </c>
      <c r="I267" s="33">
        <v>13</v>
      </c>
      <c r="J267" s="33"/>
      <c r="K267" s="33"/>
      <c r="L267" s="33">
        <f t="shared" si="76"/>
        <v>0</v>
      </c>
      <c r="M267" s="33">
        <f t="shared" si="76"/>
        <v>0</v>
      </c>
      <c r="N267" s="33"/>
      <c r="O267" s="33"/>
      <c r="P267" s="33"/>
      <c r="Q267" s="33"/>
      <c r="IP267" s="231"/>
      <c r="IQ267" s="231"/>
      <c r="IR267" s="231"/>
      <c r="IS267" s="231"/>
      <c r="IT267" s="231"/>
    </row>
    <row r="268" spans="1:254" s="228" customFormat="1">
      <c r="A268" s="35" t="s">
        <v>123</v>
      </c>
      <c r="B268" s="259" t="s">
        <v>1849</v>
      </c>
      <c r="C268" s="255" t="s">
        <v>24</v>
      </c>
      <c r="D268" s="33">
        <f t="shared" si="75"/>
        <v>10</v>
      </c>
      <c r="E268" s="33">
        <f t="shared" si="75"/>
        <v>3</v>
      </c>
      <c r="F268" s="33"/>
      <c r="G268" s="33"/>
      <c r="H268" s="33">
        <v>10</v>
      </c>
      <c r="I268" s="33">
        <v>3</v>
      </c>
      <c r="J268" s="33"/>
      <c r="K268" s="33"/>
      <c r="L268" s="33">
        <f t="shared" si="76"/>
        <v>0</v>
      </c>
      <c r="M268" s="33">
        <f t="shared" si="76"/>
        <v>0</v>
      </c>
      <c r="N268" s="33"/>
      <c r="O268" s="33"/>
      <c r="P268" s="33"/>
      <c r="Q268" s="33"/>
      <c r="IP268" s="231"/>
      <c r="IQ268" s="231"/>
      <c r="IR268" s="231"/>
      <c r="IS268" s="231"/>
      <c r="IT268" s="231"/>
    </row>
    <row r="269" spans="1:254" s="228" customFormat="1">
      <c r="A269" s="33" t="s">
        <v>120</v>
      </c>
      <c r="B269" s="46" t="s">
        <v>256</v>
      </c>
      <c r="C269" s="255" t="s">
        <v>25</v>
      </c>
      <c r="D269" s="33">
        <f t="shared" si="75"/>
        <v>15</v>
      </c>
      <c r="E269" s="33">
        <f t="shared" si="75"/>
        <v>5</v>
      </c>
      <c r="F269" s="33"/>
      <c r="G269" s="33"/>
      <c r="H269" s="33">
        <v>15</v>
      </c>
      <c r="I269" s="33">
        <v>5</v>
      </c>
      <c r="J269" s="33"/>
      <c r="K269" s="33"/>
      <c r="L269" s="33">
        <f t="shared" si="76"/>
        <v>0</v>
      </c>
      <c r="M269" s="33">
        <f t="shared" si="76"/>
        <v>0</v>
      </c>
      <c r="N269" s="33"/>
      <c r="O269" s="33"/>
      <c r="P269" s="33"/>
      <c r="Q269" s="33"/>
      <c r="IP269" s="231"/>
      <c r="IQ269" s="231"/>
      <c r="IR269" s="231"/>
      <c r="IS269" s="231"/>
      <c r="IT269" s="231"/>
    </row>
    <row r="270" spans="1:254" s="228" customFormat="1" ht="29.25" customHeight="1">
      <c r="A270" s="258" t="s">
        <v>1878</v>
      </c>
      <c r="B270" s="258"/>
      <c r="C270" s="258"/>
      <c r="D270" s="250">
        <f>SUM(D271:D278)</f>
        <v>87</v>
      </c>
      <c r="E270" s="250">
        <f t="shared" ref="E270:Q270" si="77">SUM(E271:E278)</f>
        <v>46</v>
      </c>
      <c r="F270" s="250">
        <f t="shared" si="77"/>
        <v>0</v>
      </c>
      <c r="G270" s="250">
        <f t="shared" si="77"/>
        <v>0</v>
      </c>
      <c r="H270" s="250">
        <f t="shared" si="77"/>
        <v>87</v>
      </c>
      <c r="I270" s="250">
        <f t="shared" si="77"/>
        <v>46</v>
      </c>
      <c r="J270" s="250">
        <f t="shared" si="77"/>
        <v>0</v>
      </c>
      <c r="K270" s="250">
        <f t="shared" si="77"/>
        <v>0</v>
      </c>
      <c r="L270" s="250">
        <f t="shared" si="77"/>
        <v>0</v>
      </c>
      <c r="M270" s="250">
        <f t="shared" si="77"/>
        <v>0</v>
      </c>
      <c r="N270" s="250">
        <f t="shared" si="77"/>
        <v>0</v>
      </c>
      <c r="O270" s="250">
        <f t="shared" si="77"/>
        <v>0</v>
      </c>
      <c r="P270" s="250">
        <f t="shared" si="77"/>
        <v>0</v>
      </c>
      <c r="Q270" s="250">
        <f t="shared" si="77"/>
        <v>0</v>
      </c>
      <c r="IP270" s="231"/>
      <c r="IQ270" s="231"/>
      <c r="IR270" s="231"/>
      <c r="IS270" s="231"/>
      <c r="IT270" s="231"/>
    </row>
    <row r="271" spans="1:254" s="228" customFormat="1">
      <c r="A271" s="33" t="s">
        <v>635</v>
      </c>
      <c r="B271" s="46" t="s">
        <v>367</v>
      </c>
      <c r="C271" s="34" t="s">
        <v>14</v>
      </c>
      <c r="D271" s="33">
        <f>+F271+H271+J271</f>
        <v>9</v>
      </c>
      <c r="E271" s="33">
        <f>+G271+I271+K271</f>
        <v>0</v>
      </c>
      <c r="F271" s="33"/>
      <c r="G271" s="33"/>
      <c r="H271" s="33">
        <v>9</v>
      </c>
      <c r="I271" s="33">
        <v>0</v>
      </c>
      <c r="J271" s="33"/>
      <c r="K271" s="33"/>
      <c r="L271" s="33">
        <f>N271+P271</f>
        <v>0</v>
      </c>
      <c r="M271" s="33">
        <f>O271+Q271</f>
        <v>0</v>
      </c>
      <c r="N271" s="33"/>
      <c r="O271" s="33"/>
      <c r="P271" s="33"/>
      <c r="Q271" s="33"/>
      <c r="IP271" s="231"/>
      <c r="IQ271" s="231"/>
      <c r="IR271" s="231"/>
      <c r="IS271" s="231"/>
      <c r="IT271" s="231"/>
    </row>
    <row r="272" spans="1:254" s="228" customFormat="1" ht="28.5">
      <c r="A272" s="33" t="s">
        <v>1415</v>
      </c>
      <c r="B272" s="46" t="s">
        <v>408</v>
      </c>
      <c r="C272" s="34" t="s">
        <v>15</v>
      </c>
      <c r="D272" s="33">
        <f t="shared" ref="D272:E278" si="78">+F272+H272+J272</f>
        <v>7</v>
      </c>
      <c r="E272" s="33">
        <f t="shared" si="78"/>
        <v>6</v>
      </c>
      <c r="F272" s="33"/>
      <c r="G272" s="33"/>
      <c r="H272" s="33">
        <v>7</v>
      </c>
      <c r="I272" s="33">
        <v>6</v>
      </c>
      <c r="J272" s="33"/>
      <c r="K272" s="33"/>
      <c r="L272" s="33">
        <f t="shared" ref="L272:M278" si="79">N272+P272</f>
        <v>0</v>
      </c>
      <c r="M272" s="33">
        <f t="shared" si="79"/>
        <v>0</v>
      </c>
      <c r="N272" s="33"/>
      <c r="O272" s="33"/>
      <c r="P272" s="33"/>
      <c r="Q272" s="33"/>
      <c r="IP272" s="231"/>
      <c r="IQ272" s="231"/>
      <c r="IR272" s="231"/>
      <c r="IS272" s="231"/>
      <c r="IT272" s="231"/>
    </row>
    <row r="273" spans="1:254" s="228" customFormat="1">
      <c r="A273" s="33" t="s">
        <v>53</v>
      </c>
      <c r="B273" s="46" t="s">
        <v>54</v>
      </c>
      <c r="C273" s="34" t="s">
        <v>16</v>
      </c>
      <c r="D273" s="33">
        <f t="shared" si="78"/>
        <v>9</v>
      </c>
      <c r="E273" s="33">
        <f t="shared" si="78"/>
        <v>5</v>
      </c>
      <c r="F273" s="33"/>
      <c r="G273" s="33"/>
      <c r="H273" s="33">
        <v>9</v>
      </c>
      <c r="I273" s="33">
        <v>5</v>
      </c>
      <c r="J273" s="33"/>
      <c r="K273" s="33"/>
      <c r="L273" s="33">
        <f t="shared" si="79"/>
        <v>0</v>
      </c>
      <c r="M273" s="33">
        <f t="shared" si="79"/>
        <v>0</v>
      </c>
      <c r="N273" s="33"/>
      <c r="O273" s="33"/>
      <c r="P273" s="33"/>
      <c r="Q273" s="33"/>
      <c r="IP273" s="231"/>
      <c r="IQ273" s="231"/>
      <c r="IR273" s="231"/>
      <c r="IS273" s="231"/>
      <c r="IT273" s="231"/>
    </row>
    <row r="274" spans="1:254" s="228" customFormat="1">
      <c r="A274" s="33" t="s">
        <v>1355</v>
      </c>
      <c r="B274" s="46" t="s">
        <v>1843</v>
      </c>
      <c r="C274" s="34" t="s">
        <v>17</v>
      </c>
      <c r="D274" s="33">
        <f t="shared" si="78"/>
        <v>13</v>
      </c>
      <c r="E274" s="33">
        <f t="shared" si="78"/>
        <v>4</v>
      </c>
      <c r="F274" s="33"/>
      <c r="G274" s="33"/>
      <c r="H274" s="33">
        <v>13</v>
      </c>
      <c r="I274" s="33">
        <v>4</v>
      </c>
      <c r="J274" s="33"/>
      <c r="K274" s="33"/>
      <c r="L274" s="33">
        <f t="shared" si="79"/>
        <v>0</v>
      </c>
      <c r="M274" s="33">
        <f t="shared" si="79"/>
        <v>0</v>
      </c>
      <c r="N274" s="33"/>
      <c r="O274" s="33"/>
      <c r="P274" s="33"/>
      <c r="Q274" s="33"/>
      <c r="IP274" s="231"/>
      <c r="IQ274" s="231"/>
      <c r="IR274" s="231"/>
      <c r="IS274" s="231"/>
      <c r="IT274" s="231"/>
    </row>
    <row r="275" spans="1:254" s="228" customFormat="1">
      <c r="A275" s="33" t="s">
        <v>1879</v>
      </c>
      <c r="B275" s="46" t="s">
        <v>412</v>
      </c>
      <c r="C275" s="34" t="s">
        <v>21</v>
      </c>
      <c r="D275" s="33">
        <f t="shared" si="78"/>
        <v>9</v>
      </c>
      <c r="E275" s="33">
        <f t="shared" si="78"/>
        <v>0</v>
      </c>
      <c r="F275" s="33"/>
      <c r="G275" s="33"/>
      <c r="H275" s="33">
        <v>9</v>
      </c>
      <c r="I275" s="33">
        <v>0</v>
      </c>
      <c r="J275" s="33"/>
      <c r="K275" s="33"/>
      <c r="L275" s="33">
        <f t="shared" si="79"/>
        <v>0</v>
      </c>
      <c r="M275" s="33">
        <f t="shared" si="79"/>
        <v>0</v>
      </c>
      <c r="N275" s="33"/>
      <c r="O275" s="33"/>
      <c r="P275" s="33"/>
      <c r="Q275" s="33"/>
      <c r="IP275" s="231"/>
      <c r="IQ275" s="231"/>
      <c r="IR275" s="231"/>
      <c r="IS275" s="231"/>
      <c r="IT275" s="231"/>
    </row>
    <row r="276" spans="1:254" s="228" customFormat="1">
      <c r="A276" s="33" t="s">
        <v>1880</v>
      </c>
      <c r="B276" s="46" t="s">
        <v>415</v>
      </c>
      <c r="C276" s="34" t="s">
        <v>22</v>
      </c>
      <c r="D276" s="33">
        <f t="shared" si="78"/>
        <v>17</v>
      </c>
      <c r="E276" s="33">
        <f t="shared" si="78"/>
        <v>16</v>
      </c>
      <c r="F276" s="33"/>
      <c r="G276" s="33"/>
      <c r="H276" s="33">
        <v>17</v>
      </c>
      <c r="I276" s="33">
        <v>16</v>
      </c>
      <c r="J276" s="33"/>
      <c r="K276" s="33"/>
      <c r="L276" s="33">
        <f t="shared" si="79"/>
        <v>0</v>
      </c>
      <c r="M276" s="33">
        <f t="shared" si="79"/>
        <v>0</v>
      </c>
      <c r="N276" s="33"/>
      <c r="O276" s="33"/>
      <c r="P276" s="33"/>
      <c r="Q276" s="33"/>
      <c r="IP276" s="231"/>
      <c r="IQ276" s="231"/>
      <c r="IR276" s="231"/>
      <c r="IS276" s="231"/>
      <c r="IT276" s="231"/>
    </row>
    <row r="277" spans="1:254" s="228" customFormat="1">
      <c r="A277" s="33" t="s">
        <v>41</v>
      </c>
      <c r="B277" s="259" t="s">
        <v>42</v>
      </c>
      <c r="C277" s="34" t="s">
        <v>23</v>
      </c>
      <c r="D277" s="33">
        <f t="shared" si="78"/>
        <v>10</v>
      </c>
      <c r="E277" s="33">
        <f t="shared" si="78"/>
        <v>9</v>
      </c>
      <c r="F277" s="33"/>
      <c r="G277" s="33"/>
      <c r="H277" s="33">
        <v>10</v>
      </c>
      <c r="I277" s="33">
        <v>9</v>
      </c>
      <c r="J277" s="33"/>
      <c r="K277" s="33"/>
      <c r="L277" s="33">
        <f t="shared" si="79"/>
        <v>0</v>
      </c>
      <c r="M277" s="33">
        <f t="shared" si="79"/>
        <v>0</v>
      </c>
      <c r="N277" s="33"/>
      <c r="O277" s="33"/>
      <c r="P277" s="33"/>
      <c r="Q277" s="33"/>
      <c r="IP277" s="231"/>
      <c r="IQ277" s="231"/>
      <c r="IR277" s="231"/>
      <c r="IS277" s="231"/>
      <c r="IT277" s="231"/>
    </row>
    <row r="278" spans="1:254" s="228" customFormat="1">
      <c r="A278" s="33" t="s">
        <v>1353</v>
      </c>
      <c r="B278" s="259" t="s">
        <v>419</v>
      </c>
      <c r="C278" s="34" t="s">
        <v>24</v>
      </c>
      <c r="D278" s="33">
        <f t="shared" si="78"/>
        <v>13</v>
      </c>
      <c r="E278" s="33">
        <f t="shared" si="78"/>
        <v>6</v>
      </c>
      <c r="F278" s="33"/>
      <c r="G278" s="33"/>
      <c r="H278" s="33">
        <v>13</v>
      </c>
      <c r="I278" s="33">
        <v>6</v>
      </c>
      <c r="J278" s="33"/>
      <c r="K278" s="33"/>
      <c r="L278" s="33">
        <f t="shared" si="79"/>
        <v>0</v>
      </c>
      <c r="M278" s="33">
        <f t="shared" si="79"/>
        <v>0</v>
      </c>
      <c r="N278" s="33"/>
      <c r="O278" s="33"/>
      <c r="P278" s="33"/>
      <c r="Q278" s="33"/>
      <c r="IP278" s="231"/>
      <c r="IQ278" s="231"/>
      <c r="IR278" s="231"/>
      <c r="IS278" s="231"/>
      <c r="IT278" s="231"/>
    </row>
    <row r="279" spans="1:254" s="228" customFormat="1" ht="18" customHeight="1">
      <c r="A279" s="258" t="s">
        <v>421</v>
      </c>
      <c r="B279" s="258"/>
      <c r="C279" s="258"/>
      <c r="D279" s="250">
        <f>SUM(D280:D291)</f>
        <v>185</v>
      </c>
      <c r="E279" s="250">
        <f t="shared" ref="E279:Q279" si="80">SUM(E280:E291)</f>
        <v>124</v>
      </c>
      <c r="F279" s="250">
        <f t="shared" si="80"/>
        <v>0</v>
      </c>
      <c r="G279" s="250">
        <f t="shared" si="80"/>
        <v>0</v>
      </c>
      <c r="H279" s="250">
        <f t="shared" si="80"/>
        <v>140</v>
      </c>
      <c r="I279" s="250">
        <f t="shared" si="80"/>
        <v>79</v>
      </c>
      <c r="J279" s="250">
        <f t="shared" si="80"/>
        <v>45</v>
      </c>
      <c r="K279" s="250">
        <f t="shared" si="80"/>
        <v>45</v>
      </c>
      <c r="L279" s="250">
        <f t="shared" si="80"/>
        <v>0</v>
      </c>
      <c r="M279" s="250">
        <f t="shared" si="80"/>
        <v>0</v>
      </c>
      <c r="N279" s="250">
        <f t="shared" si="80"/>
        <v>0</v>
      </c>
      <c r="O279" s="250">
        <f t="shared" si="80"/>
        <v>0</v>
      </c>
      <c r="P279" s="250">
        <f t="shared" si="80"/>
        <v>0</v>
      </c>
      <c r="Q279" s="250">
        <f t="shared" si="80"/>
        <v>0</v>
      </c>
      <c r="IP279" s="231"/>
      <c r="IQ279" s="231"/>
      <c r="IR279" s="231"/>
      <c r="IS279" s="231"/>
      <c r="IT279" s="231"/>
    </row>
    <row r="280" spans="1:254" s="228" customFormat="1">
      <c r="A280" s="33" t="s">
        <v>1355</v>
      </c>
      <c r="B280" s="46" t="s">
        <v>424</v>
      </c>
      <c r="C280" s="255" t="s">
        <v>14</v>
      </c>
      <c r="D280" s="33">
        <f>+F280+H280+J280</f>
        <v>15</v>
      </c>
      <c r="E280" s="33">
        <f>+G280+I280+K280</f>
        <v>15</v>
      </c>
      <c r="F280" s="33"/>
      <c r="G280" s="33"/>
      <c r="H280" s="33"/>
      <c r="I280" s="33"/>
      <c r="J280" s="33">
        <v>15</v>
      </c>
      <c r="K280" s="33">
        <v>15</v>
      </c>
      <c r="L280" s="33"/>
      <c r="M280" s="33"/>
      <c r="N280" s="33"/>
      <c r="O280" s="33"/>
      <c r="P280" s="33"/>
      <c r="Q280" s="33"/>
      <c r="IP280" s="231"/>
      <c r="IQ280" s="231"/>
      <c r="IR280" s="231"/>
      <c r="IS280" s="231"/>
      <c r="IT280" s="231"/>
    </row>
    <row r="281" spans="1:254" s="228" customFormat="1" ht="42.75">
      <c r="A281" s="33" t="s">
        <v>1425</v>
      </c>
      <c r="B281" s="46" t="s">
        <v>427</v>
      </c>
      <c r="C281" s="255" t="s">
        <v>15</v>
      </c>
      <c r="D281" s="33">
        <f t="shared" ref="D281:E291" si="81">+F281+H281+J281</f>
        <v>30</v>
      </c>
      <c r="E281" s="33">
        <f t="shared" si="81"/>
        <v>30</v>
      </c>
      <c r="F281" s="33"/>
      <c r="G281" s="33"/>
      <c r="H281" s="33"/>
      <c r="I281" s="33"/>
      <c r="J281" s="33">
        <v>30</v>
      </c>
      <c r="K281" s="33">
        <v>30</v>
      </c>
      <c r="L281" s="33"/>
      <c r="M281" s="33"/>
      <c r="N281" s="33"/>
      <c r="O281" s="33"/>
      <c r="P281" s="33"/>
      <c r="Q281" s="33"/>
      <c r="IP281" s="231"/>
      <c r="IQ281" s="231"/>
      <c r="IR281" s="231"/>
      <c r="IS281" s="231"/>
      <c r="IT281" s="231"/>
    </row>
    <row r="282" spans="1:254" s="228" customFormat="1">
      <c r="A282" s="33" t="s">
        <v>65</v>
      </c>
      <c r="B282" s="46" t="s">
        <v>163</v>
      </c>
      <c r="C282" s="255" t="s">
        <v>16</v>
      </c>
      <c r="D282" s="33">
        <f t="shared" si="81"/>
        <v>5</v>
      </c>
      <c r="E282" s="33">
        <f t="shared" si="81"/>
        <v>0</v>
      </c>
      <c r="F282" s="33"/>
      <c r="G282" s="33"/>
      <c r="H282" s="33">
        <v>5</v>
      </c>
      <c r="I282" s="33">
        <v>0</v>
      </c>
      <c r="J282" s="33"/>
      <c r="K282" s="33"/>
      <c r="L282" s="33"/>
      <c r="M282" s="33"/>
      <c r="N282" s="33"/>
      <c r="O282" s="33"/>
      <c r="P282" s="33"/>
      <c r="Q282" s="33"/>
      <c r="IP282" s="231"/>
      <c r="IQ282" s="231"/>
      <c r="IR282" s="231"/>
      <c r="IS282" s="231"/>
      <c r="IT282" s="231"/>
    </row>
    <row r="283" spans="1:254" s="228" customFormat="1">
      <c r="A283" s="33" t="s">
        <v>53</v>
      </c>
      <c r="B283" s="46" t="s">
        <v>173</v>
      </c>
      <c r="C283" s="255" t="s">
        <v>17</v>
      </c>
      <c r="D283" s="33">
        <f t="shared" si="81"/>
        <v>6</v>
      </c>
      <c r="E283" s="33">
        <f t="shared" si="81"/>
        <v>3</v>
      </c>
      <c r="F283" s="33"/>
      <c r="G283" s="33"/>
      <c r="H283" s="33">
        <v>6</v>
      </c>
      <c r="I283" s="33">
        <v>3</v>
      </c>
      <c r="J283" s="33"/>
      <c r="K283" s="33"/>
      <c r="L283" s="33"/>
      <c r="M283" s="33"/>
      <c r="N283" s="33"/>
      <c r="O283" s="33"/>
      <c r="P283" s="33"/>
      <c r="Q283" s="33"/>
      <c r="IP283" s="231"/>
      <c r="IQ283" s="231"/>
      <c r="IR283" s="231"/>
      <c r="IS283" s="231"/>
      <c r="IT283" s="231"/>
    </row>
    <row r="284" spans="1:254" s="228" customFormat="1">
      <c r="A284" s="33" t="s">
        <v>41</v>
      </c>
      <c r="B284" s="259" t="s">
        <v>42</v>
      </c>
      <c r="C284" s="255" t="s">
        <v>21</v>
      </c>
      <c r="D284" s="33">
        <f t="shared" si="81"/>
        <v>21</v>
      </c>
      <c r="E284" s="33">
        <f t="shared" si="81"/>
        <v>20</v>
      </c>
      <c r="F284" s="33"/>
      <c r="G284" s="33"/>
      <c r="H284" s="33">
        <v>21</v>
      </c>
      <c r="I284" s="33">
        <v>20</v>
      </c>
      <c r="J284" s="33"/>
      <c r="K284" s="33"/>
      <c r="L284" s="33"/>
      <c r="M284" s="33"/>
      <c r="N284" s="33"/>
      <c r="O284" s="33"/>
      <c r="P284" s="33"/>
      <c r="Q284" s="33"/>
      <c r="IP284" s="231"/>
      <c r="IQ284" s="231"/>
      <c r="IR284" s="231"/>
      <c r="IS284" s="231"/>
      <c r="IT284" s="231"/>
    </row>
    <row r="285" spans="1:254" s="228" customFormat="1">
      <c r="A285" s="33" t="s">
        <v>228</v>
      </c>
      <c r="B285" s="259" t="s">
        <v>86</v>
      </c>
      <c r="C285" s="255" t="s">
        <v>22</v>
      </c>
      <c r="D285" s="33">
        <f t="shared" si="81"/>
        <v>15</v>
      </c>
      <c r="E285" s="33">
        <f t="shared" si="81"/>
        <v>7</v>
      </c>
      <c r="F285" s="33"/>
      <c r="G285" s="33"/>
      <c r="H285" s="33">
        <v>15</v>
      </c>
      <c r="I285" s="33">
        <v>7</v>
      </c>
      <c r="J285" s="33"/>
      <c r="K285" s="33"/>
      <c r="L285" s="33"/>
      <c r="M285" s="33"/>
      <c r="N285" s="33"/>
      <c r="O285" s="33"/>
      <c r="P285" s="33"/>
      <c r="Q285" s="33"/>
      <c r="IP285" s="231"/>
      <c r="IQ285" s="231"/>
      <c r="IR285" s="231"/>
      <c r="IS285" s="231"/>
      <c r="IT285" s="231"/>
    </row>
    <row r="286" spans="1:254" s="228" customFormat="1">
      <c r="A286" s="33" t="s">
        <v>62</v>
      </c>
      <c r="B286" s="46" t="s">
        <v>148</v>
      </c>
      <c r="C286" s="255" t="s">
        <v>23</v>
      </c>
      <c r="D286" s="33">
        <f t="shared" si="81"/>
        <v>12</v>
      </c>
      <c r="E286" s="33">
        <f t="shared" si="81"/>
        <v>8</v>
      </c>
      <c r="F286" s="33"/>
      <c r="G286" s="33"/>
      <c r="H286" s="33">
        <v>12</v>
      </c>
      <c r="I286" s="33">
        <v>8</v>
      </c>
      <c r="J286" s="33"/>
      <c r="K286" s="33"/>
      <c r="L286" s="33"/>
      <c r="M286" s="33"/>
      <c r="N286" s="33"/>
      <c r="O286" s="33"/>
      <c r="P286" s="33"/>
      <c r="Q286" s="33"/>
      <c r="IP286" s="231"/>
      <c r="IQ286" s="231"/>
      <c r="IR286" s="231"/>
      <c r="IS286" s="231"/>
      <c r="IT286" s="231"/>
    </row>
    <row r="287" spans="1:254" s="228" customFormat="1" ht="28.5">
      <c r="A287" s="33" t="s">
        <v>1361</v>
      </c>
      <c r="B287" s="46" t="s">
        <v>437</v>
      </c>
      <c r="C287" s="255" t="s">
        <v>24</v>
      </c>
      <c r="D287" s="33">
        <f t="shared" si="81"/>
        <v>19</v>
      </c>
      <c r="E287" s="33">
        <f t="shared" si="81"/>
        <v>19</v>
      </c>
      <c r="F287" s="33"/>
      <c r="G287" s="33"/>
      <c r="H287" s="33">
        <v>19</v>
      </c>
      <c r="I287" s="33">
        <v>19</v>
      </c>
      <c r="J287" s="33"/>
      <c r="K287" s="33"/>
      <c r="L287" s="33"/>
      <c r="M287" s="33"/>
      <c r="N287" s="33"/>
      <c r="O287" s="33"/>
      <c r="P287" s="33"/>
      <c r="Q287" s="33"/>
      <c r="IP287" s="231"/>
      <c r="IQ287" s="231"/>
      <c r="IR287" s="231"/>
      <c r="IS287" s="231"/>
      <c r="IT287" s="231"/>
    </row>
    <row r="288" spans="1:254" s="228" customFormat="1">
      <c r="A288" s="33" t="s">
        <v>1857</v>
      </c>
      <c r="B288" s="259" t="s">
        <v>1858</v>
      </c>
      <c r="C288" s="255" t="s">
        <v>25</v>
      </c>
      <c r="D288" s="33">
        <f t="shared" si="81"/>
        <v>12</v>
      </c>
      <c r="E288" s="33">
        <f t="shared" si="81"/>
        <v>0</v>
      </c>
      <c r="F288" s="33"/>
      <c r="G288" s="33"/>
      <c r="H288" s="33">
        <v>12</v>
      </c>
      <c r="I288" s="33">
        <v>0</v>
      </c>
      <c r="J288" s="33"/>
      <c r="K288" s="33"/>
      <c r="L288" s="33"/>
      <c r="M288" s="33"/>
      <c r="N288" s="33"/>
      <c r="O288" s="33"/>
      <c r="P288" s="33"/>
      <c r="Q288" s="33"/>
      <c r="IP288" s="231"/>
      <c r="IQ288" s="231"/>
      <c r="IR288" s="231"/>
      <c r="IS288" s="231"/>
      <c r="IT288" s="231"/>
    </row>
    <row r="289" spans="1:254" s="228" customFormat="1">
      <c r="A289" s="33" t="s">
        <v>1881</v>
      </c>
      <c r="B289" s="259" t="s">
        <v>1259</v>
      </c>
      <c r="C289" s="255" t="s">
        <v>26</v>
      </c>
      <c r="D289" s="33">
        <f t="shared" si="81"/>
        <v>9</v>
      </c>
      <c r="E289" s="33">
        <f t="shared" si="81"/>
        <v>2</v>
      </c>
      <c r="F289" s="33"/>
      <c r="G289" s="33"/>
      <c r="H289" s="33">
        <v>9</v>
      </c>
      <c r="I289" s="33">
        <v>2</v>
      </c>
      <c r="J289" s="33"/>
      <c r="K289" s="33"/>
      <c r="L289" s="33"/>
      <c r="M289" s="33"/>
      <c r="N289" s="33"/>
      <c r="O289" s="33"/>
      <c r="P289" s="33"/>
      <c r="Q289" s="33"/>
      <c r="IP289" s="231"/>
      <c r="IQ289" s="231"/>
      <c r="IR289" s="231"/>
      <c r="IS289" s="231"/>
      <c r="IT289" s="231"/>
    </row>
    <row r="290" spans="1:254" s="228" customFormat="1">
      <c r="A290" s="33" t="s">
        <v>628</v>
      </c>
      <c r="B290" s="46" t="s">
        <v>327</v>
      </c>
      <c r="C290" s="255" t="s">
        <v>1803</v>
      </c>
      <c r="D290" s="33">
        <f t="shared" si="81"/>
        <v>12</v>
      </c>
      <c r="E290" s="33">
        <f t="shared" si="81"/>
        <v>10</v>
      </c>
      <c r="F290" s="33"/>
      <c r="G290" s="33"/>
      <c r="H290" s="33">
        <v>12</v>
      </c>
      <c r="I290" s="33">
        <v>10</v>
      </c>
      <c r="J290" s="33"/>
      <c r="K290" s="33"/>
      <c r="L290" s="33"/>
      <c r="M290" s="33"/>
      <c r="N290" s="33"/>
      <c r="O290" s="33"/>
      <c r="P290" s="33"/>
      <c r="Q290" s="33"/>
      <c r="IP290" s="231"/>
      <c r="IQ290" s="231"/>
      <c r="IR290" s="231"/>
      <c r="IS290" s="231"/>
      <c r="IT290" s="231"/>
    </row>
    <row r="291" spans="1:254" s="228" customFormat="1">
      <c r="A291" s="33" t="s">
        <v>757</v>
      </c>
      <c r="B291" s="46" t="s">
        <v>1194</v>
      </c>
      <c r="C291" s="255" t="s">
        <v>27</v>
      </c>
      <c r="D291" s="33">
        <f t="shared" si="81"/>
        <v>29</v>
      </c>
      <c r="E291" s="33">
        <f t="shared" si="81"/>
        <v>10</v>
      </c>
      <c r="F291" s="33"/>
      <c r="G291" s="33"/>
      <c r="H291" s="33">
        <v>29</v>
      </c>
      <c r="I291" s="33">
        <v>10</v>
      </c>
      <c r="J291" s="33"/>
      <c r="K291" s="33"/>
      <c r="L291" s="33"/>
      <c r="M291" s="33"/>
      <c r="N291" s="33"/>
      <c r="O291" s="33"/>
      <c r="P291" s="33"/>
      <c r="Q291" s="33"/>
      <c r="IP291" s="231"/>
      <c r="IQ291" s="231"/>
      <c r="IR291" s="231"/>
      <c r="IS291" s="231"/>
      <c r="IT291" s="231"/>
    </row>
    <row r="292" spans="1:254" s="228" customFormat="1" ht="18" customHeight="1">
      <c r="A292" s="258" t="s">
        <v>449</v>
      </c>
      <c r="B292" s="258"/>
      <c r="C292" s="258"/>
      <c r="D292" s="250">
        <f>SUM(D293:D303)</f>
        <v>172</v>
      </c>
      <c r="E292" s="250">
        <f t="shared" ref="E292:Q292" si="82">SUM(E293:E303)</f>
        <v>74</v>
      </c>
      <c r="F292" s="250">
        <f t="shared" si="82"/>
        <v>0</v>
      </c>
      <c r="G292" s="250">
        <f t="shared" si="82"/>
        <v>0</v>
      </c>
      <c r="H292" s="250">
        <f t="shared" si="82"/>
        <v>128</v>
      </c>
      <c r="I292" s="250">
        <f t="shared" si="82"/>
        <v>30</v>
      </c>
      <c r="J292" s="250">
        <f t="shared" si="82"/>
        <v>44</v>
      </c>
      <c r="K292" s="250">
        <f t="shared" si="82"/>
        <v>44</v>
      </c>
      <c r="L292" s="250">
        <f t="shared" si="82"/>
        <v>0</v>
      </c>
      <c r="M292" s="250">
        <f t="shared" si="82"/>
        <v>0</v>
      </c>
      <c r="N292" s="250">
        <f t="shared" si="82"/>
        <v>0</v>
      </c>
      <c r="O292" s="250">
        <f t="shared" si="82"/>
        <v>0</v>
      </c>
      <c r="P292" s="250">
        <f t="shared" si="82"/>
        <v>0</v>
      </c>
      <c r="Q292" s="250">
        <f t="shared" si="82"/>
        <v>0</v>
      </c>
      <c r="IP292" s="231"/>
      <c r="IQ292" s="231"/>
      <c r="IR292" s="231"/>
      <c r="IS292" s="231"/>
      <c r="IT292" s="231"/>
    </row>
    <row r="293" spans="1:254" s="228" customFormat="1">
      <c r="A293" s="33" t="s">
        <v>53</v>
      </c>
      <c r="B293" s="46" t="s">
        <v>54</v>
      </c>
      <c r="C293" s="255" t="s">
        <v>14</v>
      </c>
      <c r="D293" s="33">
        <f>+F293+H293+J293</f>
        <v>22</v>
      </c>
      <c r="E293" s="33">
        <f>+G293+I293+K293</f>
        <v>14</v>
      </c>
      <c r="F293" s="33"/>
      <c r="G293" s="33"/>
      <c r="H293" s="33">
        <v>22</v>
      </c>
      <c r="I293" s="33">
        <v>14</v>
      </c>
      <c r="J293" s="33"/>
      <c r="K293" s="33"/>
      <c r="L293" s="33">
        <f>N293+P293</f>
        <v>0</v>
      </c>
      <c r="M293" s="33"/>
      <c r="N293" s="33"/>
      <c r="O293" s="33"/>
      <c r="P293" s="33"/>
      <c r="Q293" s="33"/>
      <c r="IP293" s="231"/>
      <c r="IQ293" s="231"/>
      <c r="IR293" s="231"/>
      <c r="IS293" s="231"/>
      <c r="IT293" s="231"/>
    </row>
    <row r="294" spans="1:254" s="228" customFormat="1">
      <c r="A294" s="33" t="s">
        <v>59</v>
      </c>
      <c r="B294" s="46" t="s">
        <v>1022</v>
      </c>
      <c r="C294" s="255" t="s">
        <v>15</v>
      </c>
      <c r="D294" s="33">
        <f t="shared" ref="D294:E303" si="83">+F294+H294+J294</f>
        <v>20</v>
      </c>
      <c r="E294" s="33">
        <f t="shared" si="83"/>
        <v>0</v>
      </c>
      <c r="F294" s="33"/>
      <c r="G294" s="33"/>
      <c r="H294" s="33">
        <v>20</v>
      </c>
      <c r="I294" s="33"/>
      <c r="J294" s="33"/>
      <c r="K294" s="33"/>
      <c r="L294" s="33">
        <f t="shared" ref="L294:L303" si="84">N294+P294</f>
        <v>0</v>
      </c>
      <c r="M294" s="33"/>
      <c r="N294" s="33"/>
      <c r="O294" s="33"/>
      <c r="P294" s="33"/>
      <c r="Q294" s="33"/>
      <c r="IP294" s="231"/>
      <c r="IQ294" s="231"/>
      <c r="IR294" s="231"/>
      <c r="IS294" s="231"/>
      <c r="IT294" s="231"/>
    </row>
    <row r="295" spans="1:254" s="228" customFormat="1">
      <c r="A295" s="38" t="s">
        <v>165</v>
      </c>
      <c r="B295" s="46" t="s">
        <v>80</v>
      </c>
      <c r="C295" s="255" t="s">
        <v>16</v>
      </c>
      <c r="D295" s="33">
        <f t="shared" si="83"/>
        <v>12</v>
      </c>
      <c r="E295" s="33">
        <f t="shared" si="83"/>
        <v>0</v>
      </c>
      <c r="F295" s="33"/>
      <c r="G295" s="33"/>
      <c r="H295" s="33">
        <v>12</v>
      </c>
      <c r="I295" s="33"/>
      <c r="J295" s="33"/>
      <c r="K295" s="33"/>
      <c r="L295" s="33">
        <f t="shared" si="84"/>
        <v>0</v>
      </c>
      <c r="M295" s="33"/>
      <c r="N295" s="33"/>
      <c r="O295" s="33"/>
      <c r="P295" s="33"/>
      <c r="Q295" s="33"/>
      <c r="IP295" s="231"/>
      <c r="IQ295" s="231"/>
      <c r="IR295" s="231"/>
      <c r="IS295" s="231"/>
      <c r="IT295" s="231"/>
    </row>
    <row r="296" spans="1:254" s="228" customFormat="1">
      <c r="A296" s="33" t="s">
        <v>50</v>
      </c>
      <c r="B296" s="46" t="s">
        <v>51</v>
      </c>
      <c r="C296" s="255" t="s">
        <v>17</v>
      </c>
      <c r="D296" s="33">
        <f t="shared" si="83"/>
        <v>14</v>
      </c>
      <c r="E296" s="33">
        <f t="shared" si="83"/>
        <v>0</v>
      </c>
      <c r="F296" s="33"/>
      <c r="G296" s="33"/>
      <c r="H296" s="33">
        <v>14</v>
      </c>
      <c r="I296" s="33"/>
      <c r="J296" s="33"/>
      <c r="K296" s="33"/>
      <c r="L296" s="33">
        <f t="shared" si="84"/>
        <v>0</v>
      </c>
      <c r="M296" s="33"/>
      <c r="N296" s="33"/>
      <c r="O296" s="33"/>
      <c r="P296" s="33"/>
      <c r="Q296" s="33"/>
      <c r="IP296" s="231"/>
      <c r="IQ296" s="231"/>
      <c r="IR296" s="231"/>
      <c r="IS296" s="231"/>
      <c r="IT296" s="231"/>
    </row>
    <row r="297" spans="1:254" s="228" customFormat="1">
      <c r="A297" s="33" t="s">
        <v>228</v>
      </c>
      <c r="B297" s="259" t="s">
        <v>86</v>
      </c>
      <c r="C297" s="34" t="s">
        <v>22</v>
      </c>
      <c r="D297" s="33">
        <f t="shared" si="83"/>
        <v>7</v>
      </c>
      <c r="E297" s="33">
        <f t="shared" si="83"/>
        <v>7</v>
      </c>
      <c r="F297" s="33"/>
      <c r="G297" s="33"/>
      <c r="H297" s="33">
        <v>7</v>
      </c>
      <c r="I297" s="33">
        <v>7</v>
      </c>
      <c r="J297" s="33"/>
      <c r="K297" s="33"/>
      <c r="L297" s="33">
        <f t="shared" si="84"/>
        <v>0</v>
      </c>
      <c r="M297" s="33"/>
      <c r="N297" s="33"/>
      <c r="O297" s="33"/>
      <c r="P297" s="33"/>
      <c r="Q297" s="33"/>
      <c r="IP297" s="231"/>
      <c r="IQ297" s="231"/>
      <c r="IR297" s="231"/>
      <c r="IS297" s="231"/>
      <c r="IT297" s="231"/>
    </row>
    <row r="298" spans="1:254" s="228" customFormat="1">
      <c r="A298" s="33" t="s">
        <v>1353</v>
      </c>
      <c r="B298" s="259" t="s">
        <v>419</v>
      </c>
      <c r="C298" s="34" t="s">
        <v>23</v>
      </c>
      <c r="D298" s="33">
        <f t="shared" si="83"/>
        <v>4</v>
      </c>
      <c r="E298" s="33">
        <f t="shared" si="83"/>
        <v>2</v>
      </c>
      <c r="F298" s="33"/>
      <c r="G298" s="33"/>
      <c r="H298" s="33">
        <v>4</v>
      </c>
      <c r="I298" s="33">
        <v>2</v>
      </c>
      <c r="J298" s="33"/>
      <c r="K298" s="33"/>
      <c r="L298" s="33">
        <f t="shared" si="84"/>
        <v>0</v>
      </c>
      <c r="M298" s="33"/>
      <c r="N298" s="33"/>
      <c r="O298" s="33"/>
      <c r="P298" s="33"/>
      <c r="Q298" s="33"/>
      <c r="IP298" s="231"/>
      <c r="IQ298" s="231"/>
      <c r="IR298" s="231"/>
      <c r="IS298" s="231"/>
      <c r="IT298" s="231"/>
    </row>
    <row r="299" spans="1:254" s="228" customFormat="1">
      <c r="A299" s="35" t="s">
        <v>1274</v>
      </c>
      <c r="B299" s="259" t="s">
        <v>218</v>
      </c>
      <c r="C299" s="34" t="s">
        <v>1882</v>
      </c>
      <c r="D299" s="33">
        <f t="shared" si="83"/>
        <v>7</v>
      </c>
      <c r="E299" s="33">
        <f t="shared" si="83"/>
        <v>2</v>
      </c>
      <c r="F299" s="33"/>
      <c r="G299" s="33"/>
      <c r="H299" s="33">
        <v>7</v>
      </c>
      <c r="I299" s="33">
        <v>2</v>
      </c>
      <c r="J299" s="33"/>
      <c r="K299" s="33"/>
      <c r="L299" s="33">
        <f t="shared" si="84"/>
        <v>0</v>
      </c>
      <c r="M299" s="33"/>
      <c r="N299" s="33"/>
      <c r="O299" s="33"/>
      <c r="P299" s="33"/>
      <c r="Q299" s="33"/>
      <c r="IP299" s="231"/>
      <c r="IQ299" s="231"/>
      <c r="IR299" s="231"/>
      <c r="IS299" s="231"/>
      <c r="IT299" s="231"/>
    </row>
    <row r="300" spans="1:254" s="228" customFormat="1">
      <c r="A300" s="265" t="s">
        <v>258</v>
      </c>
      <c r="B300" s="46" t="s">
        <v>259</v>
      </c>
      <c r="C300" s="34" t="s">
        <v>1883</v>
      </c>
      <c r="D300" s="33">
        <f t="shared" si="83"/>
        <v>13</v>
      </c>
      <c r="E300" s="33">
        <f t="shared" si="83"/>
        <v>3</v>
      </c>
      <c r="F300" s="33"/>
      <c r="G300" s="33"/>
      <c r="H300" s="33">
        <v>13</v>
      </c>
      <c r="I300" s="33">
        <v>3</v>
      </c>
      <c r="J300" s="33"/>
      <c r="K300" s="33"/>
      <c r="L300" s="33">
        <f t="shared" si="84"/>
        <v>0</v>
      </c>
      <c r="M300" s="33"/>
      <c r="N300" s="33"/>
      <c r="O300" s="33"/>
      <c r="P300" s="33"/>
      <c r="Q300" s="33"/>
      <c r="IP300" s="231"/>
      <c r="IQ300" s="231"/>
      <c r="IR300" s="231"/>
      <c r="IS300" s="231"/>
      <c r="IT300" s="231"/>
    </row>
    <row r="301" spans="1:254" s="228" customFormat="1">
      <c r="A301" s="33" t="s">
        <v>65</v>
      </c>
      <c r="B301" s="46" t="s">
        <v>66</v>
      </c>
      <c r="C301" s="34" t="s">
        <v>26</v>
      </c>
      <c r="D301" s="33">
        <f t="shared" si="83"/>
        <v>29</v>
      </c>
      <c r="E301" s="33">
        <f t="shared" si="83"/>
        <v>2</v>
      </c>
      <c r="F301" s="33"/>
      <c r="G301" s="33"/>
      <c r="H301" s="33">
        <v>29</v>
      </c>
      <c r="I301" s="33">
        <v>2</v>
      </c>
      <c r="J301" s="33"/>
      <c r="K301" s="33"/>
      <c r="L301" s="33">
        <f t="shared" si="84"/>
        <v>0</v>
      </c>
      <c r="M301" s="33"/>
      <c r="N301" s="33"/>
      <c r="O301" s="33"/>
      <c r="P301" s="33"/>
      <c r="Q301" s="33"/>
      <c r="IP301" s="231"/>
      <c r="IQ301" s="231"/>
      <c r="IR301" s="231"/>
      <c r="IS301" s="231"/>
      <c r="IT301" s="231"/>
    </row>
    <row r="302" spans="1:254" s="228" customFormat="1" ht="28.5">
      <c r="A302" s="33" t="s">
        <v>1863</v>
      </c>
      <c r="B302" s="259" t="s">
        <v>1864</v>
      </c>
      <c r="C302" s="34" t="s">
        <v>1803</v>
      </c>
      <c r="D302" s="33">
        <f t="shared" si="83"/>
        <v>33</v>
      </c>
      <c r="E302" s="33">
        <f t="shared" si="83"/>
        <v>33</v>
      </c>
      <c r="F302" s="33"/>
      <c r="G302" s="33"/>
      <c r="H302" s="33"/>
      <c r="I302" s="33"/>
      <c r="J302" s="33">
        <v>33</v>
      </c>
      <c r="K302" s="33">
        <v>33</v>
      </c>
      <c r="L302" s="33">
        <f t="shared" si="84"/>
        <v>0</v>
      </c>
      <c r="M302" s="33"/>
      <c r="N302" s="33"/>
      <c r="O302" s="33"/>
      <c r="P302" s="33"/>
      <c r="Q302" s="33"/>
      <c r="IP302" s="231"/>
      <c r="IQ302" s="231"/>
      <c r="IR302" s="231"/>
      <c r="IS302" s="231"/>
      <c r="IT302" s="231"/>
    </row>
    <row r="303" spans="1:254" s="228" customFormat="1">
      <c r="A303" s="33" t="s">
        <v>41</v>
      </c>
      <c r="B303" s="259" t="s">
        <v>42</v>
      </c>
      <c r="C303" s="34" t="s">
        <v>27</v>
      </c>
      <c r="D303" s="33">
        <f t="shared" si="83"/>
        <v>11</v>
      </c>
      <c r="E303" s="33">
        <f t="shared" si="83"/>
        <v>11</v>
      </c>
      <c r="F303" s="33"/>
      <c r="G303" s="33"/>
      <c r="H303" s="33"/>
      <c r="I303" s="33"/>
      <c r="J303" s="33">
        <v>11</v>
      </c>
      <c r="K303" s="33">
        <v>11</v>
      </c>
      <c r="L303" s="33">
        <f t="shared" si="84"/>
        <v>0</v>
      </c>
      <c r="M303" s="33"/>
      <c r="N303" s="33"/>
      <c r="O303" s="33"/>
      <c r="P303" s="33"/>
      <c r="Q303" s="33"/>
      <c r="IP303" s="231"/>
      <c r="IQ303" s="231"/>
      <c r="IR303" s="231"/>
      <c r="IS303" s="231"/>
      <c r="IT303" s="231"/>
    </row>
    <row r="304" spans="1:254" s="228" customFormat="1" ht="17.25" customHeight="1">
      <c r="A304" s="258" t="s">
        <v>465</v>
      </c>
      <c r="B304" s="258"/>
      <c r="C304" s="258"/>
      <c r="D304" s="250">
        <f>SUM(D305:D314)</f>
        <v>163</v>
      </c>
      <c r="E304" s="250">
        <f t="shared" ref="E304:Q304" si="85">SUM(E305:E314)</f>
        <v>90</v>
      </c>
      <c r="F304" s="250">
        <f t="shared" si="85"/>
        <v>0</v>
      </c>
      <c r="G304" s="250">
        <f t="shared" si="85"/>
        <v>0</v>
      </c>
      <c r="H304" s="250">
        <f t="shared" si="85"/>
        <v>163</v>
      </c>
      <c r="I304" s="250">
        <f t="shared" si="85"/>
        <v>90</v>
      </c>
      <c r="J304" s="250">
        <f t="shared" si="85"/>
        <v>0</v>
      </c>
      <c r="K304" s="250">
        <f t="shared" si="85"/>
        <v>0</v>
      </c>
      <c r="L304" s="250">
        <f t="shared" si="85"/>
        <v>0</v>
      </c>
      <c r="M304" s="250">
        <f t="shared" si="85"/>
        <v>0</v>
      </c>
      <c r="N304" s="250">
        <f t="shared" si="85"/>
        <v>0</v>
      </c>
      <c r="O304" s="250">
        <f t="shared" si="85"/>
        <v>0</v>
      </c>
      <c r="P304" s="250">
        <f t="shared" si="85"/>
        <v>0</v>
      </c>
      <c r="Q304" s="250">
        <f t="shared" si="85"/>
        <v>0</v>
      </c>
      <c r="IP304" s="231"/>
      <c r="IQ304" s="231"/>
      <c r="IR304" s="231"/>
      <c r="IS304" s="231"/>
      <c r="IT304" s="231"/>
    </row>
    <row r="305" spans="1:254" s="228" customFormat="1">
      <c r="A305" s="43" t="s">
        <v>748</v>
      </c>
      <c r="B305" s="259" t="s">
        <v>1884</v>
      </c>
      <c r="C305" s="255" t="s">
        <v>14</v>
      </c>
      <c r="D305" s="33">
        <f>+F305+H305+J305</f>
        <v>22</v>
      </c>
      <c r="E305" s="33">
        <f>+G305+I305+K305</f>
        <v>12</v>
      </c>
      <c r="F305" s="33"/>
      <c r="G305" s="33"/>
      <c r="H305" s="33">
        <v>22</v>
      </c>
      <c r="I305" s="33">
        <v>12</v>
      </c>
      <c r="J305" s="33">
        <v>0</v>
      </c>
      <c r="K305" s="33"/>
      <c r="L305" s="33">
        <f>+N305+P305</f>
        <v>0</v>
      </c>
      <c r="M305" s="33">
        <f>+O305+Q305</f>
        <v>0</v>
      </c>
      <c r="N305" s="33"/>
      <c r="O305" s="33"/>
      <c r="P305" s="33"/>
      <c r="Q305" s="33"/>
      <c r="IP305" s="231"/>
      <c r="IQ305" s="231"/>
      <c r="IR305" s="231"/>
      <c r="IS305" s="231"/>
      <c r="IT305" s="231"/>
    </row>
    <row r="306" spans="1:254" s="228" customFormat="1">
      <c r="A306" s="33" t="s">
        <v>44</v>
      </c>
      <c r="B306" s="36" t="s">
        <v>45</v>
      </c>
      <c r="C306" s="255" t="s">
        <v>15</v>
      </c>
      <c r="D306" s="33">
        <f t="shared" ref="D306:E314" si="86">+F306+H306+J306</f>
        <v>18</v>
      </c>
      <c r="E306" s="33">
        <f t="shared" si="86"/>
        <v>7</v>
      </c>
      <c r="F306" s="33"/>
      <c r="G306" s="33"/>
      <c r="H306" s="33">
        <f>5+13</f>
        <v>18</v>
      </c>
      <c r="I306" s="33">
        <v>7</v>
      </c>
      <c r="J306" s="33">
        <v>0</v>
      </c>
      <c r="K306" s="33"/>
      <c r="L306" s="33">
        <v>0</v>
      </c>
      <c r="M306" s="33">
        <f t="shared" ref="M306:M314" si="87">+O306+Q306</f>
        <v>0</v>
      </c>
      <c r="N306" s="33"/>
      <c r="O306" s="33"/>
      <c r="P306" s="33">
        <v>0</v>
      </c>
      <c r="Q306" s="33"/>
      <c r="IP306" s="231"/>
      <c r="IQ306" s="231"/>
      <c r="IR306" s="231"/>
      <c r="IS306" s="231"/>
      <c r="IT306" s="231"/>
    </row>
    <row r="307" spans="1:254" s="228" customFormat="1">
      <c r="A307" s="38" t="s">
        <v>53</v>
      </c>
      <c r="B307" s="39" t="s">
        <v>54</v>
      </c>
      <c r="C307" s="255" t="s">
        <v>16</v>
      </c>
      <c r="D307" s="33">
        <f t="shared" si="86"/>
        <v>16</v>
      </c>
      <c r="E307" s="33">
        <f t="shared" si="86"/>
        <v>16</v>
      </c>
      <c r="F307" s="33"/>
      <c r="G307" s="33"/>
      <c r="H307" s="33">
        <f>1+15</f>
        <v>16</v>
      </c>
      <c r="I307" s="33">
        <v>16</v>
      </c>
      <c r="J307" s="33">
        <v>0</v>
      </c>
      <c r="K307" s="33"/>
      <c r="L307" s="33">
        <f t="shared" ref="L307:L314" si="88">+N307+P307</f>
        <v>0</v>
      </c>
      <c r="M307" s="33">
        <f t="shared" si="87"/>
        <v>0</v>
      </c>
      <c r="N307" s="33"/>
      <c r="O307" s="33"/>
      <c r="P307" s="33"/>
      <c r="Q307" s="33"/>
      <c r="IP307" s="231"/>
      <c r="IQ307" s="231"/>
      <c r="IR307" s="231"/>
      <c r="IS307" s="231"/>
      <c r="IT307" s="231"/>
    </row>
    <row r="308" spans="1:254" s="228" customFormat="1">
      <c r="A308" s="33" t="s">
        <v>41</v>
      </c>
      <c r="B308" s="259" t="s">
        <v>42</v>
      </c>
      <c r="C308" s="255" t="s">
        <v>17</v>
      </c>
      <c r="D308" s="33">
        <f t="shared" si="86"/>
        <v>18</v>
      </c>
      <c r="E308" s="33">
        <f t="shared" si="86"/>
        <v>18</v>
      </c>
      <c r="F308" s="33"/>
      <c r="G308" s="33"/>
      <c r="H308" s="33">
        <v>18</v>
      </c>
      <c r="I308" s="33">
        <v>18</v>
      </c>
      <c r="J308" s="33">
        <v>0</v>
      </c>
      <c r="K308" s="33"/>
      <c r="L308" s="33">
        <f t="shared" si="88"/>
        <v>0</v>
      </c>
      <c r="M308" s="33">
        <f t="shared" si="87"/>
        <v>0</v>
      </c>
      <c r="N308" s="33"/>
      <c r="O308" s="33"/>
      <c r="P308" s="33"/>
      <c r="Q308" s="33"/>
      <c r="IP308" s="231"/>
      <c r="IQ308" s="231"/>
      <c r="IR308" s="231"/>
      <c r="IS308" s="231"/>
      <c r="IT308" s="231"/>
    </row>
    <row r="309" spans="1:254" s="228" customFormat="1">
      <c r="A309" s="33" t="s">
        <v>228</v>
      </c>
      <c r="B309" s="259" t="s">
        <v>86</v>
      </c>
      <c r="C309" s="255" t="s">
        <v>21</v>
      </c>
      <c r="D309" s="33">
        <f t="shared" si="86"/>
        <v>20</v>
      </c>
      <c r="E309" s="33">
        <f t="shared" si="86"/>
        <v>20</v>
      </c>
      <c r="F309" s="33"/>
      <c r="G309" s="33"/>
      <c r="H309" s="33">
        <v>20</v>
      </c>
      <c r="I309" s="33">
        <v>20</v>
      </c>
      <c r="J309" s="33">
        <v>0</v>
      </c>
      <c r="K309" s="33"/>
      <c r="L309" s="33">
        <f t="shared" si="88"/>
        <v>0</v>
      </c>
      <c r="M309" s="33">
        <f t="shared" si="87"/>
        <v>0</v>
      </c>
      <c r="N309" s="33"/>
      <c r="O309" s="33"/>
      <c r="P309" s="33"/>
      <c r="Q309" s="33"/>
      <c r="IP309" s="231"/>
      <c r="IQ309" s="231"/>
      <c r="IR309" s="231"/>
      <c r="IS309" s="231"/>
      <c r="IT309" s="231"/>
    </row>
    <row r="310" spans="1:254" s="228" customFormat="1">
      <c r="A310" s="33" t="s">
        <v>274</v>
      </c>
      <c r="B310" s="259" t="s">
        <v>275</v>
      </c>
      <c r="C310" s="255" t="s">
        <v>22</v>
      </c>
      <c r="D310" s="33">
        <f t="shared" si="86"/>
        <v>15</v>
      </c>
      <c r="E310" s="33">
        <f t="shared" si="86"/>
        <v>0</v>
      </c>
      <c r="F310" s="33"/>
      <c r="G310" s="33"/>
      <c r="H310" s="33">
        <v>15</v>
      </c>
      <c r="I310" s="33"/>
      <c r="J310" s="33">
        <v>0</v>
      </c>
      <c r="K310" s="33"/>
      <c r="L310" s="33">
        <f t="shared" si="88"/>
        <v>0</v>
      </c>
      <c r="M310" s="33">
        <f t="shared" si="87"/>
        <v>0</v>
      </c>
      <c r="N310" s="33"/>
      <c r="O310" s="33"/>
      <c r="P310" s="33"/>
      <c r="Q310" s="33"/>
      <c r="IP310" s="231"/>
      <c r="IQ310" s="231"/>
      <c r="IR310" s="231"/>
      <c r="IS310" s="231"/>
      <c r="IT310" s="231"/>
    </row>
    <row r="311" spans="1:254" s="228" customFormat="1">
      <c r="A311" s="38" t="s">
        <v>165</v>
      </c>
      <c r="B311" s="39" t="s">
        <v>80</v>
      </c>
      <c r="C311" s="255" t="s">
        <v>23</v>
      </c>
      <c r="D311" s="33">
        <f t="shared" si="86"/>
        <v>17</v>
      </c>
      <c r="E311" s="33">
        <f t="shared" si="86"/>
        <v>0</v>
      </c>
      <c r="F311" s="33"/>
      <c r="G311" s="33"/>
      <c r="H311" s="33">
        <f>2+15</f>
        <v>17</v>
      </c>
      <c r="I311" s="33"/>
      <c r="J311" s="33">
        <v>0</v>
      </c>
      <c r="K311" s="33"/>
      <c r="L311" s="33">
        <f t="shared" si="88"/>
        <v>0</v>
      </c>
      <c r="M311" s="33">
        <f t="shared" si="87"/>
        <v>0</v>
      </c>
      <c r="N311" s="33"/>
      <c r="O311" s="33"/>
      <c r="P311" s="33"/>
      <c r="Q311" s="33"/>
      <c r="IP311" s="231"/>
      <c r="IQ311" s="231"/>
      <c r="IR311" s="231"/>
      <c r="IS311" s="231"/>
      <c r="IT311" s="231"/>
    </row>
    <row r="312" spans="1:254" s="228" customFormat="1">
      <c r="A312" s="35" t="s">
        <v>123</v>
      </c>
      <c r="B312" s="259" t="s">
        <v>1849</v>
      </c>
      <c r="C312" s="255" t="s">
        <v>24</v>
      </c>
      <c r="D312" s="33">
        <f t="shared" si="86"/>
        <v>1</v>
      </c>
      <c r="E312" s="33">
        <f t="shared" si="86"/>
        <v>0</v>
      </c>
      <c r="F312" s="33"/>
      <c r="G312" s="33"/>
      <c r="H312" s="33">
        <v>1</v>
      </c>
      <c r="I312" s="33"/>
      <c r="J312" s="33">
        <v>0</v>
      </c>
      <c r="K312" s="33"/>
      <c r="L312" s="33">
        <f t="shared" si="88"/>
        <v>0</v>
      </c>
      <c r="M312" s="33">
        <f t="shared" si="87"/>
        <v>0</v>
      </c>
      <c r="N312" s="33"/>
      <c r="O312" s="33"/>
      <c r="P312" s="33"/>
      <c r="Q312" s="33"/>
      <c r="IP312" s="231"/>
      <c r="IQ312" s="231"/>
      <c r="IR312" s="231"/>
      <c r="IS312" s="231"/>
      <c r="IT312" s="231"/>
    </row>
    <row r="313" spans="1:254" s="228" customFormat="1">
      <c r="A313" s="35" t="s">
        <v>186</v>
      </c>
      <c r="B313" s="259" t="s">
        <v>143</v>
      </c>
      <c r="C313" s="255" t="s">
        <v>25</v>
      </c>
      <c r="D313" s="33">
        <f t="shared" si="86"/>
        <v>19</v>
      </c>
      <c r="E313" s="33">
        <f t="shared" si="86"/>
        <v>0</v>
      </c>
      <c r="F313" s="33"/>
      <c r="G313" s="33"/>
      <c r="H313" s="33">
        <v>19</v>
      </c>
      <c r="I313" s="33"/>
      <c r="J313" s="33">
        <v>0</v>
      </c>
      <c r="K313" s="33"/>
      <c r="L313" s="33">
        <f t="shared" si="88"/>
        <v>0</v>
      </c>
      <c r="M313" s="33">
        <f t="shared" si="87"/>
        <v>0</v>
      </c>
      <c r="N313" s="33"/>
      <c r="O313" s="33"/>
      <c r="P313" s="33"/>
      <c r="Q313" s="33"/>
      <c r="IP313" s="231"/>
      <c r="IQ313" s="231"/>
      <c r="IR313" s="231"/>
      <c r="IS313" s="231"/>
      <c r="IT313" s="231"/>
    </row>
    <row r="314" spans="1:254" s="228" customFormat="1">
      <c r="A314" s="38" t="s">
        <v>62</v>
      </c>
      <c r="B314" s="39" t="s">
        <v>63</v>
      </c>
      <c r="C314" s="255" t="s">
        <v>26</v>
      </c>
      <c r="D314" s="33">
        <f t="shared" si="86"/>
        <v>17</v>
      </c>
      <c r="E314" s="33">
        <f t="shared" si="86"/>
        <v>17</v>
      </c>
      <c r="F314" s="33"/>
      <c r="G314" s="33"/>
      <c r="H314" s="33">
        <v>17</v>
      </c>
      <c r="I314" s="33">
        <v>17</v>
      </c>
      <c r="J314" s="33">
        <v>0</v>
      </c>
      <c r="K314" s="33">
        <v>0</v>
      </c>
      <c r="L314" s="33">
        <f t="shared" si="88"/>
        <v>0</v>
      </c>
      <c r="M314" s="33">
        <f t="shared" si="87"/>
        <v>0</v>
      </c>
      <c r="N314" s="33"/>
      <c r="O314" s="33"/>
      <c r="P314" s="33"/>
      <c r="Q314" s="33"/>
      <c r="IP314" s="231"/>
      <c r="IQ314" s="231"/>
      <c r="IR314" s="231"/>
      <c r="IS314" s="231"/>
      <c r="IT314" s="231"/>
    </row>
    <row r="315" spans="1:254" s="228" customFormat="1" ht="18" customHeight="1">
      <c r="A315" s="258" t="s">
        <v>485</v>
      </c>
      <c r="B315" s="258"/>
      <c r="C315" s="258"/>
      <c r="D315" s="250">
        <f>SUM(D316:D327)</f>
        <v>234</v>
      </c>
      <c r="E315" s="250">
        <f t="shared" ref="E315:Q315" si="89">SUM(E316:E327)</f>
        <v>105</v>
      </c>
      <c r="F315" s="250">
        <f t="shared" si="89"/>
        <v>0</v>
      </c>
      <c r="G315" s="250">
        <f t="shared" si="89"/>
        <v>0</v>
      </c>
      <c r="H315" s="250">
        <f t="shared" si="89"/>
        <v>167</v>
      </c>
      <c r="I315" s="250">
        <f t="shared" si="89"/>
        <v>69</v>
      </c>
      <c r="J315" s="250">
        <f t="shared" si="89"/>
        <v>67</v>
      </c>
      <c r="K315" s="250">
        <f t="shared" si="89"/>
        <v>36</v>
      </c>
      <c r="L315" s="250">
        <f t="shared" si="89"/>
        <v>2</v>
      </c>
      <c r="M315" s="250">
        <f t="shared" si="89"/>
        <v>2</v>
      </c>
      <c r="N315" s="250">
        <f t="shared" si="89"/>
        <v>2</v>
      </c>
      <c r="O315" s="250">
        <f t="shared" si="89"/>
        <v>2</v>
      </c>
      <c r="P315" s="250">
        <f t="shared" si="89"/>
        <v>0</v>
      </c>
      <c r="Q315" s="250">
        <f t="shared" si="89"/>
        <v>0</v>
      </c>
      <c r="IP315" s="231"/>
      <c r="IQ315" s="231"/>
      <c r="IR315" s="231"/>
      <c r="IS315" s="231"/>
      <c r="IT315" s="231"/>
    </row>
    <row r="316" spans="1:254" s="228" customFormat="1">
      <c r="A316" s="33" t="s">
        <v>41</v>
      </c>
      <c r="B316" s="259" t="s">
        <v>42</v>
      </c>
      <c r="C316" s="38" t="s">
        <v>14</v>
      </c>
      <c r="D316" s="61">
        <f>+F316+H316+J316</f>
        <v>24</v>
      </c>
      <c r="E316" s="61">
        <f>+G316+I316+K316</f>
        <v>24</v>
      </c>
      <c r="F316" s="33"/>
      <c r="G316" s="33"/>
      <c r="H316" s="61">
        <v>16</v>
      </c>
      <c r="I316" s="33">
        <v>16</v>
      </c>
      <c r="J316" s="61">
        <v>8</v>
      </c>
      <c r="K316" s="33">
        <v>8</v>
      </c>
      <c r="L316" s="33">
        <f>SUM(N316+P316)</f>
        <v>2</v>
      </c>
      <c r="M316" s="33">
        <f>SUM(O316+Q316)</f>
        <v>2</v>
      </c>
      <c r="N316" s="33">
        <v>2</v>
      </c>
      <c r="O316" s="33">
        <v>2</v>
      </c>
      <c r="P316" s="33"/>
      <c r="Q316" s="33"/>
      <c r="IP316" s="231"/>
      <c r="IQ316" s="231"/>
      <c r="IR316" s="231"/>
      <c r="IS316" s="231"/>
      <c r="IT316" s="231"/>
    </row>
    <row r="317" spans="1:254" s="228" customFormat="1">
      <c r="A317" s="266" t="s">
        <v>53</v>
      </c>
      <c r="B317" s="267" t="s">
        <v>173</v>
      </c>
      <c r="C317" s="38" t="s">
        <v>15</v>
      </c>
      <c r="D317" s="61">
        <f t="shared" ref="D317:E327" si="90">+F317+H317+J317</f>
        <v>28</v>
      </c>
      <c r="E317" s="61">
        <f t="shared" si="90"/>
        <v>22</v>
      </c>
      <c r="F317" s="33"/>
      <c r="G317" s="33"/>
      <c r="H317" s="61">
        <v>28</v>
      </c>
      <c r="I317" s="33">
        <v>22</v>
      </c>
      <c r="J317" s="61"/>
      <c r="K317" s="33"/>
      <c r="L317" s="33"/>
      <c r="M317" s="33"/>
      <c r="N317" s="33"/>
      <c r="O317" s="33"/>
      <c r="P317" s="33"/>
      <c r="Q317" s="33"/>
      <c r="IP317" s="231"/>
      <c r="IQ317" s="231"/>
      <c r="IR317" s="231"/>
      <c r="IS317" s="231"/>
      <c r="IT317" s="231"/>
    </row>
    <row r="318" spans="1:254" s="228" customFormat="1">
      <c r="A318" s="33" t="s">
        <v>59</v>
      </c>
      <c r="B318" s="46" t="s">
        <v>1022</v>
      </c>
      <c r="C318" s="38" t="s">
        <v>16</v>
      </c>
      <c r="D318" s="61">
        <f t="shared" si="90"/>
        <v>0</v>
      </c>
      <c r="E318" s="61">
        <f t="shared" si="90"/>
        <v>0</v>
      </c>
      <c r="F318" s="33"/>
      <c r="G318" s="33"/>
      <c r="H318" s="61">
        <v>0</v>
      </c>
      <c r="I318" s="33">
        <v>0</v>
      </c>
      <c r="J318" s="61"/>
      <c r="K318" s="33"/>
      <c r="L318" s="33"/>
      <c r="M318" s="33"/>
      <c r="N318" s="33"/>
      <c r="O318" s="33"/>
      <c r="P318" s="33"/>
      <c r="Q318" s="33"/>
      <c r="IP318" s="231"/>
      <c r="IQ318" s="231"/>
      <c r="IR318" s="231"/>
      <c r="IS318" s="231"/>
      <c r="IT318" s="231"/>
    </row>
    <row r="319" spans="1:254" s="228" customFormat="1" ht="15">
      <c r="A319" s="266" t="s">
        <v>165</v>
      </c>
      <c r="B319" s="267" t="s">
        <v>166</v>
      </c>
      <c r="C319" s="38" t="s">
        <v>17</v>
      </c>
      <c r="D319" s="61">
        <f t="shared" si="90"/>
        <v>15</v>
      </c>
      <c r="E319" s="61">
        <f t="shared" si="90"/>
        <v>0</v>
      </c>
      <c r="F319" s="33"/>
      <c r="G319" s="33"/>
      <c r="H319" s="262">
        <v>15</v>
      </c>
      <c r="I319" s="33">
        <v>0</v>
      </c>
      <c r="J319" s="262"/>
      <c r="K319" s="33"/>
      <c r="L319" s="33"/>
      <c r="M319" s="33"/>
      <c r="N319" s="33"/>
      <c r="O319" s="33"/>
      <c r="P319" s="33"/>
      <c r="Q319" s="33"/>
      <c r="IP319" s="231"/>
      <c r="IQ319" s="231"/>
      <c r="IR319" s="231"/>
      <c r="IS319" s="231"/>
      <c r="IT319" s="231"/>
    </row>
    <row r="320" spans="1:254" s="228" customFormat="1">
      <c r="A320" s="33" t="s">
        <v>44</v>
      </c>
      <c r="B320" s="36" t="s">
        <v>45</v>
      </c>
      <c r="C320" s="38" t="s">
        <v>21</v>
      </c>
      <c r="D320" s="61">
        <f t="shared" si="90"/>
        <v>0</v>
      </c>
      <c r="E320" s="61">
        <f t="shared" si="90"/>
        <v>0</v>
      </c>
      <c r="F320" s="33"/>
      <c r="G320" s="33"/>
      <c r="H320" s="61">
        <v>0</v>
      </c>
      <c r="I320" s="33">
        <v>0</v>
      </c>
      <c r="J320" s="61"/>
      <c r="K320" s="33"/>
      <c r="L320" s="33"/>
      <c r="M320" s="33"/>
      <c r="N320" s="33"/>
      <c r="O320" s="33"/>
      <c r="P320" s="33"/>
      <c r="Q320" s="33"/>
      <c r="IP320" s="231"/>
      <c r="IQ320" s="231"/>
      <c r="IR320" s="231"/>
      <c r="IS320" s="231"/>
      <c r="IT320" s="231"/>
    </row>
    <row r="321" spans="1:254" s="228" customFormat="1">
      <c r="A321" s="35" t="s">
        <v>186</v>
      </c>
      <c r="B321" s="259" t="s">
        <v>143</v>
      </c>
      <c r="C321" s="38" t="s">
        <v>22</v>
      </c>
      <c r="D321" s="61">
        <f t="shared" si="90"/>
        <v>26</v>
      </c>
      <c r="E321" s="61">
        <f t="shared" si="90"/>
        <v>0</v>
      </c>
      <c r="F321" s="33"/>
      <c r="G321" s="33"/>
      <c r="H321" s="61">
        <v>26</v>
      </c>
      <c r="I321" s="33">
        <v>0</v>
      </c>
      <c r="J321" s="61"/>
      <c r="K321" s="33"/>
      <c r="L321" s="33"/>
      <c r="M321" s="33"/>
      <c r="N321" s="33"/>
      <c r="O321" s="33"/>
      <c r="P321" s="33"/>
      <c r="Q321" s="33"/>
      <c r="IP321" s="231"/>
      <c r="IQ321" s="231"/>
      <c r="IR321" s="231"/>
      <c r="IS321" s="231"/>
      <c r="IT321" s="231"/>
    </row>
    <row r="322" spans="1:254" s="228" customFormat="1">
      <c r="A322" s="266" t="s">
        <v>50</v>
      </c>
      <c r="B322" s="267" t="s">
        <v>51</v>
      </c>
      <c r="C322" s="38" t="s">
        <v>23</v>
      </c>
      <c r="D322" s="61">
        <f t="shared" si="90"/>
        <v>42</v>
      </c>
      <c r="E322" s="61">
        <f t="shared" si="90"/>
        <v>0</v>
      </c>
      <c r="F322" s="33"/>
      <c r="G322" s="33"/>
      <c r="H322" s="33">
        <v>14</v>
      </c>
      <c r="I322" s="33">
        <v>0</v>
      </c>
      <c r="J322" s="61">
        <v>28</v>
      </c>
      <c r="K322" s="33"/>
      <c r="L322" s="33"/>
      <c r="M322" s="33"/>
      <c r="N322" s="33"/>
      <c r="O322" s="33"/>
      <c r="P322" s="33"/>
      <c r="Q322" s="33"/>
      <c r="IP322" s="231"/>
      <c r="IQ322" s="231"/>
      <c r="IR322" s="231"/>
      <c r="IS322" s="231"/>
      <c r="IT322" s="231"/>
    </row>
    <row r="323" spans="1:254" s="228" customFormat="1">
      <c r="A323" s="38" t="s">
        <v>105</v>
      </c>
      <c r="B323" s="259" t="s">
        <v>1844</v>
      </c>
      <c r="C323" s="38" t="s">
        <v>24</v>
      </c>
      <c r="D323" s="61">
        <f t="shared" si="90"/>
        <v>14</v>
      </c>
      <c r="E323" s="61">
        <f t="shared" si="90"/>
        <v>13</v>
      </c>
      <c r="F323" s="33"/>
      <c r="G323" s="33"/>
      <c r="H323" s="33">
        <v>14</v>
      </c>
      <c r="I323" s="33">
        <v>13</v>
      </c>
      <c r="J323" s="61"/>
      <c r="K323" s="33"/>
      <c r="L323" s="33"/>
      <c r="M323" s="33"/>
      <c r="N323" s="33"/>
      <c r="O323" s="33"/>
      <c r="P323" s="33"/>
      <c r="Q323" s="33"/>
      <c r="IP323" s="231"/>
      <c r="IQ323" s="231"/>
      <c r="IR323" s="231"/>
      <c r="IS323" s="231"/>
      <c r="IT323" s="231"/>
    </row>
    <row r="324" spans="1:254" s="228" customFormat="1">
      <c r="A324" s="38" t="s">
        <v>496</v>
      </c>
      <c r="B324" s="259" t="s">
        <v>1847</v>
      </c>
      <c r="C324" s="38" t="s">
        <v>25</v>
      </c>
      <c r="D324" s="61">
        <f t="shared" si="90"/>
        <v>22</v>
      </c>
      <c r="E324" s="61">
        <f t="shared" si="90"/>
        <v>22</v>
      </c>
      <c r="F324" s="33"/>
      <c r="G324" s="33"/>
      <c r="H324" s="33">
        <v>8</v>
      </c>
      <c r="I324" s="33">
        <v>8</v>
      </c>
      <c r="J324" s="61">
        <v>14</v>
      </c>
      <c r="K324" s="33">
        <v>14</v>
      </c>
      <c r="L324" s="33"/>
      <c r="M324" s="33"/>
      <c r="N324" s="33"/>
      <c r="O324" s="33"/>
      <c r="P324" s="33"/>
      <c r="Q324" s="33"/>
      <c r="IP324" s="231"/>
      <c r="IQ324" s="231"/>
      <c r="IR324" s="231"/>
      <c r="IS324" s="231"/>
      <c r="IT324" s="231"/>
    </row>
    <row r="325" spans="1:254" s="228" customFormat="1">
      <c r="A325" s="266"/>
      <c r="B325" s="46" t="s">
        <v>1848</v>
      </c>
      <c r="C325" s="38">
        <v>10</v>
      </c>
      <c r="D325" s="61">
        <f t="shared" si="90"/>
        <v>17</v>
      </c>
      <c r="E325" s="61">
        <f t="shared" si="90"/>
        <v>14</v>
      </c>
      <c r="F325" s="33"/>
      <c r="G325" s="33"/>
      <c r="H325" s="33"/>
      <c r="I325" s="33"/>
      <c r="J325" s="61">
        <v>17</v>
      </c>
      <c r="K325" s="33">
        <v>14</v>
      </c>
      <c r="L325" s="33"/>
      <c r="M325" s="33"/>
      <c r="N325" s="33"/>
      <c r="O325" s="33"/>
      <c r="P325" s="33"/>
      <c r="Q325" s="33"/>
      <c r="IP325" s="231"/>
      <c r="IQ325" s="231"/>
      <c r="IR325" s="231"/>
      <c r="IS325" s="231"/>
      <c r="IT325" s="231"/>
    </row>
    <row r="326" spans="1:254" s="228" customFormat="1" ht="28.5">
      <c r="A326" s="33" t="s">
        <v>117</v>
      </c>
      <c r="B326" s="259" t="s">
        <v>1852</v>
      </c>
      <c r="C326" s="38">
        <v>11</v>
      </c>
      <c r="D326" s="61">
        <f t="shared" si="90"/>
        <v>14</v>
      </c>
      <c r="E326" s="61">
        <f t="shared" si="90"/>
        <v>0</v>
      </c>
      <c r="F326" s="33"/>
      <c r="G326" s="33"/>
      <c r="H326" s="33">
        <v>14</v>
      </c>
      <c r="I326" s="33">
        <v>0</v>
      </c>
      <c r="J326" s="61"/>
      <c r="K326" s="33"/>
      <c r="L326" s="33"/>
      <c r="M326" s="33"/>
      <c r="N326" s="33"/>
      <c r="O326" s="33"/>
      <c r="P326" s="33"/>
      <c r="Q326" s="33"/>
      <c r="IP326" s="231"/>
      <c r="IQ326" s="231"/>
      <c r="IR326" s="231"/>
      <c r="IS326" s="231"/>
      <c r="IT326" s="231"/>
    </row>
    <row r="327" spans="1:254" s="228" customFormat="1">
      <c r="A327" s="266" t="s">
        <v>258</v>
      </c>
      <c r="B327" s="267" t="s">
        <v>504</v>
      </c>
      <c r="C327" s="38">
        <v>12</v>
      </c>
      <c r="D327" s="61">
        <f t="shared" si="90"/>
        <v>32</v>
      </c>
      <c r="E327" s="61">
        <f t="shared" si="90"/>
        <v>10</v>
      </c>
      <c r="F327" s="33"/>
      <c r="G327" s="33"/>
      <c r="H327" s="33">
        <v>32</v>
      </c>
      <c r="I327" s="33">
        <v>10</v>
      </c>
      <c r="J327" s="61"/>
      <c r="K327" s="33"/>
      <c r="L327" s="33"/>
      <c r="M327" s="33"/>
      <c r="N327" s="33"/>
      <c r="O327" s="33"/>
      <c r="P327" s="33"/>
      <c r="Q327" s="33"/>
      <c r="IP327" s="231"/>
      <c r="IQ327" s="231"/>
      <c r="IR327" s="231"/>
      <c r="IS327" s="231"/>
      <c r="IT327" s="231"/>
    </row>
    <row r="328" spans="1:254" s="228" customFormat="1" ht="18" customHeight="1">
      <c r="A328" s="258" t="s">
        <v>1885</v>
      </c>
      <c r="B328" s="258"/>
      <c r="C328" s="258"/>
      <c r="D328" s="250">
        <f t="shared" ref="D328:Q328" si="91">SUM(D329:D336)</f>
        <v>310</v>
      </c>
      <c r="E328" s="250">
        <f t="shared" si="91"/>
        <v>136</v>
      </c>
      <c r="F328" s="250">
        <f t="shared" si="91"/>
        <v>0</v>
      </c>
      <c r="G328" s="250">
        <f t="shared" si="91"/>
        <v>0</v>
      </c>
      <c r="H328" s="250">
        <f t="shared" si="91"/>
        <v>310</v>
      </c>
      <c r="I328" s="250">
        <f t="shared" si="91"/>
        <v>136</v>
      </c>
      <c r="J328" s="250">
        <f t="shared" si="91"/>
        <v>0</v>
      </c>
      <c r="K328" s="250">
        <f t="shared" si="91"/>
        <v>0</v>
      </c>
      <c r="L328" s="250">
        <f t="shared" si="91"/>
        <v>0</v>
      </c>
      <c r="M328" s="250">
        <f t="shared" si="91"/>
        <v>0</v>
      </c>
      <c r="N328" s="250">
        <f t="shared" si="91"/>
        <v>0</v>
      </c>
      <c r="O328" s="250">
        <f t="shared" si="91"/>
        <v>0</v>
      </c>
      <c r="P328" s="250">
        <f t="shared" si="91"/>
        <v>0</v>
      </c>
      <c r="Q328" s="250">
        <f t="shared" si="91"/>
        <v>0</v>
      </c>
      <c r="IP328" s="231"/>
      <c r="IQ328" s="231"/>
      <c r="IR328" s="231"/>
      <c r="IS328" s="231"/>
      <c r="IT328" s="231"/>
    </row>
    <row r="329" spans="1:254" s="228" customFormat="1">
      <c r="A329" s="33" t="s">
        <v>1886</v>
      </c>
      <c r="B329" s="46" t="s">
        <v>509</v>
      </c>
      <c r="C329" s="255" t="s">
        <v>14</v>
      </c>
      <c r="D329" s="33">
        <f>+H329+F329+J329</f>
        <v>59</v>
      </c>
      <c r="E329" s="33">
        <f>+G329+I329+K329</f>
        <v>30</v>
      </c>
      <c r="F329" s="33"/>
      <c r="G329" s="33"/>
      <c r="H329" s="33">
        <v>59</v>
      </c>
      <c r="I329" s="33">
        <v>30</v>
      </c>
      <c r="J329" s="33"/>
      <c r="K329" s="33"/>
      <c r="L329" s="33"/>
      <c r="M329" s="33"/>
      <c r="N329" s="33"/>
      <c r="O329" s="33"/>
      <c r="P329" s="33"/>
      <c r="Q329" s="33"/>
      <c r="IP329" s="231"/>
      <c r="IQ329" s="231"/>
      <c r="IR329" s="231"/>
      <c r="IS329" s="231"/>
      <c r="IT329" s="231"/>
    </row>
    <row r="330" spans="1:254" s="228" customFormat="1">
      <c r="A330" s="33" t="s">
        <v>1887</v>
      </c>
      <c r="B330" s="46" t="s">
        <v>512</v>
      </c>
      <c r="C330" s="255" t="s">
        <v>15</v>
      </c>
      <c r="D330" s="33">
        <f t="shared" ref="D330:D336" si="92">+H330+F330+J330</f>
        <v>30</v>
      </c>
      <c r="E330" s="33">
        <f t="shared" ref="E330:E336" si="93">+G330+I330+K330</f>
        <v>30</v>
      </c>
      <c r="F330" s="33"/>
      <c r="G330" s="33"/>
      <c r="H330" s="33">
        <v>30</v>
      </c>
      <c r="I330" s="33">
        <v>30</v>
      </c>
      <c r="J330" s="33"/>
      <c r="K330" s="33"/>
      <c r="L330" s="33"/>
      <c r="M330" s="33"/>
      <c r="N330" s="33"/>
      <c r="O330" s="33"/>
      <c r="P330" s="33"/>
      <c r="Q330" s="33"/>
      <c r="IP330" s="231"/>
      <c r="IQ330" s="231"/>
      <c r="IR330" s="231"/>
      <c r="IS330" s="231"/>
      <c r="IT330" s="231"/>
    </row>
    <row r="331" spans="1:254" s="228" customFormat="1">
      <c r="A331" s="33" t="s">
        <v>1888</v>
      </c>
      <c r="B331" s="46" t="s">
        <v>515</v>
      </c>
      <c r="C331" s="255" t="s">
        <v>16</v>
      </c>
      <c r="D331" s="33">
        <f t="shared" si="92"/>
        <v>56</v>
      </c>
      <c r="E331" s="33">
        <f t="shared" si="93"/>
        <v>0</v>
      </c>
      <c r="F331" s="33"/>
      <c r="G331" s="33"/>
      <c r="H331" s="33">
        <v>56</v>
      </c>
      <c r="I331" s="33"/>
      <c r="J331" s="33"/>
      <c r="K331" s="33"/>
      <c r="L331" s="33"/>
      <c r="M331" s="33"/>
      <c r="N331" s="33"/>
      <c r="O331" s="33"/>
      <c r="P331" s="33"/>
      <c r="Q331" s="33"/>
      <c r="IP331" s="231"/>
      <c r="IQ331" s="231"/>
      <c r="IR331" s="231"/>
      <c r="IS331" s="231"/>
      <c r="IT331" s="231"/>
    </row>
    <row r="332" spans="1:254" s="228" customFormat="1">
      <c r="A332" s="35" t="s">
        <v>1455</v>
      </c>
      <c r="B332" s="259" t="s">
        <v>212</v>
      </c>
      <c r="C332" s="255" t="s">
        <v>17</v>
      </c>
      <c r="D332" s="33">
        <f t="shared" si="92"/>
        <v>58</v>
      </c>
      <c r="E332" s="33">
        <f t="shared" si="93"/>
        <v>26</v>
      </c>
      <c r="F332" s="33"/>
      <c r="G332" s="33"/>
      <c r="H332" s="33">
        <v>58</v>
      </c>
      <c r="I332" s="33">
        <v>26</v>
      </c>
      <c r="J332" s="33"/>
      <c r="K332" s="33"/>
      <c r="L332" s="33"/>
      <c r="M332" s="33"/>
      <c r="N332" s="33"/>
      <c r="O332" s="33"/>
      <c r="P332" s="33"/>
      <c r="Q332" s="33"/>
      <c r="IP332" s="231"/>
      <c r="IQ332" s="231"/>
      <c r="IR332" s="231"/>
      <c r="IS332" s="231"/>
      <c r="IT332" s="231"/>
    </row>
    <row r="333" spans="1:254" s="228" customFormat="1">
      <c r="A333" s="33" t="s">
        <v>1889</v>
      </c>
      <c r="B333" s="46" t="s">
        <v>722</v>
      </c>
      <c r="C333" s="255" t="s">
        <v>21</v>
      </c>
      <c r="D333" s="33">
        <f t="shared" si="92"/>
        <v>28</v>
      </c>
      <c r="E333" s="33">
        <f t="shared" si="93"/>
        <v>21</v>
      </c>
      <c r="F333" s="33"/>
      <c r="G333" s="33"/>
      <c r="H333" s="33">
        <v>28</v>
      </c>
      <c r="I333" s="33">
        <v>21</v>
      </c>
      <c r="J333" s="33"/>
      <c r="K333" s="33"/>
      <c r="L333" s="33"/>
      <c r="M333" s="33"/>
      <c r="N333" s="33"/>
      <c r="O333" s="33"/>
      <c r="P333" s="33"/>
      <c r="Q333" s="33"/>
      <c r="IP333" s="231"/>
      <c r="IQ333" s="231"/>
      <c r="IR333" s="231"/>
      <c r="IS333" s="231"/>
      <c r="IT333" s="231"/>
    </row>
    <row r="334" spans="1:254" s="228" customFormat="1">
      <c r="A334" s="33" t="s">
        <v>1890</v>
      </c>
      <c r="B334" s="46" t="s">
        <v>1891</v>
      </c>
      <c r="C334" s="255" t="s">
        <v>22</v>
      </c>
      <c r="D334" s="33">
        <f t="shared" si="92"/>
        <v>30</v>
      </c>
      <c r="E334" s="33">
        <f t="shared" si="93"/>
        <v>18</v>
      </c>
      <c r="F334" s="33"/>
      <c r="G334" s="33"/>
      <c r="H334" s="33">
        <v>30</v>
      </c>
      <c r="I334" s="33">
        <v>18</v>
      </c>
      <c r="J334" s="33"/>
      <c r="K334" s="33"/>
      <c r="L334" s="33"/>
      <c r="M334" s="33"/>
      <c r="N334" s="33"/>
      <c r="O334" s="33"/>
      <c r="P334" s="33"/>
      <c r="Q334" s="33"/>
      <c r="IP334" s="231"/>
      <c r="IQ334" s="231"/>
      <c r="IR334" s="231"/>
      <c r="IS334" s="231"/>
      <c r="IT334" s="231"/>
    </row>
    <row r="335" spans="1:254" s="228" customFormat="1">
      <c r="A335" s="33" t="s">
        <v>1892</v>
      </c>
      <c r="B335" s="46" t="s">
        <v>520</v>
      </c>
      <c r="C335" s="255" t="s">
        <v>23</v>
      </c>
      <c r="D335" s="33">
        <f t="shared" si="92"/>
        <v>23</v>
      </c>
      <c r="E335" s="33">
        <f t="shared" si="93"/>
        <v>0</v>
      </c>
      <c r="F335" s="33"/>
      <c r="G335" s="33"/>
      <c r="H335" s="33">
        <v>23</v>
      </c>
      <c r="I335" s="33"/>
      <c r="J335" s="33"/>
      <c r="K335" s="33"/>
      <c r="L335" s="33"/>
      <c r="M335" s="33"/>
      <c r="N335" s="33"/>
      <c r="O335" s="33"/>
      <c r="P335" s="33"/>
      <c r="Q335" s="33"/>
      <c r="IP335" s="231"/>
      <c r="IQ335" s="231"/>
      <c r="IR335" s="231"/>
      <c r="IS335" s="231"/>
      <c r="IT335" s="231"/>
    </row>
    <row r="336" spans="1:254">
      <c r="A336" s="35" t="s">
        <v>1893</v>
      </c>
      <c r="B336" s="259" t="s">
        <v>1894</v>
      </c>
      <c r="C336" s="34" t="s">
        <v>24</v>
      </c>
      <c r="D336" s="33">
        <f t="shared" si="92"/>
        <v>26</v>
      </c>
      <c r="E336" s="33">
        <f t="shared" si="93"/>
        <v>11</v>
      </c>
      <c r="F336" s="33"/>
      <c r="G336" s="33"/>
      <c r="H336" s="33">
        <v>26</v>
      </c>
      <c r="I336" s="33">
        <v>11</v>
      </c>
      <c r="J336" s="33"/>
      <c r="K336" s="33"/>
      <c r="L336" s="33"/>
      <c r="M336" s="33"/>
      <c r="N336" s="33"/>
      <c r="O336" s="33"/>
      <c r="P336" s="33"/>
      <c r="Q336" s="33"/>
      <c r="R336" s="229"/>
      <c r="S336" s="229"/>
      <c r="T336" s="229"/>
      <c r="U336" s="229"/>
      <c r="V336" s="229"/>
      <c r="W336" s="229"/>
      <c r="X336" s="229"/>
      <c r="Y336" s="229"/>
      <c r="Z336" s="229"/>
      <c r="AA336" s="229"/>
      <c r="AB336" s="229"/>
      <c r="AC336" s="229"/>
      <c r="AD336" s="229"/>
      <c r="AE336" s="229"/>
      <c r="AF336" s="229"/>
      <c r="AG336" s="229"/>
      <c r="AH336" s="229"/>
      <c r="AI336" s="229"/>
      <c r="AJ336" s="229"/>
      <c r="AK336" s="229"/>
      <c r="AL336" s="229"/>
      <c r="AM336" s="229"/>
      <c r="AN336" s="229"/>
      <c r="AO336" s="229"/>
      <c r="AP336" s="229"/>
      <c r="AQ336" s="229"/>
      <c r="AR336" s="229"/>
      <c r="AS336" s="229"/>
      <c r="AT336" s="229"/>
      <c r="AU336" s="229"/>
      <c r="AV336" s="229"/>
      <c r="AW336" s="229"/>
      <c r="AX336" s="229"/>
      <c r="AY336" s="229"/>
      <c r="AZ336" s="229"/>
      <c r="BA336" s="229"/>
      <c r="BB336" s="229"/>
      <c r="BC336" s="229"/>
      <c r="BD336" s="229"/>
      <c r="BE336" s="229"/>
      <c r="BF336" s="229"/>
      <c r="BG336" s="229"/>
      <c r="BH336" s="229"/>
      <c r="BI336" s="229"/>
      <c r="BJ336" s="229"/>
      <c r="BK336" s="229"/>
      <c r="BL336" s="229"/>
      <c r="BM336" s="229"/>
      <c r="BN336" s="229"/>
      <c r="BO336" s="229"/>
      <c r="BP336" s="229"/>
      <c r="BQ336" s="229"/>
      <c r="BR336" s="229"/>
      <c r="BS336" s="229"/>
      <c r="BT336" s="229"/>
      <c r="BU336" s="229"/>
      <c r="BV336" s="229"/>
      <c r="BW336" s="229"/>
      <c r="BX336" s="229"/>
      <c r="BY336" s="229"/>
      <c r="BZ336" s="229"/>
      <c r="CA336" s="229"/>
      <c r="CB336" s="229"/>
      <c r="CC336" s="229"/>
      <c r="CD336" s="229"/>
      <c r="CE336" s="229"/>
      <c r="CF336" s="229"/>
      <c r="CG336" s="229"/>
      <c r="CH336" s="229"/>
      <c r="CI336" s="229"/>
      <c r="CJ336" s="229"/>
      <c r="CK336" s="229"/>
      <c r="CL336" s="229"/>
      <c r="CM336" s="229"/>
      <c r="CN336" s="229"/>
      <c r="CO336" s="229"/>
      <c r="CP336" s="229"/>
      <c r="CQ336" s="229"/>
      <c r="CR336" s="229"/>
      <c r="CS336" s="229"/>
      <c r="CT336" s="229"/>
      <c r="CU336" s="229"/>
      <c r="CV336" s="229"/>
      <c r="CW336" s="229"/>
      <c r="CX336" s="229"/>
      <c r="CY336" s="229"/>
      <c r="CZ336" s="229"/>
      <c r="DA336" s="229"/>
      <c r="DB336" s="229"/>
      <c r="DC336" s="229"/>
      <c r="DD336" s="229"/>
      <c r="DE336" s="229"/>
      <c r="DF336" s="229"/>
      <c r="DG336" s="229"/>
      <c r="DH336" s="229"/>
      <c r="DI336" s="229"/>
      <c r="DJ336" s="229"/>
      <c r="DK336" s="229"/>
      <c r="DL336" s="229"/>
      <c r="DM336" s="229"/>
      <c r="DN336" s="229"/>
      <c r="DO336" s="229"/>
      <c r="DP336" s="229"/>
      <c r="DQ336" s="229"/>
      <c r="DR336" s="229"/>
      <c r="DS336" s="229"/>
      <c r="DT336" s="229"/>
      <c r="DU336" s="229"/>
      <c r="DV336" s="229"/>
      <c r="DW336" s="229"/>
      <c r="DX336" s="229"/>
      <c r="DY336" s="229"/>
      <c r="DZ336" s="229"/>
      <c r="EA336" s="229"/>
      <c r="EB336" s="229"/>
      <c r="EC336" s="229"/>
      <c r="ED336" s="229"/>
      <c r="EE336" s="229"/>
      <c r="EF336" s="229"/>
      <c r="EG336" s="229"/>
      <c r="EH336" s="229"/>
      <c r="EI336" s="229"/>
      <c r="EJ336" s="229"/>
      <c r="EK336" s="229"/>
      <c r="EL336" s="229"/>
      <c r="EM336" s="229"/>
      <c r="EN336" s="229"/>
      <c r="EO336" s="229"/>
      <c r="EP336" s="229"/>
      <c r="EQ336" s="229"/>
      <c r="ER336" s="229"/>
      <c r="ES336" s="229"/>
      <c r="ET336" s="229"/>
      <c r="EU336" s="229"/>
      <c r="EV336" s="229"/>
      <c r="EW336" s="229"/>
      <c r="EX336" s="229"/>
      <c r="EY336" s="229"/>
      <c r="EZ336" s="229"/>
      <c r="FA336" s="229"/>
      <c r="FB336" s="229"/>
      <c r="FC336" s="229"/>
      <c r="FD336" s="229"/>
      <c r="FE336" s="229"/>
      <c r="FF336" s="229"/>
      <c r="FG336" s="229"/>
      <c r="FH336" s="229"/>
      <c r="FI336" s="229"/>
      <c r="FJ336" s="229"/>
      <c r="FK336" s="229"/>
      <c r="FL336" s="229"/>
      <c r="FM336" s="229"/>
      <c r="FN336" s="229"/>
      <c r="FO336" s="229"/>
      <c r="FP336" s="229"/>
      <c r="FQ336" s="229"/>
      <c r="FR336" s="229"/>
      <c r="FS336" s="229"/>
      <c r="FT336" s="229"/>
      <c r="FU336" s="229"/>
      <c r="FV336" s="229"/>
      <c r="FW336" s="229"/>
      <c r="FX336" s="229"/>
      <c r="FY336" s="229"/>
      <c r="FZ336" s="229"/>
      <c r="GA336" s="229"/>
      <c r="GB336" s="229"/>
      <c r="GC336" s="229"/>
      <c r="GD336" s="229"/>
      <c r="GE336" s="229"/>
      <c r="GF336" s="229"/>
      <c r="GG336" s="229"/>
      <c r="GH336" s="229"/>
      <c r="GI336" s="229"/>
      <c r="GJ336" s="229"/>
      <c r="GK336" s="229"/>
      <c r="GL336" s="229"/>
      <c r="GM336" s="229"/>
      <c r="GN336" s="229"/>
      <c r="GO336" s="229"/>
      <c r="GP336" s="229"/>
      <c r="GQ336" s="229"/>
      <c r="GR336" s="229"/>
      <c r="GS336" s="229"/>
      <c r="GT336" s="229"/>
      <c r="GU336" s="229"/>
      <c r="GV336" s="229"/>
      <c r="GW336" s="229"/>
      <c r="GX336" s="229"/>
      <c r="GY336" s="229"/>
      <c r="GZ336" s="229"/>
      <c r="HA336" s="229"/>
      <c r="HB336" s="229"/>
      <c r="HC336" s="229"/>
      <c r="HD336" s="229"/>
      <c r="HE336" s="229"/>
      <c r="HF336" s="229"/>
      <c r="HG336" s="229"/>
      <c r="HH336" s="229"/>
      <c r="HI336" s="229"/>
      <c r="HJ336" s="229"/>
      <c r="HK336" s="229"/>
      <c r="HL336" s="229"/>
      <c r="HM336" s="229"/>
      <c r="HN336" s="229"/>
      <c r="HO336" s="229"/>
      <c r="HP336" s="229"/>
      <c r="HQ336" s="229"/>
      <c r="HR336" s="229"/>
      <c r="HS336" s="229"/>
      <c r="HT336" s="229"/>
      <c r="HU336" s="229"/>
      <c r="HV336" s="229"/>
      <c r="HW336" s="229"/>
      <c r="HX336" s="229"/>
      <c r="HY336" s="229"/>
      <c r="HZ336" s="229"/>
      <c r="IA336" s="229"/>
      <c r="IB336" s="229"/>
      <c r="IC336" s="229"/>
      <c r="ID336" s="229"/>
      <c r="IE336" s="229"/>
      <c r="IF336" s="229"/>
      <c r="IG336" s="229"/>
      <c r="IH336" s="229"/>
      <c r="II336" s="229"/>
      <c r="IJ336" s="229"/>
      <c r="IK336" s="229"/>
      <c r="IL336" s="229"/>
      <c r="IM336" s="229"/>
      <c r="IN336" s="229"/>
      <c r="IO336" s="229"/>
    </row>
    <row r="337" spans="1:254" ht="18" customHeight="1">
      <c r="A337" s="258" t="s">
        <v>522</v>
      </c>
      <c r="B337" s="258"/>
      <c r="C337" s="258"/>
      <c r="D337" s="250">
        <f>SUM(D338:D357)</f>
        <v>203</v>
      </c>
      <c r="E337" s="250">
        <f t="shared" ref="E337:Q337" si="94">SUM(E338:E357)</f>
        <v>110</v>
      </c>
      <c r="F337" s="250">
        <f t="shared" si="94"/>
        <v>0</v>
      </c>
      <c r="G337" s="250">
        <f t="shared" si="94"/>
        <v>0</v>
      </c>
      <c r="H337" s="250">
        <f t="shared" si="94"/>
        <v>171</v>
      </c>
      <c r="I337" s="250">
        <f t="shared" si="94"/>
        <v>79</v>
      </c>
      <c r="J337" s="250">
        <f t="shared" si="94"/>
        <v>32</v>
      </c>
      <c r="K337" s="250">
        <f t="shared" si="94"/>
        <v>31</v>
      </c>
      <c r="L337" s="250">
        <f t="shared" si="94"/>
        <v>13</v>
      </c>
      <c r="M337" s="250">
        <f t="shared" si="94"/>
        <v>7</v>
      </c>
      <c r="N337" s="250">
        <f t="shared" si="94"/>
        <v>12</v>
      </c>
      <c r="O337" s="250">
        <f t="shared" si="94"/>
        <v>6</v>
      </c>
      <c r="P337" s="250">
        <f t="shared" si="94"/>
        <v>1</v>
      </c>
      <c r="Q337" s="250">
        <f t="shared" si="94"/>
        <v>1</v>
      </c>
    </row>
    <row r="338" spans="1:254">
      <c r="A338" s="33" t="s">
        <v>41</v>
      </c>
      <c r="B338" s="259" t="s">
        <v>42</v>
      </c>
      <c r="C338" s="255" t="s">
        <v>14</v>
      </c>
      <c r="D338" s="33">
        <f>+F338+H338+J338</f>
        <v>25</v>
      </c>
      <c r="E338" s="33">
        <f>+G338+I338+K338</f>
        <v>25</v>
      </c>
      <c r="F338" s="33"/>
      <c r="G338" s="33"/>
      <c r="H338" s="33">
        <v>6</v>
      </c>
      <c r="I338" s="33">
        <v>6</v>
      </c>
      <c r="J338" s="33">
        <v>19</v>
      </c>
      <c r="K338" s="33">
        <v>19</v>
      </c>
      <c r="L338" s="33">
        <v>0</v>
      </c>
      <c r="M338" s="33">
        <v>0</v>
      </c>
      <c r="N338" s="33"/>
      <c r="O338" s="33"/>
      <c r="P338" s="33"/>
      <c r="Q338" s="33"/>
    </row>
    <row r="339" spans="1:254">
      <c r="A339" s="33" t="s">
        <v>59</v>
      </c>
      <c r="B339" s="46" t="s">
        <v>1022</v>
      </c>
      <c r="C339" s="255" t="s">
        <v>15</v>
      </c>
      <c r="D339" s="33">
        <f t="shared" ref="D339:E357" si="95">+F339+H339+J339</f>
        <v>12</v>
      </c>
      <c r="E339" s="33">
        <f t="shared" si="95"/>
        <v>3</v>
      </c>
      <c r="F339" s="33"/>
      <c r="G339" s="33"/>
      <c r="H339" s="33">
        <v>12</v>
      </c>
      <c r="I339" s="33">
        <v>3</v>
      </c>
      <c r="J339" s="33"/>
      <c r="K339" s="33"/>
      <c r="L339" s="33">
        <v>3</v>
      </c>
      <c r="M339" s="33">
        <v>1</v>
      </c>
      <c r="N339" s="33">
        <v>3</v>
      </c>
      <c r="O339" s="33">
        <v>1</v>
      </c>
      <c r="P339" s="33"/>
      <c r="Q339" s="33"/>
    </row>
    <row r="340" spans="1:254">
      <c r="A340" s="38" t="s">
        <v>65</v>
      </c>
      <c r="B340" s="39" t="s">
        <v>66</v>
      </c>
      <c r="C340" s="255" t="s">
        <v>16</v>
      </c>
      <c r="D340" s="33">
        <f t="shared" si="95"/>
        <v>11</v>
      </c>
      <c r="E340" s="33">
        <f t="shared" si="95"/>
        <v>1</v>
      </c>
      <c r="F340" s="33"/>
      <c r="G340" s="33"/>
      <c r="H340" s="33">
        <v>11</v>
      </c>
      <c r="I340" s="33">
        <v>1</v>
      </c>
      <c r="J340" s="33"/>
      <c r="K340" s="33"/>
      <c r="L340" s="33">
        <v>4</v>
      </c>
      <c r="M340" s="33">
        <v>1</v>
      </c>
      <c r="N340" s="33">
        <v>4</v>
      </c>
      <c r="O340" s="33">
        <v>1</v>
      </c>
      <c r="P340" s="33"/>
      <c r="Q340" s="33"/>
    </row>
    <row r="341" spans="1:254">
      <c r="A341" s="33" t="s">
        <v>635</v>
      </c>
      <c r="B341" s="39" t="s">
        <v>367</v>
      </c>
      <c r="C341" s="255" t="s">
        <v>17</v>
      </c>
      <c r="D341" s="33">
        <f t="shared" si="95"/>
        <v>4</v>
      </c>
      <c r="E341" s="33">
        <f t="shared" si="95"/>
        <v>0</v>
      </c>
      <c r="F341" s="33"/>
      <c r="G341" s="33"/>
      <c r="H341" s="33">
        <v>4</v>
      </c>
      <c r="I341" s="33">
        <v>0</v>
      </c>
      <c r="J341" s="33"/>
      <c r="K341" s="33"/>
      <c r="L341" s="33">
        <v>1</v>
      </c>
      <c r="M341" s="33">
        <v>1</v>
      </c>
      <c r="N341" s="33">
        <v>1</v>
      </c>
      <c r="O341" s="33">
        <v>1</v>
      </c>
      <c r="P341" s="33"/>
      <c r="Q341" s="33"/>
    </row>
    <row r="342" spans="1:254">
      <c r="A342" s="38" t="s">
        <v>108</v>
      </c>
      <c r="B342" s="39" t="s">
        <v>109</v>
      </c>
      <c r="C342" s="255" t="s">
        <v>21</v>
      </c>
      <c r="D342" s="33">
        <f t="shared" si="95"/>
        <v>4</v>
      </c>
      <c r="E342" s="33">
        <f t="shared" si="95"/>
        <v>1</v>
      </c>
      <c r="F342" s="33"/>
      <c r="G342" s="33"/>
      <c r="H342" s="33">
        <v>4</v>
      </c>
      <c r="I342" s="33">
        <v>1</v>
      </c>
      <c r="J342" s="33"/>
      <c r="K342" s="33"/>
      <c r="L342" s="33">
        <v>2</v>
      </c>
      <c r="M342" s="33">
        <v>1</v>
      </c>
      <c r="N342" s="33">
        <v>2</v>
      </c>
      <c r="O342" s="33">
        <v>1</v>
      </c>
      <c r="P342" s="33"/>
      <c r="Q342" s="33"/>
    </row>
    <row r="343" spans="1:254" ht="28.5">
      <c r="A343" s="33" t="s">
        <v>38</v>
      </c>
      <c r="B343" s="46" t="s">
        <v>96</v>
      </c>
      <c r="C343" s="255" t="s">
        <v>22</v>
      </c>
      <c r="D343" s="33">
        <f t="shared" si="95"/>
        <v>3</v>
      </c>
      <c r="E343" s="33">
        <f t="shared" si="95"/>
        <v>3</v>
      </c>
      <c r="F343" s="33"/>
      <c r="G343" s="33"/>
      <c r="H343" s="33">
        <v>3</v>
      </c>
      <c r="I343" s="33">
        <v>3</v>
      </c>
      <c r="J343" s="33"/>
      <c r="K343" s="33"/>
      <c r="L343" s="33">
        <v>1</v>
      </c>
      <c r="M343" s="33">
        <v>1</v>
      </c>
      <c r="N343" s="33">
        <v>1</v>
      </c>
      <c r="O343" s="33">
        <v>1</v>
      </c>
      <c r="P343" s="33"/>
      <c r="Q343" s="33"/>
    </row>
    <row r="344" spans="1:254">
      <c r="A344" s="38" t="s">
        <v>628</v>
      </c>
      <c r="B344" s="39" t="s">
        <v>83</v>
      </c>
      <c r="C344" s="255" t="s">
        <v>23</v>
      </c>
      <c r="D344" s="33">
        <f t="shared" si="95"/>
        <v>12</v>
      </c>
      <c r="E344" s="33">
        <f t="shared" si="95"/>
        <v>12</v>
      </c>
      <c r="F344" s="33"/>
      <c r="G344" s="33"/>
      <c r="H344" s="33">
        <v>12</v>
      </c>
      <c r="I344" s="33">
        <v>12</v>
      </c>
      <c r="J344" s="33"/>
      <c r="K344" s="33"/>
      <c r="L344" s="33">
        <v>1</v>
      </c>
      <c r="M344" s="33">
        <v>1</v>
      </c>
      <c r="N344" s="33">
        <v>1</v>
      </c>
      <c r="O344" s="33">
        <v>1</v>
      </c>
      <c r="P344" s="33"/>
      <c r="Q344" s="33"/>
    </row>
    <row r="345" spans="1:254">
      <c r="A345" s="38" t="s">
        <v>1895</v>
      </c>
      <c r="B345" s="39" t="s">
        <v>531</v>
      </c>
      <c r="C345" s="255" t="s">
        <v>24</v>
      </c>
      <c r="D345" s="33">
        <f t="shared" si="95"/>
        <v>6</v>
      </c>
      <c r="E345" s="33">
        <f t="shared" si="95"/>
        <v>1</v>
      </c>
      <c r="F345" s="33"/>
      <c r="G345" s="33"/>
      <c r="H345" s="33">
        <v>6</v>
      </c>
      <c r="I345" s="33">
        <v>1</v>
      </c>
      <c r="J345" s="33"/>
      <c r="K345" s="33"/>
      <c r="L345" s="33">
        <v>0</v>
      </c>
      <c r="M345" s="33">
        <v>0</v>
      </c>
      <c r="N345" s="33"/>
      <c r="O345" s="33"/>
      <c r="P345" s="33"/>
      <c r="Q345" s="33"/>
    </row>
    <row r="346" spans="1:254">
      <c r="A346" s="38" t="s">
        <v>617</v>
      </c>
      <c r="B346" s="39" t="s">
        <v>370</v>
      </c>
      <c r="C346" s="255" t="s">
        <v>25</v>
      </c>
      <c r="D346" s="33">
        <f t="shared" si="95"/>
        <v>2</v>
      </c>
      <c r="E346" s="33">
        <f t="shared" si="95"/>
        <v>1</v>
      </c>
      <c r="F346" s="33"/>
      <c r="G346" s="33"/>
      <c r="H346" s="33">
        <v>2</v>
      </c>
      <c r="I346" s="33">
        <v>1</v>
      </c>
      <c r="J346" s="33"/>
      <c r="K346" s="33"/>
      <c r="L346" s="33">
        <v>0</v>
      </c>
      <c r="M346" s="33">
        <v>0</v>
      </c>
      <c r="N346" s="33"/>
      <c r="O346" s="33"/>
      <c r="P346" s="33"/>
      <c r="Q346" s="33"/>
    </row>
    <row r="347" spans="1:254">
      <c r="A347" s="38" t="s">
        <v>50</v>
      </c>
      <c r="B347" s="39" t="s">
        <v>51</v>
      </c>
      <c r="C347" s="255" t="s">
        <v>26</v>
      </c>
      <c r="D347" s="33">
        <f t="shared" si="95"/>
        <v>16</v>
      </c>
      <c r="E347" s="33">
        <f t="shared" si="95"/>
        <v>0</v>
      </c>
      <c r="F347" s="33"/>
      <c r="G347" s="33"/>
      <c r="H347" s="33">
        <v>16</v>
      </c>
      <c r="I347" s="33">
        <v>0</v>
      </c>
      <c r="J347" s="33"/>
      <c r="K347" s="33"/>
      <c r="L347" s="33">
        <v>0</v>
      </c>
      <c r="M347" s="33">
        <v>0</v>
      </c>
      <c r="N347" s="33"/>
      <c r="O347" s="33"/>
      <c r="P347" s="33"/>
      <c r="Q347" s="33"/>
    </row>
    <row r="348" spans="1:254">
      <c r="A348" s="33" t="s">
        <v>635</v>
      </c>
      <c r="B348" s="39" t="s">
        <v>367</v>
      </c>
      <c r="C348" s="255" t="s">
        <v>1803</v>
      </c>
      <c r="D348" s="33">
        <f t="shared" si="95"/>
        <v>2</v>
      </c>
      <c r="E348" s="33">
        <f t="shared" si="95"/>
        <v>0</v>
      </c>
      <c r="F348" s="33"/>
      <c r="G348" s="33"/>
      <c r="H348" s="33">
        <v>2</v>
      </c>
      <c r="I348" s="33">
        <v>0</v>
      </c>
      <c r="J348" s="33"/>
      <c r="K348" s="33"/>
      <c r="L348" s="33">
        <v>0</v>
      </c>
      <c r="M348" s="33">
        <v>0</v>
      </c>
      <c r="N348" s="33"/>
      <c r="O348" s="33"/>
      <c r="P348" s="33"/>
      <c r="Q348" s="33"/>
    </row>
    <row r="349" spans="1:254" ht="28.5">
      <c r="A349" s="33" t="s">
        <v>1881</v>
      </c>
      <c r="B349" s="39" t="s">
        <v>538</v>
      </c>
      <c r="C349" s="34" t="s">
        <v>27</v>
      </c>
      <c r="D349" s="33">
        <f t="shared" si="95"/>
        <v>21</v>
      </c>
      <c r="E349" s="33">
        <f t="shared" si="95"/>
        <v>5</v>
      </c>
      <c r="F349" s="33"/>
      <c r="G349" s="33"/>
      <c r="H349" s="33">
        <v>21</v>
      </c>
      <c r="I349" s="33">
        <v>5</v>
      </c>
      <c r="J349" s="33"/>
      <c r="K349" s="33"/>
      <c r="L349" s="33">
        <v>1</v>
      </c>
      <c r="M349" s="33">
        <v>1</v>
      </c>
      <c r="N349" s="33"/>
      <c r="O349" s="33"/>
      <c r="P349" s="33">
        <v>1</v>
      </c>
      <c r="Q349" s="33">
        <v>1</v>
      </c>
    </row>
    <row r="350" spans="1:254">
      <c r="A350" s="33" t="s">
        <v>44</v>
      </c>
      <c r="B350" s="36" t="s">
        <v>45</v>
      </c>
      <c r="C350" s="255" t="s">
        <v>28</v>
      </c>
      <c r="D350" s="33">
        <f t="shared" si="95"/>
        <v>10</v>
      </c>
      <c r="E350" s="33">
        <f t="shared" si="95"/>
        <v>0</v>
      </c>
      <c r="F350" s="33"/>
      <c r="G350" s="33"/>
      <c r="H350" s="33">
        <v>10</v>
      </c>
      <c r="I350" s="33">
        <v>0</v>
      </c>
      <c r="J350" s="33"/>
      <c r="K350" s="33"/>
      <c r="L350" s="33">
        <v>0</v>
      </c>
      <c r="M350" s="33">
        <v>0</v>
      </c>
      <c r="N350" s="33"/>
      <c r="O350" s="33"/>
      <c r="P350" s="33"/>
      <c r="Q350" s="33"/>
    </row>
    <row r="351" spans="1:254" ht="28.5">
      <c r="A351" s="33" t="s">
        <v>1415</v>
      </c>
      <c r="B351" s="39" t="s">
        <v>408</v>
      </c>
      <c r="C351" s="34" t="s">
        <v>29</v>
      </c>
      <c r="D351" s="33">
        <f t="shared" si="95"/>
        <v>5</v>
      </c>
      <c r="E351" s="33">
        <f t="shared" si="95"/>
        <v>5</v>
      </c>
      <c r="F351" s="33"/>
      <c r="G351" s="33"/>
      <c r="H351" s="33">
        <v>5</v>
      </c>
      <c r="I351" s="33">
        <v>5</v>
      </c>
      <c r="J351" s="33"/>
      <c r="K351" s="33"/>
      <c r="L351" s="33">
        <v>0</v>
      </c>
      <c r="M351" s="33">
        <v>0</v>
      </c>
      <c r="N351" s="33"/>
      <c r="O351" s="33"/>
      <c r="P351" s="33"/>
      <c r="Q351" s="33"/>
    </row>
    <row r="352" spans="1:254" s="228" customFormat="1">
      <c r="A352" s="38" t="s">
        <v>53</v>
      </c>
      <c r="B352" s="39" t="s">
        <v>54</v>
      </c>
      <c r="C352" s="255" t="s">
        <v>30</v>
      </c>
      <c r="D352" s="33">
        <f t="shared" si="95"/>
        <v>24</v>
      </c>
      <c r="E352" s="33">
        <f t="shared" si="95"/>
        <v>21</v>
      </c>
      <c r="F352" s="33"/>
      <c r="G352" s="33"/>
      <c r="H352" s="33">
        <v>11</v>
      </c>
      <c r="I352" s="33">
        <v>9</v>
      </c>
      <c r="J352" s="33">
        <v>13</v>
      </c>
      <c r="K352" s="33">
        <v>12</v>
      </c>
      <c r="L352" s="33">
        <v>0</v>
      </c>
      <c r="M352" s="33">
        <v>0</v>
      </c>
      <c r="N352" s="33"/>
      <c r="O352" s="33"/>
      <c r="P352" s="33"/>
      <c r="Q352" s="33"/>
      <c r="IP352" s="231"/>
      <c r="IQ352" s="231"/>
      <c r="IR352" s="231"/>
      <c r="IS352" s="231"/>
      <c r="IT352" s="231"/>
    </row>
    <row r="353" spans="1:254" s="228" customFormat="1">
      <c r="A353" s="38" t="s">
        <v>165</v>
      </c>
      <c r="B353" s="39" t="s">
        <v>80</v>
      </c>
      <c r="C353" s="255" t="s">
        <v>31</v>
      </c>
      <c r="D353" s="33">
        <f t="shared" si="95"/>
        <v>10</v>
      </c>
      <c r="E353" s="33">
        <f t="shared" si="95"/>
        <v>0</v>
      </c>
      <c r="F353" s="33"/>
      <c r="G353" s="33"/>
      <c r="H353" s="33">
        <v>10</v>
      </c>
      <c r="I353" s="33">
        <v>0</v>
      </c>
      <c r="J353" s="33"/>
      <c r="K353" s="33"/>
      <c r="L353" s="33">
        <v>0</v>
      </c>
      <c r="M353" s="33">
        <v>0</v>
      </c>
      <c r="N353" s="33"/>
      <c r="O353" s="33"/>
      <c r="P353" s="33"/>
      <c r="Q353" s="33"/>
      <c r="IP353" s="231"/>
      <c r="IQ353" s="231"/>
      <c r="IR353" s="231"/>
      <c r="IS353" s="231"/>
      <c r="IT353" s="231"/>
    </row>
    <row r="354" spans="1:254" s="228" customFormat="1">
      <c r="A354" s="33" t="s">
        <v>1428</v>
      </c>
      <c r="B354" s="46" t="s">
        <v>545</v>
      </c>
      <c r="C354" s="255" t="s">
        <v>32</v>
      </c>
      <c r="D354" s="33">
        <f t="shared" si="95"/>
        <v>10</v>
      </c>
      <c r="E354" s="33">
        <f t="shared" si="95"/>
        <v>7</v>
      </c>
      <c r="F354" s="33"/>
      <c r="G354" s="33"/>
      <c r="H354" s="33">
        <v>10</v>
      </c>
      <c r="I354" s="33">
        <v>7</v>
      </c>
      <c r="J354" s="33"/>
      <c r="K354" s="33"/>
      <c r="L354" s="33">
        <v>0</v>
      </c>
      <c r="M354" s="33">
        <v>0</v>
      </c>
      <c r="N354" s="33"/>
      <c r="O354" s="33"/>
      <c r="P354" s="33"/>
      <c r="Q354" s="33"/>
      <c r="IP354" s="231"/>
      <c r="IQ354" s="231"/>
      <c r="IR354" s="231"/>
      <c r="IS354" s="231"/>
      <c r="IT354" s="231"/>
    </row>
    <row r="355" spans="1:254" s="228" customFormat="1">
      <c r="A355" s="38" t="s">
        <v>1277</v>
      </c>
      <c r="B355" s="39" t="s">
        <v>112</v>
      </c>
      <c r="C355" s="255" t="s">
        <v>1827</v>
      </c>
      <c r="D355" s="33">
        <f t="shared" si="95"/>
        <v>12</v>
      </c>
      <c r="E355" s="33">
        <f t="shared" si="95"/>
        <v>11</v>
      </c>
      <c r="F355" s="33"/>
      <c r="G355" s="33"/>
      <c r="H355" s="33">
        <v>12</v>
      </c>
      <c r="I355" s="33">
        <v>11</v>
      </c>
      <c r="J355" s="33"/>
      <c r="K355" s="33"/>
      <c r="L355" s="33">
        <v>0</v>
      </c>
      <c r="M355" s="33">
        <v>0</v>
      </c>
      <c r="N355" s="33"/>
      <c r="O355" s="33"/>
      <c r="P355" s="33"/>
      <c r="Q355" s="33"/>
      <c r="IP355" s="231"/>
      <c r="IQ355" s="231"/>
      <c r="IR355" s="231"/>
      <c r="IS355" s="231"/>
      <c r="IT355" s="231"/>
    </row>
    <row r="356" spans="1:254" s="228" customFormat="1">
      <c r="A356" s="33" t="s">
        <v>41</v>
      </c>
      <c r="B356" s="259" t="s">
        <v>42</v>
      </c>
      <c r="C356" s="255" t="s">
        <v>33</v>
      </c>
      <c r="D356" s="33">
        <f t="shared" si="95"/>
        <v>8</v>
      </c>
      <c r="E356" s="33">
        <f t="shared" si="95"/>
        <v>8</v>
      </c>
      <c r="F356" s="33"/>
      <c r="G356" s="33"/>
      <c r="H356" s="33">
        <v>8</v>
      </c>
      <c r="I356" s="33">
        <v>8</v>
      </c>
      <c r="J356" s="33"/>
      <c r="K356" s="33"/>
      <c r="L356" s="33">
        <v>0</v>
      </c>
      <c r="M356" s="33">
        <v>0</v>
      </c>
      <c r="N356" s="33"/>
      <c r="O356" s="33"/>
      <c r="P356" s="33"/>
      <c r="Q356" s="33"/>
      <c r="IP356" s="231"/>
      <c r="IQ356" s="231"/>
      <c r="IR356" s="231"/>
      <c r="IS356" s="231"/>
      <c r="IT356" s="231"/>
    </row>
    <row r="357" spans="1:254" s="228" customFormat="1">
      <c r="A357" s="38" t="s">
        <v>62</v>
      </c>
      <c r="B357" s="39" t="s">
        <v>63</v>
      </c>
      <c r="C357" s="255" t="s">
        <v>34</v>
      </c>
      <c r="D357" s="33">
        <f t="shared" si="95"/>
        <v>6</v>
      </c>
      <c r="E357" s="33">
        <f t="shared" si="95"/>
        <v>6</v>
      </c>
      <c r="F357" s="33"/>
      <c r="G357" s="33"/>
      <c r="H357" s="33">
        <v>6</v>
      </c>
      <c r="I357" s="33">
        <v>6</v>
      </c>
      <c r="J357" s="33"/>
      <c r="K357" s="33"/>
      <c r="L357" s="33">
        <v>0</v>
      </c>
      <c r="M357" s="33">
        <v>0</v>
      </c>
      <c r="N357" s="33"/>
      <c r="O357" s="33"/>
      <c r="P357" s="33"/>
      <c r="Q357" s="33"/>
      <c r="IP357" s="231"/>
      <c r="IQ357" s="231"/>
      <c r="IR357" s="231"/>
      <c r="IS357" s="231"/>
      <c r="IT357" s="231"/>
    </row>
    <row r="358" spans="1:254" s="228" customFormat="1" ht="18" customHeight="1">
      <c r="A358" s="258" t="s">
        <v>553</v>
      </c>
      <c r="B358" s="258"/>
      <c r="C358" s="258"/>
      <c r="D358" s="250">
        <f>SUM(D359:D368)</f>
        <v>190</v>
      </c>
      <c r="E358" s="250">
        <f t="shared" ref="E358:Q358" si="96">SUM(E359:E368)</f>
        <v>100</v>
      </c>
      <c r="F358" s="250">
        <f t="shared" si="96"/>
        <v>0</v>
      </c>
      <c r="G358" s="250">
        <f t="shared" si="96"/>
        <v>0</v>
      </c>
      <c r="H358" s="250">
        <f t="shared" si="96"/>
        <v>155</v>
      </c>
      <c r="I358" s="250">
        <f t="shared" si="96"/>
        <v>84</v>
      </c>
      <c r="J358" s="250">
        <f t="shared" si="96"/>
        <v>35</v>
      </c>
      <c r="K358" s="250">
        <f t="shared" si="96"/>
        <v>16</v>
      </c>
      <c r="L358" s="250">
        <f t="shared" si="96"/>
        <v>8</v>
      </c>
      <c r="M358" s="250">
        <f t="shared" si="96"/>
        <v>3</v>
      </c>
      <c r="N358" s="250">
        <f t="shared" si="96"/>
        <v>0</v>
      </c>
      <c r="O358" s="250">
        <f t="shared" si="96"/>
        <v>0</v>
      </c>
      <c r="P358" s="250">
        <f t="shared" si="96"/>
        <v>8</v>
      </c>
      <c r="Q358" s="250">
        <f t="shared" si="96"/>
        <v>3</v>
      </c>
      <c r="IP358" s="231"/>
      <c r="IQ358" s="231"/>
      <c r="IR358" s="231"/>
      <c r="IS358" s="231"/>
      <c r="IT358" s="231"/>
    </row>
    <row r="359" spans="1:254" s="228" customFormat="1">
      <c r="A359" s="33" t="s">
        <v>59</v>
      </c>
      <c r="B359" s="46" t="s">
        <v>1022</v>
      </c>
      <c r="C359" s="34" t="s">
        <v>14</v>
      </c>
      <c r="D359" s="33">
        <f>+F359+H359+J359</f>
        <v>11</v>
      </c>
      <c r="E359" s="33">
        <f>+G359+I359+K359</f>
        <v>6</v>
      </c>
      <c r="F359" s="33"/>
      <c r="G359" s="33"/>
      <c r="H359" s="33">
        <v>11</v>
      </c>
      <c r="I359" s="33">
        <v>6</v>
      </c>
      <c r="J359" s="33"/>
      <c r="K359" s="33"/>
      <c r="L359" s="33">
        <f>+N359+P359</f>
        <v>1</v>
      </c>
      <c r="M359" s="33">
        <f>+O359+Q359</f>
        <v>0</v>
      </c>
      <c r="N359" s="33"/>
      <c r="O359" s="33"/>
      <c r="P359" s="33">
        <v>1</v>
      </c>
      <c r="Q359" s="33"/>
      <c r="IP359" s="231"/>
      <c r="IQ359" s="231"/>
      <c r="IR359" s="231"/>
      <c r="IS359" s="231"/>
      <c r="IT359" s="231"/>
    </row>
    <row r="360" spans="1:254" s="228" customFormat="1">
      <c r="A360" s="33" t="s">
        <v>1355</v>
      </c>
      <c r="B360" s="259" t="s">
        <v>1843</v>
      </c>
      <c r="C360" s="34" t="s">
        <v>15</v>
      </c>
      <c r="D360" s="33">
        <f t="shared" ref="D360:E368" si="97">+F360+H360+J360</f>
        <v>36</v>
      </c>
      <c r="E360" s="33">
        <f t="shared" si="97"/>
        <v>27</v>
      </c>
      <c r="F360" s="33"/>
      <c r="G360" s="33"/>
      <c r="H360" s="33">
        <v>36</v>
      </c>
      <c r="I360" s="33">
        <v>27</v>
      </c>
      <c r="J360" s="33"/>
      <c r="K360" s="33"/>
      <c r="L360" s="33">
        <f t="shared" ref="L360:M368" si="98">+N360+P360</f>
        <v>0</v>
      </c>
      <c r="M360" s="33">
        <f t="shared" si="98"/>
        <v>0</v>
      </c>
      <c r="N360" s="33"/>
      <c r="O360" s="33"/>
      <c r="P360" s="33"/>
      <c r="Q360" s="33"/>
      <c r="IP360" s="231"/>
      <c r="IQ360" s="231"/>
      <c r="IR360" s="231"/>
      <c r="IS360" s="231"/>
      <c r="IT360" s="231"/>
    </row>
    <row r="361" spans="1:254" s="228" customFormat="1">
      <c r="A361" s="33" t="s">
        <v>228</v>
      </c>
      <c r="B361" s="259" t="s">
        <v>86</v>
      </c>
      <c r="C361" s="34" t="s">
        <v>16</v>
      </c>
      <c r="D361" s="33">
        <f t="shared" si="97"/>
        <v>12</v>
      </c>
      <c r="E361" s="33">
        <f t="shared" si="97"/>
        <v>10</v>
      </c>
      <c r="F361" s="33"/>
      <c r="G361" s="33"/>
      <c r="H361" s="33">
        <v>12</v>
      </c>
      <c r="I361" s="33">
        <v>10</v>
      </c>
      <c r="J361" s="33"/>
      <c r="K361" s="33"/>
      <c r="L361" s="33">
        <f t="shared" si="98"/>
        <v>3</v>
      </c>
      <c r="M361" s="33">
        <f t="shared" si="98"/>
        <v>1</v>
      </c>
      <c r="N361" s="33"/>
      <c r="O361" s="33"/>
      <c r="P361" s="33">
        <v>3</v>
      </c>
      <c r="Q361" s="33">
        <v>1</v>
      </c>
      <c r="IP361" s="231"/>
      <c r="IQ361" s="231"/>
      <c r="IR361" s="231"/>
      <c r="IS361" s="231"/>
      <c r="IT361" s="231"/>
    </row>
    <row r="362" spans="1:254" s="228" customFormat="1">
      <c r="A362" s="33" t="s">
        <v>44</v>
      </c>
      <c r="B362" s="36" t="s">
        <v>45</v>
      </c>
      <c r="C362" s="34" t="s">
        <v>17</v>
      </c>
      <c r="D362" s="33">
        <f t="shared" si="97"/>
        <v>26</v>
      </c>
      <c r="E362" s="33">
        <f t="shared" si="97"/>
        <v>0</v>
      </c>
      <c r="F362" s="33"/>
      <c r="G362" s="33"/>
      <c r="H362" s="33">
        <v>26</v>
      </c>
      <c r="I362" s="33"/>
      <c r="J362" s="33"/>
      <c r="K362" s="33"/>
      <c r="L362" s="33">
        <f t="shared" si="98"/>
        <v>0</v>
      </c>
      <c r="M362" s="33">
        <f t="shared" si="98"/>
        <v>0</v>
      </c>
      <c r="N362" s="33"/>
      <c r="O362" s="33"/>
      <c r="P362" s="33"/>
      <c r="Q362" s="33"/>
      <c r="IP362" s="231"/>
      <c r="IQ362" s="231"/>
      <c r="IR362" s="231"/>
      <c r="IS362" s="231"/>
      <c r="IT362" s="231"/>
    </row>
    <row r="363" spans="1:254" s="228" customFormat="1">
      <c r="A363" s="33" t="s">
        <v>41</v>
      </c>
      <c r="B363" s="259" t="s">
        <v>42</v>
      </c>
      <c r="C363" s="34" t="s">
        <v>21</v>
      </c>
      <c r="D363" s="33">
        <f t="shared" si="97"/>
        <v>7</v>
      </c>
      <c r="E363" s="33">
        <f t="shared" si="97"/>
        <v>6</v>
      </c>
      <c r="F363" s="33"/>
      <c r="G363" s="33"/>
      <c r="H363" s="33">
        <v>7</v>
      </c>
      <c r="I363" s="33">
        <v>6</v>
      </c>
      <c r="J363" s="33"/>
      <c r="K363" s="33"/>
      <c r="L363" s="33">
        <f t="shared" si="98"/>
        <v>1</v>
      </c>
      <c r="M363" s="33">
        <f t="shared" si="98"/>
        <v>1</v>
      </c>
      <c r="N363" s="33"/>
      <c r="O363" s="33"/>
      <c r="P363" s="33">
        <v>1</v>
      </c>
      <c r="Q363" s="33">
        <v>1</v>
      </c>
      <c r="IP363" s="231"/>
      <c r="IQ363" s="231"/>
      <c r="IR363" s="231"/>
      <c r="IS363" s="231"/>
      <c r="IT363" s="231"/>
    </row>
    <row r="364" spans="1:254" s="228" customFormat="1">
      <c r="A364" s="38" t="s">
        <v>53</v>
      </c>
      <c r="B364" s="39" t="s">
        <v>173</v>
      </c>
      <c r="C364" s="34" t="s">
        <v>22</v>
      </c>
      <c r="D364" s="33">
        <f t="shared" si="97"/>
        <v>26</v>
      </c>
      <c r="E364" s="33">
        <f t="shared" si="97"/>
        <v>22</v>
      </c>
      <c r="F364" s="33"/>
      <c r="G364" s="33"/>
      <c r="H364" s="33">
        <v>26</v>
      </c>
      <c r="I364" s="33">
        <v>22</v>
      </c>
      <c r="J364" s="33"/>
      <c r="K364" s="33"/>
      <c r="L364" s="33">
        <f t="shared" si="98"/>
        <v>1</v>
      </c>
      <c r="M364" s="33">
        <f t="shared" si="98"/>
        <v>0</v>
      </c>
      <c r="N364" s="33"/>
      <c r="O364" s="33"/>
      <c r="P364" s="33">
        <v>1</v>
      </c>
      <c r="Q364" s="33"/>
      <c r="IP364" s="231"/>
      <c r="IQ364" s="231"/>
      <c r="IR364" s="231"/>
      <c r="IS364" s="231"/>
      <c r="IT364" s="231"/>
    </row>
    <row r="365" spans="1:254" s="228" customFormat="1">
      <c r="A365" s="38" t="s">
        <v>62</v>
      </c>
      <c r="B365" s="39" t="s">
        <v>148</v>
      </c>
      <c r="C365" s="34" t="s">
        <v>23</v>
      </c>
      <c r="D365" s="33">
        <f t="shared" si="97"/>
        <v>9</v>
      </c>
      <c r="E365" s="33">
        <f t="shared" si="97"/>
        <v>7</v>
      </c>
      <c r="F365" s="33"/>
      <c r="G365" s="33"/>
      <c r="H365" s="33">
        <v>9</v>
      </c>
      <c r="I365" s="33">
        <v>7</v>
      </c>
      <c r="J365" s="33"/>
      <c r="K365" s="33"/>
      <c r="L365" s="33">
        <f t="shared" si="98"/>
        <v>0</v>
      </c>
      <c r="M365" s="33">
        <f t="shared" si="98"/>
        <v>0</v>
      </c>
      <c r="N365" s="33"/>
      <c r="O365" s="33"/>
      <c r="P365" s="33"/>
      <c r="Q365" s="33"/>
      <c r="IP365" s="231"/>
      <c r="IQ365" s="231"/>
      <c r="IR365" s="231"/>
      <c r="IS365" s="231"/>
      <c r="IT365" s="231"/>
    </row>
    <row r="366" spans="1:254" s="228" customFormat="1">
      <c r="A366" s="38" t="s">
        <v>280</v>
      </c>
      <c r="B366" s="39" t="s">
        <v>281</v>
      </c>
      <c r="C366" s="34" t="s">
        <v>24</v>
      </c>
      <c r="D366" s="33">
        <f t="shared" si="97"/>
        <v>18</v>
      </c>
      <c r="E366" s="33">
        <f t="shared" si="97"/>
        <v>1</v>
      </c>
      <c r="F366" s="33"/>
      <c r="G366" s="33"/>
      <c r="H366" s="33">
        <v>18</v>
      </c>
      <c r="I366" s="33">
        <v>1</v>
      </c>
      <c r="J366" s="33"/>
      <c r="K366" s="33"/>
      <c r="L366" s="33">
        <f t="shared" si="98"/>
        <v>1</v>
      </c>
      <c r="M366" s="33">
        <f t="shared" si="98"/>
        <v>0</v>
      </c>
      <c r="N366" s="33"/>
      <c r="O366" s="33"/>
      <c r="P366" s="33">
        <v>1</v>
      </c>
      <c r="Q366" s="33"/>
      <c r="IP366" s="231"/>
      <c r="IQ366" s="231"/>
      <c r="IR366" s="231"/>
      <c r="IS366" s="231"/>
      <c r="IT366" s="231"/>
    </row>
    <row r="367" spans="1:254" s="228" customFormat="1">
      <c r="A367" s="33" t="s">
        <v>1353</v>
      </c>
      <c r="B367" s="259" t="s">
        <v>419</v>
      </c>
      <c r="C367" s="34" t="s">
        <v>25</v>
      </c>
      <c r="D367" s="33">
        <f t="shared" si="97"/>
        <v>10</v>
      </c>
      <c r="E367" s="33">
        <f t="shared" si="97"/>
        <v>5</v>
      </c>
      <c r="F367" s="33"/>
      <c r="G367" s="33"/>
      <c r="H367" s="33">
        <v>10</v>
      </c>
      <c r="I367" s="33">
        <v>5</v>
      </c>
      <c r="J367" s="33"/>
      <c r="K367" s="33"/>
      <c r="L367" s="33">
        <f t="shared" si="98"/>
        <v>1</v>
      </c>
      <c r="M367" s="33">
        <f t="shared" si="98"/>
        <v>1</v>
      </c>
      <c r="N367" s="33"/>
      <c r="O367" s="33"/>
      <c r="P367" s="33">
        <v>1</v>
      </c>
      <c r="Q367" s="33">
        <v>1</v>
      </c>
      <c r="IP367" s="231"/>
      <c r="IQ367" s="231"/>
      <c r="IR367" s="231"/>
      <c r="IS367" s="231"/>
      <c r="IT367" s="231"/>
    </row>
    <row r="368" spans="1:254" s="228" customFormat="1">
      <c r="A368" s="33"/>
      <c r="B368" s="46" t="s">
        <v>1848</v>
      </c>
      <c r="C368" s="34">
        <v>10</v>
      </c>
      <c r="D368" s="33">
        <f t="shared" si="97"/>
        <v>35</v>
      </c>
      <c r="E368" s="33">
        <f t="shared" si="97"/>
        <v>16</v>
      </c>
      <c r="F368" s="33"/>
      <c r="G368" s="33"/>
      <c r="H368" s="33"/>
      <c r="I368" s="33"/>
      <c r="J368" s="33">
        <v>35</v>
      </c>
      <c r="K368" s="33">
        <v>16</v>
      </c>
      <c r="L368" s="33">
        <f t="shared" si="98"/>
        <v>0</v>
      </c>
      <c r="M368" s="33">
        <f t="shared" si="98"/>
        <v>0</v>
      </c>
      <c r="N368" s="33"/>
      <c r="O368" s="33"/>
      <c r="P368" s="33"/>
      <c r="Q368" s="33"/>
      <c r="IP368" s="231"/>
      <c r="IQ368" s="231"/>
      <c r="IR368" s="231"/>
      <c r="IS368" s="231"/>
      <c r="IT368" s="231"/>
    </row>
    <row r="369" spans="1:254" s="228" customFormat="1" ht="18" customHeight="1">
      <c r="A369" s="258" t="s">
        <v>571</v>
      </c>
      <c r="B369" s="258"/>
      <c r="C369" s="258"/>
      <c r="D369" s="250">
        <f>SUM(D370:D378)</f>
        <v>110</v>
      </c>
      <c r="E369" s="250">
        <f t="shared" ref="E369:Q369" si="99">SUM(E370:E378)</f>
        <v>19</v>
      </c>
      <c r="F369" s="250">
        <f t="shared" si="99"/>
        <v>0</v>
      </c>
      <c r="G369" s="250">
        <f t="shared" si="99"/>
        <v>0</v>
      </c>
      <c r="H369" s="250">
        <f t="shared" si="99"/>
        <v>110</v>
      </c>
      <c r="I369" s="250">
        <f t="shared" si="99"/>
        <v>19</v>
      </c>
      <c r="J369" s="250">
        <f t="shared" si="99"/>
        <v>0</v>
      </c>
      <c r="K369" s="250">
        <f t="shared" si="99"/>
        <v>0</v>
      </c>
      <c r="L369" s="250">
        <f t="shared" si="99"/>
        <v>3</v>
      </c>
      <c r="M369" s="250">
        <f t="shared" si="99"/>
        <v>0</v>
      </c>
      <c r="N369" s="250">
        <f t="shared" si="99"/>
        <v>3</v>
      </c>
      <c r="O369" s="250">
        <f t="shared" si="99"/>
        <v>0</v>
      </c>
      <c r="P369" s="250">
        <f t="shared" si="99"/>
        <v>0</v>
      </c>
      <c r="Q369" s="250">
        <f t="shared" si="99"/>
        <v>0</v>
      </c>
      <c r="IP369" s="231"/>
      <c r="IQ369" s="231"/>
      <c r="IR369" s="231"/>
      <c r="IS369" s="231"/>
      <c r="IT369" s="231"/>
    </row>
    <row r="370" spans="1:254" s="228" customFormat="1">
      <c r="A370" s="33" t="s">
        <v>165</v>
      </c>
      <c r="B370" s="46" t="s">
        <v>80</v>
      </c>
      <c r="C370" s="255" t="s">
        <v>14</v>
      </c>
      <c r="D370" s="33">
        <f>+F370+H370+J370</f>
        <v>7</v>
      </c>
      <c r="E370" s="33">
        <f>+G370+I370+K370</f>
        <v>0</v>
      </c>
      <c r="F370" s="33"/>
      <c r="G370" s="33"/>
      <c r="H370" s="33">
        <v>7</v>
      </c>
      <c r="I370" s="33"/>
      <c r="J370" s="33"/>
      <c r="K370" s="33"/>
      <c r="L370" s="33">
        <f>+N370+P370</f>
        <v>1</v>
      </c>
      <c r="M370" s="33">
        <f>+O370+Q370</f>
        <v>0</v>
      </c>
      <c r="N370" s="33">
        <v>1</v>
      </c>
      <c r="O370" s="33"/>
      <c r="P370" s="33"/>
      <c r="Q370" s="33"/>
      <c r="IP370" s="231"/>
      <c r="IQ370" s="231"/>
      <c r="IR370" s="231"/>
      <c r="IS370" s="231"/>
      <c r="IT370" s="231"/>
    </row>
    <row r="371" spans="1:254" s="228" customFormat="1" ht="28.5">
      <c r="A371" s="35" t="s">
        <v>168</v>
      </c>
      <c r="B371" s="259" t="s">
        <v>1856</v>
      </c>
      <c r="C371" s="255" t="s">
        <v>15</v>
      </c>
      <c r="D371" s="33">
        <f t="shared" ref="D371:E378" si="100">+F371+H371+J371</f>
        <v>0</v>
      </c>
      <c r="E371" s="33">
        <f t="shared" si="100"/>
        <v>0</v>
      </c>
      <c r="F371" s="33"/>
      <c r="G371" s="33"/>
      <c r="H371" s="33"/>
      <c r="I371" s="33"/>
      <c r="J371" s="33"/>
      <c r="K371" s="33"/>
      <c r="L371" s="33">
        <f t="shared" ref="L371:M378" si="101">+N371+P371</f>
        <v>0</v>
      </c>
      <c r="M371" s="33">
        <f t="shared" si="101"/>
        <v>0</v>
      </c>
      <c r="N371" s="33"/>
      <c r="O371" s="33"/>
      <c r="P371" s="33"/>
      <c r="Q371" s="33"/>
      <c r="IP371" s="231"/>
      <c r="IQ371" s="231"/>
      <c r="IR371" s="231"/>
      <c r="IS371" s="231"/>
      <c r="IT371" s="231"/>
    </row>
    <row r="372" spans="1:254" s="228" customFormat="1" ht="28.5">
      <c r="A372" s="33" t="s">
        <v>1896</v>
      </c>
      <c r="B372" s="46" t="s">
        <v>575</v>
      </c>
      <c r="C372" s="255" t="s">
        <v>16</v>
      </c>
      <c r="D372" s="33">
        <f t="shared" si="100"/>
        <v>4</v>
      </c>
      <c r="E372" s="33">
        <f t="shared" si="100"/>
        <v>0</v>
      </c>
      <c r="F372" s="33"/>
      <c r="G372" s="33"/>
      <c r="H372" s="33">
        <v>4</v>
      </c>
      <c r="I372" s="33"/>
      <c r="J372" s="33"/>
      <c r="K372" s="33"/>
      <c r="L372" s="33">
        <f t="shared" si="101"/>
        <v>1</v>
      </c>
      <c r="M372" s="33">
        <f t="shared" si="101"/>
        <v>0</v>
      </c>
      <c r="N372" s="33">
        <v>1</v>
      </c>
      <c r="O372" s="33"/>
      <c r="P372" s="33"/>
      <c r="Q372" s="33"/>
      <c r="IP372" s="231"/>
      <c r="IQ372" s="231"/>
      <c r="IR372" s="231"/>
      <c r="IS372" s="231"/>
      <c r="IT372" s="231"/>
    </row>
    <row r="373" spans="1:254" s="228" customFormat="1">
      <c r="A373" s="33" t="s">
        <v>280</v>
      </c>
      <c r="B373" s="46" t="s">
        <v>281</v>
      </c>
      <c r="C373" s="255" t="s">
        <v>17</v>
      </c>
      <c r="D373" s="33">
        <f t="shared" si="100"/>
        <v>7</v>
      </c>
      <c r="E373" s="33">
        <f t="shared" si="100"/>
        <v>4</v>
      </c>
      <c r="F373" s="33"/>
      <c r="G373" s="33"/>
      <c r="H373" s="33">
        <v>7</v>
      </c>
      <c r="I373" s="33">
        <v>4</v>
      </c>
      <c r="J373" s="33"/>
      <c r="K373" s="33"/>
      <c r="L373" s="33">
        <f t="shared" si="101"/>
        <v>1</v>
      </c>
      <c r="M373" s="33">
        <f t="shared" si="101"/>
        <v>0</v>
      </c>
      <c r="N373" s="33">
        <v>1</v>
      </c>
      <c r="O373" s="33"/>
      <c r="P373" s="33"/>
      <c r="Q373" s="33"/>
      <c r="IP373" s="231"/>
      <c r="IQ373" s="231"/>
      <c r="IR373" s="231"/>
      <c r="IS373" s="231"/>
      <c r="IT373" s="231"/>
    </row>
    <row r="374" spans="1:254" s="228" customFormat="1">
      <c r="A374" s="38" t="s">
        <v>1897</v>
      </c>
      <c r="B374" s="46" t="s">
        <v>1898</v>
      </c>
      <c r="C374" s="255" t="s">
        <v>21</v>
      </c>
      <c r="D374" s="33">
        <f t="shared" si="100"/>
        <v>0</v>
      </c>
      <c r="E374" s="33">
        <f t="shared" si="100"/>
        <v>0</v>
      </c>
      <c r="F374" s="33"/>
      <c r="G374" s="33"/>
      <c r="H374" s="33"/>
      <c r="I374" s="33"/>
      <c r="J374" s="33"/>
      <c r="K374" s="33"/>
      <c r="L374" s="33">
        <f t="shared" si="101"/>
        <v>0</v>
      </c>
      <c r="M374" s="33">
        <f t="shared" si="101"/>
        <v>0</v>
      </c>
      <c r="N374" s="33"/>
      <c r="O374" s="33"/>
      <c r="P374" s="33"/>
      <c r="Q374" s="33"/>
      <c r="IP374" s="231"/>
      <c r="IQ374" s="231"/>
      <c r="IR374" s="231"/>
      <c r="IS374" s="231"/>
      <c r="IT374" s="231"/>
    </row>
    <row r="375" spans="1:254" s="228" customFormat="1">
      <c r="A375" s="38" t="s">
        <v>1899</v>
      </c>
      <c r="B375" s="46" t="s">
        <v>580</v>
      </c>
      <c r="C375" s="255" t="s">
        <v>22</v>
      </c>
      <c r="D375" s="33">
        <f t="shared" si="100"/>
        <v>8</v>
      </c>
      <c r="E375" s="33">
        <f t="shared" si="100"/>
        <v>6</v>
      </c>
      <c r="F375" s="33"/>
      <c r="G375" s="33"/>
      <c r="H375" s="33">
        <v>8</v>
      </c>
      <c r="I375" s="33">
        <v>6</v>
      </c>
      <c r="J375" s="33"/>
      <c r="K375" s="33"/>
      <c r="L375" s="33">
        <f t="shared" si="101"/>
        <v>0</v>
      </c>
      <c r="M375" s="33">
        <f t="shared" si="101"/>
        <v>0</v>
      </c>
      <c r="N375" s="33"/>
      <c r="O375" s="33"/>
      <c r="P375" s="33"/>
      <c r="Q375" s="33"/>
      <c r="IP375" s="231"/>
      <c r="IQ375" s="231"/>
      <c r="IR375" s="231"/>
      <c r="IS375" s="231"/>
      <c r="IT375" s="231"/>
    </row>
    <row r="376" spans="1:254" s="228" customFormat="1">
      <c r="A376" s="38" t="s">
        <v>975</v>
      </c>
      <c r="B376" s="46" t="s">
        <v>583</v>
      </c>
      <c r="C376" s="255" t="s">
        <v>23</v>
      </c>
      <c r="D376" s="33">
        <f t="shared" si="100"/>
        <v>33</v>
      </c>
      <c r="E376" s="33">
        <f t="shared" si="100"/>
        <v>8</v>
      </c>
      <c r="F376" s="33"/>
      <c r="G376" s="33"/>
      <c r="H376" s="33">
        <v>33</v>
      </c>
      <c r="I376" s="33">
        <v>8</v>
      </c>
      <c r="J376" s="33"/>
      <c r="K376" s="33"/>
      <c r="L376" s="33">
        <f t="shared" si="101"/>
        <v>0</v>
      </c>
      <c r="M376" s="33">
        <f t="shared" si="101"/>
        <v>0</v>
      </c>
      <c r="N376" s="33"/>
      <c r="O376" s="33"/>
      <c r="P376" s="33"/>
      <c r="Q376" s="33"/>
      <c r="IP376" s="231"/>
      <c r="IQ376" s="231"/>
      <c r="IR376" s="231"/>
      <c r="IS376" s="231"/>
      <c r="IT376" s="231"/>
    </row>
    <row r="377" spans="1:254" s="228" customFormat="1">
      <c r="A377" s="35" t="s">
        <v>165</v>
      </c>
      <c r="B377" s="259" t="s">
        <v>80</v>
      </c>
      <c r="C377" s="255" t="s">
        <v>24</v>
      </c>
      <c r="D377" s="33">
        <f t="shared" si="100"/>
        <v>30</v>
      </c>
      <c r="E377" s="33">
        <f t="shared" si="100"/>
        <v>1</v>
      </c>
      <c r="F377" s="33"/>
      <c r="G377" s="33"/>
      <c r="H377" s="33">
        <v>30</v>
      </c>
      <c r="I377" s="33">
        <v>1</v>
      </c>
      <c r="J377" s="33"/>
      <c r="K377" s="33"/>
      <c r="L377" s="33">
        <f t="shared" si="101"/>
        <v>0</v>
      </c>
      <c r="M377" s="33">
        <f t="shared" si="101"/>
        <v>0</v>
      </c>
      <c r="N377" s="33"/>
      <c r="O377" s="33"/>
      <c r="P377" s="33"/>
      <c r="Q377" s="33"/>
      <c r="IP377" s="231"/>
      <c r="IQ377" s="231"/>
      <c r="IR377" s="231"/>
      <c r="IS377" s="231"/>
      <c r="IT377" s="231"/>
    </row>
    <row r="378" spans="1:254" s="228" customFormat="1">
      <c r="A378" s="33" t="s">
        <v>1900</v>
      </c>
      <c r="B378" s="46" t="s">
        <v>588</v>
      </c>
      <c r="C378" s="255" t="s">
        <v>25</v>
      </c>
      <c r="D378" s="33">
        <f t="shared" si="100"/>
        <v>21</v>
      </c>
      <c r="E378" s="33">
        <f t="shared" si="100"/>
        <v>0</v>
      </c>
      <c r="F378" s="33"/>
      <c r="G378" s="33"/>
      <c r="H378" s="33">
        <v>21</v>
      </c>
      <c r="I378" s="33"/>
      <c r="J378" s="33"/>
      <c r="K378" s="33"/>
      <c r="L378" s="33">
        <f t="shared" si="101"/>
        <v>0</v>
      </c>
      <c r="M378" s="33">
        <f t="shared" si="101"/>
        <v>0</v>
      </c>
      <c r="N378" s="33"/>
      <c r="O378" s="33"/>
      <c r="P378" s="33"/>
      <c r="Q378" s="33"/>
      <c r="IP378" s="231"/>
      <c r="IQ378" s="231"/>
      <c r="IR378" s="231"/>
      <c r="IS378" s="231"/>
      <c r="IT378" s="231"/>
    </row>
    <row r="379" spans="1:254" s="228" customFormat="1" ht="18" customHeight="1">
      <c r="A379" s="258" t="s">
        <v>1901</v>
      </c>
      <c r="B379" s="258"/>
      <c r="C379" s="258"/>
      <c r="D379" s="250">
        <f>SUM(D380:D389)</f>
        <v>480</v>
      </c>
      <c r="E379" s="250">
        <f t="shared" ref="E379:Q379" si="102">SUM(E380:E389)</f>
        <v>18</v>
      </c>
      <c r="F379" s="250">
        <f t="shared" si="102"/>
        <v>0</v>
      </c>
      <c r="G379" s="250">
        <f t="shared" si="102"/>
        <v>0</v>
      </c>
      <c r="H379" s="250">
        <f t="shared" si="102"/>
        <v>317</v>
      </c>
      <c r="I379" s="250">
        <f t="shared" si="102"/>
        <v>18</v>
      </c>
      <c r="J379" s="250">
        <f t="shared" si="102"/>
        <v>163</v>
      </c>
      <c r="K379" s="250">
        <f t="shared" si="102"/>
        <v>0</v>
      </c>
      <c r="L379" s="250">
        <f t="shared" si="102"/>
        <v>0</v>
      </c>
      <c r="M379" s="250">
        <f t="shared" si="102"/>
        <v>0</v>
      </c>
      <c r="N379" s="250">
        <f t="shared" si="102"/>
        <v>0</v>
      </c>
      <c r="O379" s="250">
        <f t="shared" si="102"/>
        <v>0</v>
      </c>
      <c r="P379" s="250">
        <f t="shared" si="102"/>
        <v>0</v>
      </c>
      <c r="Q379" s="250">
        <f t="shared" si="102"/>
        <v>0</v>
      </c>
      <c r="IP379" s="231"/>
      <c r="IQ379" s="231"/>
      <c r="IR379" s="231"/>
      <c r="IS379" s="231"/>
      <c r="IT379" s="231"/>
    </row>
    <row r="380" spans="1:254" s="228" customFormat="1">
      <c r="A380" s="33" t="s">
        <v>65</v>
      </c>
      <c r="B380" s="39" t="s">
        <v>163</v>
      </c>
      <c r="C380" s="34" t="s">
        <v>14</v>
      </c>
      <c r="D380" s="33">
        <f>+F380+H380+J380</f>
        <v>13</v>
      </c>
      <c r="E380" s="33">
        <f>+G380+I380+K380</f>
        <v>0</v>
      </c>
      <c r="F380" s="33">
        <v>0</v>
      </c>
      <c r="G380" s="33">
        <v>0</v>
      </c>
      <c r="H380" s="33">
        <v>13</v>
      </c>
      <c r="I380" s="33">
        <v>0</v>
      </c>
      <c r="J380" s="33">
        <v>0</v>
      </c>
      <c r="K380" s="33">
        <v>0</v>
      </c>
      <c r="L380" s="33">
        <f>SUM(N380+P380)</f>
        <v>0</v>
      </c>
      <c r="M380" s="33">
        <f>SUM(O380+Q380)</f>
        <v>0</v>
      </c>
      <c r="N380" s="33"/>
      <c r="O380" s="33"/>
      <c r="P380" s="33"/>
      <c r="Q380" s="33"/>
      <c r="IP380" s="231"/>
      <c r="IQ380" s="231"/>
      <c r="IR380" s="231"/>
      <c r="IS380" s="231"/>
      <c r="IT380" s="231"/>
    </row>
    <row r="381" spans="1:254" s="228" customFormat="1">
      <c r="A381" s="33" t="s">
        <v>59</v>
      </c>
      <c r="B381" s="46" t="s">
        <v>1022</v>
      </c>
      <c r="C381" s="34" t="s">
        <v>15</v>
      </c>
      <c r="D381" s="33">
        <f t="shared" ref="D381:E389" si="103">+F381+H381+J381</f>
        <v>79</v>
      </c>
      <c r="E381" s="33">
        <f t="shared" si="103"/>
        <v>0</v>
      </c>
      <c r="F381" s="33">
        <v>0</v>
      </c>
      <c r="G381" s="33">
        <v>0</v>
      </c>
      <c r="H381" s="33">
        <v>79</v>
      </c>
      <c r="I381" s="33">
        <v>0</v>
      </c>
      <c r="J381" s="33">
        <v>0</v>
      </c>
      <c r="K381" s="33">
        <v>0</v>
      </c>
      <c r="L381" s="33">
        <f t="shared" ref="L381:M389" si="104">SUM(N381+P381)</f>
        <v>0</v>
      </c>
      <c r="M381" s="33">
        <f t="shared" si="104"/>
        <v>0</v>
      </c>
      <c r="N381" s="33"/>
      <c r="O381" s="33"/>
      <c r="P381" s="33"/>
      <c r="Q381" s="33"/>
      <c r="IP381" s="231"/>
      <c r="IQ381" s="231"/>
      <c r="IR381" s="231"/>
      <c r="IS381" s="231"/>
      <c r="IT381" s="231"/>
    </row>
    <row r="382" spans="1:254" s="228" customFormat="1">
      <c r="A382" s="33" t="s">
        <v>50</v>
      </c>
      <c r="B382" s="39" t="s">
        <v>159</v>
      </c>
      <c r="C382" s="34" t="s">
        <v>16</v>
      </c>
      <c r="D382" s="33">
        <f t="shared" si="103"/>
        <v>18</v>
      </c>
      <c r="E382" s="33">
        <f t="shared" si="103"/>
        <v>0</v>
      </c>
      <c r="F382" s="33">
        <v>0</v>
      </c>
      <c r="G382" s="33">
        <v>0</v>
      </c>
      <c r="H382" s="33">
        <v>18</v>
      </c>
      <c r="I382" s="33">
        <v>0</v>
      </c>
      <c r="J382" s="33">
        <v>0</v>
      </c>
      <c r="K382" s="33">
        <v>0</v>
      </c>
      <c r="L382" s="33">
        <f t="shared" si="104"/>
        <v>0</v>
      </c>
      <c r="M382" s="33">
        <f t="shared" si="104"/>
        <v>0</v>
      </c>
      <c r="N382" s="33"/>
      <c r="O382" s="33"/>
      <c r="P382" s="33"/>
      <c r="Q382" s="33"/>
      <c r="IP382" s="231"/>
      <c r="IQ382" s="231"/>
      <c r="IR382" s="231"/>
      <c r="IS382" s="231"/>
      <c r="IT382" s="231"/>
    </row>
    <row r="383" spans="1:254" s="228" customFormat="1">
      <c r="A383" s="33" t="s">
        <v>617</v>
      </c>
      <c r="B383" s="39" t="s">
        <v>596</v>
      </c>
      <c r="C383" s="34" t="s">
        <v>17</v>
      </c>
      <c r="D383" s="33">
        <f t="shared" si="103"/>
        <v>35</v>
      </c>
      <c r="E383" s="33">
        <f t="shared" si="103"/>
        <v>18</v>
      </c>
      <c r="F383" s="33">
        <v>0</v>
      </c>
      <c r="G383" s="33">
        <v>0</v>
      </c>
      <c r="H383" s="33">
        <v>35</v>
      </c>
      <c r="I383" s="33">
        <v>18</v>
      </c>
      <c r="J383" s="33">
        <v>0</v>
      </c>
      <c r="K383" s="33">
        <v>0</v>
      </c>
      <c r="L383" s="33">
        <f t="shared" si="104"/>
        <v>0</v>
      </c>
      <c r="M383" s="33">
        <f t="shared" si="104"/>
        <v>0</v>
      </c>
      <c r="N383" s="33"/>
      <c r="O383" s="33"/>
      <c r="P383" s="33"/>
      <c r="Q383" s="33"/>
      <c r="IP383" s="231"/>
      <c r="IQ383" s="231"/>
      <c r="IR383" s="231"/>
      <c r="IS383" s="231"/>
      <c r="IT383" s="231"/>
    </row>
    <row r="384" spans="1:254">
      <c r="A384" s="33" t="s">
        <v>241</v>
      </c>
      <c r="B384" s="39" t="s">
        <v>351</v>
      </c>
      <c r="C384" s="34" t="s">
        <v>21</v>
      </c>
      <c r="D384" s="33">
        <f t="shared" si="103"/>
        <v>49</v>
      </c>
      <c r="E384" s="33">
        <f t="shared" si="103"/>
        <v>0</v>
      </c>
      <c r="F384" s="33">
        <v>0</v>
      </c>
      <c r="G384" s="33">
        <v>0</v>
      </c>
      <c r="H384" s="33">
        <v>17</v>
      </c>
      <c r="I384" s="33">
        <v>0</v>
      </c>
      <c r="J384" s="33">
        <v>32</v>
      </c>
      <c r="K384" s="33">
        <v>0</v>
      </c>
      <c r="L384" s="33">
        <f t="shared" si="104"/>
        <v>0</v>
      </c>
      <c r="M384" s="33">
        <f t="shared" si="104"/>
        <v>0</v>
      </c>
      <c r="N384" s="33"/>
      <c r="O384" s="33"/>
      <c r="P384" s="33"/>
      <c r="Q384" s="33"/>
    </row>
    <row r="385" spans="1:254">
      <c r="A385" s="33" t="s">
        <v>235</v>
      </c>
      <c r="B385" s="39" t="s">
        <v>315</v>
      </c>
      <c r="C385" s="34" t="s">
        <v>22</v>
      </c>
      <c r="D385" s="33">
        <f t="shared" si="103"/>
        <v>23</v>
      </c>
      <c r="E385" s="33">
        <f t="shared" si="103"/>
        <v>0</v>
      </c>
      <c r="F385" s="33">
        <v>0</v>
      </c>
      <c r="G385" s="33">
        <v>0</v>
      </c>
      <c r="H385" s="33">
        <v>23</v>
      </c>
      <c r="I385" s="33">
        <v>0</v>
      </c>
      <c r="J385" s="33">
        <v>0</v>
      </c>
      <c r="K385" s="33">
        <v>0</v>
      </c>
      <c r="L385" s="33">
        <f t="shared" si="104"/>
        <v>0</v>
      </c>
      <c r="M385" s="33">
        <f t="shared" si="104"/>
        <v>0</v>
      </c>
      <c r="N385" s="33"/>
      <c r="O385" s="33"/>
      <c r="P385" s="33"/>
      <c r="Q385" s="33"/>
    </row>
    <row r="386" spans="1:254">
      <c r="A386" s="35" t="s">
        <v>165</v>
      </c>
      <c r="B386" s="259" t="s">
        <v>80</v>
      </c>
      <c r="C386" s="34" t="s">
        <v>23</v>
      </c>
      <c r="D386" s="33">
        <f t="shared" si="103"/>
        <v>80</v>
      </c>
      <c r="E386" s="33">
        <f t="shared" si="103"/>
        <v>0</v>
      </c>
      <c r="F386" s="33">
        <v>0</v>
      </c>
      <c r="G386" s="33">
        <v>0</v>
      </c>
      <c r="H386" s="33">
        <v>80</v>
      </c>
      <c r="I386" s="33">
        <v>0</v>
      </c>
      <c r="J386" s="33">
        <v>0</v>
      </c>
      <c r="K386" s="33">
        <v>0</v>
      </c>
      <c r="L386" s="33">
        <f t="shared" si="104"/>
        <v>0</v>
      </c>
      <c r="M386" s="33">
        <f t="shared" si="104"/>
        <v>0</v>
      </c>
      <c r="N386" s="33"/>
      <c r="O386" s="33"/>
      <c r="P386" s="33"/>
      <c r="Q386" s="33"/>
    </row>
    <row r="387" spans="1:254">
      <c r="A387" s="33" t="s">
        <v>53</v>
      </c>
      <c r="B387" s="39" t="s">
        <v>173</v>
      </c>
      <c r="C387" s="268" t="s">
        <v>24</v>
      </c>
      <c r="D387" s="33">
        <f t="shared" si="103"/>
        <v>52</v>
      </c>
      <c r="E387" s="33">
        <f t="shared" si="103"/>
        <v>0</v>
      </c>
      <c r="F387" s="33">
        <v>0</v>
      </c>
      <c r="G387" s="33">
        <v>0</v>
      </c>
      <c r="H387" s="33">
        <v>52</v>
      </c>
      <c r="I387" s="33">
        <v>0</v>
      </c>
      <c r="J387" s="33">
        <v>0</v>
      </c>
      <c r="K387" s="33">
        <v>0</v>
      </c>
      <c r="L387" s="33">
        <f t="shared" si="104"/>
        <v>0</v>
      </c>
      <c r="M387" s="33">
        <f t="shared" si="104"/>
        <v>0</v>
      </c>
      <c r="N387" s="33"/>
      <c r="O387" s="33"/>
      <c r="P387" s="33"/>
      <c r="Q387" s="33"/>
    </row>
    <row r="388" spans="1:254">
      <c r="A388" s="33" t="s">
        <v>41</v>
      </c>
      <c r="B388" s="259" t="s">
        <v>42</v>
      </c>
      <c r="C388" s="268" t="s">
        <v>25</v>
      </c>
      <c r="D388" s="33">
        <f t="shared" si="103"/>
        <v>22</v>
      </c>
      <c r="E388" s="33">
        <f t="shared" si="103"/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22</v>
      </c>
      <c r="K388" s="33">
        <v>0</v>
      </c>
      <c r="L388" s="33">
        <f t="shared" si="104"/>
        <v>0</v>
      </c>
      <c r="M388" s="33">
        <f t="shared" si="104"/>
        <v>0</v>
      </c>
      <c r="N388" s="33"/>
      <c r="O388" s="33"/>
      <c r="P388" s="33"/>
      <c r="Q388" s="33"/>
    </row>
    <row r="389" spans="1:254">
      <c r="A389" s="33" t="s">
        <v>1880</v>
      </c>
      <c r="B389" s="46" t="s">
        <v>415</v>
      </c>
      <c r="C389" s="268" t="s">
        <v>26</v>
      </c>
      <c r="D389" s="33">
        <f t="shared" si="103"/>
        <v>109</v>
      </c>
      <c r="E389" s="33">
        <f t="shared" si="103"/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109</v>
      </c>
      <c r="K389" s="33">
        <v>0</v>
      </c>
      <c r="L389" s="33">
        <f t="shared" si="104"/>
        <v>0</v>
      </c>
      <c r="M389" s="33">
        <f t="shared" si="104"/>
        <v>0</v>
      </c>
      <c r="N389" s="33"/>
      <c r="O389" s="33"/>
      <c r="P389" s="33"/>
      <c r="Q389" s="33"/>
    </row>
    <row r="390" spans="1:254" ht="21" customHeight="1">
      <c r="A390" s="251" t="s">
        <v>1902</v>
      </c>
      <c r="B390" s="251"/>
      <c r="C390" s="251"/>
      <c r="D390" s="250">
        <f>+D391+D395+D409+D416+D422+D432+D436+D440+D448+D455+D463+D470+D476+D481+D485+D493+D499+D503+D507+D511+D520+D524+D529</f>
        <v>3392</v>
      </c>
      <c r="E390" s="250">
        <f t="shared" ref="E390:Q390" si="105">+E391+E395+E409+E416+E422+E432+E436+E440+E448+E455+E463+E470+E476+E481+E485+E493+E499+E503+E507+E511+E520+E524+E529</f>
        <v>1334</v>
      </c>
      <c r="F390" s="250">
        <f t="shared" si="105"/>
        <v>19</v>
      </c>
      <c r="G390" s="250">
        <f t="shared" si="105"/>
        <v>8</v>
      </c>
      <c r="H390" s="250">
        <f t="shared" si="105"/>
        <v>2989</v>
      </c>
      <c r="I390" s="250">
        <f t="shared" si="105"/>
        <v>1241</v>
      </c>
      <c r="J390" s="250">
        <f t="shared" si="105"/>
        <v>384</v>
      </c>
      <c r="K390" s="250">
        <f t="shared" si="105"/>
        <v>85</v>
      </c>
      <c r="L390" s="250">
        <f t="shared" si="105"/>
        <v>61</v>
      </c>
      <c r="M390" s="250">
        <f t="shared" si="105"/>
        <v>5</v>
      </c>
      <c r="N390" s="250">
        <f t="shared" si="105"/>
        <v>19</v>
      </c>
      <c r="O390" s="250">
        <f t="shared" si="105"/>
        <v>3</v>
      </c>
      <c r="P390" s="250">
        <f t="shared" si="105"/>
        <v>42</v>
      </c>
      <c r="Q390" s="250">
        <f t="shared" si="105"/>
        <v>2</v>
      </c>
      <c r="R390" s="229"/>
      <c r="S390" s="229"/>
      <c r="T390" s="229"/>
      <c r="U390" s="229"/>
      <c r="V390" s="229"/>
      <c r="W390" s="229"/>
      <c r="X390" s="229"/>
      <c r="Y390" s="229"/>
      <c r="Z390" s="229"/>
      <c r="AA390" s="229"/>
      <c r="AB390" s="229"/>
      <c r="AC390" s="229"/>
      <c r="AD390" s="229"/>
      <c r="AE390" s="229"/>
      <c r="AF390" s="229"/>
      <c r="AG390" s="229"/>
      <c r="AH390" s="229"/>
      <c r="AI390" s="229"/>
      <c r="AJ390" s="229"/>
      <c r="AK390" s="229"/>
      <c r="AL390" s="229"/>
      <c r="AM390" s="229"/>
      <c r="AN390" s="229"/>
      <c r="AO390" s="229"/>
      <c r="AP390" s="229"/>
      <c r="AQ390" s="229"/>
      <c r="AR390" s="229"/>
      <c r="AS390" s="229"/>
      <c r="AT390" s="229"/>
      <c r="AU390" s="229"/>
      <c r="AV390" s="229"/>
      <c r="AW390" s="229"/>
      <c r="AX390" s="229"/>
      <c r="AY390" s="229"/>
      <c r="AZ390" s="229"/>
      <c r="BA390" s="229"/>
      <c r="BB390" s="229"/>
      <c r="BC390" s="229"/>
      <c r="BD390" s="229"/>
      <c r="BE390" s="229"/>
      <c r="BF390" s="229"/>
      <c r="BG390" s="229"/>
      <c r="BH390" s="229"/>
      <c r="BI390" s="229"/>
      <c r="BJ390" s="229"/>
      <c r="BK390" s="229"/>
      <c r="BL390" s="229"/>
      <c r="BM390" s="229"/>
      <c r="BN390" s="229"/>
      <c r="BO390" s="229"/>
      <c r="BP390" s="229"/>
      <c r="BQ390" s="229"/>
      <c r="BR390" s="229"/>
      <c r="BS390" s="229"/>
      <c r="BT390" s="229"/>
      <c r="BU390" s="229"/>
      <c r="BV390" s="229"/>
      <c r="BW390" s="229"/>
      <c r="BX390" s="229"/>
      <c r="BY390" s="229"/>
      <c r="BZ390" s="229"/>
      <c r="CA390" s="229"/>
      <c r="CB390" s="229"/>
      <c r="CC390" s="229"/>
      <c r="CD390" s="229"/>
      <c r="CE390" s="229"/>
      <c r="CF390" s="229"/>
      <c r="CG390" s="229"/>
      <c r="CH390" s="229"/>
      <c r="CI390" s="229"/>
      <c r="CJ390" s="229"/>
      <c r="CK390" s="229"/>
      <c r="CL390" s="229"/>
      <c r="CM390" s="229"/>
      <c r="CN390" s="229"/>
      <c r="CO390" s="229"/>
      <c r="CP390" s="229"/>
      <c r="CQ390" s="229"/>
      <c r="CR390" s="229"/>
      <c r="CS390" s="229"/>
      <c r="CT390" s="229"/>
      <c r="CU390" s="229"/>
      <c r="CV390" s="229"/>
      <c r="CW390" s="229"/>
      <c r="CX390" s="229"/>
      <c r="CY390" s="229"/>
      <c r="CZ390" s="229"/>
      <c r="DA390" s="229"/>
      <c r="DB390" s="229"/>
      <c r="DC390" s="229"/>
      <c r="DD390" s="229"/>
      <c r="DE390" s="229"/>
      <c r="DF390" s="229"/>
      <c r="DG390" s="229"/>
      <c r="DH390" s="229"/>
      <c r="DI390" s="229"/>
      <c r="DJ390" s="229"/>
      <c r="DK390" s="229"/>
      <c r="DL390" s="229"/>
      <c r="DM390" s="229"/>
      <c r="DN390" s="229"/>
      <c r="DO390" s="229"/>
      <c r="DP390" s="229"/>
      <c r="DQ390" s="229"/>
      <c r="DR390" s="229"/>
      <c r="DS390" s="229"/>
      <c r="DT390" s="229"/>
      <c r="DU390" s="229"/>
      <c r="DV390" s="229"/>
      <c r="DW390" s="229"/>
      <c r="DX390" s="229"/>
      <c r="DY390" s="229"/>
      <c r="DZ390" s="229"/>
      <c r="EA390" s="229"/>
      <c r="EB390" s="229"/>
      <c r="EC390" s="229"/>
      <c r="ED390" s="229"/>
      <c r="EE390" s="229"/>
      <c r="EF390" s="229"/>
      <c r="EG390" s="229"/>
      <c r="EH390" s="229"/>
      <c r="EI390" s="229"/>
      <c r="EJ390" s="229"/>
      <c r="EK390" s="229"/>
      <c r="EL390" s="229"/>
      <c r="EM390" s="229"/>
      <c r="EN390" s="229"/>
      <c r="EO390" s="229"/>
      <c r="EP390" s="229"/>
      <c r="EQ390" s="229"/>
      <c r="ER390" s="229"/>
      <c r="ES390" s="229"/>
      <c r="ET390" s="229"/>
      <c r="EU390" s="229"/>
      <c r="EV390" s="229"/>
      <c r="EW390" s="229"/>
      <c r="EX390" s="229"/>
      <c r="EY390" s="229"/>
      <c r="EZ390" s="229"/>
      <c r="FA390" s="229"/>
      <c r="FB390" s="229"/>
      <c r="FC390" s="229"/>
      <c r="FD390" s="229"/>
      <c r="FE390" s="229"/>
      <c r="FF390" s="229"/>
      <c r="FG390" s="229"/>
      <c r="FH390" s="229"/>
      <c r="FI390" s="229"/>
      <c r="FJ390" s="229"/>
      <c r="FK390" s="229"/>
      <c r="FL390" s="229"/>
      <c r="FM390" s="229"/>
      <c r="FN390" s="229"/>
      <c r="FO390" s="229"/>
      <c r="FP390" s="229"/>
      <c r="FQ390" s="229"/>
      <c r="FR390" s="229"/>
      <c r="FS390" s="229"/>
      <c r="FT390" s="229"/>
      <c r="FU390" s="229"/>
      <c r="FV390" s="229"/>
      <c r="FW390" s="229"/>
      <c r="FX390" s="229"/>
      <c r="FY390" s="229"/>
      <c r="FZ390" s="229"/>
      <c r="GA390" s="229"/>
      <c r="GB390" s="229"/>
      <c r="GC390" s="229"/>
      <c r="GD390" s="229"/>
      <c r="GE390" s="229"/>
      <c r="GF390" s="229"/>
      <c r="GG390" s="229"/>
      <c r="GH390" s="229"/>
      <c r="GI390" s="229"/>
      <c r="GJ390" s="229"/>
      <c r="GK390" s="229"/>
      <c r="GL390" s="229"/>
      <c r="GM390" s="229"/>
      <c r="GN390" s="229"/>
      <c r="GO390" s="229"/>
      <c r="GP390" s="229"/>
      <c r="GQ390" s="229"/>
      <c r="GR390" s="229"/>
      <c r="GS390" s="229"/>
      <c r="GT390" s="229"/>
      <c r="GU390" s="229"/>
      <c r="GV390" s="229"/>
      <c r="GW390" s="229"/>
      <c r="GX390" s="229"/>
      <c r="GY390" s="229"/>
      <c r="GZ390" s="229"/>
      <c r="HA390" s="229"/>
      <c r="HB390" s="229"/>
      <c r="HC390" s="229"/>
      <c r="HD390" s="229"/>
      <c r="HE390" s="229"/>
      <c r="HF390" s="229"/>
      <c r="HG390" s="229"/>
      <c r="HH390" s="229"/>
      <c r="HI390" s="229"/>
      <c r="HJ390" s="229"/>
      <c r="HK390" s="229"/>
      <c r="HL390" s="229"/>
      <c r="HM390" s="229"/>
      <c r="HN390" s="229"/>
      <c r="HO390" s="229"/>
      <c r="HP390" s="229"/>
      <c r="HQ390" s="229"/>
      <c r="HR390" s="229"/>
      <c r="HS390" s="229"/>
      <c r="HT390" s="229"/>
      <c r="HU390" s="229"/>
      <c r="HV390" s="229"/>
      <c r="HW390" s="229"/>
      <c r="HX390" s="229"/>
      <c r="HY390" s="229"/>
      <c r="HZ390" s="229"/>
      <c r="IA390" s="229"/>
      <c r="IB390" s="229"/>
      <c r="IC390" s="229"/>
      <c r="ID390" s="229"/>
      <c r="IE390" s="229"/>
      <c r="IF390" s="229"/>
      <c r="IG390" s="229"/>
      <c r="IH390" s="229"/>
      <c r="II390" s="229"/>
      <c r="IJ390" s="229"/>
      <c r="IK390" s="229"/>
      <c r="IL390" s="229"/>
      <c r="IM390" s="229"/>
      <c r="IN390" s="229"/>
      <c r="IO390" s="229"/>
    </row>
    <row r="391" spans="1:254" ht="18" customHeight="1">
      <c r="A391" s="269" t="s">
        <v>1903</v>
      </c>
      <c r="B391" s="269"/>
      <c r="C391" s="269"/>
      <c r="D391" s="250">
        <f>SUM(D392:D394)</f>
        <v>25</v>
      </c>
      <c r="E391" s="250">
        <f t="shared" ref="E391:Q391" si="106">SUM(E392:E394)</f>
        <v>18</v>
      </c>
      <c r="F391" s="250">
        <f t="shared" si="106"/>
        <v>0</v>
      </c>
      <c r="G391" s="250">
        <f t="shared" si="106"/>
        <v>0</v>
      </c>
      <c r="H391" s="250">
        <f t="shared" si="106"/>
        <v>25</v>
      </c>
      <c r="I391" s="250">
        <f t="shared" si="106"/>
        <v>18</v>
      </c>
      <c r="J391" s="250">
        <f t="shared" si="106"/>
        <v>0</v>
      </c>
      <c r="K391" s="250">
        <f t="shared" si="106"/>
        <v>0</v>
      </c>
      <c r="L391" s="250">
        <f t="shared" si="106"/>
        <v>0</v>
      </c>
      <c r="M391" s="250">
        <f t="shared" si="106"/>
        <v>0</v>
      </c>
      <c r="N391" s="250">
        <f t="shared" si="106"/>
        <v>0</v>
      </c>
      <c r="O391" s="250">
        <f t="shared" si="106"/>
        <v>0</v>
      </c>
      <c r="P391" s="250">
        <f t="shared" si="106"/>
        <v>0</v>
      </c>
      <c r="Q391" s="250">
        <f t="shared" si="106"/>
        <v>0</v>
      </c>
    </row>
    <row r="392" spans="1:254">
      <c r="A392" s="270" t="s">
        <v>53</v>
      </c>
      <c r="B392" s="46" t="s">
        <v>54</v>
      </c>
      <c r="C392" s="5">
        <v>1</v>
      </c>
      <c r="D392" s="55">
        <f t="shared" ref="D392:E394" si="107">+F392+H392+J392</f>
        <v>13</v>
      </c>
      <c r="E392" s="55">
        <f t="shared" si="107"/>
        <v>7</v>
      </c>
      <c r="F392" s="271"/>
      <c r="G392" s="41"/>
      <c r="H392" s="41">
        <v>13</v>
      </c>
      <c r="I392" s="41">
        <v>7</v>
      </c>
      <c r="J392" s="41"/>
      <c r="K392" s="41"/>
      <c r="L392" s="41"/>
      <c r="M392" s="41"/>
      <c r="N392" s="41"/>
      <c r="O392" s="41"/>
      <c r="P392" s="41"/>
      <c r="Q392" s="41"/>
    </row>
    <row r="393" spans="1:254">
      <c r="A393" s="270" t="s">
        <v>41</v>
      </c>
      <c r="B393" s="46" t="s">
        <v>42</v>
      </c>
      <c r="C393" s="5">
        <v>2</v>
      </c>
      <c r="D393" s="55">
        <f t="shared" si="107"/>
        <v>8</v>
      </c>
      <c r="E393" s="55">
        <f t="shared" si="107"/>
        <v>7</v>
      </c>
      <c r="F393" s="271"/>
      <c r="G393" s="41"/>
      <c r="H393" s="41">
        <v>8</v>
      </c>
      <c r="I393" s="41">
        <v>7</v>
      </c>
      <c r="J393" s="41"/>
      <c r="K393" s="41"/>
      <c r="L393" s="41"/>
      <c r="M393" s="41"/>
      <c r="N393" s="41"/>
      <c r="O393" s="41"/>
      <c r="P393" s="41"/>
      <c r="Q393" s="41"/>
    </row>
    <row r="394" spans="1:254">
      <c r="A394" s="33" t="s">
        <v>228</v>
      </c>
      <c r="B394" s="259" t="s">
        <v>86</v>
      </c>
      <c r="C394" s="5">
        <v>3</v>
      </c>
      <c r="D394" s="55">
        <f t="shared" si="107"/>
        <v>4</v>
      </c>
      <c r="E394" s="55">
        <f t="shared" si="107"/>
        <v>4</v>
      </c>
      <c r="F394" s="41"/>
      <c r="G394" s="41"/>
      <c r="H394" s="41">
        <v>4</v>
      </c>
      <c r="I394" s="41">
        <v>4</v>
      </c>
      <c r="J394" s="41"/>
      <c r="K394" s="41"/>
      <c r="L394" s="41"/>
      <c r="M394" s="41"/>
      <c r="N394" s="41"/>
      <c r="O394" s="41"/>
      <c r="P394" s="41"/>
      <c r="Q394" s="41"/>
    </row>
    <row r="395" spans="1:254" ht="18" customHeight="1">
      <c r="A395" s="269" t="s">
        <v>1904</v>
      </c>
      <c r="B395" s="269"/>
      <c r="C395" s="269"/>
      <c r="D395" s="250">
        <f>SUM(D396:D408)</f>
        <v>407</v>
      </c>
      <c r="E395" s="250">
        <f t="shared" ref="E395:Q395" si="108">SUM(E396:E408)</f>
        <v>213</v>
      </c>
      <c r="F395" s="250">
        <f t="shared" si="108"/>
        <v>0</v>
      </c>
      <c r="G395" s="250">
        <f t="shared" si="108"/>
        <v>0</v>
      </c>
      <c r="H395" s="250">
        <f t="shared" si="108"/>
        <v>407</v>
      </c>
      <c r="I395" s="250">
        <f t="shared" si="108"/>
        <v>213</v>
      </c>
      <c r="J395" s="250">
        <f t="shared" si="108"/>
        <v>0</v>
      </c>
      <c r="K395" s="250">
        <f t="shared" si="108"/>
        <v>0</v>
      </c>
      <c r="L395" s="250">
        <f t="shared" si="108"/>
        <v>0</v>
      </c>
      <c r="M395" s="250">
        <f t="shared" si="108"/>
        <v>0</v>
      </c>
      <c r="N395" s="250">
        <f t="shared" si="108"/>
        <v>0</v>
      </c>
      <c r="O395" s="250">
        <f t="shared" si="108"/>
        <v>0</v>
      </c>
      <c r="P395" s="250">
        <f t="shared" si="108"/>
        <v>0</v>
      </c>
      <c r="Q395" s="250">
        <f t="shared" si="108"/>
        <v>0</v>
      </c>
    </row>
    <row r="396" spans="1:254">
      <c r="A396" s="33" t="s">
        <v>617</v>
      </c>
      <c r="B396" s="46" t="s">
        <v>370</v>
      </c>
      <c r="C396" s="5" t="s">
        <v>14</v>
      </c>
      <c r="D396" s="272">
        <f>F396+H396+J396</f>
        <v>30</v>
      </c>
      <c r="E396" s="41">
        <f t="shared" ref="E396:E407" si="109">G396+I396+K396</f>
        <v>9</v>
      </c>
      <c r="F396" s="41"/>
      <c r="G396" s="41"/>
      <c r="H396" s="41">
        <v>30</v>
      </c>
      <c r="I396" s="41">
        <v>9</v>
      </c>
      <c r="J396" s="41"/>
      <c r="K396" s="41"/>
      <c r="L396" s="41"/>
      <c r="M396" s="41"/>
      <c r="N396" s="41"/>
      <c r="O396" s="41"/>
      <c r="P396" s="41"/>
      <c r="Q396" s="41"/>
    </row>
    <row r="397" spans="1:254">
      <c r="A397" s="33" t="s">
        <v>59</v>
      </c>
      <c r="B397" s="46" t="s">
        <v>1022</v>
      </c>
      <c r="C397" s="5" t="s">
        <v>15</v>
      </c>
      <c r="D397" s="272">
        <f t="shared" ref="D397:D407" si="110">F397+H397+J397</f>
        <v>38</v>
      </c>
      <c r="E397" s="41">
        <f t="shared" si="109"/>
        <v>16</v>
      </c>
      <c r="F397" s="41"/>
      <c r="G397" s="41"/>
      <c r="H397" s="41">
        <v>38</v>
      </c>
      <c r="I397" s="41">
        <v>16</v>
      </c>
      <c r="J397" s="41"/>
      <c r="K397" s="41"/>
      <c r="L397" s="41"/>
      <c r="M397" s="41"/>
      <c r="N397" s="41"/>
      <c r="O397" s="41"/>
      <c r="P397" s="41"/>
      <c r="Q397" s="41"/>
    </row>
    <row r="398" spans="1:254">
      <c r="A398" s="38" t="s">
        <v>50</v>
      </c>
      <c r="B398" s="273" t="s">
        <v>159</v>
      </c>
      <c r="C398" s="5" t="s">
        <v>16</v>
      </c>
      <c r="D398" s="272">
        <f t="shared" si="110"/>
        <v>30</v>
      </c>
      <c r="E398" s="41">
        <f t="shared" si="109"/>
        <v>4</v>
      </c>
      <c r="F398" s="41"/>
      <c r="G398" s="41"/>
      <c r="H398" s="41">
        <v>30</v>
      </c>
      <c r="I398" s="41">
        <v>4</v>
      </c>
      <c r="J398" s="41"/>
      <c r="K398" s="41"/>
      <c r="L398" s="41"/>
      <c r="M398" s="41"/>
      <c r="N398" s="41"/>
      <c r="O398" s="41"/>
      <c r="P398" s="41"/>
      <c r="Q398" s="41"/>
    </row>
    <row r="399" spans="1:254">
      <c r="A399" s="38" t="s">
        <v>65</v>
      </c>
      <c r="B399" s="273" t="s">
        <v>66</v>
      </c>
      <c r="C399" s="5" t="s">
        <v>17</v>
      </c>
      <c r="D399" s="272">
        <f t="shared" si="110"/>
        <v>30</v>
      </c>
      <c r="E399" s="41">
        <f t="shared" si="109"/>
        <v>4</v>
      </c>
      <c r="F399" s="41"/>
      <c r="G399" s="41"/>
      <c r="H399" s="41">
        <v>30</v>
      </c>
      <c r="I399" s="41">
        <v>4</v>
      </c>
      <c r="J399" s="41"/>
      <c r="K399" s="41"/>
      <c r="L399" s="41"/>
      <c r="M399" s="41"/>
      <c r="N399" s="41"/>
      <c r="O399" s="41"/>
      <c r="P399" s="41"/>
      <c r="Q399" s="41"/>
    </row>
    <row r="400" spans="1:254" s="228" customFormat="1">
      <c r="A400" s="38" t="s">
        <v>241</v>
      </c>
      <c r="B400" s="40" t="s">
        <v>204</v>
      </c>
      <c r="C400" s="5" t="s">
        <v>21</v>
      </c>
      <c r="D400" s="272">
        <f>F400+H400+J400</f>
        <v>30</v>
      </c>
      <c r="E400" s="41">
        <f t="shared" si="109"/>
        <v>0</v>
      </c>
      <c r="F400" s="41"/>
      <c r="G400" s="41"/>
      <c r="H400" s="41">
        <v>30</v>
      </c>
      <c r="I400" s="41">
        <v>0</v>
      </c>
      <c r="J400" s="41"/>
      <c r="K400" s="41"/>
      <c r="L400" s="41"/>
      <c r="M400" s="41"/>
      <c r="N400" s="41"/>
      <c r="O400" s="41"/>
      <c r="P400" s="41"/>
      <c r="Q400" s="41"/>
      <c r="IP400" s="231"/>
      <c r="IQ400" s="231"/>
      <c r="IR400" s="231"/>
      <c r="IS400" s="231"/>
      <c r="IT400" s="231"/>
    </row>
    <row r="401" spans="1:254" s="228" customFormat="1" ht="28.5">
      <c r="A401" s="38" t="s">
        <v>38</v>
      </c>
      <c r="B401" s="40" t="s">
        <v>624</v>
      </c>
      <c r="C401" s="5" t="s">
        <v>22</v>
      </c>
      <c r="D401" s="272">
        <f t="shared" si="110"/>
        <v>30</v>
      </c>
      <c r="E401" s="41">
        <f t="shared" si="109"/>
        <v>21</v>
      </c>
      <c r="F401" s="41"/>
      <c r="G401" s="41"/>
      <c r="H401" s="41">
        <v>30</v>
      </c>
      <c r="I401" s="41">
        <v>21</v>
      </c>
      <c r="J401" s="41"/>
      <c r="K401" s="41"/>
      <c r="L401" s="41"/>
      <c r="M401" s="41"/>
      <c r="N401" s="41"/>
      <c r="O401" s="41"/>
      <c r="P401" s="41"/>
      <c r="Q401" s="41"/>
      <c r="IP401" s="231"/>
      <c r="IQ401" s="231"/>
      <c r="IR401" s="231"/>
      <c r="IS401" s="231"/>
      <c r="IT401" s="231"/>
    </row>
    <row r="402" spans="1:254" s="228" customFormat="1">
      <c r="A402" s="33" t="s">
        <v>41</v>
      </c>
      <c r="B402" s="40" t="s">
        <v>42</v>
      </c>
      <c r="C402" s="45" t="s">
        <v>23</v>
      </c>
      <c r="D402" s="272">
        <f>F402+H402+J402</f>
        <v>30</v>
      </c>
      <c r="E402" s="41">
        <f t="shared" si="109"/>
        <v>30</v>
      </c>
      <c r="F402" s="41"/>
      <c r="G402" s="41"/>
      <c r="H402" s="41">
        <v>30</v>
      </c>
      <c r="I402" s="41">
        <v>30</v>
      </c>
      <c r="J402" s="41"/>
      <c r="K402" s="41"/>
      <c r="L402" s="41"/>
      <c r="M402" s="41"/>
      <c r="N402" s="41"/>
      <c r="O402" s="41"/>
      <c r="P402" s="41"/>
      <c r="Q402" s="41"/>
      <c r="IP402" s="231"/>
      <c r="IQ402" s="231"/>
      <c r="IR402" s="231"/>
      <c r="IS402" s="231"/>
      <c r="IT402" s="231"/>
    </row>
    <row r="403" spans="1:254" s="228" customFormat="1">
      <c r="A403" s="33" t="s">
        <v>62</v>
      </c>
      <c r="B403" s="259" t="s">
        <v>63</v>
      </c>
      <c r="C403" s="5" t="s">
        <v>24</v>
      </c>
      <c r="D403" s="272">
        <f t="shared" si="110"/>
        <v>39</v>
      </c>
      <c r="E403" s="41">
        <f t="shared" si="109"/>
        <v>28</v>
      </c>
      <c r="F403" s="41"/>
      <c r="G403" s="41"/>
      <c r="H403" s="41">
        <v>39</v>
      </c>
      <c r="I403" s="41">
        <v>28</v>
      </c>
      <c r="J403" s="41"/>
      <c r="K403" s="41"/>
      <c r="L403" s="41"/>
      <c r="M403" s="41"/>
      <c r="N403" s="41"/>
      <c r="O403" s="41"/>
      <c r="P403" s="41"/>
      <c r="Q403" s="41"/>
      <c r="IP403" s="231"/>
      <c r="IQ403" s="231"/>
      <c r="IR403" s="231"/>
      <c r="IS403" s="231"/>
      <c r="IT403" s="231"/>
    </row>
    <row r="404" spans="1:254" s="228" customFormat="1">
      <c r="A404" s="38" t="s">
        <v>628</v>
      </c>
      <c r="B404" s="273" t="s">
        <v>327</v>
      </c>
      <c r="C404" s="5" t="s">
        <v>25</v>
      </c>
      <c r="D404" s="272">
        <f t="shared" si="110"/>
        <v>30</v>
      </c>
      <c r="E404" s="41">
        <f t="shared" si="109"/>
        <v>26</v>
      </c>
      <c r="F404" s="41"/>
      <c r="G404" s="41"/>
      <c r="H404" s="41">
        <v>30</v>
      </c>
      <c r="I404" s="41">
        <v>26</v>
      </c>
      <c r="J404" s="41"/>
      <c r="K404" s="41"/>
      <c r="L404" s="41"/>
      <c r="M404" s="41"/>
      <c r="N404" s="41"/>
      <c r="O404" s="41"/>
      <c r="P404" s="41"/>
      <c r="Q404" s="41"/>
      <c r="IP404" s="231"/>
      <c r="IQ404" s="231"/>
      <c r="IR404" s="231"/>
      <c r="IS404" s="231"/>
      <c r="IT404" s="231"/>
    </row>
    <row r="405" spans="1:254" s="228" customFormat="1">
      <c r="A405" s="38" t="s">
        <v>53</v>
      </c>
      <c r="B405" s="273" t="s">
        <v>54</v>
      </c>
      <c r="C405" s="5" t="s">
        <v>26</v>
      </c>
      <c r="D405" s="272">
        <f t="shared" si="110"/>
        <v>30</v>
      </c>
      <c r="E405" s="41">
        <f t="shared" si="109"/>
        <v>29</v>
      </c>
      <c r="F405" s="41"/>
      <c r="G405" s="41"/>
      <c r="H405" s="41">
        <v>30</v>
      </c>
      <c r="I405" s="41">
        <v>29</v>
      </c>
      <c r="J405" s="41"/>
      <c r="K405" s="41"/>
      <c r="L405" s="41"/>
      <c r="M405" s="41"/>
      <c r="N405" s="41"/>
      <c r="O405" s="41"/>
      <c r="P405" s="41"/>
      <c r="Q405" s="41"/>
      <c r="IP405" s="231"/>
      <c r="IQ405" s="231"/>
      <c r="IR405" s="231"/>
      <c r="IS405" s="231"/>
      <c r="IT405" s="231"/>
    </row>
    <row r="406" spans="1:254" s="228" customFormat="1" ht="28.5">
      <c r="A406" s="33" t="s">
        <v>98</v>
      </c>
      <c r="B406" s="259" t="s">
        <v>1186</v>
      </c>
      <c r="C406" s="5" t="s">
        <v>1803</v>
      </c>
      <c r="D406" s="272">
        <f t="shared" si="110"/>
        <v>30</v>
      </c>
      <c r="E406" s="41">
        <f t="shared" si="109"/>
        <v>23</v>
      </c>
      <c r="F406" s="41"/>
      <c r="G406" s="41"/>
      <c r="H406" s="41">
        <v>30</v>
      </c>
      <c r="I406" s="41">
        <v>23</v>
      </c>
      <c r="J406" s="41"/>
      <c r="K406" s="41"/>
      <c r="L406" s="41"/>
      <c r="M406" s="41"/>
      <c r="N406" s="41"/>
      <c r="O406" s="41"/>
      <c r="P406" s="41"/>
      <c r="Q406" s="41"/>
      <c r="IP406" s="231"/>
      <c r="IQ406" s="231"/>
      <c r="IR406" s="231"/>
      <c r="IS406" s="231"/>
      <c r="IT406" s="231"/>
    </row>
    <row r="407" spans="1:254" s="228" customFormat="1" ht="28.5">
      <c r="A407" s="35" t="s">
        <v>1415</v>
      </c>
      <c r="B407" s="259" t="s">
        <v>408</v>
      </c>
      <c r="C407" s="5" t="s">
        <v>27</v>
      </c>
      <c r="D407" s="272">
        <f t="shared" si="110"/>
        <v>30</v>
      </c>
      <c r="E407" s="41">
        <f t="shared" si="109"/>
        <v>22</v>
      </c>
      <c r="F407" s="41"/>
      <c r="G407" s="41"/>
      <c r="H407" s="41">
        <v>30</v>
      </c>
      <c r="I407" s="41">
        <v>22</v>
      </c>
      <c r="J407" s="41"/>
      <c r="K407" s="41"/>
      <c r="L407" s="41"/>
      <c r="M407" s="41"/>
      <c r="N407" s="41"/>
      <c r="O407" s="41"/>
      <c r="P407" s="41"/>
      <c r="Q407" s="41"/>
      <c r="IP407" s="231"/>
      <c r="IQ407" s="231"/>
      <c r="IR407" s="231"/>
      <c r="IS407" s="231"/>
      <c r="IT407" s="231"/>
    </row>
    <row r="408" spans="1:254" s="228" customFormat="1">
      <c r="A408" s="33" t="s">
        <v>635</v>
      </c>
      <c r="B408" s="46" t="s">
        <v>367</v>
      </c>
      <c r="C408" s="5">
        <v>13</v>
      </c>
      <c r="D408" s="272">
        <f>F408+H408+J408</f>
        <v>30</v>
      </c>
      <c r="E408" s="41">
        <f>G408+I408+K408</f>
        <v>1</v>
      </c>
      <c r="F408" s="41"/>
      <c r="G408" s="41"/>
      <c r="H408" s="41">
        <v>30</v>
      </c>
      <c r="I408" s="41">
        <v>1</v>
      </c>
      <c r="J408" s="41"/>
      <c r="K408" s="41"/>
      <c r="L408" s="41"/>
      <c r="M408" s="41"/>
      <c r="N408" s="41"/>
      <c r="O408" s="41"/>
      <c r="P408" s="41"/>
      <c r="Q408" s="41"/>
      <c r="IP408" s="231"/>
      <c r="IQ408" s="231"/>
      <c r="IR408" s="231"/>
      <c r="IS408" s="231"/>
      <c r="IT408" s="231"/>
    </row>
    <row r="409" spans="1:254" s="228" customFormat="1" ht="18" customHeight="1">
      <c r="A409" s="269" t="s">
        <v>1905</v>
      </c>
      <c r="B409" s="269"/>
      <c r="C409" s="269"/>
      <c r="D409" s="250">
        <f>SUM(D410:D415)</f>
        <v>269</v>
      </c>
      <c r="E409" s="250">
        <f t="shared" ref="E409:Q409" si="111">SUM(E410:E415)</f>
        <v>140</v>
      </c>
      <c r="F409" s="250">
        <f t="shared" si="111"/>
        <v>19</v>
      </c>
      <c r="G409" s="250">
        <f t="shared" si="111"/>
        <v>8</v>
      </c>
      <c r="H409" s="250">
        <f t="shared" si="111"/>
        <v>250</v>
      </c>
      <c r="I409" s="250">
        <f t="shared" si="111"/>
        <v>132</v>
      </c>
      <c r="J409" s="250">
        <f t="shared" si="111"/>
        <v>0</v>
      </c>
      <c r="K409" s="250">
        <f t="shared" si="111"/>
        <v>0</v>
      </c>
      <c r="L409" s="250">
        <f t="shared" si="111"/>
        <v>0</v>
      </c>
      <c r="M409" s="250">
        <f t="shared" si="111"/>
        <v>0</v>
      </c>
      <c r="N409" s="250">
        <f t="shared" si="111"/>
        <v>0</v>
      </c>
      <c r="O409" s="250">
        <f t="shared" si="111"/>
        <v>0</v>
      </c>
      <c r="P409" s="250">
        <f t="shared" si="111"/>
        <v>0</v>
      </c>
      <c r="Q409" s="250">
        <f t="shared" si="111"/>
        <v>0</v>
      </c>
      <c r="IP409" s="231"/>
      <c r="IQ409" s="231"/>
      <c r="IR409" s="231"/>
      <c r="IS409" s="231"/>
      <c r="IT409" s="231"/>
    </row>
    <row r="410" spans="1:254" s="228" customFormat="1">
      <c r="A410" s="41" t="s">
        <v>1393</v>
      </c>
      <c r="B410" s="274" t="s">
        <v>1078</v>
      </c>
      <c r="C410" s="5" t="s">
        <v>14</v>
      </c>
      <c r="D410" s="33">
        <f t="shared" ref="D410:E415" si="112">+F410+H410+J410</f>
        <v>19</v>
      </c>
      <c r="E410" s="33">
        <f t="shared" si="112"/>
        <v>8</v>
      </c>
      <c r="F410" s="41">
        <v>19</v>
      </c>
      <c r="G410" s="41">
        <v>8</v>
      </c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IP410" s="231"/>
      <c r="IQ410" s="231"/>
      <c r="IR410" s="231"/>
      <c r="IS410" s="231"/>
      <c r="IT410" s="231"/>
    </row>
    <row r="411" spans="1:254" s="228" customFormat="1">
      <c r="A411" s="38" t="s">
        <v>1906</v>
      </c>
      <c r="B411" s="274" t="s">
        <v>256</v>
      </c>
      <c r="C411" s="5" t="s">
        <v>15</v>
      </c>
      <c r="D411" s="33">
        <f t="shared" si="112"/>
        <v>60</v>
      </c>
      <c r="E411" s="33">
        <f t="shared" si="112"/>
        <v>9</v>
      </c>
      <c r="F411" s="41"/>
      <c r="G411" s="41"/>
      <c r="H411" s="41">
        <v>60</v>
      </c>
      <c r="I411" s="41">
        <v>9</v>
      </c>
      <c r="J411" s="41"/>
      <c r="K411" s="41"/>
      <c r="L411" s="41"/>
      <c r="M411" s="41"/>
      <c r="N411" s="41"/>
      <c r="O411" s="41"/>
      <c r="P411" s="41"/>
      <c r="Q411" s="41"/>
      <c r="IP411" s="231"/>
      <c r="IQ411" s="231"/>
      <c r="IR411" s="231"/>
      <c r="IS411" s="231"/>
      <c r="IT411" s="231"/>
    </row>
    <row r="412" spans="1:254" s="228" customFormat="1">
      <c r="A412" s="38" t="s">
        <v>1277</v>
      </c>
      <c r="B412" s="259" t="s">
        <v>112</v>
      </c>
      <c r="C412" s="5" t="s">
        <v>16</v>
      </c>
      <c r="D412" s="33">
        <f t="shared" si="112"/>
        <v>30</v>
      </c>
      <c r="E412" s="33">
        <f t="shared" si="112"/>
        <v>6</v>
      </c>
      <c r="F412" s="41"/>
      <c r="G412" s="41"/>
      <c r="H412" s="41">
        <v>30</v>
      </c>
      <c r="I412" s="41">
        <v>6</v>
      </c>
      <c r="J412" s="41"/>
      <c r="K412" s="41"/>
      <c r="L412" s="41"/>
      <c r="M412" s="41"/>
      <c r="N412" s="41"/>
      <c r="O412" s="41"/>
      <c r="P412" s="41"/>
      <c r="Q412" s="41"/>
      <c r="IP412" s="231"/>
      <c r="IQ412" s="231"/>
      <c r="IR412" s="231"/>
      <c r="IS412" s="231"/>
      <c r="IT412" s="231"/>
    </row>
    <row r="413" spans="1:254" s="228" customFormat="1">
      <c r="A413" s="35" t="s">
        <v>250</v>
      </c>
      <c r="B413" s="259" t="s">
        <v>251</v>
      </c>
      <c r="C413" s="5" t="s">
        <v>17</v>
      </c>
      <c r="D413" s="33">
        <f t="shared" si="112"/>
        <v>60</v>
      </c>
      <c r="E413" s="33">
        <f t="shared" si="112"/>
        <v>26</v>
      </c>
      <c r="F413" s="41"/>
      <c r="G413" s="41"/>
      <c r="H413" s="41">
        <v>60</v>
      </c>
      <c r="I413" s="41">
        <v>26</v>
      </c>
      <c r="J413" s="41"/>
      <c r="K413" s="41"/>
      <c r="L413" s="41"/>
      <c r="M413" s="41"/>
      <c r="N413" s="41"/>
      <c r="O413" s="41"/>
      <c r="P413" s="41"/>
      <c r="Q413" s="41"/>
      <c r="IP413" s="231"/>
      <c r="IQ413" s="231"/>
      <c r="IR413" s="231"/>
      <c r="IS413" s="231"/>
      <c r="IT413" s="231"/>
    </row>
    <row r="414" spans="1:254" s="228" customFormat="1">
      <c r="A414" s="38" t="s">
        <v>496</v>
      </c>
      <c r="B414" s="259" t="s">
        <v>1847</v>
      </c>
      <c r="C414" s="5" t="s">
        <v>21</v>
      </c>
      <c r="D414" s="33">
        <f t="shared" si="112"/>
        <v>70</v>
      </c>
      <c r="E414" s="33">
        <f t="shared" si="112"/>
        <v>64</v>
      </c>
      <c r="F414" s="41"/>
      <c r="G414" s="41"/>
      <c r="H414" s="41">
        <v>70</v>
      </c>
      <c r="I414" s="41">
        <v>64</v>
      </c>
      <c r="J414" s="41"/>
      <c r="K414" s="41"/>
      <c r="L414" s="41"/>
      <c r="M414" s="41"/>
      <c r="N414" s="41"/>
      <c r="O414" s="41"/>
      <c r="P414" s="41"/>
      <c r="Q414" s="41"/>
      <c r="IP414" s="231"/>
      <c r="IQ414" s="231"/>
      <c r="IR414" s="231"/>
      <c r="IS414" s="231"/>
      <c r="IT414" s="231"/>
    </row>
    <row r="415" spans="1:254" s="228" customFormat="1" ht="28.5">
      <c r="A415" s="33" t="s">
        <v>649</v>
      </c>
      <c r="B415" s="46" t="s">
        <v>1200</v>
      </c>
      <c r="C415" s="5" t="s">
        <v>22</v>
      </c>
      <c r="D415" s="33">
        <f t="shared" si="112"/>
        <v>30</v>
      </c>
      <c r="E415" s="33">
        <f t="shared" si="112"/>
        <v>27</v>
      </c>
      <c r="F415" s="41"/>
      <c r="G415" s="41"/>
      <c r="H415" s="41">
        <v>30</v>
      </c>
      <c r="I415" s="41">
        <v>27</v>
      </c>
      <c r="J415" s="41"/>
      <c r="K415" s="41"/>
      <c r="L415" s="41"/>
      <c r="M415" s="41"/>
      <c r="N415" s="41"/>
      <c r="O415" s="41"/>
      <c r="P415" s="41"/>
      <c r="Q415" s="41"/>
      <c r="IP415" s="231"/>
      <c r="IQ415" s="231"/>
      <c r="IR415" s="231"/>
      <c r="IS415" s="231"/>
      <c r="IT415" s="231"/>
    </row>
    <row r="416" spans="1:254" ht="18" customHeight="1">
      <c r="A416" s="269" t="s">
        <v>1907</v>
      </c>
      <c r="B416" s="269"/>
      <c r="C416" s="269"/>
      <c r="D416" s="250">
        <f>SUM(D417:D421)</f>
        <v>78</v>
      </c>
      <c r="E416" s="250">
        <f t="shared" ref="E416:Q416" si="113">SUM(E417:E421)</f>
        <v>52</v>
      </c>
      <c r="F416" s="250">
        <f t="shared" si="113"/>
        <v>0</v>
      </c>
      <c r="G416" s="250">
        <f t="shared" si="113"/>
        <v>0</v>
      </c>
      <c r="H416" s="250">
        <f t="shared" si="113"/>
        <v>42</v>
      </c>
      <c r="I416" s="250">
        <f t="shared" si="113"/>
        <v>24</v>
      </c>
      <c r="J416" s="250">
        <f t="shared" si="113"/>
        <v>36</v>
      </c>
      <c r="K416" s="250">
        <f t="shared" si="113"/>
        <v>28</v>
      </c>
      <c r="L416" s="250">
        <f t="shared" si="113"/>
        <v>0</v>
      </c>
      <c r="M416" s="250">
        <f t="shared" si="113"/>
        <v>0</v>
      </c>
      <c r="N416" s="250">
        <f t="shared" si="113"/>
        <v>0</v>
      </c>
      <c r="O416" s="250">
        <f t="shared" si="113"/>
        <v>0</v>
      </c>
      <c r="P416" s="250">
        <f t="shared" si="113"/>
        <v>0</v>
      </c>
      <c r="Q416" s="250">
        <f t="shared" si="113"/>
        <v>0</v>
      </c>
    </row>
    <row r="417" spans="1:249">
      <c r="A417" s="33" t="s">
        <v>53</v>
      </c>
      <c r="B417" s="39" t="s">
        <v>173</v>
      </c>
      <c r="C417" s="5" t="s">
        <v>14</v>
      </c>
      <c r="D417" s="41">
        <f t="shared" ref="D417:E421" si="114">+F417+H417+J417</f>
        <v>14</v>
      </c>
      <c r="E417" s="41">
        <f t="shared" si="114"/>
        <v>7</v>
      </c>
      <c r="F417" s="41"/>
      <c r="G417" s="41"/>
      <c r="H417" s="41">
        <v>14</v>
      </c>
      <c r="I417" s="41">
        <v>7</v>
      </c>
      <c r="J417" s="41"/>
      <c r="K417" s="41"/>
      <c r="L417" s="41"/>
      <c r="M417" s="41"/>
      <c r="N417" s="41"/>
      <c r="O417" s="41"/>
      <c r="P417" s="41"/>
      <c r="Q417" s="41"/>
    </row>
    <row r="418" spans="1:249" s="277" customFormat="1" ht="28.5">
      <c r="A418" s="33" t="s">
        <v>649</v>
      </c>
      <c r="B418" s="46" t="s">
        <v>1200</v>
      </c>
      <c r="C418" s="275" t="s">
        <v>15</v>
      </c>
      <c r="D418" s="41">
        <f t="shared" si="114"/>
        <v>28</v>
      </c>
      <c r="E418" s="41">
        <f t="shared" si="114"/>
        <v>18</v>
      </c>
      <c r="F418" s="41"/>
      <c r="G418" s="41"/>
      <c r="H418" s="41">
        <v>21</v>
      </c>
      <c r="I418" s="41">
        <v>12</v>
      </c>
      <c r="J418" s="41">
        <v>7</v>
      </c>
      <c r="K418" s="41">
        <v>6</v>
      </c>
      <c r="L418" s="41"/>
      <c r="M418" s="41"/>
      <c r="N418" s="41"/>
      <c r="O418" s="41"/>
      <c r="P418" s="41"/>
      <c r="Q418" s="41"/>
      <c r="R418" s="276"/>
      <c r="S418" s="276"/>
      <c r="T418" s="276"/>
      <c r="U418" s="276"/>
      <c r="V418" s="276"/>
      <c r="W418" s="276"/>
      <c r="X418" s="276"/>
      <c r="Y418" s="276"/>
      <c r="Z418" s="276"/>
      <c r="AA418" s="276"/>
      <c r="AB418" s="276"/>
      <c r="AC418" s="276"/>
      <c r="AD418" s="276"/>
      <c r="AE418" s="276"/>
      <c r="AF418" s="276"/>
      <c r="AG418" s="276"/>
      <c r="AH418" s="276"/>
      <c r="AI418" s="276"/>
      <c r="AJ418" s="276"/>
      <c r="AK418" s="276"/>
      <c r="AL418" s="276"/>
      <c r="AM418" s="276"/>
      <c r="AN418" s="276"/>
      <c r="AO418" s="276"/>
      <c r="AP418" s="276"/>
      <c r="AQ418" s="276"/>
      <c r="AR418" s="276"/>
      <c r="AS418" s="276"/>
      <c r="AT418" s="276"/>
      <c r="AU418" s="276"/>
      <c r="AV418" s="276"/>
      <c r="AW418" s="276"/>
      <c r="AX418" s="276"/>
      <c r="AY418" s="276"/>
      <c r="AZ418" s="276"/>
      <c r="BA418" s="276"/>
      <c r="BB418" s="276"/>
      <c r="BC418" s="276"/>
      <c r="BD418" s="276"/>
      <c r="BE418" s="276"/>
      <c r="BF418" s="276"/>
      <c r="BG418" s="276"/>
      <c r="BH418" s="276"/>
      <c r="BI418" s="276"/>
      <c r="BJ418" s="276"/>
      <c r="BK418" s="276"/>
      <c r="BL418" s="276"/>
      <c r="BM418" s="276"/>
      <c r="BN418" s="276"/>
      <c r="BO418" s="276"/>
      <c r="BP418" s="276"/>
      <c r="BQ418" s="276"/>
      <c r="BR418" s="276"/>
      <c r="BS418" s="276"/>
      <c r="BT418" s="276"/>
      <c r="BU418" s="276"/>
      <c r="BV418" s="276"/>
      <c r="BW418" s="276"/>
      <c r="BX418" s="276"/>
      <c r="BY418" s="276"/>
      <c r="BZ418" s="276"/>
      <c r="CA418" s="276"/>
      <c r="CB418" s="276"/>
      <c r="CC418" s="276"/>
      <c r="CD418" s="276"/>
      <c r="CE418" s="276"/>
      <c r="CF418" s="276"/>
      <c r="CG418" s="276"/>
      <c r="CH418" s="276"/>
      <c r="CI418" s="276"/>
      <c r="CJ418" s="276"/>
      <c r="CK418" s="276"/>
      <c r="CL418" s="276"/>
      <c r="CM418" s="276"/>
      <c r="CN418" s="276"/>
      <c r="CO418" s="276"/>
      <c r="CP418" s="276"/>
      <c r="CQ418" s="276"/>
      <c r="CR418" s="276"/>
      <c r="CS418" s="276"/>
      <c r="CT418" s="276"/>
      <c r="CU418" s="276"/>
      <c r="CV418" s="276"/>
      <c r="CW418" s="276"/>
      <c r="CX418" s="276"/>
      <c r="CY418" s="276"/>
      <c r="CZ418" s="276"/>
      <c r="DA418" s="276"/>
      <c r="DB418" s="276"/>
      <c r="DC418" s="276"/>
      <c r="DD418" s="276"/>
      <c r="DE418" s="276"/>
      <c r="DF418" s="276"/>
      <c r="DG418" s="276"/>
      <c r="DH418" s="276"/>
      <c r="DI418" s="276"/>
      <c r="DJ418" s="276"/>
      <c r="DK418" s="276"/>
      <c r="DL418" s="276"/>
      <c r="DM418" s="276"/>
      <c r="DN418" s="276"/>
      <c r="DO418" s="276"/>
      <c r="DP418" s="276"/>
      <c r="DQ418" s="276"/>
      <c r="DR418" s="276"/>
      <c r="DS418" s="276"/>
      <c r="DT418" s="276"/>
      <c r="DU418" s="276"/>
      <c r="DV418" s="276"/>
      <c r="DW418" s="276"/>
      <c r="DX418" s="276"/>
      <c r="DY418" s="276"/>
      <c r="DZ418" s="276"/>
      <c r="EA418" s="276"/>
      <c r="EB418" s="276"/>
      <c r="EC418" s="276"/>
      <c r="ED418" s="276"/>
      <c r="EE418" s="276"/>
      <c r="EF418" s="276"/>
      <c r="EG418" s="276"/>
      <c r="EH418" s="276"/>
      <c r="EI418" s="276"/>
      <c r="EJ418" s="276"/>
      <c r="EK418" s="276"/>
      <c r="EL418" s="276"/>
      <c r="EM418" s="276"/>
      <c r="EN418" s="276"/>
      <c r="EO418" s="276"/>
      <c r="EP418" s="276"/>
      <c r="EQ418" s="276"/>
      <c r="ER418" s="276"/>
      <c r="ES418" s="276"/>
      <c r="ET418" s="276"/>
      <c r="EU418" s="276"/>
      <c r="EV418" s="276"/>
      <c r="EW418" s="276"/>
      <c r="EX418" s="276"/>
      <c r="EY418" s="276"/>
      <c r="EZ418" s="276"/>
      <c r="FA418" s="276"/>
      <c r="FB418" s="276"/>
      <c r="FC418" s="276"/>
      <c r="FD418" s="276"/>
      <c r="FE418" s="276"/>
      <c r="FF418" s="276"/>
      <c r="FG418" s="276"/>
      <c r="FH418" s="276"/>
      <c r="FI418" s="276"/>
      <c r="FJ418" s="276"/>
      <c r="FK418" s="276"/>
      <c r="FL418" s="276"/>
      <c r="FM418" s="276"/>
      <c r="FN418" s="276"/>
      <c r="FO418" s="276"/>
      <c r="FP418" s="276"/>
      <c r="FQ418" s="276"/>
      <c r="FR418" s="276"/>
      <c r="FS418" s="276"/>
      <c r="FT418" s="276"/>
      <c r="FU418" s="276"/>
      <c r="FV418" s="276"/>
      <c r="FW418" s="276"/>
      <c r="FX418" s="276"/>
      <c r="FY418" s="276"/>
      <c r="FZ418" s="276"/>
      <c r="GA418" s="276"/>
      <c r="GB418" s="276"/>
      <c r="GC418" s="276"/>
      <c r="GD418" s="276"/>
      <c r="GE418" s="276"/>
      <c r="GF418" s="276"/>
      <c r="GG418" s="276"/>
      <c r="GH418" s="276"/>
      <c r="GI418" s="276"/>
      <c r="GJ418" s="276"/>
      <c r="GK418" s="276"/>
      <c r="GL418" s="276"/>
      <c r="GM418" s="276"/>
      <c r="GN418" s="276"/>
      <c r="GO418" s="276"/>
      <c r="GP418" s="276"/>
      <c r="GQ418" s="276"/>
      <c r="GR418" s="276"/>
      <c r="GS418" s="276"/>
      <c r="GT418" s="276"/>
      <c r="GU418" s="276"/>
      <c r="GV418" s="276"/>
      <c r="GW418" s="276"/>
      <c r="GX418" s="276"/>
      <c r="GY418" s="276"/>
      <c r="GZ418" s="276"/>
      <c r="HA418" s="276"/>
      <c r="HB418" s="276"/>
      <c r="HC418" s="276"/>
      <c r="HD418" s="276"/>
      <c r="HE418" s="276"/>
      <c r="HF418" s="276"/>
      <c r="HG418" s="276"/>
      <c r="HH418" s="276"/>
      <c r="HI418" s="276"/>
      <c r="HJ418" s="276"/>
      <c r="HK418" s="276"/>
      <c r="HL418" s="276"/>
      <c r="HM418" s="276"/>
      <c r="HN418" s="276"/>
      <c r="HO418" s="276"/>
      <c r="HP418" s="276"/>
      <c r="HQ418" s="276"/>
      <c r="HR418" s="276"/>
      <c r="HS418" s="276"/>
      <c r="HT418" s="276"/>
      <c r="HU418" s="276"/>
      <c r="HV418" s="276"/>
      <c r="HW418" s="276"/>
      <c r="HX418" s="276"/>
      <c r="HY418" s="276"/>
      <c r="HZ418" s="276"/>
      <c r="IA418" s="276"/>
      <c r="IB418" s="276"/>
      <c r="IC418" s="276"/>
      <c r="ID418" s="276"/>
      <c r="IE418" s="276"/>
      <c r="IF418" s="276"/>
      <c r="IG418" s="276"/>
      <c r="IH418" s="276"/>
      <c r="II418" s="276"/>
      <c r="IJ418" s="276"/>
      <c r="IK418" s="276"/>
      <c r="IL418" s="276"/>
      <c r="IM418" s="276"/>
      <c r="IN418" s="276"/>
      <c r="IO418" s="276"/>
    </row>
    <row r="419" spans="1:249">
      <c r="A419" s="33" t="s">
        <v>652</v>
      </c>
      <c r="B419" s="259" t="s">
        <v>1865</v>
      </c>
      <c r="C419" s="5" t="s">
        <v>16</v>
      </c>
      <c r="D419" s="41">
        <f t="shared" si="114"/>
        <v>7</v>
      </c>
      <c r="E419" s="41">
        <f t="shared" si="114"/>
        <v>5</v>
      </c>
      <c r="F419" s="41"/>
      <c r="G419" s="41"/>
      <c r="H419" s="41">
        <v>7</v>
      </c>
      <c r="I419" s="41">
        <v>5</v>
      </c>
      <c r="J419" s="41"/>
      <c r="K419" s="41"/>
      <c r="L419" s="41"/>
      <c r="M419" s="41"/>
      <c r="N419" s="41"/>
      <c r="O419" s="41"/>
      <c r="P419" s="41"/>
      <c r="Q419" s="41"/>
    </row>
    <row r="420" spans="1:249">
      <c r="A420" s="35" t="s">
        <v>655</v>
      </c>
      <c r="B420" s="259" t="s">
        <v>656</v>
      </c>
      <c r="C420" s="45" t="s">
        <v>17</v>
      </c>
      <c r="D420" s="41">
        <f t="shared" si="114"/>
        <v>27</v>
      </c>
      <c r="E420" s="41">
        <f t="shared" si="114"/>
        <v>20</v>
      </c>
      <c r="F420" s="41"/>
      <c r="G420" s="41"/>
      <c r="H420" s="41"/>
      <c r="I420" s="41"/>
      <c r="J420" s="41">
        <v>27</v>
      </c>
      <c r="K420" s="41">
        <v>20</v>
      </c>
      <c r="L420" s="41"/>
      <c r="M420" s="41"/>
      <c r="N420" s="41"/>
      <c r="O420" s="41"/>
      <c r="P420" s="41"/>
      <c r="Q420" s="41"/>
    </row>
    <row r="421" spans="1:249">
      <c r="A421" s="33" t="s">
        <v>658</v>
      </c>
      <c r="B421" s="274" t="s">
        <v>1908</v>
      </c>
      <c r="C421" s="5" t="s">
        <v>21</v>
      </c>
      <c r="D421" s="41">
        <f t="shared" si="114"/>
        <v>2</v>
      </c>
      <c r="E421" s="41">
        <f t="shared" si="114"/>
        <v>2</v>
      </c>
      <c r="F421" s="41"/>
      <c r="G421" s="41"/>
      <c r="H421" s="41"/>
      <c r="I421" s="41"/>
      <c r="J421" s="41">
        <v>2</v>
      </c>
      <c r="K421" s="41">
        <v>2</v>
      </c>
      <c r="L421" s="41"/>
      <c r="M421" s="41"/>
      <c r="N421" s="41"/>
      <c r="O421" s="41"/>
      <c r="P421" s="41"/>
      <c r="Q421" s="41"/>
    </row>
    <row r="422" spans="1:249" ht="18" customHeight="1">
      <c r="A422" s="269" t="s">
        <v>661</v>
      </c>
      <c r="B422" s="269"/>
      <c r="C422" s="269"/>
      <c r="D422" s="250">
        <f>SUM(D423:D431)</f>
        <v>443</v>
      </c>
      <c r="E422" s="250">
        <f t="shared" ref="E422:Q422" si="115">SUM(E423:E431)</f>
        <v>253</v>
      </c>
      <c r="F422" s="250">
        <f t="shared" si="115"/>
        <v>0</v>
      </c>
      <c r="G422" s="250">
        <f t="shared" si="115"/>
        <v>0</v>
      </c>
      <c r="H422" s="250">
        <f t="shared" si="115"/>
        <v>443</v>
      </c>
      <c r="I422" s="250">
        <f t="shared" si="115"/>
        <v>253</v>
      </c>
      <c r="J422" s="250">
        <f t="shared" si="115"/>
        <v>0</v>
      </c>
      <c r="K422" s="250">
        <f t="shared" si="115"/>
        <v>0</v>
      </c>
      <c r="L422" s="250">
        <f t="shared" si="115"/>
        <v>0</v>
      </c>
      <c r="M422" s="250">
        <f t="shared" si="115"/>
        <v>0</v>
      </c>
      <c r="N422" s="250">
        <f t="shared" si="115"/>
        <v>0</v>
      </c>
      <c r="O422" s="250">
        <f t="shared" si="115"/>
        <v>0</v>
      </c>
      <c r="P422" s="250">
        <f t="shared" si="115"/>
        <v>0</v>
      </c>
      <c r="Q422" s="250">
        <f t="shared" si="115"/>
        <v>0</v>
      </c>
    </row>
    <row r="423" spans="1:249">
      <c r="A423" s="33" t="s">
        <v>59</v>
      </c>
      <c r="B423" s="46" t="s">
        <v>1022</v>
      </c>
      <c r="C423" s="5" t="s">
        <v>14</v>
      </c>
      <c r="D423" s="272">
        <f>+F423+H423+J423</f>
        <v>70</v>
      </c>
      <c r="E423" s="41">
        <f>+G423+I423+K423</f>
        <v>29</v>
      </c>
      <c r="F423" s="41"/>
      <c r="G423" s="41"/>
      <c r="H423" s="271">
        <v>70</v>
      </c>
      <c r="I423" s="271">
        <v>29</v>
      </c>
      <c r="J423" s="41"/>
      <c r="K423" s="41"/>
      <c r="L423" s="41"/>
      <c r="M423" s="41"/>
      <c r="N423" s="41"/>
      <c r="O423" s="41"/>
      <c r="P423" s="271"/>
      <c r="Q423" s="271"/>
    </row>
    <row r="424" spans="1:249">
      <c r="A424" s="38" t="s">
        <v>50</v>
      </c>
      <c r="B424" s="273" t="s">
        <v>159</v>
      </c>
      <c r="C424" s="5" t="s">
        <v>15</v>
      </c>
      <c r="D424" s="272">
        <f t="shared" ref="D424:E431" si="116">+F424+H424+J424</f>
        <v>77</v>
      </c>
      <c r="E424" s="41">
        <f t="shared" si="116"/>
        <v>6</v>
      </c>
      <c r="F424" s="41"/>
      <c r="G424" s="41"/>
      <c r="H424" s="271">
        <v>77</v>
      </c>
      <c r="I424" s="271">
        <v>6</v>
      </c>
      <c r="J424" s="41"/>
      <c r="K424" s="41"/>
      <c r="L424" s="41"/>
      <c r="M424" s="41"/>
      <c r="N424" s="41"/>
      <c r="O424" s="41"/>
      <c r="P424" s="271"/>
      <c r="Q424" s="271"/>
    </row>
    <row r="425" spans="1:249">
      <c r="A425" s="33" t="s">
        <v>635</v>
      </c>
      <c r="B425" s="46" t="s">
        <v>367</v>
      </c>
      <c r="C425" s="5" t="s">
        <v>16</v>
      </c>
      <c r="D425" s="272">
        <f t="shared" si="116"/>
        <v>40</v>
      </c>
      <c r="E425" s="41">
        <f t="shared" si="116"/>
        <v>40</v>
      </c>
      <c r="F425" s="41"/>
      <c r="G425" s="41"/>
      <c r="H425" s="271">
        <v>40</v>
      </c>
      <c r="I425" s="271">
        <v>40</v>
      </c>
      <c r="J425" s="41"/>
      <c r="K425" s="41"/>
      <c r="L425" s="41"/>
      <c r="M425" s="41"/>
      <c r="N425" s="41"/>
      <c r="O425" s="41"/>
      <c r="P425" s="271"/>
      <c r="Q425" s="271"/>
    </row>
    <row r="426" spans="1:249">
      <c r="A426" s="33" t="s">
        <v>62</v>
      </c>
      <c r="B426" s="259" t="s">
        <v>63</v>
      </c>
      <c r="C426" s="5" t="s">
        <v>17</v>
      </c>
      <c r="D426" s="272">
        <f t="shared" si="116"/>
        <v>74</v>
      </c>
      <c r="E426" s="41">
        <f t="shared" si="116"/>
        <v>56</v>
      </c>
      <c r="F426" s="41"/>
      <c r="G426" s="41"/>
      <c r="H426" s="271">
        <v>74</v>
      </c>
      <c r="I426" s="271">
        <v>56</v>
      </c>
      <c r="J426" s="41"/>
      <c r="K426" s="41"/>
      <c r="L426" s="41"/>
      <c r="M426" s="41"/>
      <c r="N426" s="41"/>
      <c r="O426" s="41"/>
      <c r="P426" s="271"/>
      <c r="Q426" s="271"/>
    </row>
    <row r="427" spans="1:249">
      <c r="A427" s="33" t="s">
        <v>53</v>
      </c>
      <c r="B427" s="39" t="s">
        <v>173</v>
      </c>
      <c r="C427" s="5" t="s">
        <v>21</v>
      </c>
      <c r="D427" s="272">
        <f t="shared" si="116"/>
        <v>75</v>
      </c>
      <c r="E427" s="41">
        <f t="shared" si="116"/>
        <v>54</v>
      </c>
      <c r="F427" s="41"/>
      <c r="G427" s="41"/>
      <c r="H427" s="271">
        <v>75</v>
      </c>
      <c r="I427" s="271">
        <v>54</v>
      </c>
      <c r="J427" s="41"/>
      <c r="K427" s="41"/>
      <c r="L427" s="41"/>
      <c r="M427" s="41"/>
      <c r="N427" s="41"/>
      <c r="O427" s="41"/>
      <c r="P427" s="271"/>
      <c r="Q427" s="271"/>
    </row>
    <row r="428" spans="1:249">
      <c r="A428" s="38" t="s">
        <v>105</v>
      </c>
      <c r="B428" s="259" t="s">
        <v>1844</v>
      </c>
      <c r="C428" s="5" t="s">
        <v>22</v>
      </c>
      <c r="D428" s="272">
        <f t="shared" si="116"/>
        <v>17</v>
      </c>
      <c r="E428" s="41">
        <f t="shared" si="116"/>
        <v>8</v>
      </c>
      <c r="F428" s="45"/>
      <c r="G428" s="45"/>
      <c r="H428" s="271">
        <v>17</v>
      </c>
      <c r="I428" s="271">
        <v>8</v>
      </c>
      <c r="J428" s="45"/>
      <c r="K428" s="45"/>
      <c r="L428" s="45"/>
      <c r="M428" s="45"/>
      <c r="N428" s="45"/>
      <c r="O428" s="45"/>
      <c r="P428" s="45"/>
      <c r="Q428" s="45"/>
    </row>
    <row r="429" spans="1:249">
      <c r="A429" s="35" t="s">
        <v>123</v>
      </c>
      <c r="B429" s="259" t="s">
        <v>1849</v>
      </c>
      <c r="C429" s="5" t="s">
        <v>23</v>
      </c>
      <c r="D429" s="272">
        <f t="shared" si="116"/>
        <v>20</v>
      </c>
      <c r="E429" s="41">
        <f t="shared" si="116"/>
        <v>4</v>
      </c>
      <c r="F429" s="45"/>
      <c r="G429" s="45"/>
      <c r="H429" s="271">
        <v>20</v>
      </c>
      <c r="I429" s="271">
        <v>4</v>
      </c>
      <c r="J429" s="45"/>
      <c r="K429" s="45"/>
      <c r="L429" s="45"/>
      <c r="M429" s="45"/>
      <c r="N429" s="45"/>
      <c r="O429" s="45"/>
      <c r="P429" s="45"/>
      <c r="Q429" s="45"/>
    </row>
    <row r="430" spans="1:249">
      <c r="A430" s="33" t="s">
        <v>41</v>
      </c>
      <c r="B430" s="259" t="s">
        <v>42</v>
      </c>
      <c r="C430" s="5" t="s">
        <v>24</v>
      </c>
      <c r="D430" s="272">
        <f t="shared" si="116"/>
        <v>40</v>
      </c>
      <c r="E430" s="41">
        <f t="shared" si="116"/>
        <v>38</v>
      </c>
      <c r="F430" s="45"/>
      <c r="G430" s="45"/>
      <c r="H430" s="271">
        <v>40</v>
      </c>
      <c r="I430" s="271">
        <v>38</v>
      </c>
      <c r="J430" s="45"/>
      <c r="K430" s="45"/>
      <c r="L430" s="45"/>
      <c r="M430" s="45"/>
      <c r="N430" s="45"/>
      <c r="O430" s="45"/>
      <c r="P430" s="45"/>
      <c r="Q430" s="45"/>
    </row>
    <row r="431" spans="1:249" ht="28.5">
      <c r="A431" s="33" t="s">
        <v>98</v>
      </c>
      <c r="B431" s="259" t="s">
        <v>1186</v>
      </c>
      <c r="C431" s="5" t="s">
        <v>25</v>
      </c>
      <c r="D431" s="272">
        <f t="shared" si="116"/>
        <v>30</v>
      </c>
      <c r="E431" s="41">
        <f t="shared" si="116"/>
        <v>18</v>
      </c>
      <c r="F431" s="45"/>
      <c r="G431" s="45"/>
      <c r="H431" s="271">
        <v>30</v>
      </c>
      <c r="I431" s="271">
        <v>18</v>
      </c>
      <c r="J431" s="45"/>
      <c r="K431" s="45"/>
      <c r="L431" s="45"/>
      <c r="M431" s="45"/>
      <c r="N431" s="45"/>
      <c r="O431" s="45"/>
      <c r="P431" s="45"/>
      <c r="Q431" s="45"/>
    </row>
    <row r="432" spans="1:249" ht="18" customHeight="1">
      <c r="A432" s="269" t="s">
        <v>1909</v>
      </c>
      <c r="B432" s="269"/>
      <c r="C432" s="269"/>
      <c r="D432" s="250">
        <f>SUM(D433:D435)</f>
        <v>300</v>
      </c>
      <c r="E432" s="250">
        <f t="shared" ref="E432:Q432" si="117">SUM(E433:E435)</f>
        <v>165</v>
      </c>
      <c r="F432" s="250">
        <f t="shared" si="117"/>
        <v>0</v>
      </c>
      <c r="G432" s="250">
        <f t="shared" si="117"/>
        <v>0</v>
      </c>
      <c r="H432" s="250">
        <f t="shared" si="117"/>
        <v>300</v>
      </c>
      <c r="I432" s="250">
        <f t="shared" si="117"/>
        <v>165</v>
      </c>
      <c r="J432" s="250">
        <f t="shared" si="117"/>
        <v>0</v>
      </c>
      <c r="K432" s="250">
        <f t="shared" si="117"/>
        <v>0</v>
      </c>
      <c r="L432" s="250">
        <f t="shared" si="117"/>
        <v>0</v>
      </c>
      <c r="M432" s="250">
        <f t="shared" si="117"/>
        <v>0</v>
      </c>
      <c r="N432" s="250">
        <f t="shared" si="117"/>
        <v>0</v>
      </c>
      <c r="O432" s="250">
        <f t="shared" si="117"/>
        <v>0</v>
      </c>
      <c r="P432" s="250">
        <f t="shared" si="117"/>
        <v>0</v>
      </c>
      <c r="Q432" s="250">
        <f t="shared" si="117"/>
        <v>0</v>
      </c>
    </row>
    <row r="433" spans="1:254">
      <c r="A433" s="41" t="s">
        <v>108</v>
      </c>
      <c r="B433" s="259" t="s">
        <v>1294</v>
      </c>
      <c r="C433" s="5" t="s">
        <v>14</v>
      </c>
      <c r="D433" s="41">
        <v>100</v>
      </c>
      <c r="E433" s="41">
        <v>62</v>
      </c>
      <c r="F433" s="41"/>
      <c r="G433" s="41"/>
      <c r="H433" s="41">
        <v>100</v>
      </c>
      <c r="I433" s="41">
        <v>62</v>
      </c>
      <c r="J433" s="41"/>
      <c r="K433" s="41"/>
      <c r="L433" s="41"/>
      <c r="M433" s="41"/>
      <c r="N433" s="41"/>
      <c r="O433" s="41"/>
      <c r="P433" s="41"/>
      <c r="Q433" s="41"/>
    </row>
    <row r="434" spans="1:254">
      <c r="A434" s="33" t="s">
        <v>1428</v>
      </c>
      <c r="B434" s="46" t="s">
        <v>545</v>
      </c>
      <c r="C434" s="5" t="s">
        <v>15</v>
      </c>
      <c r="D434" s="41">
        <v>100</v>
      </c>
      <c r="E434" s="41">
        <v>31</v>
      </c>
      <c r="F434" s="41"/>
      <c r="G434" s="41"/>
      <c r="H434" s="41">
        <v>100</v>
      </c>
      <c r="I434" s="41">
        <v>31</v>
      </c>
      <c r="J434" s="41"/>
      <c r="K434" s="41"/>
      <c r="L434" s="41"/>
      <c r="M434" s="41"/>
      <c r="N434" s="41"/>
      <c r="O434" s="41"/>
      <c r="P434" s="41"/>
      <c r="Q434" s="41"/>
    </row>
    <row r="435" spans="1:254" s="278" customFormat="1">
      <c r="A435" s="38" t="s">
        <v>496</v>
      </c>
      <c r="B435" s="259" t="s">
        <v>1847</v>
      </c>
      <c r="C435" s="256" t="s">
        <v>16</v>
      </c>
      <c r="D435" s="42">
        <v>100</v>
      </c>
      <c r="E435" s="42">
        <v>72</v>
      </c>
      <c r="F435" s="42"/>
      <c r="G435" s="42"/>
      <c r="H435" s="42">
        <v>100</v>
      </c>
      <c r="I435" s="42">
        <v>72</v>
      </c>
      <c r="J435" s="42"/>
      <c r="K435" s="42"/>
      <c r="L435" s="42"/>
      <c r="M435" s="42"/>
      <c r="N435" s="42"/>
      <c r="O435" s="42"/>
      <c r="P435" s="42"/>
      <c r="Q435" s="42"/>
    </row>
    <row r="436" spans="1:254" ht="18" customHeight="1">
      <c r="A436" s="269" t="s">
        <v>1910</v>
      </c>
      <c r="B436" s="269"/>
      <c r="C436" s="269"/>
      <c r="D436" s="250">
        <f>SUM(D437:D439)</f>
        <v>250</v>
      </c>
      <c r="E436" s="250">
        <f t="shared" ref="E436:Q436" si="118">SUM(E437:E439)</f>
        <v>5</v>
      </c>
      <c r="F436" s="250">
        <f t="shared" si="118"/>
        <v>0</v>
      </c>
      <c r="G436" s="250">
        <f t="shared" si="118"/>
        <v>0</v>
      </c>
      <c r="H436" s="250">
        <f t="shared" si="118"/>
        <v>42</v>
      </c>
      <c r="I436" s="250">
        <f t="shared" si="118"/>
        <v>0</v>
      </c>
      <c r="J436" s="250">
        <f t="shared" si="118"/>
        <v>208</v>
      </c>
      <c r="K436" s="250">
        <f t="shared" si="118"/>
        <v>5</v>
      </c>
      <c r="L436" s="250">
        <f t="shared" si="118"/>
        <v>0</v>
      </c>
      <c r="M436" s="250">
        <f t="shared" si="118"/>
        <v>0</v>
      </c>
      <c r="N436" s="250">
        <f t="shared" si="118"/>
        <v>0</v>
      </c>
      <c r="O436" s="250">
        <f t="shared" si="118"/>
        <v>0</v>
      </c>
      <c r="P436" s="250">
        <f t="shared" si="118"/>
        <v>0</v>
      </c>
      <c r="Q436" s="250">
        <f t="shared" si="118"/>
        <v>0</v>
      </c>
    </row>
    <row r="437" spans="1:254">
      <c r="A437" s="35" t="s">
        <v>165</v>
      </c>
      <c r="B437" s="259" t="s">
        <v>80</v>
      </c>
      <c r="C437" s="5" t="s">
        <v>14</v>
      </c>
      <c r="D437" s="272">
        <f t="shared" ref="D437:E439" si="119">+F437+H437+J437</f>
        <v>199</v>
      </c>
      <c r="E437" s="41">
        <f t="shared" si="119"/>
        <v>5</v>
      </c>
      <c r="F437" s="41"/>
      <c r="G437" s="41"/>
      <c r="H437" s="53">
        <v>36</v>
      </c>
      <c r="I437" s="271"/>
      <c r="J437" s="41">
        <v>163</v>
      </c>
      <c r="K437" s="41">
        <v>5</v>
      </c>
      <c r="L437" s="41"/>
      <c r="M437" s="41"/>
      <c r="N437" s="41"/>
      <c r="O437" s="41"/>
      <c r="P437" s="271"/>
      <c r="Q437" s="271"/>
    </row>
    <row r="438" spans="1:254">
      <c r="A438" s="38" t="s">
        <v>65</v>
      </c>
      <c r="B438" s="273" t="s">
        <v>66</v>
      </c>
      <c r="C438" s="5" t="s">
        <v>15</v>
      </c>
      <c r="D438" s="272">
        <f t="shared" si="119"/>
        <v>13</v>
      </c>
      <c r="E438" s="41">
        <f t="shared" si="119"/>
        <v>0</v>
      </c>
      <c r="F438" s="41"/>
      <c r="G438" s="41"/>
      <c r="H438" s="55">
        <v>6</v>
      </c>
      <c r="I438" s="271"/>
      <c r="J438" s="41">
        <v>7</v>
      </c>
      <c r="K438" s="41">
        <v>0</v>
      </c>
      <c r="L438" s="41"/>
      <c r="M438" s="41"/>
      <c r="N438" s="41"/>
      <c r="O438" s="41"/>
      <c r="P438" s="271"/>
      <c r="Q438" s="271"/>
    </row>
    <row r="439" spans="1:254" ht="28.5">
      <c r="A439" s="35" t="s">
        <v>168</v>
      </c>
      <c r="B439" s="259" t="s">
        <v>1856</v>
      </c>
      <c r="C439" s="5" t="s">
        <v>16</v>
      </c>
      <c r="D439" s="272">
        <f t="shared" si="119"/>
        <v>38</v>
      </c>
      <c r="E439" s="41">
        <f t="shared" si="119"/>
        <v>0</v>
      </c>
      <c r="F439" s="41"/>
      <c r="G439" s="41"/>
      <c r="H439" s="55"/>
      <c r="I439" s="271"/>
      <c r="J439" s="41">
        <v>38</v>
      </c>
      <c r="K439" s="41">
        <v>0</v>
      </c>
      <c r="L439" s="41"/>
      <c r="M439" s="41"/>
      <c r="N439" s="41"/>
      <c r="O439" s="41"/>
      <c r="P439" s="271"/>
      <c r="Q439" s="271"/>
    </row>
    <row r="440" spans="1:254" ht="18" customHeight="1">
      <c r="A440" s="269" t="s">
        <v>1911</v>
      </c>
      <c r="B440" s="269"/>
      <c r="C440" s="269"/>
      <c r="D440" s="250">
        <f>SUM(D441:D447)</f>
        <v>121</v>
      </c>
      <c r="E440" s="250">
        <f t="shared" ref="E440:Q440" si="120">SUM(E441:E447)</f>
        <v>35</v>
      </c>
      <c r="F440" s="250">
        <f t="shared" si="120"/>
        <v>0</v>
      </c>
      <c r="G440" s="250">
        <f t="shared" si="120"/>
        <v>0</v>
      </c>
      <c r="H440" s="250">
        <f t="shared" si="120"/>
        <v>121</v>
      </c>
      <c r="I440" s="250">
        <f t="shared" si="120"/>
        <v>35</v>
      </c>
      <c r="J440" s="250">
        <f t="shared" si="120"/>
        <v>0</v>
      </c>
      <c r="K440" s="250">
        <f t="shared" si="120"/>
        <v>0</v>
      </c>
      <c r="L440" s="250">
        <f t="shared" si="120"/>
        <v>0</v>
      </c>
      <c r="M440" s="250">
        <f t="shared" si="120"/>
        <v>0</v>
      </c>
      <c r="N440" s="250">
        <f t="shared" si="120"/>
        <v>0</v>
      </c>
      <c r="O440" s="250">
        <f t="shared" si="120"/>
        <v>0</v>
      </c>
      <c r="P440" s="250">
        <f t="shared" si="120"/>
        <v>0</v>
      </c>
      <c r="Q440" s="250">
        <f t="shared" si="120"/>
        <v>0</v>
      </c>
    </row>
    <row r="441" spans="1:254">
      <c r="A441" s="279" t="s">
        <v>694</v>
      </c>
      <c r="B441" s="46" t="s">
        <v>695</v>
      </c>
      <c r="C441" s="5" t="s">
        <v>14</v>
      </c>
      <c r="D441" s="41">
        <f>+F441+H441+J441</f>
        <v>34</v>
      </c>
      <c r="E441" s="41">
        <f>+G441+I441+K441</f>
        <v>5</v>
      </c>
      <c r="F441" s="41"/>
      <c r="G441" s="41"/>
      <c r="H441" s="41">
        <v>34</v>
      </c>
      <c r="I441" s="41">
        <v>5</v>
      </c>
      <c r="J441" s="41"/>
      <c r="K441" s="41"/>
      <c r="L441" s="41"/>
      <c r="M441" s="41"/>
      <c r="N441" s="41"/>
      <c r="O441" s="41"/>
      <c r="P441" s="41"/>
      <c r="Q441" s="41"/>
    </row>
    <row r="442" spans="1:254">
      <c r="A442" s="33" t="s">
        <v>50</v>
      </c>
      <c r="B442" s="46" t="s">
        <v>51</v>
      </c>
      <c r="C442" s="5" t="s">
        <v>15</v>
      </c>
      <c r="D442" s="41">
        <f t="shared" ref="D442:E447" si="121">+F442+H442+J442</f>
        <v>12</v>
      </c>
      <c r="E442" s="41">
        <f t="shared" si="121"/>
        <v>1</v>
      </c>
      <c r="F442" s="41"/>
      <c r="G442" s="41"/>
      <c r="H442" s="41">
        <v>12</v>
      </c>
      <c r="I442" s="41">
        <v>1</v>
      </c>
      <c r="J442" s="41"/>
      <c r="K442" s="41"/>
      <c r="L442" s="41"/>
      <c r="M442" s="41"/>
      <c r="N442" s="41"/>
      <c r="O442" s="41"/>
      <c r="P442" s="41"/>
      <c r="Q442" s="41"/>
    </row>
    <row r="443" spans="1:254">
      <c r="A443" s="33" t="s">
        <v>59</v>
      </c>
      <c r="B443" s="46" t="s">
        <v>1022</v>
      </c>
      <c r="C443" s="5" t="s">
        <v>16</v>
      </c>
      <c r="D443" s="41">
        <f t="shared" si="121"/>
        <v>28</v>
      </c>
      <c r="E443" s="41">
        <f t="shared" si="121"/>
        <v>19</v>
      </c>
      <c r="F443" s="41"/>
      <c r="G443" s="41"/>
      <c r="H443" s="41">
        <v>28</v>
      </c>
      <c r="I443" s="41">
        <v>19</v>
      </c>
      <c r="J443" s="41"/>
      <c r="K443" s="41"/>
      <c r="L443" s="41"/>
      <c r="M443" s="41"/>
      <c r="N443" s="41"/>
      <c r="O443" s="41"/>
      <c r="P443" s="41"/>
      <c r="Q443" s="41"/>
    </row>
    <row r="444" spans="1:254">
      <c r="A444" s="41" t="s">
        <v>165</v>
      </c>
      <c r="B444" s="46" t="s">
        <v>166</v>
      </c>
      <c r="C444" s="5" t="s">
        <v>17</v>
      </c>
      <c r="D444" s="41">
        <f t="shared" si="121"/>
        <v>29</v>
      </c>
      <c r="E444" s="41">
        <f t="shared" si="121"/>
        <v>0</v>
      </c>
      <c r="F444" s="41"/>
      <c r="G444" s="41"/>
      <c r="H444" s="41">
        <v>29</v>
      </c>
      <c r="I444" s="41"/>
      <c r="J444" s="41"/>
      <c r="K444" s="41"/>
      <c r="L444" s="41"/>
      <c r="M444" s="41"/>
      <c r="N444" s="41"/>
      <c r="O444" s="41"/>
      <c r="P444" s="41"/>
      <c r="Q444" s="41"/>
    </row>
    <row r="445" spans="1:254">
      <c r="A445" s="35" t="s">
        <v>241</v>
      </c>
      <c r="B445" s="46" t="s">
        <v>204</v>
      </c>
      <c r="C445" s="5" t="s">
        <v>21</v>
      </c>
      <c r="D445" s="41">
        <f t="shared" si="121"/>
        <v>8</v>
      </c>
      <c r="E445" s="41">
        <f t="shared" si="121"/>
        <v>1</v>
      </c>
      <c r="F445" s="41"/>
      <c r="G445" s="41"/>
      <c r="H445" s="41">
        <v>8</v>
      </c>
      <c r="I445" s="41">
        <v>1</v>
      </c>
      <c r="J445" s="41"/>
      <c r="K445" s="41"/>
      <c r="L445" s="41"/>
      <c r="M445" s="41"/>
      <c r="N445" s="41"/>
      <c r="O445" s="41"/>
      <c r="P445" s="41"/>
      <c r="Q445" s="41"/>
    </row>
    <row r="446" spans="1:254">
      <c r="A446" s="33" t="s">
        <v>617</v>
      </c>
      <c r="B446" s="46" t="s">
        <v>370</v>
      </c>
      <c r="C446" s="5" t="s">
        <v>22</v>
      </c>
      <c r="D446" s="41">
        <f t="shared" si="121"/>
        <v>0</v>
      </c>
      <c r="E446" s="41">
        <f t="shared" si="121"/>
        <v>0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</row>
    <row r="447" spans="1:254" ht="28.5">
      <c r="A447" s="33" t="s">
        <v>1863</v>
      </c>
      <c r="B447" s="259" t="s">
        <v>1864</v>
      </c>
      <c r="C447" s="5" t="s">
        <v>23</v>
      </c>
      <c r="D447" s="41">
        <f t="shared" si="121"/>
        <v>10</v>
      </c>
      <c r="E447" s="41">
        <f t="shared" si="121"/>
        <v>9</v>
      </c>
      <c r="F447" s="41"/>
      <c r="G447" s="41"/>
      <c r="H447" s="41">
        <v>10</v>
      </c>
      <c r="I447" s="41">
        <v>9</v>
      </c>
      <c r="J447" s="41"/>
      <c r="K447" s="41"/>
      <c r="L447" s="41"/>
      <c r="M447" s="41"/>
      <c r="N447" s="41"/>
      <c r="O447" s="41"/>
      <c r="P447" s="41"/>
      <c r="Q447" s="41"/>
    </row>
    <row r="448" spans="1:254" s="228" customFormat="1" ht="18" customHeight="1">
      <c r="A448" s="269" t="s">
        <v>707</v>
      </c>
      <c r="B448" s="269"/>
      <c r="C448" s="269"/>
      <c r="D448" s="250">
        <f>SUM(D449:D454)</f>
        <v>29</v>
      </c>
      <c r="E448" s="250">
        <f t="shared" ref="E448:Q448" si="122">SUM(E449:E454)</f>
        <v>5</v>
      </c>
      <c r="F448" s="250">
        <f t="shared" si="122"/>
        <v>0</v>
      </c>
      <c r="G448" s="250">
        <f t="shared" si="122"/>
        <v>0</v>
      </c>
      <c r="H448" s="250">
        <f t="shared" si="122"/>
        <v>29</v>
      </c>
      <c r="I448" s="250">
        <f t="shared" si="122"/>
        <v>5</v>
      </c>
      <c r="J448" s="250">
        <f t="shared" si="122"/>
        <v>0</v>
      </c>
      <c r="K448" s="250">
        <f t="shared" si="122"/>
        <v>0</v>
      </c>
      <c r="L448" s="250">
        <f t="shared" si="122"/>
        <v>0</v>
      </c>
      <c r="M448" s="250">
        <f t="shared" si="122"/>
        <v>0</v>
      </c>
      <c r="N448" s="250">
        <f t="shared" si="122"/>
        <v>0</v>
      </c>
      <c r="O448" s="250">
        <f t="shared" si="122"/>
        <v>0</v>
      </c>
      <c r="P448" s="250">
        <f t="shared" si="122"/>
        <v>0</v>
      </c>
      <c r="Q448" s="250">
        <f t="shared" si="122"/>
        <v>0</v>
      </c>
      <c r="IP448" s="231"/>
      <c r="IQ448" s="231"/>
      <c r="IR448" s="231"/>
      <c r="IS448" s="231"/>
      <c r="IT448" s="231"/>
    </row>
    <row r="449" spans="1:254" s="228" customFormat="1" ht="15">
      <c r="A449" s="33" t="s">
        <v>41</v>
      </c>
      <c r="B449" s="259" t="s">
        <v>42</v>
      </c>
      <c r="C449" s="5" t="s">
        <v>14</v>
      </c>
      <c r="D449" s="41">
        <f t="shared" ref="D449:E454" si="123">+F449+H449+J449</f>
        <v>2</v>
      </c>
      <c r="E449" s="41">
        <f t="shared" si="123"/>
        <v>2</v>
      </c>
      <c r="F449" s="41"/>
      <c r="G449" s="41"/>
      <c r="H449" s="41">
        <v>2</v>
      </c>
      <c r="I449" s="41">
        <v>2</v>
      </c>
      <c r="J449" s="41"/>
      <c r="K449" s="41"/>
      <c r="L449" s="280"/>
      <c r="M449" s="280"/>
      <c r="N449" s="41"/>
      <c r="O449" s="41"/>
      <c r="P449" s="41"/>
      <c r="Q449" s="41"/>
      <c r="IP449" s="231"/>
      <c r="IQ449" s="231"/>
      <c r="IR449" s="231"/>
      <c r="IS449" s="231"/>
      <c r="IT449" s="231"/>
    </row>
    <row r="450" spans="1:254" s="228" customFormat="1" ht="15">
      <c r="A450" s="33" t="s">
        <v>59</v>
      </c>
      <c r="B450" s="46" t="s">
        <v>1022</v>
      </c>
      <c r="C450" s="5" t="s">
        <v>15</v>
      </c>
      <c r="D450" s="41">
        <f t="shared" si="123"/>
        <v>3</v>
      </c>
      <c r="E450" s="41">
        <f t="shared" si="123"/>
        <v>1</v>
      </c>
      <c r="F450" s="41"/>
      <c r="G450" s="41"/>
      <c r="H450" s="41">
        <v>3</v>
      </c>
      <c r="I450" s="41">
        <v>1</v>
      </c>
      <c r="J450" s="41"/>
      <c r="K450" s="41"/>
      <c r="L450" s="280"/>
      <c r="M450" s="280"/>
      <c r="N450" s="41"/>
      <c r="O450" s="41"/>
      <c r="P450" s="41"/>
      <c r="Q450" s="41"/>
      <c r="IP450" s="231"/>
      <c r="IQ450" s="231"/>
      <c r="IR450" s="231"/>
      <c r="IS450" s="231"/>
      <c r="IT450" s="231"/>
    </row>
    <row r="451" spans="1:254" s="228" customFormat="1" ht="15">
      <c r="A451" s="33" t="s">
        <v>44</v>
      </c>
      <c r="B451" s="259" t="s">
        <v>45</v>
      </c>
      <c r="C451" s="5" t="s">
        <v>16</v>
      </c>
      <c r="D451" s="41">
        <f t="shared" si="123"/>
        <v>15</v>
      </c>
      <c r="E451" s="41">
        <f t="shared" si="123"/>
        <v>0</v>
      </c>
      <c r="F451" s="41"/>
      <c r="G451" s="41"/>
      <c r="H451" s="41">
        <v>15</v>
      </c>
      <c r="I451" s="41">
        <v>0</v>
      </c>
      <c r="J451" s="41"/>
      <c r="K451" s="41"/>
      <c r="L451" s="280"/>
      <c r="M451" s="280"/>
      <c r="N451" s="41"/>
      <c r="O451" s="41"/>
      <c r="P451" s="41"/>
      <c r="Q451" s="41"/>
      <c r="IP451" s="231"/>
      <c r="IQ451" s="231"/>
      <c r="IR451" s="231"/>
      <c r="IS451" s="231"/>
      <c r="IT451" s="231"/>
    </row>
    <row r="452" spans="1:254" s="228" customFormat="1" ht="15">
      <c r="A452" s="33" t="s">
        <v>228</v>
      </c>
      <c r="B452" s="259" t="s">
        <v>86</v>
      </c>
      <c r="C452" s="5" t="s">
        <v>17</v>
      </c>
      <c r="D452" s="41">
        <f t="shared" si="123"/>
        <v>3</v>
      </c>
      <c r="E452" s="41">
        <f t="shared" si="123"/>
        <v>2</v>
      </c>
      <c r="F452" s="41"/>
      <c r="G452" s="41"/>
      <c r="H452" s="41">
        <v>3</v>
      </c>
      <c r="I452" s="41">
        <v>2</v>
      </c>
      <c r="J452" s="41"/>
      <c r="K452" s="41"/>
      <c r="L452" s="280"/>
      <c r="M452" s="280"/>
      <c r="N452" s="41"/>
      <c r="O452" s="41"/>
      <c r="P452" s="41"/>
      <c r="Q452" s="41"/>
      <c r="IP452" s="231"/>
      <c r="IQ452" s="231"/>
      <c r="IR452" s="231"/>
      <c r="IS452" s="231"/>
      <c r="IT452" s="231"/>
    </row>
    <row r="453" spans="1:254" s="228" customFormat="1" ht="15">
      <c r="A453" s="35" t="s">
        <v>165</v>
      </c>
      <c r="B453" s="259" t="s">
        <v>80</v>
      </c>
      <c r="C453" s="5" t="s">
        <v>21</v>
      </c>
      <c r="D453" s="41">
        <f t="shared" si="123"/>
        <v>3</v>
      </c>
      <c r="E453" s="41">
        <f t="shared" si="123"/>
        <v>0</v>
      </c>
      <c r="F453" s="41"/>
      <c r="G453" s="41"/>
      <c r="H453" s="41">
        <v>3</v>
      </c>
      <c r="I453" s="41">
        <v>0</v>
      </c>
      <c r="J453" s="41"/>
      <c r="K453" s="41"/>
      <c r="L453" s="280"/>
      <c r="M453" s="280"/>
      <c r="N453" s="41"/>
      <c r="O453" s="41"/>
      <c r="P453" s="41"/>
      <c r="Q453" s="41"/>
      <c r="IP453" s="231"/>
      <c r="IQ453" s="231"/>
      <c r="IR453" s="231"/>
      <c r="IS453" s="231"/>
      <c r="IT453" s="231"/>
    </row>
    <row r="454" spans="1:254" s="228" customFormat="1" ht="15">
      <c r="A454" s="38" t="s">
        <v>50</v>
      </c>
      <c r="B454" s="273" t="s">
        <v>159</v>
      </c>
      <c r="C454" s="5" t="s">
        <v>22</v>
      </c>
      <c r="D454" s="41">
        <f t="shared" si="123"/>
        <v>3</v>
      </c>
      <c r="E454" s="41">
        <f t="shared" si="123"/>
        <v>0</v>
      </c>
      <c r="F454" s="41"/>
      <c r="G454" s="41"/>
      <c r="H454" s="41">
        <v>3</v>
      </c>
      <c r="I454" s="41">
        <v>0</v>
      </c>
      <c r="J454" s="41"/>
      <c r="K454" s="41"/>
      <c r="L454" s="280"/>
      <c r="M454" s="280"/>
      <c r="N454" s="41"/>
      <c r="O454" s="41"/>
      <c r="P454" s="41"/>
      <c r="Q454" s="41"/>
      <c r="IP454" s="231"/>
      <c r="IQ454" s="231"/>
      <c r="IR454" s="231"/>
      <c r="IS454" s="231"/>
      <c r="IT454" s="231"/>
    </row>
    <row r="455" spans="1:254" s="228" customFormat="1" ht="18" customHeight="1">
      <c r="A455" s="269" t="s">
        <v>718</v>
      </c>
      <c r="B455" s="269"/>
      <c r="C455" s="269"/>
      <c r="D455" s="250">
        <f>SUM(D456:D462)</f>
        <v>192</v>
      </c>
      <c r="E455" s="250">
        <f t="shared" ref="E455:Q455" si="124">SUM(E456:E462)</f>
        <v>58</v>
      </c>
      <c r="F455" s="250">
        <f t="shared" si="124"/>
        <v>0</v>
      </c>
      <c r="G455" s="250">
        <f t="shared" si="124"/>
        <v>0</v>
      </c>
      <c r="H455" s="250">
        <f t="shared" si="124"/>
        <v>192</v>
      </c>
      <c r="I455" s="250">
        <f t="shared" si="124"/>
        <v>58</v>
      </c>
      <c r="J455" s="250">
        <f t="shared" si="124"/>
        <v>0</v>
      </c>
      <c r="K455" s="250">
        <f t="shared" si="124"/>
        <v>0</v>
      </c>
      <c r="L455" s="250">
        <f t="shared" si="124"/>
        <v>0</v>
      </c>
      <c r="M455" s="250">
        <f t="shared" si="124"/>
        <v>0</v>
      </c>
      <c r="N455" s="250">
        <f t="shared" si="124"/>
        <v>0</v>
      </c>
      <c r="O455" s="250">
        <f t="shared" si="124"/>
        <v>0</v>
      </c>
      <c r="P455" s="250">
        <f t="shared" si="124"/>
        <v>0</v>
      </c>
      <c r="Q455" s="250">
        <f t="shared" si="124"/>
        <v>0</v>
      </c>
      <c r="IP455" s="231"/>
      <c r="IQ455" s="231"/>
      <c r="IR455" s="231"/>
      <c r="IS455" s="231"/>
      <c r="IT455" s="231"/>
    </row>
    <row r="456" spans="1:254" s="228" customFormat="1">
      <c r="A456" s="35" t="s">
        <v>1455</v>
      </c>
      <c r="B456" s="259" t="s">
        <v>212</v>
      </c>
      <c r="C456" s="5" t="s">
        <v>14</v>
      </c>
      <c r="D456" s="41">
        <f>+F456+H456+J456</f>
        <v>11</v>
      </c>
      <c r="E456" s="41">
        <f>+G456+I456+K456</f>
        <v>5</v>
      </c>
      <c r="F456" s="41"/>
      <c r="G456" s="41"/>
      <c r="H456" s="41">
        <v>11</v>
      </c>
      <c r="I456" s="41">
        <v>5</v>
      </c>
      <c r="J456" s="41"/>
      <c r="K456" s="41"/>
      <c r="L456" s="41"/>
      <c r="M456" s="41"/>
      <c r="N456" s="41"/>
      <c r="O456" s="41"/>
      <c r="P456" s="41"/>
      <c r="Q456" s="41"/>
      <c r="IP456" s="231"/>
      <c r="IQ456" s="231"/>
      <c r="IR456" s="231"/>
      <c r="IS456" s="231"/>
      <c r="IT456" s="231"/>
    </row>
    <row r="457" spans="1:254" s="228" customFormat="1">
      <c r="A457" s="281" t="s">
        <v>1889</v>
      </c>
      <c r="B457" s="282" t="s">
        <v>722</v>
      </c>
      <c r="C457" s="5" t="s">
        <v>15</v>
      </c>
      <c r="D457" s="41">
        <f t="shared" ref="D457:E462" si="125">+F457+H457+J457</f>
        <v>29</v>
      </c>
      <c r="E457" s="41">
        <f t="shared" si="125"/>
        <v>28</v>
      </c>
      <c r="F457" s="41"/>
      <c r="G457" s="41"/>
      <c r="H457" s="41">
        <v>29</v>
      </c>
      <c r="I457" s="41">
        <v>28</v>
      </c>
      <c r="J457" s="41"/>
      <c r="K457" s="41"/>
      <c r="L457" s="41"/>
      <c r="M457" s="41"/>
      <c r="N457" s="41"/>
      <c r="O457" s="41"/>
      <c r="P457" s="41"/>
      <c r="Q457" s="41"/>
      <c r="IP457" s="231"/>
      <c r="IQ457" s="231"/>
      <c r="IR457" s="231"/>
      <c r="IS457" s="231"/>
      <c r="IT457" s="231"/>
    </row>
    <row r="458" spans="1:254" s="228" customFormat="1">
      <c r="A458" s="281" t="s">
        <v>1892</v>
      </c>
      <c r="B458" s="259" t="s">
        <v>520</v>
      </c>
      <c r="C458" s="5" t="s">
        <v>16</v>
      </c>
      <c r="D458" s="41">
        <f t="shared" si="125"/>
        <v>15</v>
      </c>
      <c r="E458" s="41">
        <f t="shared" si="125"/>
        <v>0</v>
      </c>
      <c r="F458" s="41"/>
      <c r="G458" s="41"/>
      <c r="H458" s="41">
        <v>15</v>
      </c>
      <c r="I458" s="41">
        <v>0</v>
      </c>
      <c r="J458" s="41"/>
      <c r="K458" s="41"/>
      <c r="L458" s="41"/>
      <c r="M458" s="41"/>
      <c r="N458" s="41"/>
      <c r="O458" s="41"/>
      <c r="P458" s="41"/>
      <c r="Q458" s="41"/>
      <c r="IP458" s="231"/>
      <c r="IQ458" s="231"/>
      <c r="IR458" s="231"/>
      <c r="IS458" s="231"/>
      <c r="IT458" s="231"/>
    </row>
    <row r="459" spans="1:254" s="228" customFormat="1">
      <c r="A459" s="281" t="s">
        <v>1888</v>
      </c>
      <c r="B459" s="259" t="s">
        <v>515</v>
      </c>
      <c r="C459" s="5" t="s">
        <v>17</v>
      </c>
      <c r="D459" s="41">
        <f t="shared" si="125"/>
        <v>74</v>
      </c>
      <c r="E459" s="41">
        <f t="shared" si="125"/>
        <v>1</v>
      </c>
      <c r="F459" s="41"/>
      <c r="G459" s="41"/>
      <c r="H459" s="41">
        <v>74</v>
      </c>
      <c r="I459" s="41">
        <v>1</v>
      </c>
      <c r="J459" s="41"/>
      <c r="K459" s="41"/>
      <c r="L459" s="41"/>
      <c r="M459" s="41"/>
      <c r="N459" s="41"/>
      <c r="O459" s="41"/>
      <c r="P459" s="41"/>
      <c r="Q459" s="41"/>
      <c r="IP459" s="231"/>
      <c r="IQ459" s="231"/>
      <c r="IR459" s="231"/>
      <c r="IS459" s="231"/>
      <c r="IT459" s="231"/>
    </row>
    <row r="460" spans="1:254" s="228" customFormat="1">
      <c r="A460" s="281" t="s">
        <v>1890</v>
      </c>
      <c r="B460" s="259" t="s">
        <v>729</v>
      </c>
      <c r="C460" s="5" t="s">
        <v>21</v>
      </c>
      <c r="D460" s="41">
        <f t="shared" si="125"/>
        <v>13</v>
      </c>
      <c r="E460" s="41">
        <f t="shared" si="125"/>
        <v>4</v>
      </c>
      <c r="F460" s="41"/>
      <c r="G460" s="41"/>
      <c r="H460" s="41">
        <v>13</v>
      </c>
      <c r="I460" s="41">
        <v>4</v>
      </c>
      <c r="J460" s="41"/>
      <c r="K460" s="41"/>
      <c r="L460" s="41"/>
      <c r="M460" s="41"/>
      <c r="N460" s="41"/>
      <c r="O460" s="41"/>
      <c r="P460" s="41"/>
      <c r="Q460" s="41"/>
      <c r="IP460" s="231"/>
      <c r="IQ460" s="231"/>
      <c r="IR460" s="231"/>
      <c r="IS460" s="231"/>
      <c r="IT460" s="231"/>
    </row>
    <row r="461" spans="1:254" s="228" customFormat="1">
      <c r="A461" s="33" t="s">
        <v>1886</v>
      </c>
      <c r="B461" s="46" t="s">
        <v>509</v>
      </c>
      <c r="C461" s="5" t="s">
        <v>22</v>
      </c>
      <c r="D461" s="41">
        <f t="shared" si="125"/>
        <v>42</v>
      </c>
      <c r="E461" s="41">
        <f t="shared" si="125"/>
        <v>12</v>
      </c>
      <c r="F461" s="41"/>
      <c r="G461" s="41"/>
      <c r="H461" s="41">
        <v>42</v>
      </c>
      <c r="I461" s="41">
        <v>12</v>
      </c>
      <c r="J461" s="41"/>
      <c r="K461" s="41"/>
      <c r="L461" s="41"/>
      <c r="M461" s="41"/>
      <c r="N461" s="41"/>
      <c r="O461" s="41"/>
      <c r="P461" s="41"/>
      <c r="Q461" s="41"/>
      <c r="IP461" s="231"/>
      <c r="IQ461" s="231"/>
      <c r="IR461" s="231"/>
      <c r="IS461" s="231"/>
      <c r="IT461" s="231"/>
    </row>
    <row r="462" spans="1:254" s="228" customFormat="1">
      <c r="A462" s="281" t="s">
        <v>1887</v>
      </c>
      <c r="B462" s="259" t="s">
        <v>512</v>
      </c>
      <c r="C462" s="5" t="s">
        <v>23</v>
      </c>
      <c r="D462" s="41">
        <f t="shared" si="125"/>
        <v>8</v>
      </c>
      <c r="E462" s="41">
        <f t="shared" si="125"/>
        <v>8</v>
      </c>
      <c r="F462" s="41"/>
      <c r="G462" s="41"/>
      <c r="H462" s="41">
        <v>8</v>
      </c>
      <c r="I462" s="41">
        <v>8</v>
      </c>
      <c r="J462" s="41"/>
      <c r="K462" s="41"/>
      <c r="L462" s="41"/>
      <c r="M462" s="41"/>
      <c r="N462" s="41"/>
      <c r="O462" s="41"/>
      <c r="P462" s="41"/>
      <c r="Q462" s="41"/>
      <c r="IP462" s="231"/>
      <c r="IQ462" s="231"/>
      <c r="IR462" s="231"/>
      <c r="IS462" s="231"/>
      <c r="IT462" s="231"/>
    </row>
    <row r="463" spans="1:254" s="228" customFormat="1" ht="18" customHeight="1">
      <c r="A463" s="269" t="s">
        <v>1912</v>
      </c>
      <c r="B463" s="269"/>
      <c r="C463" s="269"/>
      <c r="D463" s="250">
        <f>SUM(D464:D469)</f>
        <v>14</v>
      </c>
      <c r="E463" s="250">
        <f t="shared" ref="E463:Q463" si="126">SUM(E464:E469)</f>
        <v>3</v>
      </c>
      <c r="F463" s="250">
        <f t="shared" si="126"/>
        <v>0</v>
      </c>
      <c r="G463" s="250">
        <f t="shared" si="126"/>
        <v>0</v>
      </c>
      <c r="H463" s="250">
        <f t="shared" si="126"/>
        <v>14</v>
      </c>
      <c r="I463" s="250">
        <f t="shared" si="126"/>
        <v>3</v>
      </c>
      <c r="J463" s="250">
        <f t="shared" si="126"/>
        <v>0</v>
      </c>
      <c r="K463" s="250">
        <f t="shared" si="126"/>
        <v>0</v>
      </c>
      <c r="L463" s="250">
        <f t="shared" si="126"/>
        <v>0</v>
      </c>
      <c r="M463" s="250">
        <f t="shared" si="126"/>
        <v>0</v>
      </c>
      <c r="N463" s="250">
        <f t="shared" si="126"/>
        <v>0</v>
      </c>
      <c r="O463" s="250">
        <f t="shared" si="126"/>
        <v>0</v>
      </c>
      <c r="P463" s="250">
        <f t="shared" si="126"/>
        <v>0</v>
      </c>
      <c r="Q463" s="250">
        <f t="shared" si="126"/>
        <v>0</v>
      </c>
      <c r="IP463" s="231"/>
      <c r="IQ463" s="231"/>
      <c r="IR463" s="231"/>
      <c r="IS463" s="231"/>
      <c r="IT463" s="231"/>
    </row>
    <row r="464" spans="1:254" s="228" customFormat="1">
      <c r="A464" s="43" t="s">
        <v>1913</v>
      </c>
      <c r="B464" s="259" t="s">
        <v>1914</v>
      </c>
      <c r="C464" s="5" t="s">
        <v>14</v>
      </c>
      <c r="D464" s="41">
        <f>+F464+H464+J464</f>
        <v>9</v>
      </c>
      <c r="E464" s="41">
        <f>+G464+I464+K464</f>
        <v>0</v>
      </c>
      <c r="F464" s="41"/>
      <c r="G464" s="41"/>
      <c r="H464" s="41">
        <v>9</v>
      </c>
      <c r="I464" s="41">
        <v>0</v>
      </c>
      <c r="J464" s="41"/>
      <c r="K464" s="41"/>
      <c r="L464" s="41"/>
      <c r="M464" s="41"/>
      <c r="N464" s="41"/>
      <c r="O464" s="41"/>
      <c r="P464" s="41"/>
      <c r="Q464" s="41"/>
      <c r="IP464" s="231"/>
      <c r="IQ464" s="231"/>
      <c r="IR464" s="231"/>
      <c r="IS464" s="231"/>
      <c r="IT464" s="231"/>
    </row>
    <row r="465" spans="1:254" s="228" customFormat="1">
      <c r="A465" s="43" t="s">
        <v>1915</v>
      </c>
      <c r="B465" s="259" t="s">
        <v>1916</v>
      </c>
      <c r="C465" s="5" t="s">
        <v>15</v>
      </c>
      <c r="D465" s="41">
        <f t="shared" ref="D465:E469" si="127">+F465+H465+J465</f>
        <v>0</v>
      </c>
      <c r="E465" s="41">
        <f t="shared" si="127"/>
        <v>0</v>
      </c>
      <c r="F465" s="41"/>
      <c r="G465" s="41"/>
      <c r="H465" s="41">
        <v>0</v>
      </c>
      <c r="I465" s="41">
        <v>0</v>
      </c>
      <c r="J465" s="41"/>
      <c r="K465" s="41"/>
      <c r="L465" s="41"/>
      <c r="M465" s="41"/>
      <c r="N465" s="41"/>
      <c r="O465" s="41"/>
      <c r="P465" s="41"/>
      <c r="Q465" s="41"/>
      <c r="IP465" s="231"/>
      <c r="IQ465" s="231"/>
      <c r="IR465" s="231"/>
      <c r="IS465" s="231"/>
      <c r="IT465" s="231"/>
    </row>
    <row r="466" spans="1:254" s="228" customFormat="1">
      <c r="A466" s="43" t="s">
        <v>1917</v>
      </c>
      <c r="B466" s="44" t="s">
        <v>1918</v>
      </c>
      <c r="C466" s="5" t="s">
        <v>16</v>
      </c>
      <c r="D466" s="41">
        <f t="shared" si="127"/>
        <v>0</v>
      </c>
      <c r="E466" s="41">
        <f t="shared" si="127"/>
        <v>0</v>
      </c>
      <c r="F466" s="41"/>
      <c r="G466" s="41"/>
      <c r="H466" s="41">
        <v>0</v>
      </c>
      <c r="I466" s="41">
        <v>0</v>
      </c>
      <c r="J466" s="41"/>
      <c r="K466" s="41"/>
      <c r="L466" s="41"/>
      <c r="M466" s="41"/>
      <c r="N466" s="41"/>
      <c r="O466" s="41"/>
      <c r="P466" s="41"/>
      <c r="Q466" s="41"/>
      <c r="IP466" s="231"/>
      <c r="IQ466" s="231"/>
      <c r="IR466" s="231"/>
      <c r="IS466" s="231"/>
      <c r="IT466" s="231"/>
    </row>
    <row r="467" spans="1:254" s="228" customFormat="1">
      <c r="A467" s="43" t="s">
        <v>1382</v>
      </c>
      <c r="B467" s="259" t="s">
        <v>1919</v>
      </c>
      <c r="C467" s="5" t="s">
        <v>17</v>
      </c>
      <c r="D467" s="41">
        <f t="shared" si="127"/>
        <v>3</v>
      </c>
      <c r="E467" s="41">
        <f t="shared" si="127"/>
        <v>1</v>
      </c>
      <c r="F467" s="41"/>
      <c r="G467" s="41"/>
      <c r="H467" s="41">
        <v>3</v>
      </c>
      <c r="I467" s="41">
        <v>1</v>
      </c>
      <c r="J467" s="41"/>
      <c r="K467" s="41"/>
      <c r="L467" s="41"/>
      <c r="M467" s="41"/>
      <c r="N467" s="41"/>
      <c r="O467" s="41"/>
      <c r="P467" s="41"/>
      <c r="Q467" s="41"/>
      <c r="IP467" s="231"/>
      <c r="IQ467" s="231"/>
      <c r="IR467" s="231"/>
      <c r="IS467" s="231"/>
      <c r="IT467" s="231"/>
    </row>
    <row r="468" spans="1:254" s="228" customFormat="1">
      <c r="A468" s="38" t="s">
        <v>1895</v>
      </c>
      <c r="B468" s="39" t="s">
        <v>531</v>
      </c>
      <c r="C468" s="5" t="s">
        <v>21</v>
      </c>
      <c r="D468" s="41">
        <f t="shared" si="127"/>
        <v>0</v>
      </c>
      <c r="E468" s="41">
        <f t="shared" si="127"/>
        <v>0</v>
      </c>
      <c r="F468" s="41"/>
      <c r="G468" s="41"/>
      <c r="H468" s="41">
        <v>0</v>
      </c>
      <c r="I468" s="41">
        <v>0</v>
      </c>
      <c r="J468" s="41"/>
      <c r="K468" s="41"/>
      <c r="L468" s="41"/>
      <c r="M468" s="41"/>
      <c r="N468" s="41"/>
      <c r="O468" s="41"/>
      <c r="P468" s="41"/>
      <c r="Q468" s="41"/>
      <c r="IP468" s="231"/>
      <c r="IQ468" s="231"/>
      <c r="IR468" s="231"/>
      <c r="IS468" s="231"/>
      <c r="IT468" s="231"/>
    </row>
    <row r="469" spans="1:254" s="228" customFormat="1">
      <c r="A469" s="35" t="s">
        <v>875</v>
      </c>
      <c r="B469" s="259" t="s">
        <v>876</v>
      </c>
      <c r="C469" s="5" t="s">
        <v>22</v>
      </c>
      <c r="D469" s="41">
        <f t="shared" si="127"/>
        <v>2</v>
      </c>
      <c r="E469" s="41">
        <f t="shared" si="127"/>
        <v>2</v>
      </c>
      <c r="F469" s="41"/>
      <c r="G469" s="41"/>
      <c r="H469" s="41">
        <v>2</v>
      </c>
      <c r="I469" s="41">
        <v>2</v>
      </c>
      <c r="J469" s="41"/>
      <c r="K469" s="41"/>
      <c r="L469" s="41"/>
      <c r="M469" s="41"/>
      <c r="N469" s="41"/>
      <c r="O469" s="41"/>
      <c r="P469" s="41"/>
      <c r="Q469" s="41"/>
      <c r="IP469" s="231"/>
      <c r="IQ469" s="231"/>
      <c r="IR469" s="231"/>
      <c r="IS469" s="231"/>
      <c r="IT469" s="231"/>
    </row>
    <row r="470" spans="1:254" s="228" customFormat="1" ht="18" customHeight="1">
      <c r="A470" s="269" t="s">
        <v>1920</v>
      </c>
      <c r="B470" s="269"/>
      <c r="C470" s="269"/>
      <c r="D470" s="250">
        <f>SUM(D471:D475)</f>
        <v>187</v>
      </c>
      <c r="E470" s="250">
        <f t="shared" ref="E470:Q470" si="128">SUM(E471:E475)</f>
        <v>92</v>
      </c>
      <c r="F470" s="250">
        <f t="shared" si="128"/>
        <v>0</v>
      </c>
      <c r="G470" s="250">
        <f t="shared" si="128"/>
        <v>0</v>
      </c>
      <c r="H470" s="250">
        <f t="shared" si="128"/>
        <v>187</v>
      </c>
      <c r="I470" s="250">
        <f t="shared" si="128"/>
        <v>92</v>
      </c>
      <c r="J470" s="250">
        <f t="shared" si="128"/>
        <v>0</v>
      </c>
      <c r="K470" s="250">
        <f t="shared" si="128"/>
        <v>0</v>
      </c>
      <c r="L470" s="250">
        <f t="shared" si="128"/>
        <v>0</v>
      </c>
      <c r="M470" s="250">
        <f t="shared" si="128"/>
        <v>0</v>
      </c>
      <c r="N470" s="250">
        <f t="shared" si="128"/>
        <v>0</v>
      </c>
      <c r="O470" s="250">
        <f t="shared" si="128"/>
        <v>0</v>
      </c>
      <c r="P470" s="250">
        <f t="shared" si="128"/>
        <v>0</v>
      </c>
      <c r="Q470" s="250">
        <f t="shared" si="128"/>
        <v>0</v>
      </c>
      <c r="IP470" s="231"/>
      <c r="IQ470" s="231"/>
      <c r="IR470" s="231"/>
      <c r="IS470" s="231"/>
      <c r="IT470" s="231"/>
    </row>
    <row r="471" spans="1:254" s="228" customFormat="1">
      <c r="A471" s="41" t="s">
        <v>108</v>
      </c>
      <c r="B471" s="259" t="s">
        <v>1294</v>
      </c>
      <c r="C471" s="45" t="s">
        <v>14</v>
      </c>
      <c r="D471" s="41">
        <f t="shared" ref="D471:E475" si="129">+F471+H471+J471</f>
        <v>37</v>
      </c>
      <c r="E471" s="41">
        <f t="shared" si="129"/>
        <v>16</v>
      </c>
      <c r="F471" s="41"/>
      <c r="G471" s="41"/>
      <c r="H471" s="41">
        <v>37</v>
      </c>
      <c r="I471" s="41">
        <v>16</v>
      </c>
      <c r="J471" s="41"/>
      <c r="K471" s="41"/>
      <c r="L471" s="41">
        <v>0</v>
      </c>
      <c r="M471" s="41">
        <v>0</v>
      </c>
      <c r="N471" s="41">
        <v>0</v>
      </c>
      <c r="O471" s="41">
        <v>0</v>
      </c>
      <c r="P471" s="41">
        <v>0</v>
      </c>
      <c r="Q471" s="41">
        <v>0</v>
      </c>
      <c r="IP471" s="231"/>
      <c r="IQ471" s="231"/>
      <c r="IR471" s="231"/>
      <c r="IS471" s="231"/>
      <c r="IT471" s="231"/>
    </row>
    <row r="472" spans="1:254" s="228" customFormat="1">
      <c r="A472" s="43" t="s">
        <v>748</v>
      </c>
      <c r="B472" s="259" t="s">
        <v>1884</v>
      </c>
      <c r="C472" s="45" t="s">
        <v>15</v>
      </c>
      <c r="D472" s="41">
        <f t="shared" si="129"/>
        <v>39</v>
      </c>
      <c r="E472" s="41">
        <f t="shared" si="129"/>
        <v>16</v>
      </c>
      <c r="F472" s="41"/>
      <c r="G472" s="41"/>
      <c r="H472" s="41">
        <v>39</v>
      </c>
      <c r="I472" s="41">
        <v>16</v>
      </c>
      <c r="J472" s="41"/>
      <c r="K472" s="41"/>
      <c r="L472" s="41">
        <v>0</v>
      </c>
      <c r="M472" s="41">
        <v>0</v>
      </c>
      <c r="N472" s="41">
        <v>0</v>
      </c>
      <c r="O472" s="41">
        <v>0</v>
      </c>
      <c r="P472" s="41">
        <v>0</v>
      </c>
      <c r="Q472" s="41">
        <v>0</v>
      </c>
      <c r="IP472" s="231"/>
      <c r="IQ472" s="231"/>
      <c r="IR472" s="231"/>
      <c r="IS472" s="231"/>
      <c r="IT472" s="231"/>
    </row>
    <row r="473" spans="1:254" s="228" customFormat="1">
      <c r="A473" s="41" t="s">
        <v>751</v>
      </c>
      <c r="B473" s="46" t="s">
        <v>752</v>
      </c>
      <c r="C473" s="45" t="s">
        <v>16</v>
      </c>
      <c r="D473" s="41">
        <f t="shared" si="129"/>
        <v>38</v>
      </c>
      <c r="E473" s="41">
        <f t="shared" si="129"/>
        <v>25</v>
      </c>
      <c r="F473" s="41"/>
      <c r="G473" s="41"/>
      <c r="H473" s="41">
        <v>38</v>
      </c>
      <c r="I473" s="41">
        <v>25</v>
      </c>
      <c r="J473" s="41"/>
      <c r="K473" s="41"/>
      <c r="L473" s="41">
        <v>0</v>
      </c>
      <c r="M473" s="41">
        <v>0</v>
      </c>
      <c r="N473" s="41">
        <v>0</v>
      </c>
      <c r="O473" s="41">
        <v>0</v>
      </c>
      <c r="P473" s="41">
        <v>0</v>
      </c>
      <c r="Q473" s="41">
        <v>0</v>
      </c>
      <c r="IP473" s="231"/>
      <c r="IQ473" s="231"/>
      <c r="IR473" s="231"/>
      <c r="IS473" s="231"/>
      <c r="IT473" s="231"/>
    </row>
    <row r="474" spans="1:254" s="228" customFormat="1">
      <c r="A474" s="41" t="s">
        <v>754</v>
      </c>
      <c r="B474" s="46" t="s">
        <v>755</v>
      </c>
      <c r="C474" s="45" t="s">
        <v>17</v>
      </c>
      <c r="D474" s="41">
        <f t="shared" si="129"/>
        <v>38</v>
      </c>
      <c r="E474" s="41">
        <f t="shared" si="129"/>
        <v>17</v>
      </c>
      <c r="F474" s="41"/>
      <c r="G474" s="41"/>
      <c r="H474" s="41">
        <v>38</v>
      </c>
      <c r="I474" s="41">
        <v>17</v>
      </c>
      <c r="J474" s="41"/>
      <c r="K474" s="41"/>
      <c r="L474" s="41">
        <v>0</v>
      </c>
      <c r="M474" s="41">
        <v>0</v>
      </c>
      <c r="N474" s="41">
        <v>0</v>
      </c>
      <c r="O474" s="41">
        <v>0</v>
      </c>
      <c r="P474" s="41">
        <v>0</v>
      </c>
      <c r="Q474" s="41">
        <v>0</v>
      </c>
      <c r="IP474" s="231"/>
      <c r="IQ474" s="231"/>
      <c r="IR474" s="231"/>
      <c r="IS474" s="231"/>
      <c r="IT474" s="231"/>
    </row>
    <row r="475" spans="1:254" s="228" customFormat="1">
      <c r="A475" s="33" t="s">
        <v>757</v>
      </c>
      <c r="B475" s="46" t="s">
        <v>1194</v>
      </c>
      <c r="C475" s="45" t="s">
        <v>21</v>
      </c>
      <c r="D475" s="41">
        <f t="shared" si="129"/>
        <v>35</v>
      </c>
      <c r="E475" s="41">
        <f t="shared" si="129"/>
        <v>18</v>
      </c>
      <c r="F475" s="41"/>
      <c r="G475" s="41"/>
      <c r="H475" s="41">
        <v>35</v>
      </c>
      <c r="I475" s="41">
        <v>18</v>
      </c>
      <c r="J475" s="41"/>
      <c r="K475" s="41"/>
      <c r="L475" s="41">
        <v>0</v>
      </c>
      <c r="M475" s="41">
        <v>0</v>
      </c>
      <c r="N475" s="41">
        <v>0</v>
      </c>
      <c r="O475" s="41">
        <v>0</v>
      </c>
      <c r="P475" s="41">
        <v>0</v>
      </c>
      <c r="Q475" s="41">
        <v>0</v>
      </c>
      <c r="IP475" s="231"/>
      <c r="IQ475" s="231"/>
      <c r="IR475" s="231"/>
      <c r="IS475" s="231"/>
      <c r="IT475" s="231"/>
    </row>
    <row r="476" spans="1:254" s="228" customFormat="1" ht="18" customHeight="1">
      <c r="A476" s="269" t="s">
        <v>1921</v>
      </c>
      <c r="B476" s="269"/>
      <c r="C476" s="269"/>
      <c r="D476" s="250">
        <f>SUM(D477:D480)</f>
        <v>60</v>
      </c>
      <c r="E476" s="250">
        <f t="shared" ref="E476:Q476" si="130">SUM(E477:E480)</f>
        <v>29</v>
      </c>
      <c r="F476" s="250">
        <f t="shared" si="130"/>
        <v>0</v>
      </c>
      <c r="G476" s="250">
        <f t="shared" si="130"/>
        <v>0</v>
      </c>
      <c r="H476" s="250">
        <f t="shared" si="130"/>
        <v>60</v>
      </c>
      <c r="I476" s="250">
        <f t="shared" si="130"/>
        <v>29</v>
      </c>
      <c r="J476" s="250">
        <f t="shared" si="130"/>
        <v>0</v>
      </c>
      <c r="K476" s="250">
        <f t="shared" si="130"/>
        <v>0</v>
      </c>
      <c r="L476" s="250">
        <f t="shared" si="130"/>
        <v>0</v>
      </c>
      <c r="M476" s="250">
        <f t="shared" si="130"/>
        <v>0</v>
      </c>
      <c r="N476" s="250">
        <f t="shared" si="130"/>
        <v>0</v>
      </c>
      <c r="O476" s="250">
        <f t="shared" si="130"/>
        <v>0</v>
      </c>
      <c r="P476" s="250">
        <f t="shared" si="130"/>
        <v>0</v>
      </c>
      <c r="Q476" s="250">
        <f t="shared" si="130"/>
        <v>0</v>
      </c>
      <c r="IP476" s="231"/>
      <c r="IQ476" s="231"/>
      <c r="IR476" s="231"/>
      <c r="IS476" s="231"/>
      <c r="IT476" s="231"/>
    </row>
    <row r="477" spans="1:254" s="228" customFormat="1">
      <c r="A477" s="33" t="s">
        <v>41</v>
      </c>
      <c r="B477" s="259" t="s">
        <v>42</v>
      </c>
      <c r="C477" s="5" t="s">
        <v>14</v>
      </c>
      <c r="D477" s="33">
        <f t="shared" ref="D477:E480" si="131">+F477+H477+J477</f>
        <v>15</v>
      </c>
      <c r="E477" s="33">
        <f t="shared" si="131"/>
        <v>12</v>
      </c>
      <c r="F477" s="33"/>
      <c r="G477" s="33"/>
      <c r="H477" s="33">
        <v>15</v>
      </c>
      <c r="I477" s="33">
        <v>12</v>
      </c>
      <c r="J477" s="33"/>
      <c r="K477" s="33"/>
      <c r="L477" s="33"/>
      <c r="M477" s="33"/>
      <c r="N477" s="33"/>
      <c r="O477" s="33"/>
      <c r="P477" s="33"/>
      <c r="Q477" s="33"/>
      <c r="IP477" s="231"/>
      <c r="IQ477" s="231"/>
      <c r="IR477" s="231"/>
      <c r="IS477" s="231"/>
      <c r="IT477" s="231"/>
    </row>
    <row r="478" spans="1:254" s="228" customFormat="1">
      <c r="A478" s="38" t="s">
        <v>1355</v>
      </c>
      <c r="B478" s="259" t="s">
        <v>1843</v>
      </c>
      <c r="C478" s="5" t="s">
        <v>15</v>
      </c>
      <c r="D478" s="33">
        <f t="shared" si="131"/>
        <v>15</v>
      </c>
      <c r="E478" s="33">
        <f t="shared" si="131"/>
        <v>7</v>
      </c>
      <c r="F478" s="33"/>
      <c r="G478" s="33"/>
      <c r="H478" s="33">
        <v>15</v>
      </c>
      <c r="I478" s="33">
        <v>7</v>
      </c>
      <c r="J478" s="33"/>
      <c r="K478" s="33"/>
      <c r="L478" s="33"/>
      <c r="M478" s="33"/>
      <c r="N478" s="33"/>
      <c r="O478" s="33"/>
      <c r="P478" s="33"/>
      <c r="Q478" s="33"/>
      <c r="IP478" s="231"/>
      <c r="IQ478" s="231"/>
      <c r="IR478" s="231"/>
      <c r="IS478" s="231"/>
      <c r="IT478" s="231"/>
    </row>
    <row r="479" spans="1:254" s="228" customFormat="1">
      <c r="A479" s="33" t="s">
        <v>635</v>
      </c>
      <c r="B479" s="46" t="s">
        <v>367</v>
      </c>
      <c r="C479" s="5" t="s">
        <v>16</v>
      </c>
      <c r="D479" s="33">
        <f t="shared" si="131"/>
        <v>15</v>
      </c>
      <c r="E479" s="33">
        <f t="shared" si="131"/>
        <v>0</v>
      </c>
      <c r="F479" s="33"/>
      <c r="G479" s="33"/>
      <c r="H479" s="33">
        <v>15</v>
      </c>
      <c r="I479" s="33"/>
      <c r="J479" s="33"/>
      <c r="K479" s="33"/>
      <c r="L479" s="33"/>
      <c r="M479" s="33"/>
      <c r="N479" s="33"/>
      <c r="O479" s="33"/>
      <c r="P479" s="33"/>
      <c r="Q479" s="33"/>
      <c r="IP479" s="231"/>
      <c r="IQ479" s="231"/>
      <c r="IR479" s="231"/>
      <c r="IS479" s="231"/>
      <c r="IT479" s="231"/>
    </row>
    <row r="480" spans="1:254" s="228" customFormat="1">
      <c r="A480" s="33" t="s">
        <v>53</v>
      </c>
      <c r="B480" s="39" t="s">
        <v>173</v>
      </c>
      <c r="C480" s="5" t="s">
        <v>17</v>
      </c>
      <c r="D480" s="33">
        <f t="shared" si="131"/>
        <v>15</v>
      </c>
      <c r="E480" s="33">
        <f t="shared" si="131"/>
        <v>10</v>
      </c>
      <c r="F480" s="33"/>
      <c r="G480" s="33"/>
      <c r="H480" s="33">
        <v>15</v>
      </c>
      <c r="I480" s="33">
        <v>10</v>
      </c>
      <c r="J480" s="33"/>
      <c r="K480" s="33"/>
      <c r="L480" s="33"/>
      <c r="M480" s="33"/>
      <c r="N480" s="33"/>
      <c r="O480" s="33"/>
      <c r="P480" s="33"/>
      <c r="Q480" s="33"/>
      <c r="IP480" s="231"/>
      <c r="IQ480" s="231"/>
      <c r="IR480" s="231"/>
      <c r="IS480" s="231"/>
      <c r="IT480" s="231"/>
    </row>
    <row r="481" spans="1:254" s="228" customFormat="1" ht="18" customHeight="1">
      <c r="A481" s="269" t="s">
        <v>1922</v>
      </c>
      <c r="B481" s="269"/>
      <c r="C481" s="269"/>
      <c r="D481" s="250">
        <f>SUM(D482:D484)</f>
        <v>207</v>
      </c>
      <c r="E481" s="250">
        <f t="shared" ref="E481:Q481" si="132">SUM(E482:E484)</f>
        <v>16</v>
      </c>
      <c r="F481" s="250">
        <f t="shared" si="132"/>
        <v>0</v>
      </c>
      <c r="G481" s="250">
        <f t="shared" si="132"/>
        <v>0</v>
      </c>
      <c r="H481" s="250">
        <f t="shared" si="132"/>
        <v>161</v>
      </c>
      <c r="I481" s="250">
        <f t="shared" si="132"/>
        <v>15</v>
      </c>
      <c r="J481" s="250">
        <f t="shared" si="132"/>
        <v>46</v>
      </c>
      <c r="K481" s="250">
        <f t="shared" si="132"/>
        <v>1</v>
      </c>
      <c r="L481" s="250">
        <f t="shared" si="132"/>
        <v>2</v>
      </c>
      <c r="M481" s="250">
        <f t="shared" si="132"/>
        <v>1</v>
      </c>
      <c r="N481" s="250">
        <f t="shared" si="132"/>
        <v>0</v>
      </c>
      <c r="O481" s="250">
        <f t="shared" si="132"/>
        <v>0</v>
      </c>
      <c r="P481" s="250">
        <f t="shared" si="132"/>
        <v>2</v>
      </c>
      <c r="Q481" s="250">
        <f t="shared" si="132"/>
        <v>1</v>
      </c>
      <c r="IP481" s="231"/>
      <c r="IQ481" s="231"/>
      <c r="IR481" s="231"/>
      <c r="IS481" s="231"/>
      <c r="IT481" s="231"/>
    </row>
    <row r="482" spans="1:254" s="228" customFormat="1">
      <c r="A482" s="41" t="s">
        <v>186</v>
      </c>
      <c r="B482" s="46" t="s">
        <v>143</v>
      </c>
      <c r="C482" s="45" t="s">
        <v>14</v>
      </c>
      <c r="D482" s="41">
        <f t="shared" ref="D482:E484" si="133">+F482+H482+J482</f>
        <v>140</v>
      </c>
      <c r="E482" s="41">
        <f t="shared" si="133"/>
        <v>14</v>
      </c>
      <c r="F482" s="41"/>
      <c r="G482" s="41"/>
      <c r="H482" s="41">
        <v>96</v>
      </c>
      <c r="I482" s="41">
        <v>13</v>
      </c>
      <c r="J482" s="41">
        <v>44</v>
      </c>
      <c r="K482" s="41">
        <v>1</v>
      </c>
      <c r="L482" s="41">
        <f t="shared" ref="L482:M484" si="134">+N482+P482</f>
        <v>2</v>
      </c>
      <c r="M482" s="41">
        <f t="shared" si="134"/>
        <v>1</v>
      </c>
      <c r="N482" s="41"/>
      <c r="O482" s="41"/>
      <c r="P482" s="41">
        <v>2</v>
      </c>
      <c r="Q482" s="41">
        <v>1</v>
      </c>
      <c r="IP482" s="231"/>
      <c r="IQ482" s="231"/>
      <c r="IR482" s="231"/>
      <c r="IS482" s="231"/>
      <c r="IT482" s="231"/>
    </row>
    <row r="483" spans="1:254" s="228" customFormat="1">
      <c r="A483" s="33" t="s">
        <v>274</v>
      </c>
      <c r="B483" s="259" t="s">
        <v>275</v>
      </c>
      <c r="C483" s="45" t="s">
        <v>15</v>
      </c>
      <c r="D483" s="41">
        <f t="shared" si="133"/>
        <v>33</v>
      </c>
      <c r="E483" s="41">
        <f t="shared" si="133"/>
        <v>0</v>
      </c>
      <c r="F483" s="41"/>
      <c r="G483" s="41"/>
      <c r="H483" s="41">
        <v>33</v>
      </c>
      <c r="I483" s="41"/>
      <c r="J483" s="41"/>
      <c r="K483" s="41"/>
      <c r="L483" s="41">
        <f t="shared" si="134"/>
        <v>0</v>
      </c>
      <c r="M483" s="41">
        <f t="shared" si="134"/>
        <v>0</v>
      </c>
      <c r="N483" s="41"/>
      <c r="O483" s="41"/>
      <c r="P483" s="41"/>
      <c r="Q483" s="41"/>
      <c r="IP483" s="231"/>
      <c r="IQ483" s="231"/>
      <c r="IR483" s="231"/>
      <c r="IS483" s="231"/>
      <c r="IT483" s="231"/>
    </row>
    <row r="484" spans="1:254" s="228" customFormat="1">
      <c r="A484" s="33" t="s">
        <v>44</v>
      </c>
      <c r="B484" s="259" t="s">
        <v>45</v>
      </c>
      <c r="C484" s="45" t="s">
        <v>16</v>
      </c>
      <c r="D484" s="41">
        <f t="shared" si="133"/>
        <v>34</v>
      </c>
      <c r="E484" s="41">
        <f t="shared" si="133"/>
        <v>2</v>
      </c>
      <c r="F484" s="41"/>
      <c r="G484" s="41"/>
      <c r="H484" s="41">
        <v>32</v>
      </c>
      <c r="I484" s="41">
        <v>2</v>
      </c>
      <c r="J484" s="41">
        <v>2</v>
      </c>
      <c r="K484" s="41"/>
      <c r="L484" s="41">
        <f t="shared" si="134"/>
        <v>0</v>
      </c>
      <c r="M484" s="41">
        <f t="shared" si="134"/>
        <v>0</v>
      </c>
      <c r="N484" s="41"/>
      <c r="O484" s="41"/>
      <c r="P484" s="41"/>
      <c r="Q484" s="41"/>
      <c r="IP484" s="231"/>
      <c r="IQ484" s="231"/>
      <c r="IR484" s="231"/>
      <c r="IS484" s="231"/>
      <c r="IT484" s="231"/>
    </row>
    <row r="485" spans="1:254" s="228" customFormat="1" ht="25.5" customHeight="1">
      <c r="A485" s="269" t="s">
        <v>1923</v>
      </c>
      <c r="B485" s="269"/>
      <c r="C485" s="269"/>
      <c r="D485" s="250">
        <f>SUM(D486:D492)</f>
        <v>54</v>
      </c>
      <c r="E485" s="250">
        <f t="shared" ref="E485:Q485" si="135">SUM(E486:E492)</f>
        <v>23</v>
      </c>
      <c r="F485" s="250">
        <f t="shared" si="135"/>
        <v>0</v>
      </c>
      <c r="G485" s="250">
        <f t="shared" si="135"/>
        <v>0</v>
      </c>
      <c r="H485" s="250">
        <f t="shared" si="135"/>
        <v>27</v>
      </c>
      <c r="I485" s="250">
        <f t="shared" si="135"/>
        <v>13</v>
      </c>
      <c r="J485" s="250">
        <f t="shared" si="135"/>
        <v>27</v>
      </c>
      <c r="K485" s="250">
        <f t="shared" si="135"/>
        <v>10</v>
      </c>
      <c r="L485" s="250">
        <f t="shared" si="135"/>
        <v>0</v>
      </c>
      <c r="M485" s="250">
        <f t="shared" si="135"/>
        <v>0</v>
      </c>
      <c r="N485" s="250">
        <f t="shared" si="135"/>
        <v>0</v>
      </c>
      <c r="O485" s="250">
        <f t="shared" si="135"/>
        <v>0</v>
      </c>
      <c r="P485" s="250">
        <f t="shared" si="135"/>
        <v>0</v>
      </c>
      <c r="Q485" s="250">
        <f t="shared" si="135"/>
        <v>0</v>
      </c>
      <c r="IP485" s="231"/>
      <c r="IQ485" s="231"/>
      <c r="IR485" s="231"/>
      <c r="IS485" s="231"/>
      <c r="IT485" s="231"/>
    </row>
    <row r="486" spans="1:254" s="228" customFormat="1" ht="28.5">
      <c r="A486" s="41" t="s">
        <v>1924</v>
      </c>
      <c r="B486" s="46" t="s">
        <v>778</v>
      </c>
      <c r="C486" s="45" t="s">
        <v>14</v>
      </c>
      <c r="D486" s="41">
        <f>+F486+H486+J486</f>
        <v>6</v>
      </c>
      <c r="E486" s="41">
        <f>+G486+I486+K486</f>
        <v>2</v>
      </c>
      <c r="F486" s="41"/>
      <c r="G486" s="41"/>
      <c r="H486" s="41">
        <v>6</v>
      </c>
      <c r="I486" s="41">
        <v>2</v>
      </c>
      <c r="J486" s="41"/>
      <c r="K486" s="41"/>
      <c r="L486" s="41">
        <f>SUM(N486+P486)</f>
        <v>0</v>
      </c>
      <c r="M486" s="41">
        <f>SUM(O486+Q486)</f>
        <v>0</v>
      </c>
      <c r="N486" s="41"/>
      <c r="O486" s="41"/>
      <c r="P486" s="41"/>
      <c r="Q486" s="41"/>
      <c r="IP486" s="231"/>
      <c r="IQ486" s="231"/>
      <c r="IR486" s="231"/>
      <c r="IS486" s="231"/>
      <c r="IT486" s="231"/>
    </row>
    <row r="487" spans="1:254" s="228" customFormat="1">
      <c r="A487" s="41" t="s">
        <v>1925</v>
      </c>
      <c r="B487" s="46" t="s">
        <v>781</v>
      </c>
      <c r="C487" s="45" t="s">
        <v>15</v>
      </c>
      <c r="D487" s="41">
        <f t="shared" ref="D487:E492" si="136">+F487+H487+J487</f>
        <v>14</v>
      </c>
      <c r="E487" s="41">
        <f t="shared" si="136"/>
        <v>9</v>
      </c>
      <c r="F487" s="41"/>
      <c r="G487" s="41"/>
      <c r="H487" s="41">
        <v>14</v>
      </c>
      <c r="I487" s="41">
        <v>9</v>
      </c>
      <c r="J487" s="41"/>
      <c r="K487" s="41"/>
      <c r="L487" s="41">
        <f t="shared" ref="L487:M492" si="137">SUM(N487+P487)</f>
        <v>0</v>
      </c>
      <c r="M487" s="41">
        <f t="shared" si="137"/>
        <v>0</v>
      </c>
      <c r="N487" s="41"/>
      <c r="O487" s="41"/>
      <c r="P487" s="41"/>
      <c r="Q487" s="41"/>
      <c r="IP487" s="231"/>
      <c r="IQ487" s="231"/>
      <c r="IR487" s="231"/>
      <c r="IS487" s="231"/>
      <c r="IT487" s="231"/>
    </row>
    <row r="488" spans="1:254" s="228" customFormat="1">
      <c r="A488" s="41" t="s">
        <v>1926</v>
      </c>
      <c r="B488" s="259" t="s">
        <v>940</v>
      </c>
      <c r="C488" s="45" t="s">
        <v>16</v>
      </c>
      <c r="D488" s="41">
        <f t="shared" si="136"/>
        <v>3</v>
      </c>
      <c r="E488" s="41">
        <f t="shared" si="136"/>
        <v>0</v>
      </c>
      <c r="F488" s="41"/>
      <c r="G488" s="41"/>
      <c r="H488" s="41">
        <v>3</v>
      </c>
      <c r="I488" s="41">
        <v>0</v>
      </c>
      <c r="J488" s="41"/>
      <c r="K488" s="41"/>
      <c r="L488" s="41">
        <f t="shared" si="137"/>
        <v>0</v>
      </c>
      <c r="M488" s="41">
        <f t="shared" si="137"/>
        <v>0</v>
      </c>
      <c r="N488" s="41"/>
      <c r="O488" s="41"/>
      <c r="P488" s="41"/>
      <c r="Q488" s="41"/>
      <c r="IP488" s="231"/>
      <c r="IQ488" s="231"/>
      <c r="IR488" s="231"/>
      <c r="IS488" s="231"/>
      <c r="IT488" s="231"/>
    </row>
    <row r="489" spans="1:254" s="228" customFormat="1">
      <c r="A489" s="33" t="s">
        <v>1355</v>
      </c>
      <c r="B489" s="259" t="s">
        <v>1843</v>
      </c>
      <c r="C489" s="45" t="s">
        <v>17</v>
      </c>
      <c r="D489" s="41">
        <f t="shared" si="136"/>
        <v>4</v>
      </c>
      <c r="E489" s="41">
        <f t="shared" si="136"/>
        <v>2</v>
      </c>
      <c r="F489" s="41"/>
      <c r="G489" s="41"/>
      <c r="H489" s="41">
        <v>4</v>
      </c>
      <c r="I489" s="41">
        <v>2</v>
      </c>
      <c r="J489" s="41"/>
      <c r="K489" s="41"/>
      <c r="L489" s="41">
        <f t="shared" si="137"/>
        <v>0</v>
      </c>
      <c r="M489" s="41">
        <f t="shared" si="137"/>
        <v>0</v>
      </c>
      <c r="N489" s="41"/>
      <c r="O489" s="41"/>
      <c r="P489" s="41"/>
      <c r="Q489" s="41"/>
      <c r="IP489" s="231"/>
      <c r="IQ489" s="231"/>
      <c r="IR489" s="231"/>
      <c r="IS489" s="231"/>
      <c r="IT489" s="231"/>
    </row>
    <row r="490" spans="1:254" s="228" customFormat="1">
      <c r="A490" s="41" t="s">
        <v>1927</v>
      </c>
      <c r="B490" s="46" t="s">
        <v>787</v>
      </c>
      <c r="C490" s="45" t="s">
        <v>21</v>
      </c>
      <c r="D490" s="41">
        <f t="shared" si="136"/>
        <v>14</v>
      </c>
      <c r="E490" s="41">
        <f t="shared" si="136"/>
        <v>5</v>
      </c>
      <c r="F490" s="41"/>
      <c r="G490" s="41"/>
      <c r="H490" s="41"/>
      <c r="I490" s="41"/>
      <c r="J490" s="41">
        <v>14</v>
      </c>
      <c r="K490" s="41">
        <v>5</v>
      </c>
      <c r="L490" s="41">
        <f t="shared" si="137"/>
        <v>0</v>
      </c>
      <c r="M490" s="41">
        <f t="shared" si="137"/>
        <v>0</v>
      </c>
      <c r="N490" s="41"/>
      <c r="O490" s="41"/>
      <c r="P490" s="41"/>
      <c r="Q490" s="41"/>
      <c r="IP490" s="231"/>
      <c r="IQ490" s="231"/>
      <c r="IR490" s="231"/>
      <c r="IS490" s="231"/>
      <c r="IT490" s="231"/>
    </row>
    <row r="491" spans="1:254" s="228" customFormat="1">
      <c r="A491" s="41" t="s">
        <v>1928</v>
      </c>
      <c r="B491" s="46" t="s">
        <v>790</v>
      </c>
      <c r="C491" s="45" t="s">
        <v>22</v>
      </c>
      <c r="D491" s="41">
        <f t="shared" si="136"/>
        <v>6</v>
      </c>
      <c r="E491" s="41">
        <f t="shared" si="136"/>
        <v>2</v>
      </c>
      <c r="F491" s="41"/>
      <c r="G491" s="41"/>
      <c r="H491" s="41"/>
      <c r="I491" s="41"/>
      <c r="J491" s="41">
        <v>6</v>
      </c>
      <c r="K491" s="41">
        <v>2</v>
      </c>
      <c r="L491" s="41">
        <f t="shared" si="137"/>
        <v>0</v>
      </c>
      <c r="M491" s="41">
        <f t="shared" si="137"/>
        <v>0</v>
      </c>
      <c r="N491" s="41"/>
      <c r="O491" s="41"/>
      <c r="P491" s="41"/>
      <c r="Q491" s="41"/>
      <c r="IP491" s="231"/>
      <c r="IQ491" s="231"/>
      <c r="IR491" s="231"/>
      <c r="IS491" s="231"/>
      <c r="IT491" s="231"/>
    </row>
    <row r="492" spans="1:254" s="228" customFormat="1">
      <c r="A492" s="41" t="s">
        <v>1929</v>
      </c>
      <c r="B492" s="46" t="s">
        <v>793</v>
      </c>
      <c r="C492" s="45" t="s">
        <v>23</v>
      </c>
      <c r="D492" s="41">
        <f t="shared" si="136"/>
        <v>7</v>
      </c>
      <c r="E492" s="41">
        <f t="shared" si="136"/>
        <v>3</v>
      </c>
      <c r="F492" s="41"/>
      <c r="G492" s="41"/>
      <c r="H492" s="41"/>
      <c r="I492" s="41"/>
      <c r="J492" s="41">
        <v>7</v>
      </c>
      <c r="K492" s="41">
        <v>3</v>
      </c>
      <c r="L492" s="41">
        <f t="shared" si="137"/>
        <v>0</v>
      </c>
      <c r="M492" s="41">
        <f t="shared" si="137"/>
        <v>0</v>
      </c>
      <c r="N492" s="41"/>
      <c r="O492" s="41"/>
      <c r="P492" s="41"/>
      <c r="Q492" s="41"/>
      <c r="IP492" s="231"/>
      <c r="IQ492" s="231"/>
      <c r="IR492" s="231"/>
      <c r="IS492" s="231"/>
      <c r="IT492" s="231"/>
    </row>
    <row r="493" spans="1:254" s="228" customFormat="1" ht="18" customHeight="1">
      <c r="A493" s="269" t="s">
        <v>1930</v>
      </c>
      <c r="B493" s="269"/>
      <c r="C493" s="269"/>
      <c r="D493" s="250">
        <f>SUM(D494:D498)</f>
        <v>125</v>
      </c>
      <c r="E493" s="250">
        <f t="shared" ref="E493:Q493" si="138">SUM(E494:E498)</f>
        <v>81</v>
      </c>
      <c r="F493" s="250">
        <f t="shared" si="138"/>
        <v>0</v>
      </c>
      <c r="G493" s="250">
        <f t="shared" si="138"/>
        <v>0</v>
      </c>
      <c r="H493" s="250">
        <f t="shared" si="138"/>
        <v>125</v>
      </c>
      <c r="I493" s="250">
        <f t="shared" si="138"/>
        <v>81</v>
      </c>
      <c r="J493" s="250">
        <f t="shared" si="138"/>
        <v>0</v>
      </c>
      <c r="K493" s="250">
        <f t="shared" si="138"/>
        <v>0</v>
      </c>
      <c r="L493" s="250">
        <f t="shared" si="138"/>
        <v>0</v>
      </c>
      <c r="M493" s="250">
        <f t="shared" si="138"/>
        <v>0</v>
      </c>
      <c r="N493" s="250">
        <f t="shared" si="138"/>
        <v>0</v>
      </c>
      <c r="O493" s="250">
        <f t="shared" si="138"/>
        <v>0</v>
      </c>
      <c r="P493" s="250">
        <f t="shared" si="138"/>
        <v>0</v>
      </c>
      <c r="Q493" s="250">
        <f t="shared" si="138"/>
        <v>0</v>
      </c>
      <c r="IP493" s="231"/>
      <c r="IQ493" s="231"/>
      <c r="IR493" s="231"/>
      <c r="IS493" s="231"/>
      <c r="IT493" s="231"/>
    </row>
    <row r="494" spans="1:254" s="228" customFormat="1">
      <c r="A494" s="33" t="s">
        <v>617</v>
      </c>
      <c r="B494" s="46" t="s">
        <v>370</v>
      </c>
      <c r="C494" s="45">
        <v>1</v>
      </c>
      <c r="D494" s="41">
        <f t="shared" ref="D494:E498" si="139">+F494+H494+J494</f>
        <v>16</v>
      </c>
      <c r="E494" s="41">
        <f t="shared" si="139"/>
        <v>12</v>
      </c>
      <c r="F494" s="41"/>
      <c r="G494" s="41"/>
      <c r="H494" s="41">
        <v>16</v>
      </c>
      <c r="I494" s="41">
        <v>12</v>
      </c>
      <c r="J494" s="41"/>
      <c r="K494" s="41"/>
      <c r="L494" s="41"/>
      <c r="M494" s="41"/>
      <c r="N494" s="41"/>
      <c r="O494" s="41"/>
      <c r="P494" s="41"/>
      <c r="Q494" s="41"/>
      <c r="IP494" s="231"/>
      <c r="IQ494" s="231"/>
      <c r="IR494" s="231"/>
      <c r="IS494" s="231"/>
      <c r="IT494" s="231"/>
    </row>
    <row r="495" spans="1:254" s="228" customFormat="1">
      <c r="A495" s="33" t="s">
        <v>1931</v>
      </c>
      <c r="B495" s="42" t="s">
        <v>800</v>
      </c>
      <c r="C495" s="45">
        <v>2</v>
      </c>
      <c r="D495" s="41">
        <f t="shared" si="139"/>
        <v>23</v>
      </c>
      <c r="E495" s="41">
        <f t="shared" si="139"/>
        <v>22</v>
      </c>
      <c r="F495" s="41"/>
      <c r="G495" s="41"/>
      <c r="H495" s="41">
        <v>23</v>
      </c>
      <c r="I495" s="41">
        <v>22</v>
      </c>
      <c r="J495" s="41"/>
      <c r="K495" s="41"/>
      <c r="L495" s="41"/>
      <c r="M495" s="41"/>
      <c r="N495" s="41"/>
      <c r="O495" s="41"/>
      <c r="P495" s="41"/>
      <c r="Q495" s="41"/>
      <c r="IP495" s="231"/>
      <c r="IQ495" s="231"/>
      <c r="IR495" s="231"/>
      <c r="IS495" s="231"/>
      <c r="IT495" s="231"/>
    </row>
    <row r="496" spans="1:254" s="228" customFormat="1">
      <c r="A496" s="38" t="s">
        <v>1277</v>
      </c>
      <c r="B496" s="259" t="s">
        <v>112</v>
      </c>
      <c r="C496" s="45">
        <v>3</v>
      </c>
      <c r="D496" s="41">
        <f t="shared" si="139"/>
        <v>33</v>
      </c>
      <c r="E496" s="41">
        <f t="shared" si="139"/>
        <v>24</v>
      </c>
      <c r="F496" s="41"/>
      <c r="G496" s="41"/>
      <c r="H496" s="41">
        <v>33</v>
      </c>
      <c r="I496" s="41">
        <v>24</v>
      </c>
      <c r="J496" s="41"/>
      <c r="K496" s="41"/>
      <c r="L496" s="41"/>
      <c r="M496" s="41"/>
      <c r="N496" s="41"/>
      <c r="O496" s="41"/>
      <c r="P496" s="41"/>
      <c r="Q496" s="41"/>
      <c r="IP496" s="231"/>
      <c r="IQ496" s="231"/>
      <c r="IR496" s="231"/>
      <c r="IS496" s="231"/>
      <c r="IT496" s="231"/>
    </row>
    <row r="497" spans="1:254" s="228" customFormat="1" ht="28.5">
      <c r="A497" s="33" t="s">
        <v>261</v>
      </c>
      <c r="B497" s="259" t="s">
        <v>262</v>
      </c>
      <c r="C497" s="45">
        <v>4</v>
      </c>
      <c r="D497" s="41">
        <f t="shared" si="139"/>
        <v>27</v>
      </c>
      <c r="E497" s="41">
        <f t="shared" si="139"/>
        <v>15</v>
      </c>
      <c r="F497" s="41"/>
      <c r="G497" s="41"/>
      <c r="H497" s="41">
        <v>27</v>
      </c>
      <c r="I497" s="41">
        <v>15</v>
      </c>
      <c r="J497" s="41"/>
      <c r="K497" s="41"/>
      <c r="L497" s="41"/>
      <c r="M497" s="41"/>
      <c r="N497" s="41"/>
      <c r="O497" s="41"/>
      <c r="P497" s="41"/>
      <c r="Q497" s="41"/>
      <c r="IP497" s="231"/>
      <c r="IQ497" s="231"/>
      <c r="IR497" s="231"/>
      <c r="IS497" s="231"/>
      <c r="IT497" s="231"/>
    </row>
    <row r="498" spans="1:254" s="228" customFormat="1">
      <c r="A498" s="33" t="s">
        <v>1932</v>
      </c>
      <c r="B498" s="46" t="s">
        <v>809</v>
      </c>
      <c r="C498" s="45">
        <v>5</v>
      </c>
      <c r="D498" s="41">
        <f t="shared" si="139"/>
        <v>26</v>
      </c>
      <c r="E498" s="41">
        <f t="shared" si="139"/>
        <v>8</v>
      </c>
      <c r="F498" s="41"/>
      <c r="G498" s="41"/>
      <c r="H498" s="41">
        <v>26</v>
      </c>
      <c r="I498" s="41">
        <v>8</v>
      </c>
      <c r="J498" s="41"/>
      <c r="K498" s="41"/>
      <c r="L498" s="41"/>
      <c r="M498" s="41"/>
      <c r="N498" s="41"/>
      <c r="O498" s="41"/>
      <c r="P498" s="41"/>
      <c r="Q498" s="41"/>
      <c r="IP498" s="231"/>
      <c r="IQ498" s="231"/>
      <c r="IR498" s="231"/>
      <c r="IS498" s="231"/>
      <c r="IT498" s="231"/>
    </row>
    <row r="499" spans="1:254" s="228" customFormat="1" ht="15">
      <c r="A499" s="269" t="s">
        <v>1933</v>
      </c>
      <c r="B499" s="269"/>
      <c r="C499" s="269"/>
      <c r="D499" s="250">
        <f>SUM(D500:D502)</f>
        <v>51</v>
      </c>
      <c r="E499" s="250">
        <f t="shared" ref="E499:Q499" si="140">SUM(E500:E502)</f>
        <v>22</v>
      </c>
      <c r="F499" s="250">
        <f t="shared" si="140"/>
        <v>0</v>
      </c>
      <c r="G499" s="250">
        <f t="shared" si="140"/>
        <v>0</v>
      </c>
      <c r="H499" s="250">
        <f t="shared" si="140"/>
        <v>51</v>
      </c>
      <c r="I499" s="250">
        <f t="shared" si="140"/>
        <v>22</v>
      </c>
      <c r="J499" s="250">
        <f t="shared" si="140"/>
        <v>0</v>
      </c>
      <c r="K499" s="250">
        <f t="shared" si="140"/>
        <v>0</v>
      </c>
      <c r="L499" s="250">
        <f t="shared" si="140"/>
        <v>13</v>
      </c>
      <c r="M499" s="250">
        <f t="shared" si="140"/>
        <v>4</v>
      </c>
      <c r="N499" s="250">
        <f t="shared" si="140"/>
        <v>8</v>
      </c>
      <c r="O499" s="250">
        <f t="shared" si="140"/>
        <v>3</v>
      </c>
      <c r="P499" s="250">
        <f t="shared" si="140"/>
        <v>5</v>
      </c>
      <c r="Q499" s="250">
        <f t="shared" si="140"/>
        <v>1</v>
      </c>
      <c r="IP499" s="231"/>
      <c r="IQ499" s="231"/>
      <c r="IR499" s="231"/>
      <c r="IS499" s="231"/>
      <c r="IT499" s="231"/>
    </row>
    <row r="500" spans="1:254" s="228" customFormat="1">
      <c r="A500" s="33" t="s">
        <v>1353</v>
      </c>
      <c r="B500" s="259" t="s">
        <v>419</v>
      </c>
      <c r="C500" s="5" t="s">
        <v>14</v>
      </c>
      <c r="D500" s="41">
        <f t="shared" ref="D500:E502" si="141">+F500+H500+J500</f>
        <v>23</v>
      </c>
      <c r="E500" s="41">
        <f t="shared" si="141"/>
        <v>9</v>
      </c>
      <c r="F500" s="41"/>
      <c r="G500" s="41"/>
      <c r="H500" s="41">
        <v>23</v>
      </c>
      <c r="I500" s="41">
        <v>9</v>
      </c>
      <c r="J500" s="41"/>
      <c r="K500" s="41"/>
      <c r="L500" s="41">
        <f t="shared" ref="L500:M502" si="142">+N500+P500</f>
        <v>8</v>
      </c>
      <c r="M500" s="41">
        <f t="shared" si="142"/>
        <v>3</v>
      </c>
      <c r="N500" s="41">
        <v>5</v>
      </c>
      <c r="O500" s="41">
        <v>3</v>
      </c>
      <c r="P500" s="41">
        <v>3</v>
      </c>
      <c r="Q500" s="41"/>
      <c r="IP500" s="231"/>
      <c r="IQ500" s="231"/>
      <c r="IR500" s="231"/>
      <c r="IS500" s="231"/>
      <c r="IT500" s="231"/>
    </row>
    <row r="501" spans="1:254" s="228" customFormat="1">
      <c r="A501" s="33" t="s">
        <v>53</v>
      </c>
      <c r="B501" s="39" t="s">
        <v>173</v>
      </c>
      <c r="C501" s="5" t="s">
        <v>15</v>
      </c>
      <c r="D501" s="41">
        <f t="shared" si="141"/>
        <v>15</v>
      </c>
      <c r="E501" s="41">
        <f t="shared" si="141"/>
        <v>5</v>
      </c>
      <c r="F501" s="41"/>
      <c r="G501" s="41"/>
      <c r="H501" s="41">
        <v>15</v>
      </c>
      <c r="I501" s="41">
        <v>5</v>
      </c>
      <c r="J501" s="41"/>
      <c r="K501" s="41"/>
      <c r="L501" s="41">
        <f t="shared" si="142"/>
        <v>2</v>
      </c>
      <c r="M501" s="41">
        <f t="shared" si="142"/>
        <v>0</v>
      </c>
      <c r="N501" s="41">
        <v>2</v>
      </c>
      <c r="O501" s="41"/>
      <c r="P501" s="41"/>
      <c r="Q501" s="41"/>
      <c r="IP501" s="231"/>
      <c r="IQ501" s="231"/>
      <c r="IR501" s="231"/>
      <c r="IS501" s="231"/>
      <c r="IT501" s="231"/>
    </row>
    <row r="502" spans="1:254" s="228" customFormat="1">
      <c r="A502" s="33" t="s">
        <v>62</v>
      </c>
      <c r="B502" s="259" t="s">
        <v>63</v>
      </c>
      <c r="C502" s="5" t="s">
        <v>16</v>
      </c>
      <c r="D502" s="41">
        <f t="shared" si="141"/>
        <v>13</v>
      </c>
      <c r="E502" s="41">
        <f t="shared" si="141"/>
        <v>8</v>
      </c>
      <c r="F502" s="41"/>
      <c r="G502" s="41"/>
      <c r="H502" s="41">
        <v>13</v>
      </c>
      <c r="I502" s="41">
        <v>8</v>
      </c>
      <c r="J502" s="41"/>
      <c r="K502" s="41"/>
      <c r="L502" s="41">
        <f t="shared" si="142"/>
        <v>3</v>
      </c>
      <c r="M502" s="41">
        <f t="shared" si="142"/>
        <v>1</v>
      </c>
      <c r="N502" s="41">
        <v>1</v>
      </c>
      <c r="O502" s="41"/>
      <c r="P502" s="41">
        <v>2</v>
      </c>
      <c r="Q502" s="41">
        <v>1</v>
      </c>
      <c r="IP502" s="231"/>
      <c r="IQ502" s="231"/>
      <c r="IR502" s="231"/>
      <c r="IS502" s="231"/>
      <c r="IT502" s="231"/>
    </row>
    <row r="503" spans="1:254" s="228" customFormat="1" ht="18" customHeight="1">
      <c r="A503" s="269" t="s">
        <v>1934</v>
      </c>
      <c r="B503" s="269"/>
      <c r="C503" s="269"/>
      <c r="D503" s="250">
        <f>SUM(D504:D506)</f>
        <v>36</v>
      </c>
      <c r="E503" s="250">
        <f t="shared" ref="E503:Q503" si="143">SUM(E504:E506)</f>
        <v>4</v>
      </c>
      <c r="F503" s="250">
        <f t="shared" si="143"/>
        <v>0</v>
      </c>
      <c r="G503" s="250">
        <f t="shared" si="143"/>
        <v>0</v>
      </c>
      <c r="H503" s="250">
        <f t="shared" si="143"/>
        <v>36</v>
      </c>
      <c r="I503" s="250">
        <f t="shared" si="143"/>
        <v>4</v>
      </c>
      <c r="J503" s="250">
        <f t="shared" si="143"/>
        <v>0</v>
      </c>
      <c r="K503" s="250">
        <f t="shared" si="143"/>
        <v>0</v>
      </c>
      <c r="L503" s="250">
        <f t="shared" si="143"/>
        <v>0</v>
      </c>
      <c r="M503" s="250">
        <f t="shared" si="143"/>
        <v>0</v>
      </c>
      <c r="N503" s="250">
        <f t="shared" si="143"/>
        <v>0</v>
      </c>
      <c r="O503" s="250">
        <f t="shared" si="143"/>
        <v>0</v>
      </c>
      <c r="P503" s="250">
        <f t="shared" si="143"/>
        <v>0</v>
      </c>
      <c r="Q503" s="250">
        <f t="shared" si="143"/>
        <v>0</v>
      </c>
      <c r="IP503" s="231"/>
      <c r="IQ503" s="231"/>
      <c r="IR503" s="231"/>
      <c r="IS503" s="231"/>
      <c r="IT503" s="231"/>
    </row>
    <row r="504" spans="1:254" s="228" customFormat="1">
      <c r="A504" s="35" t="s">
        <v>165</v>
      </c>
      <c r="B504" s="259" t="s">
        <v>80</v>
      </c>
      <c r="C504" s="5" t="s">
        <v>14</v>
      </c>
      <c r="D504" s="41">
        <v>14</v>
      </c>
      <c r="E504" s="41">
        <v>1</v>
      </c>
      <c r="F504" s="41"/>
      <c r="G504" s="41"/>
      <c r="H504" s="41">
        <v>14</v>
      </c>
      <c r="I504" s="41">
        <v>1</v>
      </c>
      <c r="J504" s="41"/>
      <c r="K504" s="41"/>
      <c r="L504" s="41"/>
      <c r="M504" s="41"/>
      <c r="N504" s="41"/>
      <c r="O504" s="41"/>
      <c r="P504" s="41"/>
      <c r="Q504" s="41"/>
      <c r="IP504" s="231"/>
      <c r="IQ504" s="231"/>
      <c r="IR504" s="231"/>
      <c r="IS504" s="231"/>
      <c r="IT504" s="231"/>
    </row>
    <row r="505" spans="1:254" s="228" customFormat="1">
      <c r="A505" s="283" t="s">
        <v>1855</v>
      </c>
      <c r="B505" s="39" t="s">
        <v>821</v>
      </c>
      <c r="C505" s="5" t="s">
        <v>15</v>
      </c>
      <c r="D505" s="41">
        <v>11</v>
      </c>
      <c r="E505" s="41"/>
      <c r="F505" s="41"/>
      <c r="G505" s="41"/>
      <c r="H505" s="41">
        <v>11</v>
      </c>
      <c r="I505" s="41"/>
      <c r="J505" s="41"/>
      <c r="K505" s="41"/>
      <c r="L505" s="41"/>
      <c r="M505" s="41"/>
      <c r="N505" s="41"/>
      <c r="O505" s="41"/>
      <c r="P505" s="41"/>
      <c r="Q505" s="41"/>
      <c r="IP505" s="231"/>
      <c r="IQ505" s="231"/>
      <c r="IR505" s="231"/>
      <c r="IS505" s="231"/>
      <c r="IT505" s="231"/>
    </row>
    <row r="506" spans="1:254" s="228" customFormat="1">
      <c r="A506" s="33" t="s">
        <v>280</v>
      </c>
      <c r="B506" s="46" t="s">
        <v>281</v>
      </c>
      <c r="C506" s="5" t="s">
        <v>16</v>
      </c>
      <c r="D506" s="41">
        <v>11</v>
      </c>
      <c r="E506" s="41">
        <v>3</v>
      </c>
      <c r="F506" s="41"/>
      <c r="G506" s="41"/>
      <c r="H506" s="41">
        <v>11</v>
      </c>
      <c r="I506" s="41">
        <v>3</v>
      </c>
      <c r="J506" s="41"/>
      <c r="K506" s="41"/>
      <c r="L506" s="41"/>
      <c r="M506" s="41"/>
      <c r="N506" s="41"/>
      <c r="O506" s="41"/>
      <c r="P506" s="41"/>
      <c r="Q506" s="41"/>
      <c r="IP506" s="231"/>
      <c r="IQ506" s="231"/>
      <c r="IR506" s="231"/>
      <c r="IS506" s="231"/>
      <c r="IT506" s="231"/>
    </row>
    <row r="507" spans="1:254" s="228" customFormat="1" ht="18" customHeight="1">
      <c r="A507" s="269" t="s">
        <v>1935</v>
      </c>
      <c r="B507" s="269"/>
      <c r="C507" s="269"/>
      <c r="D507" s="250">
        <f t="shared" ref="D507:Q507" si="144">SUM(D508:D510)</f>
        <v>19</v>
      </c>
      <c r="E507" s="250">
        <f t="shared" si="144"/>
        <v>9</v>
      </c>
      <c r="F507" s="250">
        <f t="shared" si="144"/>
        <v>0</v>
      </c>
      <c r="G507" s="250">
        <f t="shared" si="144"/>
        <v>0</v>
      </c>
      <c r="H507" s="250">
        <f t="shared" si="144"/>
        <v>0</v>
      </c>
      <c r="I507" s="250">
        <f t="shared" si="144"/>
        <v>0</v>
      </c>
      <c r="J507" s="250">
        <f t="shared" si="144"/>
        <v>19</v>
      </c>
      <c r="K507" s="250">
        <f t="shared" si="144"/>
        <v>9</v>
      </c>
      <c r="L507" s="250">
        <f t="shared" si="144"/>
        <v>0</v>
      </c>
      <c r="M507" s="250">
        <f t="shared" si="144"/>
        <v>0</v>
      </c>
      <c r="N507" s="250">
        <f t="shared" si="144"/>
        <v>0</v>
      </c>
      <c r="O507" s="250">
        <f t="shared" si="144"/>
        <v>0</v>
      </c>
      <c r="P507" s="250">
        <f t="shared" si="144"/>
        <v>0</v>
      </c>
      <c r="Q507" s="250">
        <f t="shared" si="144"/>
        <v>0</v>
      </c>
      <c r="IP507" s="231"/>
      <c r="IQ507" s="231"/>
      <c r="IR507" s="231"/>
      <c r="IS507" s="231"/>
      <c r="IT507" s="231"/>
    </row>
    <row r="508" spans="1:254" s="228" customFormat="1">
      <c r="A508" s="41" t="s">
        <v>1936</v>
      </c>
      <c r="B508" s="46" t="s">
        <v>829</v>
      </c>
      <c r="C508" s="5" t="s">
        <v>14</v>
      </c>
      <c r="D508" s="41">
        <f t="shared" ref="D508:E510" si="145">+F508+H508+J508</f>
        <v>4</v>
      </c>
      <c r="E508" s="41">
        <f t="shared" si="145"/>
        <v>3</v>
      </c>
      <c r="F508" s="41"/>
      <c r="G508" s="41"/>
      <c r="H508" s="41"/>
      <c r="I508" s="41"/>
      <c r="J508" s="41">
        <v>4</v>
      </c>
      <c r="K508" s="41">
        <v>3</v>
      </c>
      <c r="L508" s="41"/>
      <c r="M508" s="41"/>
      <c r="N508" s="41"/>
      <c r="O508" s="41"/>
      <c r="P508" s="41"/>
      <c r="Q508" s="41"/>
      <c r="IP508" s="231"/>
      <c r="IQ508" s="231"/>
      <c r="IR508" s="231"/>
      <c r="IS508" s="231"/>
      <c r="IT508" s="231"/>
    </row>
    <row r="509" spans="1:254" s="228" customFormat="1">
      <c r="A509" s="41" t="s">
        <v>872</v>
      </c>
      <c r="B509" s="259" t="s">
        <v>832</v>
      </c>
      <c r="C509" s="5" t="s">
        <v>15</v>
      </c>
      <c r="D509" s="41">
        <f t="shared" si="145"/>
        <v>10</v>
      </c>
      <c r="E509" s="41">
        <f t="shared" si="145"/>
        <v>1</v>
      </c>
      <c r="F509" s="41"/>
      <c r="G509" s="41"/>
      <c r="H509" s="41"/>
      <c r="I509" s="41"/>
      <c r="J509" s="41">
        <v>10</v>
      </c>
      <c r="K509" s="41">
        <v>1</v>
      </c>
      <c r="L509" s="41"/>
      <c r="M509" s="41"/>
      <c r="N509" s="41"/>
      <c r="O509" s="41"/>
      <c r="P509" s="41"/>
      <c r="Q509" s="41"/>
      <c r="IP509" s="231"/>
      <c r="IQ509" s="231"/>
      <c r="IR509" s="231"/>
      <c r="IS509" s="231"/>
      <c r="IT509" s="231"/>
    </row>
    <row r="510" spans="1:254" s="228" customFormat="1">
      <c r="A510" s="41" t="s">
        <v>628</v>
      </c>
      <c r="B510" s="42" t="s">
        <v>83</v>
      </c>
      <c r="C510" s="5" t="s">
        <v>16</v>
      </c>
      <c r="D510" s="41">
        <f t="shared" si="145"/>
        <v>5</v>
      </c>
      <c r="E510" s="41">
        <f t="shared" si="145"/>
        <v>5</v>
      </c>
      <c r="F510" s="41"/>
      <c r="G510" s="41"/>
      <c r="H510" s="41"/>
      <c r="I510" s="41"/>
      <c r="J510" s="41">
        <v>5</v>
      </c>
      <c r="K510" s="41">
        <v>5</v>
      </c>
      <c r="L510" s="41"/>
      <c r="M510" s="41"/>
      <c r="N510" s="41"/>
      <c r="O510" s="41"/>
      <c r="P510" s="41"/>
      <c r="Q510" s="41"/>
      <c r="IP510" s="231"/>
      <c r="IQ510" s="231"/>
      <c r="IR510" s="231"/>
      <c r="IS510" s="231"/>
      <c r="IT510" s="231"/>
    </row>
    <row r="511" spans="1:254" s="228" customFormat="1" ht="18" customHeight="1">
      <c r="A511" s="269" t="s">
        <v>1937</v>
      </c>
      <c r="B511" s="269"/>
      <c r="C511" s="269"/>
      <c r="D511" s="250">
        <f>SUM(D512:D519)</f>
        <v>305</v>
      </c>
      <c r="E511" s="250">
        <f t="shared" ref="E511:Q511" si="146">SUM(E512:E519)</f>
        <v>27</v>
      </c>
      <c r="F511" s="250">
        <f t="shared" si="146"/>
        <v>0</v>
      </c>
      <c r="G511" s="250">
        <f t="shared" si="146"/>
        <v>0</v>
      </c>
      <c r="H511" s="250">
        <f t="shared" si="146"/>
        <v>305</v>
      </c>
      <c r="I511" s="250">
        <f t="shared" si="146"/>
        <v>27</v>
      </c>
      <c r="J511" s="250">
        <f t="shared" si="146"/>
        <v>0</v>
      </c>
      <c r="K511" s="250">
        <f t="shared" si="146"/>
        <v>0</v>
      </c>
      <c r="L511" s="250">
        <f t="shared" si="146"/>
        <v>0</v>
      </c>
      <c r="M511" s="250">
        <f t="shared" si="146"/>
        <v>0</v>
      </c>
      <c r="N511" s="250">
        <f t="shared" si="146"/>
        <v>0</v>
      </c>
      <c r="O511" s="250">
        <f t="shared" si="146"/>
        <v>0</v>
      </c>
      <c r="P511" s="250">
        <f t="shared" si="146"/>
        <v>0</v>
      </c>
      <c r="Q511" s="250">
        <f t="shared" si="146"/>
        <v>0</v>
      </c>
      <c r="IP511" s="231"/>
      <c r="IQ511" s="231"/>
      <c r="IR511" s="231"/>
      <c r="IS511" s="231"/>
      <c r="IT511" s="231"/>
    </row>
    <row r="512" spans="1:254" s="228" customFormat="1">
      <c r="A512" s="35" t="s">
        <v>186</v>
      </c>
      <c r="B512" s="259" t="s">
        <v>143</v>
      </c>
      <c r="C512" s="5" t="s">
        <v>14</v>
      </c>
      <c r="D512" s="41">
        <f>+F512+H512+J512</f>
        <v>27</v>
      </c>
      <c r="E512" s="41">
        <f>+G512+I512+K512</f>
        <v>1</v>
      </c>
      <c r="F512" s="41"/>
      <c r="G512" s="41"/>
      <c r="H512" s="41">
        <v>27</v>
      </c>
      <c r="I512" s="41">
        <v>1</v>
      </c>
      <c r="J512" s="41"/>
      <c r="K512" s="41"/>
      <c r="L512" s="41"/>
      <c r="M512" s="41"/>
      <c r="N512" s="41"/>
      <c r="O512" s="41"/>
      <c r="P512" s="41"/>
      <c r="Q512" s="41"/>
      <c r="IP512" s="231"/>
      <c r="IQ512" s="231"/>
      <c r="IR512" s="231"/>
      <c r="IS512" s="231"/>
      <c r="IT512" s="231"/>
    </row>
    <row r="513" spans="1:254" s="228" customFormat="1">
      <c r="A513" s="33" t="s">
        <v>44</v>
      </c>
      <c r="B513" s="259" t="s">
        <v>45</v>
      </c>
      <c r="C513" s="5" t="s">
        <v>15</v>
      </c>
      <c r="D513" s="41">
        <f t="shared" ref="D513:E519" si="147">+F513+H513+J513</f>
        <v>24</v>
      </c>
      <c r="E513" s="41">
        <f t="shared" si="147"/>
        <v>2</v>
      </c>
      <c r="F513" s="41"/>
      <c r="G513" s="41"/>
      <c r="H513" s="41">
        <v>24</v>
      </c>
      <c r="I513" s="41">
        <v>2</v>
      </c>
      <c r="J513" s="41"/>
      <c r="K513" s="41"/>
      <c r="L513" s="41"/>
      <c r="M513" s="41"/>
      <c r="N513" s="41"/>
      <c r="O513" s="41"/>
      <c r="P513" s="41"/>
      <c r="Q513" s="41"/>
      <c r="IP513" s="231"/>
      <c r="IQ513" s="231"/>
      <c r="IR513" s="231"/>
      <c r="IS513" s="231"/>
      <c r="IT513" s="231"/>
    </row>
    <row r="514" spans="1:254" s="228" customFormat="1" ht="28.5">
      <c r="A514" s="33" t="s">
        <v>1896</v>
      </c>
      <c r="B514" s="46" t="s">
        <v>575</v>
      </c>
      <c r="C514" s="5" t="s">
        <v>16</v>
      </c>
      <c r="D514" s="41">
        <f t="shared" si="147"/>
        <v>12</v>
      </c>
      <c r="E514" s="41">
        <f t="shared" si="147"/>
        <v>0</v>
      </c>
      <c r="F514" s="41"/>
      <c r="G514" s="41"/>
      <c r="H514" s="41">
        <v>12</v>
      </c>
      <c r="I514" s="41">
        <v>0</v>
      </c>
      <c r="J514" s="41"/>
      <c r="K514" s="41"/>
      <c r="L514" s="41"/>
      <c r="M514" s="41"/>
      <c r="N514" s="41"/>
      <c r="O514" s="41"/>
      <c r="P514" s="41"/>
      <c r="Q514" s="41"/>
      <c r="IP514" s="231"/>
      <c r="IQ514" s="231"/>
      <c r="IR514" s="231"/>
      <c r="IS514" s="231"/>
      <c r="IT514" s="231"/>
    </row>
    <row r="515" spans="1:254" s="228" customFormat="1">
      <c r="A515" s="35" t="s">
        <v>165</v>
      </c>
      <c r="B515" s="259" t="s">
        <v>80</v>
      </c>
      <c r="C515" s="5" t="s">
        <v>17</v>
      </c>
      <c r="D515" s="41">
        <f t="shared" si="147"/>
        <v>17</v>
      </c>
      <c r="E515" s="41">
        <f t="shared" si="147"/>
        <v>0</v>
      </c>
      <c r="F515" s="41"/>
      <c r="G515" s="41"/>
      <c r="H515" s="41">
        <v>17</v>
      </c>
      <c r="I515" s="41">
        <v>0</v>
      </c>
      <c r="J515" s="41"/>
      <c r="K515" s="41"/>
      <c r="L515" s="41"/>
      <c r="M515" s="41"/>
      <c r="N515" s="41"/>
      <c r="O515" s="41"/>
      <c r="P515" s="41"/>
      <c r="Q515" s="41"/>
      <c r="IP515" s="231"/>
      <c r="IQ515" s="231"/>
      <c r="IR515" s="231"/>
      <c r="IS515" s="231"/>
      <c r="IT515" s="231"/>
    </row>
    <row r="516" spans="1:254" s="228" customFormat="1">
      <c r="A516" s="33" t="s">
        <v>1938</v>
      </c>
      <c r="B516" s="46" t="s">
        <v>844</v>
      </c>
      <c r="C516" s="5" t="s">
        <v>21</v>
      </c>
      <c r="D516" s="41">
        <f t="shared" si="147"/>
        <v>20</v>
      </c>
      <c r="E516" s="41">
        <f t="shared" si="147"/>
        <v>11</v>
      </c>
      <c r="F516" s="41"/>
      <c r="G516" s="41"/>
      <c r="H516" s="41">
        <v>20</v>
      </c>
      <c r="I516" s="41">
        <v>11</v>
      </c>
      <c r="J516" s="41"/>
      <c r="K516" s="41"/>
      <c r="L516" s="41"/>
      <c r="M516" s="41"/>
      <c r="N516" s="41"/>
      <c r="O516" s="41"/>
      <c r="P516" s="41"/>
      <c r="Q516" s="41"/>
      <c r="IP516" s="231"/>
      <c r="IQ516" s="231"/>
      <c r="IR516" s="231"/>
      <c r="IS516" s="231"/>
      <c r="IT516" s="231"/>
    </row>
    <row r="517" spans="1:254" s="228" customFormat="1">
      <c r="A517" s="33" t="s">
        <v>1939</v>
      </c>
      <c r="B517" s="46" t="s">
        <v>847</v>
      </c>
      <c r="C517" s="5" t="s">
        <v>22</v>
      </c>
      <c r="D517" s="41">
        <f t="shared" si="147"/>
        <v>12</v>
      </c>
      <c r="E517" s="41">
        <f t="shared" si="147"/>
        <v>1</v>
      </c>
      <c r="F517" s="41"/>
      <c r="G517" s="41"/>
      <c r="H517" s="41">
        <v>12</v>
      </c>
      <c r="I517" s="41">
        <v>1</v>
      </c>
      <c r="J517" s="41"/>
      <c r="K517" s="41"/>
      <c r="L517" s="41"/>
      <c r="M517" s="41"/>
      <c r="N517" s="41"/>
      <c r="O517" s="41"/>
      <c r="P517" s="41"/>
      <c r="Q517" s="41"/>
      <c r="IP517" s="231"/>
      <c r="IQ517" s="231"/>
      <c r="IR517" s="231"/>
      <c r="IS517" s="231"/>
      <c r="IT517" s="231"/>
    </row>
    <row r="518" spans="1:254" s="228" customFormat="1">
      <c r="A518" s="33" t="s">
        <v>44</v>
      </c>
      <c r="B518" s="46" t="s">
        <v>265</v>
      </c>
      <c r="C518" s="5" t="s">
        <v>23</v>
      </c>
      <c r="D518" s="41">
        <f t="shared" si="147"/>
        <v>179</v>
      </c>
      <c r="E518" s="41">
        <f t="shared" si="147"/>
        <v>0</v>
      </c>
      <c r="F518" s="41"/>
      <c r="G518" s="41"/>
      <c r="H518" s="41">
        <v>179</v>
      </c>
      <c r="I518" s="41">
        <v>0</v>
      </c>
      <c r="J518" s="41"/>
      <c r="K518" s="41"/>
      <c r="L518" s="41"/>
      <c r="M518" s="41"/>
      <c r="N518" s="41"/>
      <c r="O518" s="41"/>
      <c r="P518" s="41"/>
      <c r="Q518" s="41"/>
      <c r="IP518" s="231"/>
      <c r="IQ518" s="231"/>
      <c r="IR518" s="231"/>
      <c r="IS518" s="231"/>
      <c r="IT518" s="231"/>
    </row>
    <row r="519" spans="1:254" s="228" customFormat="1">
      <c r="A519" s="35" t="s">
        <v>1274</v>
      </c>
      <c r="B519" s="259" t="s">
        <v>218</v>
      </c>
      <c r="C519" s="5" t="s">
        <v>24</v>
      </c>
      <c r="D519" s="41">
        <f t="shared" si="147"/>
        <v>14</v>
      </c>
      <c r="E519" s="41">
        <f t="shared" si="147"/>
        <v>12</v>
      </c>
      <c r="F519" s="41"/>
      <c r="G519" s="41"/>
      <c r="H519" s="41">
        <v>14</v>
      </c>
      <c r="I519" s="41">
        <v>12</v>
      </c>
      <c r="J519" s="41"/>
      <c r="K519" s="41"/>
      <c r="L519" s="41"/>
      <c r="M519" s="41"/>
      <c r="N519" s="41"/>
      <c r="O519" s="41"/>
      <c r="P519" s="41"/>
      <c r="Q519" s="41"/>
      <c r="IP519" s="231"/>
      <c r="IQ519" s="231"/>
      <c r="IR519" s="231"/>
      <c r="IS519" s="231"/>
      <c r="IT519" s="231"/>
    </row>
    <row r="520" spans="1:254" s="228" customFormat="1" ht="18" customHeight="1">
      <c r="A520" s="269" t="s">
        <v>1940</v>
      </c>
      <c r="B520" s="269"/>
      <c r="C520" s="269"/>
      <c r="D520" s="250">
        <f>SUM(D521:D523)</f>
        <v>20</v>
      </c>
      <c r="E520" s="250">
        <f t="shared" ref="E520:Q520" si="148">SUM(E521:E523)</f>
        <v>9</v>
      </c>
      <c r="F520" s="250">
        <f t="shared" si="148"/>
        <v>0</v>
      </c>
      <c r="G520" s="250">
        <f t="shared" si="148"/>
        <v>0</v>
      </c>
      <c r="H520" s="250">
        <f t="shared" si="148"/>
        <v>20</v>
      </c>
      <c r="I520" s="250">
        <f t="shared" si="148"/>
        <v>9</v>
      </c>
      <c r="J520" s="250">
        <f t="shared" si="148"/>
        <v>0</v>
      </c>
      <c r="K520" s="250">
        <f t="shared" si="148"/>
        <v>0</v>
      </c>
      <c r="L520" s="250">
        <f t="shared" si="148"/>
        <v>0</v>
      </c>
      <c r="M520" s="250">
        <f t="shared" si="148"/>
        <v>0</v>
      </c>
      <c r="N520" s="250">
        <f t="shared" si="148"/>
        <v>0</v>
      </c>
      <c r="O520" s="250">
        <f t="shared" si="148"/>
        <v>0</v>
      </c>
      <c r="P520" s="250">
        <f t="shared" si="148"/>
        <v>0</v>
      </c>
      <c r="Q520" s="250">
        <f t="shared" si="148"/>
        <v>0</v>
      </c>
      <c r="IP520" s="231"/>
      <c r="IQ520" s="231"/>
      <c r="IR520" s="231"/>
      <c r="IS520" s="231"/>
      <c r="IT520" s="231"/>
    </row>
    <row r="521" spans="1:254" s="228" customFormat="1" ht="28.5">
      <c r="A521" s="33" t="s">
        <v>649</v>
      </c>
      <c r="B521" s="46" t="s">
        <v>1200</v>
      </c>
      <c r="C521" s="5" t="s">
        <v>16</v>
      </c>
      <c r="D521" s="41">
        <f t="shared" ref="D521:E523" si="149">F521+H521+J521</f>
        <v>3</v>
      </c>
      <c r="E521" s="41">
        <f t="shared" si="149"/>
        <v>3</v>
      </c>
      <c r="F521" s="41"/>
      <c r="G521" s="41"/>
      <c r="H521" s="41">
        <v>3</v>
      </c>
      <c r="I521" s="41">
        <v>3</v>
      </c>
      <c r="J521" s="41"/>
      <c r="K521" s="41"/>
      <c r="L521" s="41">
        <f t="shared" ref="L521:M523" si="150">N521+P521</f>
        <v>0</v>
      </c>
      <c r="M521" s="41">
        <f t="shared" si="150"/>
        <v>0</v>
      </c>
      <c r="N521" s="41"/>
      <c r="O521" s="41"/>
      <c r="P521" s="41"/>
      <c r="Q521" s="41"/>
      <c r="IP521" s="231"/>
      <c r="IQ521" s="231"/>
      <c r="IR521" s="231"/>
      <c r="IS521" s="231"/>
      <c r="IT521" s="231"/>
    </row>
    <row r="522" spans="1:254" s="228" customFormat="1">
      <c r="A522" s="33" t="s">
        <v>53</v>
      </c>
      <c r="B522" s="39" t="s">
        <v>173</v>
      </c>
      <c r="C522" s="5" t="s">
        <v>17</v>
      </c>
      <c r="D522" s="41">
        <f t="shared" si="149"/>
        <v>14</v>
      </c>
      <c r="E522" s="41">
        <f t="shared" si="149"/>
        <v>4</v>
      </c>
      <c r="F522" s="41"/>
      <c r="G522" s="41"/>
      <c r="H522" s="41">
        <v>14</v>
      </c>
      <c r="I522" s="41">
        <v>4</v>
      </c>
      <c r="J522" s="41"/>
      <c r="K522" s="41"/>
      <c r="L522" s="41">
        <f t="shared" si="150"/>
        <v>0</v>
      </c>
      <c r="M522" s="41">
        <f t="shared" si="150"/>
        <v>0</v>
      </c>
      <c r="N522" s="41"/>
      <c r="O522" s="41"/>
      <c r="P522" s="41"/>
      <c r="Q522" s="41"/>
      <c r="IP522" s="231"/>
      <c r="IQ522" s="231"/>
      <c r="IR522" s="231"/>
      <c r="IS522" s="231"/>
      <c r="IT522" s="231"/>
    </row>
    <row r="523" spans="1:254" s="228" customFormat="1">
      <c r="A523" s="33" t="s">
        <v>1353</v>
      </c>
      <c r="B523" s="259" t="s">
        <v>419</v>
      </c>
      <c r="C523" s="5" t="s">
        <v>21</v>
      </c>
      <c r="D523" s="41">
        <f t="shared" si="149"/>
        <v>3</v>
      </c>
      <c r="E523" s="41">
        <f t="shared" si="149"/>
        <v>2</v>
      </c>
      <c r="F523" s="41"/>
      <c r="G523" s="41"/>
      <c r="H523" s="41">
        <v>3</v>
      </c>
      <c r="I523" s="41">
        <v>2</v>
      </c>
      <c r="J523" s="41"/>
      <c r="K523" s="41"/>
      <c r="L523" s="41">
        <f t="shared" si="150"/>
        <v>0</v>
      </c>
      <c r="M523" s="41">
        <f t="shared" si="150"/>
        <v>0</v>
      </c>
      <c r="N523" s="41"/>
      <c r="O523" s="41"/>
      <c r="P523" s="41"/>
      <c r="Q523" s="41"/>
      <c r="IP523" s="231"/>
      <c r="IQ523" s="231"/>
      <c r="IR523" s="231"/>
      <c r="IS523" s="231"/>
      <c r="IT523" s="231"/>
    </row>
    <row r="524" spans="1:254" s="228" customFormat="1" ht="18" customHeight="1">
      <c r="A524" s="269" t="s">
        <v>1941</v>
      </c>
      <c r="B524" s="269"/>
      <c r="C524" s="269"/>
      <c r="D524" s="250">
        <f>SUM(D525:D528)</f>
        <v>75</v>
      </c>
      <c r="E524" s="250">
        <f t="shared" ref="E524:Q524" si="151">SUM(E525:E528)</f>
        <v>0</v>
      </c>
      <c r="F524" s="250">
        <f t="shared" si="151"/>
        <v>0</v>
      </c>
      <c r="G524" s="250">
        <f t="shared" si="151"/>
        <v>0</v>
      </c>
      <c r="H524" s="250">
        <f t="shared" si="151"/>
        <v>75</v>
      </c>
      <c r="I524" s="250">
        <f t="shared" si="151"/>
        <v>0</v>
      </c>
      <c r="J524" s="250">
        <f t="shared" si="151"/>
        <v>0</v>
      </c>
      <c r="K524" s="250">
        <f t="shared" si="151"/>
        <v>0</v>
      </c>
      <c r="L524" s="250">
        <f t="shared" si="151"/>
        <v>0</v>
      </c>
      <c r="M524" s="250">
        <f t="shared" si="151"/>
        <v>0</v>
      </c>
      <c r="N524" s="250">
        <f t="shared" si="151"/>
        <v>0</v>
      </c>
      <c r="O524" s="250">
        <f t="shared" si="151"/>
        <v>0</v>
      </c>
      <c r="P524" s="250">
        <f t="shared" si="151"/>
        <v>0</v>
      </c>
      <c r="Q524" s="250">
        <f t="shared" si="151"/>
        <v>0</v>
      </c>
      <c r="IP524" s="231"/>
      <c r="IQ524" s="231"/>
      <c r="IR524" s="231"/>
      <c r="IS524" s="231"/>
      <c r="IT524" s="231"/>
    </row>
    <row r="525" spans="1:254" s="228" customFormat="1">
      <c r="A525" s="35" t="s">
        <v>165</v>
      </c>
      <c r="B525" s="259" t="s">
        <v>80</v>
      </c>
      <c r="C525" s="5" t="s">
        <v>14</v>
      </c>
      <c r="D525" s="41">
        <f>+F525+H525+J525</f>
        <v>21</v>
      </c>
      <c r="E525" s="41"/>
      <c r="F525" s="41">
        <v>0</v>
      </c>
      <c r="G525" s="41"/>
      <c r="H525" s="41">
        <v>21</v>
      </c>
      <c r="I525" s="41"/>
      <c r="J525" s="41">
        <v>0</v>
      </c>
      <c r="K525" s="41"/>
      <c r="L525" s="41">
        <f>N525+P525</f>
        <v>0</v>
      </c>
      <c r="M525" s="41"/>
      <c r="N525" s="41">
        <v>0</v>
      </c>
      <c r="O525" s="41"/>
      <c r="P525" s="41">
        <v>0</v>
      </c>
      <c r="Q525" s="41"/>
      <c r="IP525" s="231"/>
      <c r="IQ525" s="231"/>
      <c r="IR525" s="231"/>
      <c r="IS525" s="231"/>
      <c r="IT525" s="231"/>
    </row>
    <row r="526" spans="1:254" s="228" customFormat="1">
      <c r="A526" s="38" t="s">
        <v>65</v>
      </c>
      <c r="B526" s="273" t="s">
        <v>66</v>
      </c>
      <c r="C526" s="5" t="s">
        <v>15</v>
      </c>
      <c r="D526" s="41">
        <f>+F526+H526+J526</f>
        <v>26</v>
      </c>
      <c r="E526" s="41"/>
      <c r="F526" s="41">
        <v>0</v>
      </c>
      <c r="G526" s="41"/>
      <c r="H526" s="41">
        <v>26</v>
      </c>
      <c r="I526" s="41"/>
      <c r="J526" s="41">
        <v>0</v>
      </c>
      <c r="K526" s="41"/>
      <c r="L526" s="41">
        <f>N526+P526</f>
        <v>0</v>
      </c>
      <c r="M526" s="41"/>
      <c r="N526" s="41">
        <v>0</v>
      </c>
      <c r="O526" s="41"/>
      <c r="P526" s="41">
        <v>0</v>
      </c>
      <c r="Q526" s="41"/>
      <c r="IP526" s="231"/>
      <c r="IQ526" s="231"/>
      <c r="IR526" s="231"/>
      <c r="IS526" s="231"/>
      <c r="IT526" s="231"/>
    </row>
    <row r="527" spans="1:254" s="228" customFormat="1">
      <c r="A527" s="33" t="s">
        <v>59</v>
      </c>
      <c r="B527" s="46" t="s">
        <v>1022</v>
      </c>
      <c r="C527" s="5" t="s">
        <v>16</v>
      </c>
      <c r="D527" s="41">
        <f>+F527+H527+J527</f>
        <v>15</v>
      </c>
      <c r="E527" s="41"/>
      <c r="F527" s="41">
        <v>0</v>
      </c>
      <c r="G527" s="41"/>
      <c r="H527" s="41">
        <v>15</v>
      </c>
      <c r="I527" s="41"/>
      <c r="J527" s="41">
        <v>0</v>
      </c>
      <c r="K527" s="41"/>
      <c r="L527" s="41">
        <f>N527+P527</f>
        <v>0</v>
      </c>
      <c r="M527" s="41"/>
      <c r="N527" s="41">
        <v>0</v>
      </c>
      <c r="O527" s="41"/>
      <c r="P527" s="41">
        <v>0</v>
      </c>
      <c r="Q527" s="41"/>
      <c r="IP527" s="231"/>
      <c r="IQ527" s="231"/>
      <c r="IR527" s="231"/>
      <c r="IS527" s="231"/>
      <c r="IT527" s="231"/>
    </row>
    <row r="528" spans="1:254" s="228" customFormat="1">
      <c r="A528" s="35" t="s">
        <v>241</v>
      </c>
      <c r="B528" s="46" t="s">
        <v>204</v>
      </c>
      <c r="C528" s="5" t="s">
        <v>17</v>
      </c>
      <c r="D528" s="41">
        <f>+F528+H528+J528</f>
        <v>13</v>
      </c>
      <c r="E528" s="41"/>
      <c r="F528" s="41">
        <v>0</v>
      </c>
      <c r="G528" s="41"/>
      <c r="H528" s="41">
        <v>13</v>
      </c>
      <c r="I528" s="41"/>
      <c r="J528" s="41">
        <v>0</v>
      </c>
      <c r="K528" s="41"/>
      <c r="L528" s="41">
        <f>N528+P528</f>
        <v>0</v>
      </c>
      <c r="M528" s="41"/>
      <c r="N528" s="41">
        <v>0</v>
      </c>
      <c r="O528" s="41"/>
      <c r="P528" s="41">
        <v>0</v>
      </c>
      <c r="Q528" s="41"/>
      <c r="IP528" s="231"/>
      <c r="IQ528" s="231"/>
      <c r="IR528" s="231"/>
      <c r="IS528" s="231"/>
      <c r="IT528" s="231"/>
    </row>
    <row r="529" spans="1:254" s="228" customFormat="1" ht="18" customHeight="1">
      <c r="A529" s="269" t="s">
        <v>1942</v>
      </c>
      <c r="B529" s="269"/>
      <c r="C529" s="269"/>
      <c r="D529" s="250">
        <f>SUM(D530:D537)</f>
        <v>125</v>
      </c>
      <c r="E529" s="250">
        <f t="shared" ref="E529:Q529" si="152">SUM(E530:E537)</f>
        <v>75</v>
      </c>
      <c r="F529" s="250">
        <f t="shared" si="152"/>
        <v>0</v>
      </c>
      <c r="G529" s="250">
        <f t="shared" si="152"/>
        <v>0</v>
      </c>
      <c r="H529" s="250">
        <f t="shared" si="152"/>
        <v>77</v>
      </c>
      <c r="I529" s="250">
        <f t="shared" si="152"/>
        <v>43</v>
      </c>
      <c r="J529" s="250">
        <f t="shared" si="152"/>
        <v>48</v>
      </c>
      <c r="K529" s="250">
        <f t="shared" si="152"/>
        <v>32</v>
      </c>
      <c r="L529" s="250">
        <f t="shared" si="152"/>
        <v>46</v>
      </c>
      <c r="M529" s="250">
        <f t="shared" si="152"/>
        <v>0</v>
      </c>
      <c r="N529" s="250">
        <f t="shared" si="152"/>
        <v>11</v>
      </c>
      <c r="O529" s="250">
        <f t="shared" si="152"/>
        <v>0</v>
      </c>
      <c r="P529" s="250">
        <f t="shared" si="152"/>
        <v>35</v>
      </c>
      <c r="Q529" s="250">
        <f t="shared" si="152"/>
        <v>0</v>
      </c>
      <c r="IP529" s="231"/>
      <c r="IQ529" s="231"/>
      <c r="IR529" s="231"/>
      <c r="IS529" s="231"/>
      <c r="IT529" s="231"/>
    </row>
    <row r="530" spans="1:254" s="228" customFormat="1" ht="15">
      <c r="A530" s="41" t="s">
        <v>869</v>
      </c>
      <c r="B530" s="274" t="s">
        <v>870</v>
      </c>
      <c r="C530" s="5" t="s">
        <v>14</v>
      </c>
      <c r="D530" s="41">
        <f>+F530+H530+J530</f>
        <v>37</v>
      </c>
      <c r="E530" s="41">
        <f>+G530+I530+K530</f>
        <v>14</v>
      </c>
      <c r="F530" s="41"/>
      <c r="G530" s="41"/>
      <c r="H530" s="41">
        <v>19</v>
      </c>
      <c r="I530" s="41">
        <v>7</v>
      </c>
      <c r="J530" s="284">
        <v>18</v>
      </c>
      <c r="K530" s="284">
        <v>7</v>
      </c>
      <c r="L530" s="41">
        <f>+N530+P530</f>
        <v>10</v>
      </c>
      <c r="M530" s="41">
        <f>+O530+Q530</f>
        <v>0</v>
      </c>
      <c r="N530" s="41">
        <v>2</v>
      </c>
      <c r="O530" s="41"/>
      <c r="P530" s="41">
        <v>8</v>
      </c>
      <c r="Q530" s="41"/>
      <c r="IP530" s="231"/>
      <c r="IQ530" s="231"/>
      <c r="IR530" s="231"/>
      <c r="IS530" s="231"/>
      <c r="IT530" s="231"/>
    </row>
    <row r="531" spans="1:254" s="228" customFormat="1">
      <c r="A531" s="41" t="s">
        <v>872</v>
      </c>
      <c r="B531" s="259" t="s">
        <v>832</v>
      </c>
      <c r="C531" s="5" t="s">
        <v>15</v>
      </c>
      <c r="D531" s="41">
        <f t="shared" ref="D531:E537" si="153">+F531+H531+J531</f>
        <v>20</v>
      </c>
      <c r="E531" s="41">
        <f t="shared" si="153"/>
        <v>10</v>
      </c>
      <c r="F531" s="41"/>
      <c r="G531" s="41"/>
      <c r="H531" s="41">
        <v>6</v>
      </c>
      <c r="I531" s="41">
        <v>1</v>
      </c>
      <c r="J531" s="285">
        <v>14</v>
      </c>
      <c r="K531" s="285">
        <v>9</v>
      </c>
      <c r="L531" s="41">
        <f t="shared" ref="L531:M537" si="154">+N531+P531</f>
        <v>14</v>
      </c>
      <c r="M531" s="41">
        <f t="shared" si="154"/>
        <v>0</v>
      </c>
      <c r="N531" s="41">
        <v>5</v>
      </c>
      <c r="O531" s="41"/>
      <c r="P531" s="41">
        <v>9</v>
      </c>
      <c r="Q531" s="41"/>
      <c r="IP531" s="231"/>
      <c r="IQ531" s="231"/>
      <c r="IR531" s="231"/>
      <c r="IS531" s="231"/>
      <c r="IT531" s="231"/>
    </row>
    <row r="532" spans="1:254" s="228" customFormat="1">
      <c r="A532" s="35" t="s">
        <v>875</v>
      </c>
      <c r="B532" s="259" t="s">
        <v>876</v>
      </c>
      <c r="C532" s="5" t="s">
        <v>16</v>
      </c>
      <c r="D532" s="41">
        <f t="shared" si="153"/>
        <v>18</v>
      </c>
      <c r="E532" s="41">
        <f t="shared" si="153"/>
        <v>18</v>
      </c>
      <c r="F532" s="41"/>
      <c r="G532" s="41"/>
      <c r="H532" s="41">
        <v>11</v>
      </c>
      <c r="I532" s="41">
        <v>11</v>
      </c>
      <c r="J532" s="285">
        <v>7</v>
      </c>
      <c r="K532" s="285">
        <v>7</v>
      </c>
      <c r="L532" s="41">
        <f t="shared" si="154"/>
        <v>9</v>
      </c>
      <c r="M532" s="41">
        <f t="shared" si="154"/>
        <v>0</v>
      </c>
      <c r="N532" s="41">
        <v>2</v>
      </c>
      <c r="O532" s="41"/>
      <c r="P532" s="41">
        <v>7</v>
      </c>
      <c r="Q532" s="41"/>
      <c r="IP532" s="231"/>
      <c r="IQ532" s="231"/>
      <c r="IR532" s="231"/>
      <c r="IS532" s="231"/>
      <c r="IT532" s="231"/>
    </row>
    <row r="533" spans="1:254" s="228" customFormat="1" ht="15">
      <c r="A533" s="41" t="s">
        <v>878</v>
      </c>
      <c r="B533" s="42" t="s">
        <v>1943</v>
      </c>
      <c r="C533" s="5" t="s">
        <v>17</v>
      </c>
      <c r="D533" s="41">
        <f t="shared" si="153"/>
        <v>7</v>
      </c>
      <c r="E533" s="41">
        <f t="shared" si="153"/>
        <v>0</v>
      </c>
      <c r="F533" s="41"/>
      <c r="G533" s="41"/>
      <c r="H533" s="280">
        <v>7</v>
      </c>
      <c r="I533" s="280">
        <v>0</v>
      </c>
      <c r="J533" s="285">
        <v>0</v>
      </c>
      <c r="K533" s="285">
        <v>0</v>
      </c>
      <c r="L533" s="41">
        <f t="shared" si="154"/>
        <v>0</v>
      </c>
      <c r="M533" s="41">
        <f t="shared" si="154"/>
        <v>0</v>
      </c>
      <c r="N533" s="41">
        <v>0</v>
      </c>
      <c r="O533" s="41"/>
      <c r="P533" s="41">
        <v>0</v>
      </c>
      <c r="Q533" s="41"/>
      <c r="IP533" s="231"/>
      <c r="IQ533" s="231"/>
      <c r="IR533" s="231"/>
      <c r="IS533" s="231"/>
      <c r="IT533" s="231"/>
    </row>
    <row r="534" spans="1:254" s="228" customFormat="1">
      <c r="A534" s="41" t="s">
        <v>1944</v>
      </c>
      <c r="B534" s="259" t="s">
        <v>1945</v>
      </c>
      <c r="C534" s="5" t="s">
        <v>21</v>
      </c>
      <c r="D534" s="41">
        <f t="shared" si="153"/>
        <v>0</v>
      </c>
      <c r="E534" s="41">
        <f t="shared" si="153"/>
        <v>0</v>
      </c>
      <c r="F534" s="41"/>
      <c r="G534" s="41"/>
      <c r="H534" s="41">
        <v>0</v>
      </c>
      <c r="I534" s="41">
        <v>0</v>
      </c>
      <c r="J534" s="285">
        <v>0</v>
      </c>
      <c r="K534" s="285">
        <v>0</v>
      </c>
      <c r="L534" s="41">
        <f t="shared" si="154"/>
        <v>0</v>
      </c>
      <c r="M534" s="41">
        <f t="shared" si="154"/>
        <v>0</v>
      </c>
      <c r="N534" s="41">
        <v>0</v>
      </c>
      <c r="O534" s="41"/>
      <c r="P534" s="41">
        <v>0</v>
      </c>
      <c r="Q534" s="41"/>
      <c r="IP534" s="231"/>
      <c r="IQ534" s="231"/>
      <c r="IR534" s="231"/>
      <c r="IS534" s="231"/>
      <c r="IT534" s="231"/>
    </row>
    <row r="535" spans="1:254" s="228" customFormat="1">
      <c r="A535" s="41" t="s">
        <v>881</v>
      </c>
      <c r="B535" s="42" t="s">
        <v>1946</v>
      </c>
      <c r="C535" s="5" t="s">
        <v>22</v>
      </c>
      <c r="D535" s="41">
        <f t="shared" si="153"/>
        <v>8</v>
      </c>
      <c r="E535" s="41">
        <f t="shared" si="153"/>
        <v>1</v>
      </c>
      <c r="F535" s="41"/>
      <c r="G535" s="41"/>
      <c r="H535" s="41">
        <v>8</v>
      </c>
      <c r="I535" s="41">
        <v>1</v>
      </c>
      <c r="J535" s="285">
        <v>0</v>
      </c>
      <c r="K535" s="285">
        <v>0</v>
      </c>
      <c r="L535" s="41">
        <f t="shared" si="154"/>
        <v>2</v>
      </c>
      <c r="M535" s="41">
        <f t="shared" si="154"/>
        <v>0</v>
      </c>
      <c r="N535" s="41">
        <v>1</v>
      </c>
      <c r="O535" s="41"/>
      <c r="P535" s="41">
        <v>1</v>
      </c>
      <c r="Q535" s="41"/>
      <c r="IP535" s="231"/>
      <c r="IQ535" s="231"/>
      <c r="IR535" s="231"/>
      <c r="IS535" s="231"/>
      <c r="IT535" s="231"/>
    </row>
    <row r="536" spans="1:254" s="228" customFormat="1">
      <c r="A536" s="41" t="s">
        <v>884</v>
      </c>
      <c r="B536" s="259" t="s">
        <v>1947</v>
      </c>
      <c r="C536" s="5" t="s">
        <v>23</v>
      </c>
      <c r="D536" s="41">
        <f t="shared" si="153"/>
        <v>5</v>
      </c>
      <c r="E536" s="41">
        <f t="shared" si="153"/>
        <v>3</v>
      </c>
      <c r="F536" s="41"/>
      <c r="G536" s="41"/>
      <c r="H536" s="41">
        <v>5</v>
      </c>
      <c r="I536" s="41">
        <v>3</v>
      </c>
      <c r="J536" s="285">
        <v>0</v>
      </c>
      <c r="K536" s="285">
        <v>0</v>
      </c>
      <c r="L536" s="41">
        <f t="shared" si="154"/>
        <v>2</v>
      </c>
      <c r="M536" s="41">
        <f t="shared" si="154"/>
        <v>0</v>
      </c>
      <c r="N536" s="41">
        <v>0</v>
      </c>
      <c r="O536" s="41"/>
      <c r="P536" s="41">
        <v>2</v>
      </c>
      <c r="Q536" s="41"/>
      <c r="IP536" s="231"/>
      <c r="IQ536" s="231"/>
      <c r="IR536" s="231"/>
      <c r="IS536" s="231"/>
      <c r="IT536" s="231"/>
    </row>
    <row r="537" spans="1:254" s="228" customFormat="1">
      <c r="A537" s="41" t="s">
        <v>628</v>
      </c>
      <c r="B537" s="42" t="s">
        <v>327</v>
      </c>
      <c r="C537" s="286" t="s">
        <v>24</v>
      </c>
      <c r="D537" s="41">
        <f t="shared" si="153"/>
        <v>30</v>
      </c>
      <c r="E537" s="41">
        <f t="shared" si="153"/>
        <v>29</v>
      </c>
      <c r="F537" s="41"/>
      <c r="G537" s="41"/>
      <c r="H537" s="41">
        <v>21</v>
      </c>
      <c r="I537" s="41">
        <v>20</v>
      </c>
      <c r="J537" s="285">
        <v>9</v>
      </c>
      <c r="K537" s="285">
        <v>9</v>
      </c>
      <c r="L537" s="41">
        <f t="shared" si="154"/>
        <v>9</v>
      </c>
      <c r="M537" s="41">
        <f t="shared" si="154"/>
        <v>0</v>
      </c>
      <c r="N537" s="41">
        <v>1</v>
      </c>
      <c r="O537" s="41"/>
      <c r="P537" s="41">
        <v>8</v>
      </c>
      <c r="Q537" s="41"/>
      <c r="IP537" s="231"/>
      <c r="IQ537" s="231"/>
      <c r="IR537" s="231"/>
      <c r="IS537" s="231"/>
      <c r="IT537" s="231"/>
    </row>
    <row r="538" spans="1:254" s="228" customFormat="1" ht="15.75" customHeight="1">
      <c r="A538" s="287" t="s">
        <v>1948</v>
      </c>
      <c r="B538" s="287"/>
      <c r="C538" s="287"/>
      <c r="D538" s="250">
        <f>+D539+D557+D577+D590+D610+D638+D657+D690+D715+D741+D762+D781+D793+D819+D848</f>
        <v>6252</v>
      </c>
      <c r="E538" s="250">
        <f t="shared" ref="E538:P538" si="155">+E539+E557+E577+E590+E610+E638+E657+E690+E715+E741+E762+E781+E793+E819+E848</f>
        <v>2408</v>
      </c>
      <c r="F538" s="250">
        <f t="shared" si="155"/>
        <v>1188</v>
      </c>
      <c r="G538" s="250">
        <f t="shared" si="155"/>
        <v>386</v>
      </c>
      <c r="H538" s="250">
        <f t="shared" si="155"/>
        <v>3697</v>
      </c>
      <c r="I538" s="250">
        <f t="shared" si="155"/>
        <v>1496</v>
      </c>
      <c r="J538" s="250">
        <f t="shared" si="155"/>
        <v>1367</v>
      </c>
      <c r="K538" s="250">
        <f t="shared" si="155"/>
        <v>526</v>
      </c>
      <c r="L538" s="250">
        <f t="shared" si="155"/>
        <v>478</v>
      </c>
      <c r="M538" s="250">
        <f t="shared" si="155"/>
        <v>155</v>
      </c>
      <c r="N538" s="250">
        <f t="shared" si="155"/>
        <v>282</v>
      </c>
      <c r="O538" s="250">
        <f t="shared" si="155"/>
        <v>70</v>
      </c>
      <c r="P538" s="250">
        <f t="shared" si="155"/>
        <v>196</v>
      </c>
      <c r="Q538" s="250">
        <f>+Q539+Q557+Q577+Q590+Q610+Q638+Q657+Q690+Q715+Q741+Q762+Q781+Q793+Q819+Q848</f>
        <v>85</v>
      </c>
      <c r="IP538" s="231"/>
      <c r="IQ538" s="231"/>
      <c r="IR538" s="231"/>
      <c r="IS538" s="231"/>
      <c r="IT538" s="231"/>
    </row>
    <row r="539" spans="1:254" s="228" customFormat="1" ht="18" customHeight="1">
      <c r="A539" s="269" t="s">
        <v>890</v>
      </c>
      <c r="B539" s="269"/>
      <c r="C539" s="269"/>
      <c r="D539" s="250">
        <f>SUM(D540:D556)</f>
        <v>476</v>
      </c>
      <c r="E539" s="250">
        <f t="shared" ref="E539:Q539" si="156">SUM(E540:E556)</f>
        <v>67</v>
      </c>
      <c r="F539" s="250">
        <f t="shared" si="156"/>
        <v>123</v>
      </c>
      <c r="G539" s="250">
        <f t="shared" si="156"/>
        <v>16</v>
      </c>
      <c r="H539" s="250">
        <f t="shared" si="156"/>
        <v>240</v>
      </c>
      <c r="I539" s="250">
        <f t="shared" si="156"/>
        <v>31</v>
      </c>
      <c r="J539" s="250">
        <f t="shared" si="156"/>
        <v>113</v>
      </c>
      <c r="K539" s="250">
        <f t="shared" si="156"/>
        <v>20</v>
      </c>
      <c r="L539" s="250">
        <f t="shared" si="156"/>
        <v>90</v>
      </c>
      <c r="M539" s="250">
        <f t="shared" si="156"/>
        <v>5</v>
      </c>
      <c r="N539" s="250">
        <f t="shared" si="156"/>
        <v>69</v>
      </c>
      <c r="O539" s="250">
        <f t="shared" si="156"/>
        <v>5</v>
      </c>
      <c r="P539" s="250">
        <f t="shared" si="156"/>
        <v>21</v>
      </c>
      <c r="Q539" s="250">
        <f t="shared" si="156"/>
        <v>0</v>
      </c>
      <c r="IP539" s="231"/>
      <c r="IQ539" s="231"/>
      <c r="IR539" s="231"/>
      <c r="IS539" s="231"/>
      <c r="IT539" s="231"/>
    </row>
    <row r="540" spans="1:254" s="228" customFormat="1">
      <c r="A540" s="33" t="s">
        <v>59</v>
      </c>
      <c r="B540" s="46" t="s">
        <v>1022</v>
      </c>
      <c r="C540" s="45" t="s">
        <v>14</v>
      </c>
      <c r="D540" s="35">
        <f>+F540+H540+J540</f>
        <v>53</v>
      </c>
      <c r="E540" s="33">
        <f>+G540+I540+K540</f>
        <v>25</v>
      </c>
      <c r="F540" s="33">
        <v>0</v>
      </c>
      <c r="G540" s="33">
        <v>0</v>
      </c>
      <c r="H540" s="35">
        <v>35</v>
      </c>
      <c r="I540" s="33">
        <v>16</v>
      </c>
      <c r="J540" s="33">
        <v>18</v>
      </c>
      <c r="K540" s="33">
        <v>9</v>
      </c>
      <c r="L540" s="33">
        <f>+N540+P540</f>
        <v>5</v>
      </c>
      <c r="M540" s="33">
        <f>+O540+Q540</f>
        <v>2</v>
      </c>
      <c r="N540" s="33">
        <v>3</v>
      </c>
      <c r="O540" s="33">
        <v>2</v>
      </c>
      <c r="P540" s="33">
        <v>2</v>
      </c>
      <c r="Q540" s="41">
        <v>0</v>
      </c>
      <c r="IP540" s="231"/>
      <c r="IQ540" s="231"/>
      <c r="IR540" s="231"/>
      <c r="IS540" s="231"/>
      <c r="IT540" s="231"/>
    </row>
    <row r="541" spans="1:254" s="228" customFormat="1">
      <c r="A541" s="35" t="s">
        <v>617</v>
      </c>
      <c r="B541" s="259" t="s">
        <v>370</v>
      </c>
      <c r="C541" s="45" t="s">
        <v>15</v>
      </c>
      <c r="D541" s="35">
        <f t="shared" ref="D541:E556" si="157">+F541+H541+J541</f>
        <v>24</v>
      </c>
      <c r="E541" s="33">
        <f t="shared" si="157"/>
        <v>7</v>
      </c>
      <c r="F541" s="33">
        <v>0</v>
      </c>
      <c r="G541" s="33">
        <v>0</v>
      </c>
      <c r="H541" s="35">
        <v>16</v>
      </c>
      <c r="I541" s="33">
        <v>6</v>
      </c>
      <c r="J541" s="33">
        <v>8</v>
      </c>
      <c r="K541" s="33">
        <v>1</v>
      </c>
      <c r="L541" s="33">
        <f t="shared" ref="L541:M556" si="158">+N541+P541</f>
        <v>2</v>
      </c>
      <c r="M541" s="33">
        <f t="shared" si="158"/>
        <v>0</v>
      </c>
      <c r="N541" s="33">
        <v>2</v>
      </c>
      <c r="O541" s="33">
        <v>0</v>
      </c>
      <c r="P541" s="33">
        <v>0</v>
      </c>
      <c r="Q541" s="41">
        <v>0</v>
      </c>
      <c r="IP541" s="231"/>
      <c r="IQ541" s="231"/>
      <c r="IR541" s="231"/>
      <c r="IS541" s="231"/>
      <c r="IT541" s="231"/>
    </row>
    <row r="542" spans="1:254" s="228" customFormat="1">
      <c r="A542" s="35" t="s">
        <v>241</v>
      </c>
      <c r="B542" s="259" t="s">
        <v>204</v>
      </c>
      <c r="C542" s="45" t="s">
        <v>16</v>
      </c>
      <c r="D542" s="35">
        <f t="shared" si="157"/>
        <v>47</v>
      </c>
      <c r="E542" s="33">
        <f t="shared" si="157"/>
        <v>9</v>
      </c>
      <c r="F542" s="33">
        <v>0</v>
      </c>
      <c r="G542" s="33">
        <v>0</v>
      </c>
      <c r="H542" s="35">
        <v>22</v>
      </c>
      <c r="I542" s="33">
        <v>2</v>
      </c>
      <c r="J542" s="33">
        <v>25</v>
      </c>
      <c r="K542" s="33">
        <v>7</v>
      </c>
      <c r="L542" s="33">
        <f t="shared" si="158"/>
        <v>11</v>
      </c>
      <c r="M542" s="33">
        <f t="shared" si="158"/>
        <v>1</v>
      </c>
      <c r="N542" s="33">
        <v>9</v>
      </c>
      <c r="O542" s="33">
        <v>1</v>
      </c>
      <c r="P542" s="33">
        <v>2</v>
      </c>
      <c r="Q542" s="41">
        <v>0</v>
      </c>
      <c r="IP542" s="231"/>
      <c r="IQ542" s="231"/>
      <c r="IR542" s="231"/>
      <c r="IS542" s="231"/>
      <c r="IT542" s="231"/>
    </row>
    <row r="543" spans="1:254" s="228" customFormat="1">
      <c r="A543" s="35" t="s">
        <v>47</v>
      </c>
      <c r="B543" s="259" t="s">
        <v>48</v>
      </c>
      <c r="C543" s="45" t="s">
        <v>17</v>
      </c>
      <c r="D543" s="35">
        <f t="shared" si="157"/>
        <v>36</v>
      </c>
      <c r="E543" s="33">
        <f t="shared" si="157"/>
        <v>0</v>
      </c>
      <c r="F543" s="33">
        <v>0</v>
      </c>
      <c r="G543" s="33">
        <v>0</v>
      </c>
      <c r="H543" s="35">
        <v>13</v>
      </c>
      <c r="I543" s="33">
        <v>0</v>
      </c>
      <c r="J543" s="33">
        <v>23</v>
      </c>
      <c r="K543" s="33">
        <v>0</v>
      </c>
      <c r="L543" s="33">
        <f t="shared" si="158"/>
        <v>0</v>
      </c>
      <c r="M543" s="33">
        <f t="shared" si="158"/>
        <v>0</v>
      </c>
      <c r="N543" s="33">
        <v>0</v>
      </c>
      <c r="O543" s="33">
        <v>0</v>
      </c>
      <c r="P543" s="33">
        <v>0</v>
      </c>
      <c r="Q543" s="41">
        <v>0</v>
      </c>
      <c r="IP543" s="231"/>
      <c r="IQ543" s="231"/>
      <c r="IR543" s="231"/>
      <c r="IS543" s="231"/>
      <c r="IT543" s="231"/>
    </row>
    <row r="544" spans="1:254" s="228" customFormat="1">
      <c r="A544" s="35" t="s">
        <v>65</v>
      </c>
      <c r="B544" s="259" t="s">
        <v>66</v>
      </c>
      <c r="C544" s="45" t="s">
        <v>21</v>
      </c>
      <c r="D544" s="35">
        <f t="shared" si="157"/>
        <v>64</v>
      </c>
      <c r="E544" s="33">
        <f t="shared" si="157"/>
        <v>6</v>
      </c>
      <c r="F544" s="33">
        <v>0</v>
      </c>
      <c r="G544" s="33">
        <v>0</v>
      </c>
      <c r="H544" s="35">
        <v>50</v>
      </c>
      <c r="I544" s="33">
        <v>3</v>
      </c>
      <c r="J544" s="33">
        <v>14</v>
      </c>
      <c r="K544" s="33">
        <v>3</v>
      </c>
      <c r="L544" s="33">
        <f t="shared" si="158"/>
        <v>30</v>
      </c>
      <c r="M544" s="33">
        <f t="shared" si="158"/>
        <v>1</v>
      </c>
      <c r="N544" s="33">
        <v>30</v>
      </c>
      <c r="O544" s="33">
        <v>1</v>
      </c>
      <c r="P544" s="33">
        <v>0</v>
      </c>
      <c r="Q544" s="41">
        <v>0</v>
      </c>
      <c r="IP544" s="231"/>
      <c r="IQ544" s="231"/>
      <c r="IR544" s="231"/>
      <c r="IS544" s="231"/>
      <c r="IT544" s="231"/>
    </row>
    <row r="545" spans="1:254" s="228" customFormat="1">
      <c r="A545" s="35" t="s">
        <v>50</v>
      </c>
      <c r="B545" s="259" t="s">
        <v>51</v>
      </c>
      <c r="C545" s="45" t="s">
        <v>22</v>
      </c>
      <c r="D545" s="35">
        <f t="shared" si="157"/>
        <v>50</v>
      </c>
      <c r="E545" s="33">
        <f t="shared" si="157"/>
        <v>1</v>
      </c>
      <c r="F545" s="33">
        <v>0</v>
      </c>
      <c r="G545" s="33">
        <v>0</v>
      </c>
      <c r="H545" s="35">
        <v>38</v>
      </c>
      <c r="I545" s="33">
        <v>1</v>
      </c>
      <c r="J545" s="33">
        <v>12</v>
      </c>
      <c r="K545" s="33">
        <v>0</v>
      </c>
      <c r="L545" s="33">
        <f t="shared" si="158"/>
        <v>17</v>
      </c>
      <c r="M545" s="33">
        <f t="shared" si="158"/>
        <v>0</v>
      </c>
      <c r="N545" s="33">
        <v>15</v>
      </c>
      <c r="O545" s="33">
        <v>0</v>
      </c>
      <c r="P545" s="33">
        <v>2</v>
      </c>
      <c r="Q545" s="41">
        <v>0</v>
      </c>
      <c r="IP545" s="231"/>
      <c r="IQ545" s="231"/>
      <c r="IR545" s="231"/>
      <c r="IS545" s="231"/>
      <c r="IT545" s="231"/>
    </row>
    <row r="546" spans="1:254" s="228" customFormat="1" ht="28.5">
      <c r="A546" s="35" t="s">
        <v>1949</v>
      </c>
      <c r="B546" s="259" t="s">
        <v>1950</v>
      </c>
      <c r="C546" s="45" t="s">
        <v>23</v>
      </c>
      <c r="D546" s="35">
        <f t="shared" si="157"/>
        <v>10</v>
      </c>
      <c r="E546" s="33">
        <f t="shared" si="157"/>
        <v>2</v>
      </c>
      <c r="F546" s="33">
        <v>0</v>
      </c>
      <c r="G546" s="33">
        <v>0</v>
      </c>
      <c r="H546" s="35">
        <v>10</v>
      </c>
      <c r="I546" s="33">
        <v>2</v>
      </c>
      <c r="J546" s="33">
        <v>0</v>
      </c>
      <c r="K546" s="33">
        <v>0</v>
      </c>
      <c r="L546" s="33">
        <f t="shared" si="158"/>
        <v>1</v>
      </c>
      <c r="M546" s="33">
        <f t="shared" si="158"/>
        <v>0</v>
      </c>
      <c r="N546" s="33">
        <v>1</v>
      </c>
      <c r="O546" s="33">
        <v>0</v>
      </c>
      <c r="P546" s="33">
        <v>0</v>
      </c>
      <c r="Q546" s="41">
        <v>0</v>
      </c>
      <c r="IP546" s="231"/>
      <c r="IQ546" s="231"/>
      <c r="IR546" s="231"/>
      <c r="IS546" s="231"/>
      <c r="IT546" s="231"/>
    </row>
    <row r="547" spans="1:254" s="228" customFormat="1">
      <c r="A547" s="35" t="s">
        <v>165</v>
      </c>
      <c r="B547" s="259" t="s">
        <v>80</v>
      </c>
      <c r="C547" s="45" t="s">
        <v>24</v>
      </c>
      <c r="D547" s="35">
        <f t="shared" si="157"/>
        <v>43</v>
      </c>
      <c r="E547" s="33">
        <f t="shared" si="157"/>
        <v>0</v>
      </c>
      <c r="F547" s="33">
        <v>0</v>
      </c>
      <c r="G547" s="33">
        <v>0</v>
      </c>
      <c r="H547" s="35">
        <v>33</v>
      </c>
      <c r="I547" s="33">
        <v>0</v>
      </c>
      <c r="J547" s="33">
        <v>10</v>
      </c>
      <c r="K547" s="33">
        <v>0</v>
      </c>
      <c r="L547" s="33">
        <f t="shared" si="158"/>
        <v>8</v>
      </c>
      <c r="M547" s="33">
        <f t="shared" si="158"/>
        <v>0</v>
      </c>
      <c r="N547" s="33">
        <v>6</v>
      </c>
      <c r="O547" s="33">
        <v>0</v>
      </c>
      <c r="P547" s="33">
        <v>2</v>
      </c>
      <c r="Q547" s="41">
        <v>0</v>
      </c>
      <c r="IP547" s="231"/>
      <c r="IQ547" s="231"/>
      <c r="IR547" s="231"/>
      <c r="IS547" s="231"/>
      <c r="IT547" s="231"/>
    </row>
    <row r="548" spans="1:254" s="228" customFormat="1" ht="28.5">
      <c r="A548" s="35" t="s">
        <v>168</v>
      </c>
      <c r="B548" s="259" t="s">
        <v>1856</v>
      </c>
      <c r="C548" s="45" t="s">
        <v>25</v>
      </c>
      <c r="D548" s="35">
        <f t="shared" si="157"/>
        <v>13</v>
      </c>
      <c r="E548" s="33">
        <f t="shared" si="157"/>
        <v>1</v>
      </c>
      <c r="F548" s="33">
        <v>0</v>
      </c>
      <c r="G548" s="33">
        <v>0</v>
      </c>
      <c r="H548" s="35">
        <v>10</v>
      </c>
      <c r="I548" s="33">
        <v>1</v>
      </c>
      <c r="J548" s="33">
        <v>3</v>
      </c>
      <c r="K548" s="33">
        <v>0</v>
      </c>
      <c r="L548" s="33">
        <f t="shared" si="158"/>
        <v>3</v>
      </c>
      <c r="M548" s="33">
        <f t="shared" si="158"/>
        <v>1</v>
      </c>
      <c r="N548" s="33">
        <v>3</v>
      </c>
      <c r="O548" s="33">
        <v>1</v>
      </c>
      <c r="P548" s="33">
        <v>0</v>
      </c>
      <c r="Q548" s="41">
        <v>0</v>
      </c>
      <c r="IP548" s="231"/>
      <c r="IQ548" s="231"/>
      <c r="IR548" s="231"/>
      <c r="IS548" s="231"/>
      <c r="IT548" s="231"/>
    </row>
    <row r="549" spans="1:254" s="228" customFormat="1">
      <c r="A549" s="35" t="s">
        <v>44</v>
      </c>
      <c r="B549" s="259" t="s">
        <v>45</v>
      </c>
      <c r="C549" s="45" t="s">
        <v>26</v>
      </c>
      <c r="D549" s="35">
        <f t="shared" si="157"/>
        <v>13</v>
      </c>
      <c r="E549" s="33">
        <f t="shared" si="157"/>
        <v>0</v>
      </c>
      <c r="F549" s="33">
        <v>0</v>
      </c>
      <c r="G549" s="33">
        <v>0</v>
      </c>
      <c r="H549" s="35">
        <v>13</v>
      </c>
      <c r="I549" s="33">
        <v>0</v>
      </c>
      <c r="J549" s="33">
        <v>0</v>
      </c>
      <c r="K549" s="33">
        <v>0</v>
      </c>
      <c r="L549" s="33">
        <f t="shared" si="158"/>
        <v>0</v>
      </c>
      <c r="M549" s="33">
        <f t="shared" si="158"/>
        <v>0</v>
      </c>
      <c r="N549" s="33">
        <v>0</v>
      </c>
      <c r="O549" s="33">
        <v>0</v>
      </c>
      <c r="P549" s="33">
        <v>0</v>
      </c>
      <c r="Q549" s="41">
        <v>0</v>
      </c>
      <c r="IP549" s="231"/>
      <c r="IQ549" s="231"/>
      <c r="IR549" s="231"/>
      <c r="IS549" s="231"/>
      <c r="IT549" s="231"/>
    </row>
    <row r="550" spans="1:254" s="228" customFormat="1">
      <c r="A550" s="35" t="s">
        <v>1398</v>
      </c>
      <c r="B550" s="259" t="s">
        <v>1951</v>
      </c>
      <c r="C550" s="45" t="s">
        <v>1803</v>
      </c>
      <c r="D550" s="35">
        <f t="shared" si="157"/>
        <v>16</v>
      </c>
      <c r="E550" s="33">
        <f t="shared" si="157"/>
        <v>6</v>
      </c>
      <c r="F550" s="35">
        <v>16</v>
      </c>
      <c r="G550" s="33">
        <v>6</v>
      </c>
      <c r="H550" s="33">
        <v>0</v>
      </c>
      <c r="I550" s="33">
        <v>0</v>
      </c>
      <c r="J550" s="33">
        <v>0</v>
      </c>
      <c r="K550" s="33">
        <v>0</v>
      </c>
      <c r="L550" s="33">
        <f t="shared" si="158"/>
        <v>0</v>
      </c>
      <c r="M550" s="33">
        <f t="shared" si="158"/>
        <v>0</v>
      </c>
      <c r="N550" s="33">
        <v>0</v>
      </c>
      <c r="O550" s="33">
        <v>0</v>
      </c>
      <c r="P550" s="33">
        <v>0</v>
      </c>
      <c r="Q550" s="41">
        <v>0</v>
      </c>
      <c r="IP550" s="231"/>
      <c r="IQ550" s="231"/>
      <c r="IR550" s="231"/>
      <c r="IS550" s="231"/>
      <c r="IT550" s="231"/>
    </row>
    <row r="551" spans="1:254" s="228" customFormat="1">
      <c r="A551" s="281" t="s">
        <v>1465</v>
      </c>
      <c r="B551" s="259" t="s">
        <v>1043</v>
      </c>
      <c r="C551" s="45" t="s">
        <v>27</v>
      </c>
      <c r="D551" s="35">
        <f t="shared" si="157"/>
        <v>28</v>
      </c>
      <c r="E551" s="33">
        <f t="shared" si="157"/>
        <v>3</v>
      </c>
      <c r="F551" s="35">
        <v>28</v>
      </c>
      <c r="G551" s="33">
        <v>3</v>
      </c>
      <c r="H551" s="33">
        <v>0</v>
      </c>
      <c r="I551" s="33">
        <v>0</v>
      </c>
      <c r="J551" s="33">
        <v>0</v>
      </c>
      <c r="K551" s="33">
        <v>0</v>
      </c>
      <c r="L551" s="33">
        <f t="shared" si="158"/>
        <v>9</v>
      </c>
      <c r="M551" s="33">
        <f t="shared" si="158"/>
        <v>0</v>
      </c>
      <c r="N551" s="33">
        <v>0</v>
      </c>
      <c r="O551" s="33">
        <v>0</v>
      </c>
      <c r="P551" s="33">
        <v>9</v>
      </c>
      <c r="Q551" s="41">
        <v>0</v>
      </c>
      <c r="IP551" s="231"/>
      <c r="IQ551" s="231"/>
      <c r="IR551" s="231"/>
      <c r="IS551" s="231"/>
      <c r="IT551" s="231"/>
    </row>
    <row r="552" spans="1:254" s="228" customFormat="1">
      <c r="A552" s="281" t="s">
        <v>1462</v>
      </c>
      <c r="B552" s="46" t="s">
        <v>905</v>
      </c>
      <c r="C552" s="45" t="s">
        <v>28</v>
      </c>
      <c r="D552" s="35">
        <f t="shared" si="157"/>
        <v>22</v>
      </c>
      <c r="E552" s="33">
        <f t="shared" si="157"/>
        <v>0</v>
      </c>
      <c r="F552" s="35">
        <v>22</v>
      </c>
      <c r="G552" s="33">
        <v>0</v>
      </c>
      <c r="H552" s="33">
        <v>0</v>
      </c>
      <c r="I552" s="33">
        <v>0</v>
      </c>
      <c r="J552" s="33">
        <v>0</v>
      </c>
      <c r="K552" s="33">
        <v>0</v>
      </c>
      <c r="L552" s="33">
        <f t="shared" si="158"/>
        <v>1</v>
      </c>
      <c r="M552" s="33">
        <f t="shared" si="158"/>
        <v>0</v>
      </c>
      <c r="N552" s="33">
        <v>0</v>
      </c>
      <c r="O552" s="33">
        <v>0</v>
      </c>
      <c r="P552" s="33">
        <v>1</v>
      </c>
      <c r="Q552" s="41">
        <v>0</v>
      </c>
      <c r="IP552" s="231"/>
      <c r="IQ552" s="231"/>
      <c r="IR552" s="231"/>
      <c r="IS552" s="231"/>
      <c r="IT552" s="231"/>
    </row>
    <row r="553" spans="1:254" s="228" customFormat="1" ht="28.5">
      <c r="A553" s="35" t="s">
        <v>907</v>
      </c>
      <c r="B553" s="259" t="s">
        <v>1952</v>
      </c>
      <c r="C553" s="45" t="s">
        <v>29</v>
      </c>
      <c r="D553" s="35">
        <f t="shared" si="157"/>
        <v>27</v>
      </c>
      <c r="E553" s="33">
        <f t="shared" si="157"/>
        <v>1</v>
      </c>
      <c r="F553" s="35">
        <v>27</v>
      </c>
      <c r="G553" s="33">
        <v>1</v>
      </c>
      <c r="H553" s="33">
        <v>0</v>
      </c>
      <c r="I553" s="33">
        <v>0</v>
      </c>
      <c r="J553" s="33">
        <v>0</v>
      </c>
      <c r="K553" s="33">
        <v>0</v>
      </c>
      <c r="L553" s="33">
        <f t="shared" si="158"/>
        <v>2</v>
      </c>
      <c r="M553" s="33">
        <f t="shared" si="158"/>
        <v>0</v>
      </c>
      <c r="N553" s="33">
        <v>0</v>
      </c>
      <c r="O553" s="33">
        <v>0</v>
      </c>
      <c r="P553" s="33">
        <v>2</v>
      </c>
      <c r="Q553" s="41">
        <v>0</v>
      </c>
      <c r="IP553" s="231"/>
      <c r="IQ553" s="231"/>
      <c r="IR553" s="231"/>
      <c r="IS553" s="231"/>
      <c r="IT553" s="231"/>
    </row>
    <row r="554" spans="1:254" s="228" customFormat="1" ht="28.5">
      <c r="A554" s="281" t="s">
        <v>1953</v>
      </c>
      <c r="B554" s="259" t="s">
        <v>899</v>
      </c>
      <c r="C554" s="45" t="s">
        <v>30</v>
      </c>
      <c r="D554" s="35">
        <f t="shared" si="157"/>
        <v>4</v>
      </c>
      <c r="E554" s="33">
        <f t="shared" si="157"/>
        <v>2</v>
      </c>
      <c r="F554" s="35">
        <v>4</v>
      </c>
      <c r="G554" s="33">
        <v>2</v>
      </c>
      <c r="H554" s="33">
        <v>0</v>
      </c>
      <c r="I554" s="33">
        <v>0</v>
      </c>
      <c r="J554" s="33">
        <v>0</v>
      </c>
      <c r="K554" s="33">
        <v>0</v>
      </c>
      <c r="L554" s="33">
        <f t="shared" si="158"/>
        <v>0</v>
      </c>
      <c r="M554" s="33">
        <f t="shared" si="158"/>
        <v>0</v>
      </c>
      <c r="N554" s="33">
        <v>0</v>
      </c>
      <c r="O554" s="33">
        <v>0</v>
      </c>
      <c r="P554" s="33">
        <v>0</v>
      </c>
      <c r="Q554" s="41">
        <v>0</v>
      </c>
      <c r="IP554" s="231"/>
      <c r="IQ554" s="231"/>
      <c r="IR554" s="231"/>
      <c r="IS554" s="231"/>
      <c r="IT554" s="231"/>
    </row>
    <row r="555" spans="1:254" s="228" customFormat="1">
      <c r="A555" s="35" t="s">
        <v>1954</v>
      </c>
      <c r="B555" s="259" t="s">
        <v>947</v>
      </c>
      <c r="C555" s="45" t="s">
        <v>31</v>
      </c>
      <c r="D555" s="35">
        <f t="shared" si="157"/>
        <v>21</v>
      </c>
      <c r="E555" s="33">
        <f t="shared" si="157"/>
        <v>3</v>
      </c>
      <c r="F555" s="35">
        <v>21</v>
      </c>
      <c r="G555" s="33">
        <v>3</v>
      </c>
      <c r="H555" s="33">
        <v>0</v>
      </c>
      <c r="I555" s="33">
        <v>0</v>
      </c>
      <c r="J555" s="33">
        <v>0</v>
      </c>
      <c r="K555" s="33">
        <v>0</v>
      </c>
      <c r="L555" s="33">
        <f t="shared" si="158"/>
        <v>1</v>
      </c>
      <c r="M555" s="33">
        <f t="shared" si="158"/>
        <v>0</v>
      </c>
      <c r="N555" s="33">
        <v>0</v>
      </c>
      <c r="O555" s="33">
        <v>0</v>
      </c>
      <c r="P555" s="33">
        <v>1</v>
      </c>
      <c r="Q555" s="41">
        <v>0</v>
      </c>
      <c r="IP555" s="231"/>
      <c r="IQ555" s="231"/>
      <c r="IR555" s="231"/>
      <c r="IS555" s="231"/>
      <c r="IT555" s="231"/>
    </row>
    <row r="556" spans="1:254" s="228" customFormat="1">
      <c r="A556" s="41" t="s">
        <v>1955</v>
      </c>
      <c r="B556" s="259" t="s">
        <v>924</v>
      </c>
      <c r="C556" s="45" t="s">
        <v>32</v>
      </c>
      <c r="D556" s="35">
        <f t="shared" si="157"/>
        <v>5</v>
      </c>
      <c r="E556" s="33">
        <f t="shared" si="157"/>
        <v>1</v>
      </c>
      <c r="F556" s="35">
        <v>5</v>
      </c>
      <c r="G556" s="33">
        <v>1</v>
      </c>
      <c r="H556" s="33">
        <v>0</v>
      </c>
      <c r="I556" s="33">
        <v>0</v>
      </c>
      <c r="J556" s="33">
        <v>0</v>
      </c>
      <c r="K556" s="33">
        <v>0</v>
      </c>
      <c r="L556" s="33">
        <f t="shared" si="158"/>
        <v>0</v>
      </c>
      <c r="M556" s="33">
        <f t="shared" si="158"/>
        <v>0</v>
      </c>
      <c r="N556" s="33">
        <v>0</v>
      </c>
      <c r="O556" s="33">
        <v>0</v>
      </c>
      <c r="P556" s="33">
        <v>0</v>
      </c>
      <c r="Q556" s="41">
        <v>0</v>
      </c>
      <c r="IP556" s="231"/>
      <c r="IQ556" s="231"/>
      <c r="IR556" s="231"/>
      <c r="IS556" s="231"/>
      <c r="IT556" s="231"/>
    </row>
    <row r="557" spans="1:254" s="228" customFormat="1" ht="18" customHeight="1">
      <c r="A557" s="269" t="s">
        <v>1956</v>
      </c>
      <c r="B557" s="269"/>
      <c r="C557" s="269"/>
      <c r="D557" s="250">
        <f>SUM(D558:D576)</f>
        <v>452</v>
      </c>
      <c r="E557" s="250">
        <f t="shared" ref="E557:Q557" si="159">SUM(E558:E576)</f>
        <v>261</v>
      </c>
      <c r="F557" s="250">
        <f t="shared" si="159"/>
        <v>79</v>
      </c>
      <c r="G557" s="250">
        <f t="shared" si="159"/>
        <v>43</v>
      </c>
      <c r="H557" s="250">
        <f t="shared" si="159"/>
        <v>128</v>
      </c>
      <c r="I557" s="250">
        <f t="shared" si="159"/>
        <v>76</v>
      </c>
      <c r="J557" s="250">
        <f t="shared" si="159"/>
        <v>245</v>
      </c>
      <c r="K557" s="250">
        <f t="shared" si="159"/>
        <v>142</v>
      </c>
      <c r="L557" s="250">
        <f t="shared" si="159"/>
        <v>0</v>
      </c>
      <c r="M557" s="250">
        <f t="shared" si="159"/>
        <v>0</v>
      </c>
      <c r="N557" s="250">
        <f t="shared" si="159"/>
        <v>0</v>
      </c>
      <c r="O557" s="250">
        <f t="shared" si="159"/>
        <v>0</v>
      </c>
      <c r="P557" s="250">
        <f t="shared" si="159"/>
        <v>0</v>
      </c>
      <c r="Q557" s="250">
        <f t="shared" si="159"/>
        <v>0</v>
      </c>
      <c r="IP557" s="231"/>
      <c r="IQ557" s="231"/>
      <c r="IR557" s="231"/>
      <c r="IS557" s="231"/>
      <c r="IT557" s="231"/>
    </row>
    <row r="558" spans="1:254" s="228" customFormat="1">
      <c r="A558" s="41" t="s">
        <v>617</v>
      </c>
      <c r="B558" s="46" t="s">
        <v>370</v>
      </c>
      <c r="C558" s="5" t="s">
        <v>14</v>
      </c>
      <c r="D558" s="41">
        <f>+F558+H558+J558</f>
        <v>20</v>
      </c>
      <c r="E558" s="41">
        <f>+G558+I558+K558</f>
        <v>0</v>
      </c>
      <c r="F558" s="41"/>
      <c r="G558" s="41"/>
      <c r="H558" s="281"/>
      <c r="I558" s="281"/>
      <c r="J558" s="41">
        <v>20</v>
      </c>
      <c r="K558" s="45">
        <v>0</v>
      </c>
      <c r="L558" s="41"/>
      <c r="M558" s="41"/>
      <c r="N558" s="41"/>
      <c r="O558" s="41"/>
      <c r="P558" s="41"/>
      <c r="Q558" s="41"/>
      <c r="IP558" s="231"/>
      <c r="IQ558" s="231"/>
      <c r="IR558" s="231"/>
      <c r="IS558" s="231"/>
      <c r="IT558" s="231"/>
    </row>
    <row r="559" spans="1:254" s="228" customFormat="1">
      <c r="A559" s="33" t="s">
        <v>635</v>
      </c>
      <c r="B559" s="46" t="s">
        <v>367</v>
      </c>
      <c r="C559" s="5" t="s">
        <v>15</v>
      </c>
      <c r="D559" s="41">
        <f t="shared" ref="D559:E576" si="160">+F559+H559+J559</f>
        <v>23</v>
      </c>
      <c r="E559" s="41">
        <f t="shared" si="160"/>
        <v>0</v>
      </c>
      <c r="F559" s="41"/>
      <c r="G559" s="41"/>
      <c r="H559" s="281">
        <v>14</v>
      </c>
      <c r="I559" s="281">
        <v>0</v>
      </c>
      <c r="J559" s="45">
        <v>9</v>
      </c>
      <c r="K559" s="45">
        <v>0</v>
      </c>
      <c r="L559" s="41"/>
      <c r="M559" s="41"/>
      <c r="N559" s="41"/>
      <c r="O559" s="41"/>
      <c r="P559" s="41"/>
      <c r="Q559" s="41"/>
      <c r="IP559" s="231"/>
      <c r="IQ559" s="231"/>
      <c r="IR559" s="231"/>
      <c r="IS559" s="231"/>
      <c r="IT559" s="231"/>
    </row>
    <row r="560" spans="1:254" s="228" customFormat="1">
      <c r="A560" s="33" t="s">
        <v>59</v>
      </c>
      <c r="B560" s="46" t="s">
        <v>1022</v>
      </c>
      <c r="C560" s="5" t="s">
        <v>16</v>
      </c>
      <c r="D560" s="41">
        <f t="shared" si="160"/>
        <v>33</v>
      </c>
      <c r="E560" s="41">
        <f t="shared" si="160"/>
        <v>9</v>
      </c>
      <c r="F560" s="41"/>
      <c r="G560" s="41"/>
      <c r="H560" s="41">
        <v>13</v>
      </c>
      <c r="I560" s="41">
        <v>9</v>
      </c>
      <c r="J560" s="41">
        <v>20</v>
      </c>
      <c r="K560" s="45">
        <v>0</v>
      </c>
      <c r="L560" s="41"/>
      <c r="M560" s="41"/>
      <c r="N560" s="41"/>
      <c r="O560" s="41"/>
      <c r="P560" s="41"/>
      <c r="Q560" s="41"/>
      <c r="IP560" s="231"/>
      <c r="IQ560" s="231"/>
      <c r="IR560" s="231"/>
      <c r="IS560" s="231"/>
      <c r="IT560" s="231"/>
    </row>
    <row r="561" spans="1:254" s="228" customFormat="1">
      <c r="A561" s="33" t="s">
        <v>50</v>
      </c>
      <c r="B561" s="46" t="s">
        <v>51</v>
      </c>
      <c r="C561" s="5" t="s">
        <v>17</v>
      </c>
      <c r="D561" s="41">
        <f t="shared" si="160"/>
        <v>14</v>
      </c>
      <c r="E561" s="41">
        <f t="shared" si="160"/>
        <v>0</v>
      </c>
      <c r="F561" s="41"/>
      <c r="G561" s="41"/>
      <c r="H561" s="41">
        <v>14</v>
      </c>
      <c r="I561" s="41">
        <v>0</v>
      </c>
      <c r="J561" s="41"/>
      <c r="K561" s="41"/>
      <c r="L561" s="41"/>
      <c r="M561" s="41"/>
      <c r="N561" s="41"/>
      <c r="O561" s="41"/>
      <c r="P561" s="41"/>
      <c r="Q561" s="41"/>
      <c r="IP561" s="231"/>
      <c r="IQ561" s="231"/>
      <c r="IR561" s="231"/>
      <c r="IS561" s="231"/>
      <c r="IT561" s="231"/>
    </row>
    <row r="562" spans="1:254" s="228" customFormat="1">
      <c r="A562" s="33" t="s">
        <v>44</v>
      </c>
      <c r="B562" s="259" t="s">
        <v>45</v>
      </c>
      <c r="C562" s="5" t="s">
        <v>21</v>
      </c>
      <c r="D562" s="41">
        <f t="shared" si="160"/>
        <v>14</v>
      </c>
      <c r="E562" s="41">
        <f t="shared" si="160"/>
        <v>0</v>
      </c>
      <c r="F562" s="41"/>
      <c r="G562" s="41"/>
      <c r="H562" s="41">
        <v>14</v>
      </c>
      <c r="I562" s="41">
        <v>0</v>
      </c>
      <c r="J562" s="41"/>
      <c r="K562" s="41"/>
      <c r="L562" s="41"/>
      <c r="M562" s="41"/>
      <c r="N562" s="41"/>
      <c r="O562" s="41"/>
      <c r="P562" s="41"/>
      <c r="Q562" s="41"/>
      <c r="IP562" s="231"/>
      <c r="IQ562" s="231"/>
      <c r="IR562" s="231"/>
      <c r="IS562" s="231"/>
      <c r="IT562" s="231"/>
    </row>
    <row r="563" spans="1:254" s="228" customFormat="1">
      <c r="A563" s="33" t="s">
        <v>53</v>
      </c>
      <c r="B563" s="46" t="s">
        <v>173</v>
      </c>
      <c r="C563" s="5" t="s">
        <v>22</v>
      </c>
      <c r="D563" s="41">
        <f t="shared" si="160"/>
        <v>45</v>
      </c>
      <c r="E563" s="41">
        <f t="shared" si="160"/>
        <v>40</v>
      </c>
      <c r="F563" s="41"/>
      <c r="G563" s="41"/>
      <c r="H563" s="41">
        <v>24</v>
      </c>
      <c r="I563" s="41">
        <v>21</v>
      </c>
      <c r="J563" s="41">
        <v>21</v>
      </c>
      <c r="K563" s="41">
        <v>19</v>
      </c>
      <c r="L563" s="41"/>
      <c r="M563" s="41"/>
      <c r="N563" s="41"/>
      <c r="O563" s="41"/>
      <c r="P563" s="41"/>
      <c r="Q563" s="41"/>
      <c r="IP563" s="231"/>
      <c r="IQ563" s="231"/>
      <c r="IR563" s="231"/>
      <c r="IS563" s="231"/>
      <c r="IT563" s="231"/>
    </row>
    <row r="564" spans="1:254" s="228" customFormat="1" ht="28.5">
      <c r="A564" s="35" t="s">
        <v>1415</v>
      </c>
      <c r="B564" s="259" t="s">
        <v>408</v>
      </c>
      <c r="C564" s="5" t="s">
        <v>23</v>
      </c>
      <c r="D564" s="41">
        <f t="shared" si="160"/>
        <v>31</v>
      </c>
      <c r="E564" s="41">
        <f t="shared" si="160"/>
        <v>25</v>
      </c>
      <c r="F564" s="41"/>
      <c r="G564" s="41"/>
      <c r="H564" s="41">
        <v>0</v>
      </c>
      <c r="I564" s="41">
        <v>0</v>
      </c>
      <c r="J564" s="41">
        <v>31</v>
      </c>
      <c r="K564" s="45">
        <v>25</v>
      </c>
      <c r="L564" s="41"/>
      <c r="M564" s="41"/>
      <c r="N564" s="41"/>
      <c r="O564" s="41"/>
      <c r="P564" s="41"/>
      <c r="Q564" s="41"/>
      <c r="IP564" s="231"/>
      <c r="IQ564" s="231"/>
      <c r="IR564" s="231"/>
      <c r="IS564" s="231"/>
      <c r="IT564" s="231"/>
    </row>
    <row r="565" spans="1:254" s="228" customFormat="1">
      <c r="A565" s="33" t="s">
        <v>41</v>
      </c>
      <c r="B565" s="259" t="s">
        <v>42</v>
      </c>
      <c r="C565" s="5" t="s">
        <v>24</v>
      </c>
      <c r="D565" s="41">
        <f t="shared" si="160"/>
        <v>82</v>
      </c>
      <c r="E565" s="41">
        <f t="shared" si="160"/>
        <v>82</v>
      </c>
      <c r="F565" s="41"/>
      <c r="G565" s="41"/>
      <c r="H565" s="41">
        <v>34</v>
      </c>
      <c r="I565" s="41">
        <v>34</v>
      </c>
      <c r="J565" s="41">
        <v>48</v>
      </c>
      <c r="K565" s="41">
        <v>48</v>
      </c>
      <c r="L565" s="41"/>
      <c r="M565" s="41"/>
      <c r="N565" s="41"/>
      <c r="O565" s="41"/>
      <c r="P565" s="41"/>
      <c r="Q565" s="41"/>
      <c r="IP565" s="231"/>
      <c r="IQ565" s="231"/>
      <c r="IR565" s="231"/>
      <c r="IS565" s="231"/>
      <c r="IT565" s="231"/>
    </row>
    <row r="566" spans="1:254" s="228" customFormat="1">
      <c r="A566" s="41" t="s">
        <v>1957</v>
      </c>
      <c r="B566" s="259" t="s">
        <v>1958</v>
      </c>
      <c r="C566" s="5" t="s">
        <v>25</v>
      </c>
      <c r="D566" s="41">
        <f t="shared" si="160"/>
        <v>12</v>
      </c>
      <c r="E566" s="41">
        <f t="shared" si="160"/>
        <v>12</v>
      </c>
      <c r="F566" s="41">
        <v>12</v>
      </c>
      <c r="G566" s="41">
        <v>12</v>
      </c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IP566" s="231"/>
      <c r="IQ566" s="231"/>
      <c r="IR566" s="231"/>
      <c r="IS566" s="231"/>
      <c r="IT566" s="231"/>
    </row>
    <row r="567" spans="1:254" s="228" customFormat="1">
      <c r="A567" s="41" t="s">
        <v>1926</v>
      </c>
      <c r="B567" s="259" t="s">
        <v>940</v>
      </c>
      <c r="C567" s="5" t="s">
        <v>26</v>
      </c>
      <c r="D567" s="41">
        <f t="shared" si="160"/>
        <v>15</v>
      </c>
      <c r="E567" s="41">
        <f t="shared" si="160"/>
        <v>12</v>
      </c>
      <c r="F567" s="41"/>
      <c r="G567" s="41"/>
      <c r="H567" s="41">
        <v>15</v>
      </c>
      <c r="I567" s="41">
        <v>12</v>
      </c>
      <c r="J567" s="41"/>
      <c r="K567" s="41"/>
      <c r="L567" s="41"/>
      <c r="M567" s="41"/>
      <c r="N567" s="41"/>
      <c r="O567" s="41"/>
      <c r="P567" s="41"/>
      <c r="Q567" s="41"/>
      <c r="IP567" s="231"/>
      <c r="IQ567" s="231"/>
      <c r="IR567" s="231"/>
      <c r="IS567" s="231"/>
      <c r="IT567" s="231"/>
    </row>
    <row r="568" spans="1:254" s="228" customFormat="1">
      <c r="A568" s="35" t="s">
        <v>123</v>
      </c>
      <c r="B568" s="259" t="s">
        <v>1849</v>
      </c>
      <c r="C568" s="5" t="s">
        <v>1803</v>
      </c>
      <c r="D568" s="41">
        <f t="shared" si="160"/>
        <v>20</v>
      </c>
      <c r="E568" s="41">
        <f t="shared" si="160"/>
        <v>6</v>
      </c>
      <c r="F568" s="41"/>
      <c r="G568" s="41"/>
      <c r="H568" s="41"/>
      <c r="I568" s="41"/>
      <c r="J568" s="45">
        <v>20</v>
      </c>
      <c r="K568" s="45">
        <v>6</v>
      </c>
      <c r="L568" s="41"/>
      <c r="M568" s="41"/>
      <c r="N568" s="41"/>
      <c r="O568" s="41"/>
      <c r="P568" s="41"/>
      <c r="Q568" s="41"/>
      <c r="IP568" s="231"/>
      <c r="IQ568" s="231"/>
      <c r="IR568" s="231"/>
      <c r="IS568" s="231"/>
      <c r="IT568" s="231"/>
    </row>
    <row r="569" spans="1:254" s="228" customFormat="1" ht="28.5">
      <c r="A569" s="33" t="s">
        <v>38</v>
      </c>
      <c r="B569" s="259" t="s">
        <v>96</v>
      </c>
      <c r="C569" s="5" t="s">
        <v>27</v>
      </c>
      <c r="D569" s="41">
        <f t="shared" si="160"/>
        <v>20</v>
      </c>
      <c r="E569" s="41">
        <f t="shared" si="160"/>
        <v>14</v>
      </c>
      <c r="F569" s="41"/>
      <c r="G569" s="41"/>
      <c r="H569" s="41"/>
      <c r="I569" s="41"/>
      <c r="J569" s="41">
        <v>20</v>
      </c>
      <c r="K569" s="45">
        <v>14</v>
      </c>
      <c r="L569" s="41"/>
      <c r="M569" s="41"/>
      <c r="N569" s="41"/>
      <c r="O569" s="41"/>
      <c r="P569" s="41"/>
      <c r="Q569" s="41"/>
      <c r="IP569" s="231"/>
      <c r="IQ569" s="231"/>
      <c r="IR569" s="231"/>
      <c r="IS569" s="231"/>
      <c r="IT569" s="231"/>
    </row>
    <row r="570" spans="1:254" s="228" customFormat="1">
      <c r="A570" s="35" t="s">
        <v>1954</v>
      </c>
      <c r="B570" s="259" t="s">
        <v>947</v>
      </c>
      <c r="C570" s="5" t="s">
        <v>28</v>
      </c>
      <c r="D570" s="41">
        <f t="shared" si="160"/>
        <v>19</v>
      </c>
      <c r="E570" s="41">
        <f t="shared" si="160"/>
        <v>7</v>
      </c>
      <c r="F570" s="41">
        <v>19</v>
      </c>
      <c r="G570" s="41">
        <v>7</v>
      </c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IP570" s="231"/>
      <c r="IQ570" s="231"/>
      <c r="IR570" s="231"/>
      <c r="IS570" s="231"/>
      <c r="IT570" s="231"/>
    </row>
    <row r="571" spans="1:254" s="228" customFormat="1">
      <c r="A571" s="41" t="s">
        <v>1465</v>
      </c>
      <c r="B571" s="259" t="s">
        <v>902</v>
      </c>
      <c r="C571" s="5" t="s">
        <v>29</v>
      </c>
      <c r="D571" s="41">
        <f t="shared" si="160"/>
        <v>18</v>
      </c>
      <c r="E571" s="41">
        <f t="shared" si="160"/>
        <v>0</v>
      </c>
      <c r="F571" s="41">
        <v>18</v>
      </c>
      <c r="G571" s="41">
        <v>0</v>
      </c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IP571" s="231"/>
      <c r="IQ571" s="231"/>
      <c r="IR571" s="231"/>
      <c r="IS571" s="231"/>
      <c r="IT571" s="231"/>
    </row>
    <row r="572" spans="1:254" s="228" customFormat="1" ht="28.5">
      <c r="A572" s="288" t="s">
        <v>1395</v>
      </c>
      <c r="B572" s="259" t="s">
        <v>1324</v>
      </c>
      <c r="C572" s="5" t="s">
        <v>30</v>
      </c>
      <c r="D572" s="41">
        <f t="shared" si="160"/>
        <v>14</v>
      </c>
      <c r="E572" s="41">
        <f t="shared" si="160"/>
        <v>13</v>
      </c>
      <c r="F572" s="41">
        <v>14</v>
      </c>
      <c r="G572" s="41">
        <v>13</v>
      </c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IP572" s="231"/>
      <c r="IQ572" s="231"/>
      <c r="IR572" s="231"/>
      <c r="IS572" s="231"/>
      <c r="IT572" s="231"/>
    </row>
    <row r="573" spans="1:254" s="228" customFormat="1">
      <c r="A573" s="35" t="s">
        <v>1959</v>
      </c>
      <c r="B573" s="259" t="s">
        <v>955</v>
      </c>
      <c r="C573" s="5" t="s">
        <v>31</v>
      </c>
      <c r="D573" s="41">
        <f t="shared" si="160"/>
        <v>16</v>
      </c>
      <c r="E573" s="41">
        <f t="shared" si="160"/>
        <v>11</v>
      </c>
      <c r="F573" s="41">
        <v>16</v>
      </c>
      <c r="G573" s="41">
        <v>11</v>
      </c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IP573" s="231"/>
      <c r="IQ573" s="231"/>
      <c r="IR573" s="231"/>
      <c r="IS573" s="231"/>
      <c r="IT573" s="231"/>
    </row>
    <row r="574" spans="1:254" s="228" customFormat="1">
      <c r="A574" s="279" t="s">
        <v>1960</v>
      </c>
      <c r="B574" s="46" t="s">
        <v>958</v>
      </c>
      <c r="C574" s="5" t="s">
        <v>32</v>
      </c>
      <c r="D574" s="41">
        <f t="shared" si="160"/>
        <v>20</v>
      </c>
      <c r="E574" s="41">
        <f t="shared" si="160"/>
        <v>0</v>
      </c>
      <c r="F574" s="41"/>
      <c r="G574" s="41"/>
      <c r="H574" s="41"/>
      <c r="I574" s="41"/>
      <c r="J574" s="41">
        <v>20</v>
      </c>
      <c r="K574" s="41">
        <v>0</v>
      </c>
      <c r="L574" s="41"/>
      <c r="M574" s="41"/>
      <c r="N574" s="41"/>
      <c r="O574" s="41"/>
      <c r="P574" s="41"/>
      <c r="Q574" s="41"/>
      <c r="IP574" s="231"/>
      <c r="IQ574" s="231"/>
      <c r="IR574" s="231"/>
      <c r="IS574" s="231"/>
      <c r="IT574" s="231"/>
    </row>
    <row r="575" spans="1:254" s="228" customFormat="1">
      <c r="A575" s="33" t="s">
        <v>62</v>
      </c>
      <c r="B575" s="259" t="s">
        <v>63</v>
      </c>
      <c r="C575" s="5" t="s">
        <v>1827</v>
      </c>
      <c r="D575" s="41">
        <f t="shared" si="160"/>
        <v>21</v>
      </c>
      <c r="E575" s="41">
        <f t="shared" si="160"/>
        <v>19</v>
      </c>
      <c r="F575" s="41"/>
      <c r="G575" s="41"/>
      <c r="H575" s="41"/>
      <c r="I575" s="41"/>
      <c r="J575" s="41">
        <v>21</v>
      </c>
      <c r="K575" s="41">
        <v>19</v>
      </c>
      <c r="L575" s="41"/>
      <c r="M575" s="41"/>
      <c r="N575" s="41"/>
      <c r="O575" s="41"/>
      <c r="P575" s="41"/>
      <c r="Q575" s="41"/>
      <c r="IP575" s="231"/>
      <c r="IQ575" s="231"/>
      <c r="IR575" s="231"/>
      <c r="IS575" s="231"/>
      <c r="IT575" s="231"/>
    </row>
    <row r="576" spans="1:254" s="228" customFormat="1">
      <c r="A576" s="41" t="s">
        <v>1961</v>
      </c>
      <c r="B576" s="46" t="s">
        <v>962</v>
      </c>
      <c r="C576" s="5" t="s">
        <v>33</v>
      </c>
      <c r="D576" s="41">
        <f t="shared" si="160"/>
        <v>15</v>
      </c>
      <c r="E576" s="41">
        <f t="shared" si="160"/>
        <v>11</v>
      </c>
      <c r="F576" s="41"/>
      <c r="G576" s="41"/>
      <c r="H576" s="41"/>
      <c r="I576" s="41"/>
      <c r="J576" s="41">
        <v>15</v>
      </c>
      <c r="K576" s="41">
        <v>11</v>
      </c>
      <c r="L576" s="41"/>
      <c r="M576" s="41"/>
      <c r="N576" s="41"/>
      <c r="O576" s="41"/>
      <c r="P576" s="41"/>
      <c r="Q576" s="41"/>
      <c r="IP576" s="231"/>
      <c r="IQ576" s="231"/>
      <c r="IR576" s="231"/>
      <c r="IS576" s="231"/>
      <c r="IT576" s="231"/>
    </row>
    <row r="577" spans="1:254" s="228" customFormat="1" ht="18" customHeight="1">
      <c r="A577" s="269" t="s">
        <v>964</v>
      </c>
      <c r="B577" s="269"/>
      <c r="C577" s="269"/>
      <c r="D577" s="250">
        <f>SUM(D578:D589)</f>
        <v>399</v>
      </c>
      <c r="E577" s="250">
        <f t="shared" ref="E577:Q577" si="161">SUM(E578:E589)</f>
        <v>53</v>
      </c>
      <c r="F577" s="250">
        <f t="shared" si="161"/>
        <v>97</v>
      </c>
      <c r="G577" s="250">
        <f t="shared" si="161"/>
        <v>21</v>
      </c>
      <c r="H577" s="250">
        <f t="shared" si="161"/>
        <v>170</v>
      </c>
      <c r="I577" s="250">
        <f t="shared" si="161"/>
        <v>14</v>
      </c>
      <c r="J577" s="250">
        <f t="shared" si="161"/>
        <v>132</v>
      </c>
      <c r="K577" s="250">
        <f t="shared" si="161"/>
        <v>18</v>
      </c>
      <c r="L577" s="250">
        <f t="shared" si="161"/>
        <v>9</v>
      </c>
      <c r="M577" s="250">
        <f t="shared" si="161"/>
        <v>3</v>
      </c>
      <c r="N577" s="250">
        <f t="shared" si="161"/>
        <v>9</v>
      </c>
      <c r="O577" s="250">
        <f t="shared" si="161"/>
        <v>3</v>
      </c>
      <c r="P577" s="250">
        <f t="shared" si="161"/>
        <v>0</v>
      </c>
      <c r="Q577" s="250">
        <f t="shared" si="161"/>
        <v>0</v>
      </c>
      <c r="IP577" s="231"/>
      <c r="IQ577" s="231"/>
      <c r="IR577" s="231"/>
      <c r="IS577" s="231"/>
      <c r="IT577" s="231"/>
    </row>
    <row r="578" spans="1:254" s="228" customFormat="1">
      <c r="A578" s="35" t="s">
        <v>186</v>
      </c>
      <c r="B578" s="259" t="s">
        <v>143</v>
      </c>
      <c r="C578" s="45" t="s">
        <v>15</v>
      </c>
      <c r="D578" s="41">
        <f>+F578+H578+J578</f>
        <v>167</v>
      </c>
      <c r="E578" s="41">
        <f>+G578+I578+K578</f>
        <v>4</v>
      </c>
      <c r="F578" s="41"/>
      <c r="G578" s="41"/>
      <c r="H578" s="41">
        <f>26+41</f>
        <v>67</v>
      </c>
      <c r="I578" s="41">
        <f>3+1</f>
        <v>4</v>
      </c>
      <c r="J578" s="41">
        <v>100</v>
      </c>
      <c r="K578" s="41">
        <v>0</v>
      </c>
      <c r="L578" s="41">
        <f>+N578+P578</f>
        <v>0</v>
      </c>
      <c r="M578" s="41">
        <f>+O578+Q578</f>
        <v>0</v>
      </c>
      <c r="N578" s="41"/>
      <c r="O578" s="41"/>
      <c r="P578" s="41"/>
      <c r="Q578" s="41"/>
      <c r="IP578" s="231"/>
      <c r="IQ578" s="231"/>
      <c r="IR578" s="231"/>
      <c r="IS578" s="231"/>
      <c r="IT578" s="231"/>
    </row>
    <row r="579" spans="1:254" s="228" customFormat="1">
      <c r="A579" s="33" t="s">
        <v>1962</v>
      </c>
      <c r="B579" s="47" t="s">
        <v>1226</v>
      </c>
      <c r="C579" s="45" t="s">
        <v>16</v>
      </c>
      <c r="D579" s="41">
        <f t="shared" ref="D579:E589" si="162">+F579+H579+J579</f>
        <v>4</v>
      </c>
      <c r="E579" s="41">
        <f t="shared" si="162"/>
        <v>3</v>
      </c>
      <c r="F579" s="41">
        <v>4</v>
      </c>
      <c r="G579" s="41">
        <v>3</v>
      </c>
      <c r="H579" s="41"/>
      <c r="I579" s="41"/>
      <c r="J579" s="41"/>
      <c r="K579" s="41"/>
      <c r="L579" s="41">
        <f t="shared" ref="L579:M589" si="163">+N579+P579</f>
        <v>0</v>
      </c>
      <c r="M579" s="41">
        <f t="shared" si="163"/>
        <v>0</v>
      </c>
      <c r="N579" s="41"/>
      <c r="O579" s="41"/>
      <c r="P579" s="41"/>
      <c r="Q579" s="41"/>
      <c r="IP579" s="231"/>
      <c r="IQ579" s="231"/>
      <c r="IR579" s="231"/>
      <c r="IS579" s="231"/>
      <c r="IT579" s="231"/>
    </row>
    <row r="580" spans="1:254" s="228" customFormat="1">
      <c r="A580" s="33" t="s">
        <v>65</v>
      </c>
      <c r="B580" s="289" t="s">
        <v>66</v>
      </c>
      <c r="C580" s="45" t="s">
        <v>17</v>
      </c>
      <c r="D580" s="41">
        <f t="shared" si="162"/>
        <v>16</v>
      </c>
      <c r="E580" s="41">
        <f t="shared" si="162"/>
        <v>8</v>
      </c>
      <c r="F580" s="41"/>
      <c r="G580" s="41"/>
      <c r="H580" s="41">
        <v>16</v>
      </c>
      <c r="I580" s="41">
        <v>8</v>
      </c>
      <c r="J580" s="41"/>
      <c r="K580" s="41"/>
      <c r="L580" s="41">
        <f t="shared" si="163"/>
        <v>9</v>
      </c>
      <c r="M580" s="41">
        <f t="shared" si="163"/>
        <v>3</v>
      </c>
      <c r="N580" s="41">
        <v>9</v>
      </c>
      <c r="O580" s="41">
        <v>3</v>
      </c>
      <c r="P580" s="41"/>
      <c r="Q580" s="41"/>
      <c r="IP580" s="231"/>
      <c r="IQ580" s="231"/>
      <c r="IR580" s="231"/>
      <c r="IS580" s="231"/>
      <c r="IT580" s="231"/>
    </row>
    <row r="581" spans="1:254" s="228" customFormat="1" ht="28.5">
      <c r="A581" s="33" t="s">
        <v>969</v>
      </c>
      <c r="B581" s="289" t="s">
        <v>970</v>
      </c>
      <c r="C581" s="45" t="s">
        <v>21</v>
      </c>
      <c r="D581" s="41">
        <f t="shared" si="162"/>
        <v>64</v>
      </c>
      <c r="E581" s="41">
        <f t="shared" si="162"/>
        <v>32</v>
      </c>
      <c r="F581" s="41">
        <v>32</v>
      </c>
      <c r="G581" s="41">
        <v>14</v>
      </c>
      <c r="H581" s="41"/>
      <c r="I581" s="41"/>
      <c r="J581" s="41">
        <v>32</v>
      </c>
      <c r="K581" s="41">
        <v>18</v>
      </c>
      <c r="L581" s="41">
        <f t="shared" si="163"/>
        <v>0</v>
      </c>
      <c r="M581" s="41">
        <f t="shared" si="163"/>
        <v>0</v>
      </c>
      <c r="N581" s="41"/>
      <c r="O581" s="41"/>
      <c r="P581" s="41"/>
      <c r="Q581" s="41"/>
      <c r="IP581" s="231"/>
      <c r="IQ581" s="231"/>
      <c r="IR581" s="231"/>
      <c r="IS581" s="231"/>
      <c r="IT581" s="231"/>
    </row>
    <row r="582" spans="1:254" s="228" customFormat="1">
      <c r="A582" s="41" t="s">
        <v>972</v>
      </c>
      <c r="B582" s="46" t="s">
        <v>973</v>
      </c>
      <c r="C582" s="45" t="s">
        <v>22</v>
      </c>
      <c r="D582" s="41">
        <f t="shared" si="162"/>
        <v>46</v>
      </c>
      <c r="E582" s="41">
        <f t="shared" si="162"/>
        <v>1</v>
      </c>
      <c r="F582" s="41">
        <v>46</v>
      </c>
      <c r="G582" s="41">
        <v>1</v>
      </c>
      <c r="H582" s="41"/>
      <c r="I582" s="41"/>
      <c r="J582" s="41"/>
      <c r="K582" s="41"/>
      <c r="L582" s="41">
        <f t="shared" si="163"/>
        <v>0</v>
      </c>
      <c r="M582" s="41">
        <f t="shared" si="163"/>
        <v>0</v>
      </c>
      <c r="N582" s="41"/>
      <c r="O582" s="41"/>
      <c r="P582" s="41"/>
      <c r="Q582" s="41"/>
      <c r="IP582" s="231"/>
      <c r="IQ582" s="231"/>
      <c r="IR582" s="231"/>
      <c r="IS582" s="231"/>
      <c r="IT582" s="231"/>
    </row>
    <row r="583" spans="1:254" s="228" customFormat="1">
      <c r="A583" s="38" t="s">
        <v>975</v>
      </c>
      <c r="B583" s="46" t="s">
        <v>583</v>
      </c>
      <c r="C583" s="45" t="s">
        <v>23</v>
      </c>
      <c r="D583" s="41">
        <f t="shared" si="162"/>
        <v>11</v>
      </c>
      <c r="E583" s="41">
        <f t="shared" si="162"/>
        <v>0</v>
      </c>
      <c r="F583" s="41"/>
      <c r="G583" s="41"/>
      <c r="H583" s="41">
        <v>11</v>
      </c>
      <c r="I583" s="41">
        <v>0</v>
      </c>
      <c r="J583" s="41"/>
      <c r="K583" s="41"/>
      <c r="L583" s="41">
        <f t="shared" si="163"/>
        <v>0</v>
      </c>
      <c r="M583" s="41">
        <f t="shared" si="163"/>
        <v>0</v>
      </c>
      <c r="N583" s="41"/>
      <c r="O583" s="41"/>
      <c r="P583" s="41"/>
      <c r="Q583" s="41"/>
      <c r="IP583" s="231"/>
      <c r="IQ583" s="231"/>
      <c r="IR583" s="231"/>
      <c r="IS583" s="231"/>
      <c r="IT583" s="231"/>
    </row>
    <row r="584" spans="1:254" s="228" customFormat="1" ht="28.5">
      <c r="A584" s="35" t="s">
        <v>168</v>
      </c>
      <c r="B584" s="259" t="s">
        <v>1856</v>
      </c>
      <c r="C584" s="45" t="s">
        <v>24</v>
      </c>
      <c r="D584" s="41">
        <f t="shared" si="162"/>
        <v>5</v>
      </c>
      <c r="E584" s="41">
        <f t="shared" si="162"/>
        <v>0</v>
      </c>
      <c r="F584" s="41"/>
      <c r="G584" s="41"/>
      <c r="H584" s="41">
        <v>5</v>
      </c>
      <c r="I584" s="41">
        <v>0</v>
      </c>
      <c r="J584" s="41"/>
      <c r="K584" s="41"/>
      <c r="L584" s="41">
        <f t="shared" si="163"/>
        <v>0</v>
      </c>
      <c r="M584" s="41">
        <f t="shared" si="163"/>
        <v>0</v>
      </c>
      <c r="N584" s="41"/>
      <c r="O584" s="41"/>
      <c r="P584" s="41"/>
      <c r="Q584" s="41"/>
      <c r="IP584" s="231"/>
      <c r="IQ584" s="231"/>
      <c r="IR584" s="231"/>
      <c r="IS584" s="231"/>
      <c r="IT584" s="231"/>
    </row>
    <row r="585" spans="1:254" s="228" customFormat="1">
      <c r="A585" s="33" t="s">
        <v>274</v>
      </c>
      <c r="B585" s="259" t="s">
        <v>275</v>
      </c>
      <c r="C585" s="45" t="s">
        <v>25</v>
      </c>
      <c r="D585" s="41">
        <f t="shared" si="162"/>
        <v>20</v>
      </c>
      <c r="E585" s="41">
        <f t="shared" si="162"/>
        <v>0</v>
      </c>
      <c r="F585" s="41"/>
      <c r="G585" s="41"/>
      <c r="H585" s="41">
        <v>20</v>
      </c>
      <c r="I585" s="41">
        <v>0</v>
      </c>
      <c r="J585" s="41"/>
      <c r="K585" s="41"/>
      <c r="L585" s="41">
        <f t="shared" si="163"/>
        <v>0</v>
      </c>
      <c r="M585" s="41">
        <f t="shared" si="163"/>
        <v>0</v>
      </c>
      <c r="N585" s="41"/>
      <c r="O585" s="41"/>
      <c r="P585" s="41"/>
      <c r="Q585" s="41"/>
      <c r="IP585" s="231"/>
      <c r="IQ585" s="231"/>
      <c r="IR585" s="231"/>
      <c r="IS585" s="231"/>
      <c r="IT585" s="231"/>
    </row>
    <row r="586" spans="1:254" s="228" customFormat="1">
      <c r="A586" s="43" t="s">
        <v>748</v>
      </c>
      <c r="B586" s="259" t="s">
        <v>1884</v>
      </c>
      <c r="C586" s="45" t="s">
        <v>26</v>
      </c>
      <c r="D586" s="41">
        <f t="shared" si="162"/>
        <v>18</v>
      </c>
      <c r="E586" s="41">
        <f t="shared" si="162"/>
        <v>0</v>
      </c>
      <c r="F586" s="41"/>
      <c r="G586" s="41"/>
      <c r="H586" s="41">
        <v>18</v>
      </c>
      <c r="I586" s="41">
        <v>0</v>
      </c>
      <c r="J586" s="41"/>
      <c r="K586" s="41"/>
      <c r="L586" s="41">
        <f t="shared" si="163"/>
        <v>0</v>
      </c>
      <c r="M586" s="41">
        <f t="shared" si="163"/>
        <v>0</v>
      </c>
      <c r="N586" s="41"/>
      <c r="O586" s="41"/>
      <c r="P586" s="41"/>
      <c r="Q586" s="41"/>
      <c r="IP586" s="231"/>
      <c r="IQ586" s="231"/>
      <c r="IR586" s="231"/>
      <c r="IS586" s="231"/>
      <c r="IT586" s="231"/>
    </row>
    <row r="587" spans="1:254" s="228" customFormat="1">
      <c r="A587" s="41" t="s">
        <v>165</v>
      </c>
      <c r="B587" s="46" t="s">
        <v>80</v>
      </c>
      <c r="C587" s="45" t="s">
        <v>1803</v>
      </c>
      <c r="D587" s="41">
        <f t="shared" si="162"/>
        <v>13</v>
      </c>
      <c r="E587" s="41">
        <f t="shared" si="162"/>
        <v>0</v>
      </c>
      <c r="F587" s="41"/>
      <c r="G587" s="41"/>
      <c r="H587" s="41">
        <v>13</v>
      </c>
      <c r="I587" s="41">
        <v>0</v>
      </c>
      <c r="J587" s="41"/>
      <c r="K587" s="41"/>
      <c r="L587" s="41">
        <f t="shared" si="163"/>
        <v>0</v>
      </c>
      <c r="M587" s="41">
        <f t="shared" si="163"/>
        <v>0</v>
      </c>
      <c r="N587" s="41"/>
      <c r="O587" s="41"/>
      <c r="P587" s="41"/>
      <c r="Q587" s="41"/>
      <c r="IP587" s="231"/>
      <c r="IQ587" s="231"/>
      <c r="IR587" s="231"/>
      <c r="IS587" s="231"/>
      <c r="IT587" s="231"/>
    </row>
    <row r="588" spans="1:254" s="228" customFormat="1">
      <c r="A588" s="33" t="s">
        <v>59</v>
      </c>
      <c r="B588" s="46" t="s">
        <v>1022</v>
      </c>
      <c r="C588" s="45" t="s">
        <v>27</v>
      </c>
      <c r="D588" s="41">
        <f t="shared" si="162"/>
        <v>20</v>
      </c>
      <c r="E588" s="41">
        <f t="shared" si="162"/>
        <v>2</v>
      </c>
      <c r="F588" s="41"/>
      <c r="G588" s="41"/>
      <c r="H588" s="41">
        <v>20</v>
      </c>
      <c r="I588" s="41">
        <v>2</v>
      </c>
      <c r="J588" s="41"/>
      <c r="K588" s="41"/>
      <c r="L588" s="41">
        <f t="shared" si="163"/>
        <v>0</v>
      </c>
      <c r="M588" s="41">
        <f t="shared" si="163"/>
        <v>0</v>
      </c>
      <c r="N588" s="41"/>
      <c r="O588" s="41"/>
      <c r="P588" s="41"/>
      <c r="Q588" s="41"/>
      <c r="IP588" s="231"/>
      <c r="IQ588" s="231"/>
      <c r="IR588" s="231"/>
      <c r="IS588" s="231"/>
      <c r="IT588" s="231"/>
    </row>
    <row r="589" spans="1:254" s="228" customFormat="1" ht="28.5">
      <c r="A589" s="290" t="s">
        <v>1963</v>
      </c>
      <c r="B589" s="259" t="s">
        <v>1009</v>
      </c>
      <c r="C589" s="45" t="s">
        <v>28</v>
      </c>
      <c r="D589" s="41">
        <f t="shared" si="162"/>
        <v>15</v>
      </c>
      <c r="E589" s="41">
        <f t="shared" si="162"/>
        <v>3</v>
      </c>
      <c r="F589" s="41">
        <f>7+8</f>
        <v>15</v>
      </c>
      <c r="G589" s="41">
        <f>2+1</f>
        <v>3</v>
      </c>
      <c r="H589" s="41"/>
      <c r="I589" s="41"/>
      <c r="J589" s="41"/>
      <c r="K589" s="41"/>
      <c r="L589" s="41">
        <f t="shared" si="163"/>
        <v>0</v>
      </c>
      <c r="M589" s="41">
        <f t="shared" si="163"/>
        <v>0</v>
      </c>
      <c r="N589" s="41"/>
      <c r="O589" s="41"/>
      <c r="P589" s="41"/>
      <c r="Q589" s="41"/>
      <c r="IP589" s="231"/>
      <c r="IQ589" s="231"/>
      <c r="IR589" s="231"/>
      <c r="IS589" s="231"/>
      <c r="IT589" s="231"/>
    </row>
    <row r="590" spans="1:254" s="228" customFormat="1" ht="26.25" customHeight="1">
      <c r="A590" s="269" t="s">
        <v>1964</v>
      </c>
      <c r="B590" s="269"/>
      <c r="C590" s="269"/>
      <c r="D590" s="250">
        <f>SUM(D591:D609)</f>
        <v>250</v>
      </c>
      <c r="E590" s="250">
        <f t="shared" ref="E590:Q590" si="164">SUM(E591:E609)</f>
        <v>63</v>
      </c>
      <c r="F590" s="250">
        <f t="shared" si="164"/>
        <v>155</v>
      </c>
      <c r="G590" s="250">
        <f t="shared" si="164"/>
        <v>42</v>
      </c>
      <c r="H590" s="250">
        <f t="shared" si="164"/>
        <v>95</v>
      </c>
      <c r="I590" s="250">
        <f t="shared" si="164"/>
        <v>21</v>
      </c>
      <c r="J590" s="250">
        <f t="shared" si="164"/>
        <v>0</v>
      </c>
      <c r="K590" s="250">
        <f t="shared" si="164"/>
        <v>0</v>
      </c>
      <c r="L590" s="250">
        <f t="shared" si="164"/>
        <v>25</v>
      </c>
      <c r="M590" s="250">
        <f t="shared" si="164"/>
        <v>6</v>
      </c>
      <c r="N590" s="250">
        <f t="shared" si="164"/>
        <v>23</v>
      </c>
      <c r="O590" s="250">
        <f t="shared" si="164"/>
        <v>5</v>
      </c>
      <c r="P590" s="250">
        <f t="shared" si="164"/>
        <v>2</v>
      </c>
      <c r="Q590" s="250">
        <f t="shared" si="164"/>
        <v>1</v>
      </c>
      <c r="IP590" s="231"/>
      <c r="IQ590" s="231"/>
      <c r="IR590" s="231"/>
      <c r="IS590" s="231"/>
      <c r="IT590" s="231"/>
    </row>
    <row r="591" spans="1:254" s="228" customFormat="1">
      <c r="A591" s="35" t="s">
        <v>165</v>
      </c>
      <c r="B591" s="259" t="s">
        <v>80</v>
      </c>
      <c r="C591" s="45" t="s">
        <v>14</v>
      </c>
      <c r="D591" s="41">
        <f>+F591+H591+J591</f>
        <v>6</v>
      </c>
      <c r="E591" s="41">
        <f>+G591+I591+K591</f>
        <v>2</v>
      </c>
      <c r="F591" s="41"/>
      <c r="G591" s="41"/>
      <c r="H591" s="291">
        <v>6</v>
      </c>
      <c r="I591" s="291">
        <v>2</v>
      </c>
      <c r="J591" s="291"/>
      <c r="K591" s="291"/>
      <c r="L591" s="41">
        <f>+N591+P591</f>
        <v>1</v>
      </c>
      <c r="M591" s="41">
        <f>+O591+Q591</f>
        <v>0</v>
      </c>
      <c r="N591" s="41">
        <v>1</v>
      </c>
      <c r="O591" s="41"/>
      <c r="P591" s="41"/>
      <c r="Q591" s="41"/>
      <c r="IP591" s="231"/>
      <c r="IQ591" s="231"/>
      <c r="IR591" s="231"/>
      <c r="IS591" s="231"/>
      <c r="IT591" s="231"/>
    </row>
    <row r="592" spans="1:254" s="228" customFormat="1">
      <c r="A592" s="38" t="s">
        <v>280</v>
      </c>
      <c r="B592" s="259" t="s">
        <v>281</v>
      </c>
      <c r="C592" s="45" t="s">
        <v>15</v>
      </c>
      <c r="D592" s="41">
        <f t="shared" ref="D592:E609" si="165">+F592+H592+J592</f>
        <v>35</v>
      </c>
      <c r="E592" s="41">
        <f t="shared" si="165"/>
        <v>8</v>
      </c>
      <c r="F592" s="41"/>
      <c r="G592" s="41"/>
      <c r="H592" s="291">
        <v>35</v>
      </c>
      <c r="I592" s="291">
        <v>8</v>
      </c>
      <c r="J592" s="291"/>
      <c r="K592" s="291"/>
      <c r="L592" s="41">
        <f t="shared" ref="L592:M609" si="166">+N592+P592</f>
        <v>7</v>
      </c>
      <c r="M592" s="41">
        <f t="shared" si="166"/>
        <v>3</v>
      </c>
      <c r="N592" s="41">
        <v>7</v>
      </c>
      <c r="O592" s="41">
        <v>3</v>
      </c>
      <c r="P592" s="41"/>
      <c r="Q592" s="41"/>
      <c r="IP592" s="231"/>
      <c r="IQ592" s="231"/>
      <c r="IR592" s="231"/>
      <c r="IS592" s="231"/>
      <c r="IT592" s="231"/>
    </row>
    <row r="593" spans="1:254" s="228" customFormat="1" ht="28.5">
      <c r="A593" s="33" t="s">
        <v>1896</v>
      </c>
      <c r="B593" s="46" t="s">
        <v>575</v>
      </c>
      <c r="C593" s="45" t="s">
        <v>16</v>
      </c>
      <c r="D593" s="41">
        <f t="shared" si="165"/>
        <v>22</v>
      </c>
      <c r="E593" s="41">
        <f t="shared" si="165"/>
        <v>0</v>
      </c>
      <c r="F593" s="41"/>
      <c r="G593" s="41"/>
      <c r="H593" s="291">
        <v>22</v>
      </c>
      <c r="I593" s="291">
        <v>0</v>
      </c>
      <c r="J593" s="291"/>
      <c r="K593" s="291"/>
      <c r="L593" s="41">
        <f t="shared" si="166"/>
        <v>5</v>
      </c>
      <c r="M593" s="41">
        <f t="shared" si="166"/>
        <v>0</v>
      </c>
      <c r="N593" s="41">
        <v>5</v>
      </c>
      <c r="O593" s="41">
        <v>0</v>
      </c>
      <c r="P593" s="41"/>
      <c r="Q593" s="41"/>
      <c r="IP593" s="231"/>
      <c r="IQ593" s="231"/>
      <c r="IR593" s="231"/>
      <c r="IS593" s="231"/>
      <c r="IT593" s="231"/>
    </row>
    <row r="594" spans="1:254" s="228" customFormat="1" ht="28.5">
      <c r="A594" s="281" t="s">
        <v>1965</v>
      </c>
      <c r="B594" s="259" t="s">
        <v>1050</v>
      </c>
      <c r="C594" s="45" t="s">
        <v>17</v>
      </c>
      <c r="D594" s="41">
        <f t="shared" si="165"/>
        <v>0</v>
      </c>
      <c r="E594" s="41">
        <f t="shared" si="165"/>
        <v>0</v>
      </c>
      <c r="F594" s="41"/>
      <c r="G594" s="41"/>
      <c r="H594" s="291"/>
      <c r="I594" s="291"/>
      <c r="J594" s="291"/>
      <c r="K594" s="291"/>
      <c r="L594" s="41">
        <f t="shared" si="166"/>
        <v>0</v>
      </c>
      <c r="M594" s="41">
        <f t="shared" si="166"/>
        <v>0</v>
      </c>
      <c r="N594" s="41"/>
      <c r="O594" s="41"/>
      <c r="P594" s="41"/>
      <c r="Q594" s="41"/>
      <c r="IP594" s="231"/>
      <c r="IQ594" s="231"/>
      <c r="IR594" s="231"/>
      <c r="IS594" s="231"/>
      <c r="IT594" s="231"/>
    </row>
    <row r="595" spans="1:254" s="228" customFormat="1">
      <c r="A595" s="38" t="s">
        <v>1899</v>
      </c>
      <c r="B595" s="46" t="s">
        <v>580</v>
      </c>
      <c r="C595" s="45" t="s">
        <v>21</v>
      </c>
      <c r="D595" s="41">
        <f t="shared" si="165"/>
        <v>13</v>
      </c>
      <c r="E595" s="41">
        <f t="shared" si="165"/>
        <v>7</v>
      </c>
      <c r="F595" s="41"/>
      <c r="G595" s="41"/>
      <c r="H595" s="291">
        <v>13</v>
      </c>
      <c r="I595" s="291">
        <v>7</v>
      </c>
      <c r="J595" s="291"/>
      <c r="K595" s="291"/>
      <c r="L595" s="41">
        <f t="shared" si="166"/>
        <v>0</v>
      </c>
      <c r="M595" s="41">
        <f t="shared" si="166"/>
        <v>0</v>
      </c>
      <c r="N595" s="41"/>
      <c r="O595" s="41"/>
      <c r="P595" s="41"/>
      <c r="Q595" s="41"/>
      <c r="IP595" s="231"/>
      <c r="IQ595" s="231"/>
      <c r="IR595" s="231"/>
      <c r="IS595" s="231"/>
      <c r="IT595" s="231"/>
    </row>
    <row r="596" spans="1:254" s="228" customFormat="1">
      <c r="A596" s="290" t="s">
        <v>1966</v>
      </c>
      <c r="B596" s="292" t="s">
        <v>1967</v>
      </c>
      <c r="C596" s="45" t="s">
        <v>22</v>
      </c>
      <c r="D596" s="41">
        <f t="shared" si="165"/>
        <v>0</v>
      </c>
      <c r="E596" s="41">
        <f t="shared" si="165"/>
        <v>0</v>
      </c>
      <c r="F596" s="41"/>
      <c r="G596" s="41"/>
      <c r="H596" s="291"/>
      <c r="I596" s="291"/>
      <c r="J596" s="291"/>
      <c r="K596" s="291"/>
      <c r="L596" s="41">
        <f t="shared" si="166"/>
        <v>0</v>
      </c>
      <c r="M596" s="41">
        <f t="shared" si="166"/>
        <v>0</v>
      </c>
      <c r="N596" s="41"/>
      <c r="O596" s="41"/>
      <c r="P596" s="41"/>
      <c r="Q596" s="41"/>
      <c r="IP596" s="231"/>
      <c r="IQ596" s="231"/>
      <c r="IR596" s="231"/>
      <c r="IS596" s="231"/>
      <c r="IT596" s="231"/>
    </row>
    <row r="597" spans="1:254" s="228" customFormat="1">
      <c r="A597" s="33" t="s">
        <v>1968</v>
      </c>
      <c r="B597" s="259" t="s">
        <v>1203</v>
      </c>
      <c r="C597" s="45" t="s">
        <v>23</v>
      </c>
      <c r="D597" s="41">
        <f t="shared" si="165"/>
        <v>10</v>
      </c>
      <c r="E597" s="41">
        <f t="shared" si="165"/>
        <v>1</v>
      </c>
      <c r="F597" s="41"/>
      <c r="G597" s="41"/>
      <c r="H597" s="291">
        <v>10</v>
      </c>
      <c r="I597" s="291">
        <v>1</v>
      </c>
      <c r="J597" s="291"/>
      <c r="K597" s="291"/>
      <c r="L597" s="41">
        <f t="shared" si="166"/>
        <v>6</v>
      </c>
      <c r="M597" s="41">
        <f t="shared" si="166"/>
        <v>1</v>
      </c>
      <c r="N597" s="41">
        <v>6</v>
      </c>
      <c r="O597" s="41">
        <v>1</v>
      </c>
      <c r="P597" s="41"/>
      <c r="Q597" s="41"/>
      <c r="IP597" s="231"/>
      <c r="IQ597" s="231"/>
      <c r="IR597" s="231"/>
      <c r="IS597" s="231"/>
      <c r="IT597" s="231"/>
    </row>
    <row r="598" spans="1:254" s="228" customFormat="1" ht="28.5">
      <c r="A598" s="35" t="s">
        <v>168</v>
      </c>
      <c r="B598" s="259" t="s">
        <v>1856</v>
      </c>
      <c r="C598" s="45" t="s">
        <v>24</v>
      </c>
      <c r="D598" s="41">
        <f t="shared" si="165"/>
        <v>0</v>
      </c>
      <c r="E598" s="41">
        <f t="shared" si="165"/>
        <v>0</v>
      </c>
      <c r="F598" s="41"/>
      <c r="G598" s="41"/>
      <c r="H598" s="291"/>
      <c r="I598" s="291"/>
      <c r="J598" s="291"/>
      <c r="K598" s="291"/>
      <c r="L598" s="41">
        <f t="shared" si="166"/>
        <v>0</v>
      </c>
      <c r="M598" s="41">
        <f t="shared" si="166"/>
        <v>0</v>
      </c>
      <c r="N598" s="41"/>
      <c r="O598" s="41"/>
      <c r="P598" s="41"/>
      <c r="Q598" s="41"/>
      <c r="IP598" s="231"/>
      <c r="IQ598" s="231"/>
      <c r="IR598" s="231"/>
      <c r="IS598" s="231"/>
      <c r="IT598" s="231"/>
    </row>
    <row r="599" spans="1:254" s="228" customFormat="1">
      <c r="A599" s="290" t="s">
        <v>1969</v>
      </c>
      <c r="B599" s="292" t="s">
        <v>996</v>
      </c>
      <c r="C599" s="45" t="s">
        <v>25</v>
      </c>
      <c r="D599" s="41">
        <f t="shared" si="165"/>
        <v>9</v>
      </c>
      <c r="E599" s="41">
        <f t="shared" si="165"/>
        <v>3</v>
      </c>
      <c r="F599" s="41"/>
      <c r="G599" s="41"/>
      <c r="H599" s="291">
        <v>9</v>
      </c>
      <c r="I599" s="291">
        <v>3</v>
      </c>
      <c r="J599" s="291"/>
      <c r="K599" s="291"/>
      <c r="L599" s="41">
        <f t="shared" si="166"/>
        <v>0</v>
      </c>
      <c r="M599" s="41">
        <f t="shared" si="166"/>
        <v>0</v>
      </c>
      <c r="N599" s="41"/>
      <c r="O599" s="41"/>
      <c r="P599" s="41"/>
      <c r="Q599" s="41"/>
      <c r="IP599" s="231"/>
      <c r="IQ599" s="231"/>
      <c r="IR599" s="231"/>
      <c r="IS599" s="231"/>
      <c r="IT599" s="231"/>
    </row>
    <row r="600" spans="1:254" s="228" customFormat="1">
      <c r="A600" s="290" t="s">
        <v>1970</v>
      </c>
      <c r="B600" s="292" t="s">
        <v>999</v>
      </c>
      <c r="C600" s="45" t="s">
        <v>26</v>
      </c>
      <c r="D600" s="41">
        <f t="shared" si="165"/>
        <v>14</v>
      </c>
      <c r="E600" s="41">
        <f t="shared" si="165"/>
        <v>2</v>
      </c>
      <c r="F600" s="41">
        <v>14</v>
      </c>
      <c r="G600" s="41">
        <v>2</v>
      </c>
      <c r="H600" s="41"/>
      <c r="I600" s="41"/>
      <c r="J600" s="41"/>
      <c r="K600" s="41"/>
      <c r="L600" s="41">
        <f t="shared" si="166"/>
        <v>0</v>
      </c>
      <c r="M600" s="41">
        <f t="shared" si="166"/>
        <v>0</v>
      </c>
      <c r="N600" s="41"/>
      <c r="O600" s="41"/>
      <c r="P600" s="41"/>
      <c r="Q600" s="41"/>
      <c r="IP600" s="231"/>
      <c r="IQ600" s="231"/>
      <c r="IR600" s="231"/>
      <c r="IS600" s="231"/>
      <c r="IT600" s="231"/>
    </row>
    <row r="601" spans="1:254" s="228" customFormat="1">
      <c r="A601" s="290" t="s">
        <v>1971</v>
      </c>
      <c r="B601" s="292" t="s">
        <v>1972</v>
      </c>
      <c r="C601" s="45" t="s">
        <v>1803</v>
      </c>
      <c r="D601" s="41">
        <f t="shared" si="165"/>
        <v>8</v>
      </c>
      <c r="E601" s="41">
        <f t="shared" si="165"/>
        <v>0</v>
      </c>
      <c r="F601" s="41">
        <v>8</v>
      </c>
      <c r="G601" s="41">
        <v>0</v>
      </c>
      <c r="H601" s="41"/>
      <c r="I601" s="41"/>
      <c r="J601" s="41"/>
      <c r="K601" s="41"/>
      <c r="L601" s="41">
        <f t="shared" si="166"/>
        <v>0</v>
      </c>
      <c r="M601" s="41">
        <f t="shared" si="166"/>
        <v>0</v>
      </c>
      <c r="N601" s="41"/>
      <c r="O601" s="41"/>
      <c r="P601" s="41"/>
      <c r="Q601" s="41"/>
      <c r="IP601" s="231"/>
      <c r="IQ601" s="231"/>
      <c r="IR601" s="231"/>
      <c r="IS601" s="231"/>
      <c r="IT601" s="231"/>
    </row>
    <row r="602" spans="1:254" s="228" customFormat="1">
      <c r="A602" s="290" t="s">
        <v>954</v>
      </c>
      <c r="B602" s="292" t="s">
        <v>1973</v>
      </c>
      <c r="C602" s="45" t="s">
        <v>27</v>
      </c>
      <c r="D602" s="41">
        <f t="shared" si="165"/>
        <v>34</v>
      </c>
      <c r="E602" s="41">
        <f t="shared" si="165"/>
        <v>8</v>
      </c>
      <c r="F602" s="41">
        <v>34</v>
      </c>
      <c r="G602" s="41">
        <v>8</v>
      </c>
      <c r="H602" s="41"/>
      <c r="I602" s="41"/>
      <c r="J602" s="41"/>
      <c r="K602" s="41"/>
      <c r="L602" s="41">
        <f t="shared" si="166"/>
        <v>0</v>
      </c>
      <c r="M602" s="41">
        <f t="shared" si="166"/>
        <v>0</v>
      </c>
      <c r="N602" s="41"/>
      <c r="O602" s="41"/>
      <c r="P602" s="41"/>
      <c r="Q602" s="41"/>
      <c r="IP602" s="231"/>
      <c r="IQ602" s="231"/>
      <c r="IR602" s="231"/>
      <c r="IS602" s="231"/>
      <c r="IT602" s="231"/>
    </row>
    <row r="603" spans="1:254" s="228" customFormat="1">
      <c r="A603" s="35" t="s">
        <v>1959</v>
      </c>
      <c r="B603" s="259" t="s">
        <v>955</v>
      </c>
      <c r="C603" s="45" t="s">
        <v>28</v>
      </c>
      <c r="D603" s="41">
        <f t="shared" si="165"/>
        <v>10</v>
      </c>
      <c r="E603" s="41">
        <f t="shared" si="165"/>
        <v>6</v>
      </c>
      <c r="F603" s="41">
        <v>10</v>
      </c>
      <c r="G603" s="41">
        <v>6</v>
      </c>
      <c r="H603" s="41"/>
      <c r="I603" s="41"/>
      <c r="J603" s="41"/>
      <c r="K603" s="41"/>
      <c r="L603" s="41">
        <f t="shared" si="166"/>
        <v>4</v>
      </c>
      <c r="M603" s="41">
        <f t="shared" si="166"/>
        <v>1</v>
      </c>
      <c r="N603" s="41">
        <v>4</v>
      </c>
      <c r="O603" s="41">
        <v>1</v>
      </c>
      <c r="P603" s="41"/>
      <c r="Q603" s="41"/>
      <c r="IP603" s="231"/>
      <c r="IQ603" s="231"/>
      <c r="IR603" s="231"/>
      <c r="IS603" s="231"/>
      <c r="IT603" s="231"/>
    </row>
    <row r="604" spans="1:254" s="228" customFormat="1">
      <c r="A604" s="41" t="s">
        <v>1465</v>
      </c>
      <c r="B604" s="259" t="s">
        <v>902</v>
      </c>
      <c r="C604" s="45" t="s">
        <v>29</v>
      </c>
      <c r="D604" s="41">
        <f t="shared" si="165"/>
        <v>40</v>
      </c>
      <c r="E604" s="41">
        <f t="shared" si="165"/>
        <v>7</v>
      </c>
      <c r="F604" s="41">
        <v>40</v>
      </c>
      <c r="G604" s="41">
        <v>7</v>
      </c>
      <c r="H604" s="41"/>
      <c r="I604" s="41"/>
      <c r="J604" s="41"/>
      <c r="K604" s="41"/>
      <c r="L604" s="41">
        <f t="shared" si="166"/>
        <v>0</v>
      </c>
      <c r="M604" s="41">
        <f t="shared" si="166"/>
        <v>0</v>
      </c>
      <c r="N604" s="41"/>
      <c r="O604" s="41"/>
      <c r="P604" s="41"/>
      <c r="Q604" s="41"/>
      <c r="IP604" s="231"/>
      <c r="IQ604" s="231"/>
      <c r="IR604" s="231"/>
      <c r="IS604" s="231"/>
      <c r="IT604" s="231"/>
    </row>
    <row r="605" spans="1:254" s="228" customFormat="1">
      <c r="A605" s="290" t="s">
        <v>1974</v>
      </c>
      <c r="B605" s="292" t="s">
        <v>1006</v>
      </c>
      <c r="C605" s="45" t="s">
        <v>30</v>
      </c>
      <c r="D605" s="41">
        <f t="shared" si="165"/>
        <v>14</v>
      </c>
      <c r="E605" s="41">
        <f t="shared" si="165"/>
        <v>6</v>
      </c>
      <c r="F605" s="41">
        <v>14</v>
      </c>
      <c r="G605" s="41">
        <v>6</v>
      </c>
      <c r="H605" s="41"/>
      <c r="I605" s="41"/>
      <c r="J605" s="41"/>
      <c r="K605" s="41"/>
      <c r="L605" s="41">
        <f t="shared" si="166"/>
        <v>0</v>
      </c>
      <c r="M605" s="41">
        <f t="shared" si="166"/>
        <v>0</v>
      </c>
      <c r="N605" s="41"/>
      <c r="O605" s="41"/>
      <c r="P605" s="41"/>
      <c r="Q605" s="41"/>
      <c r="IP605" s="231"/>
      <c r="IQ605" s="231"/>
      <c r="IR605" s="231"/>
      <c r="IS605" s="231"/>
      <c r="IT605" s="231"/>
    </row>
    <row r="606" spans="1:254" s="228" customFormat="1" ht="28.5">
      <c r="A606" s="290" t="s">
        <v>1963</v>
      </c>
      <c r="B606" s="259" t="s">
        <v>1009</v>
      </c>
      <c r="C606" s="45" t="s">
        <v>31</v>
      </c>
      <c r="D606" s="41">
        <f t="shared" si="165"/>
        <v>15</v>
      </c>
      <c r="E606" s="41">
        <f t="shared" si="165"/>
        <v>1</v>
      </c>
      <c r="F606" s="41">
        <v>15</v>
      </c>
      <c r="G606" s="41">
        <v>1</v>
      </c>
      <c r="H606" s="41"/>
      <c r="I606" s="41"/>
      <c r="J606" s="41"/>
      <c r="K606" s="41"/>
      <c r="L606" s="41">
        <f t="shared" si="166"/>
        <v>0</v>
      </c>
      <c r="M606" s="41">
        <f t="shared" si="166"/>
        <v>0</v>
      </c>
      <c r="N606" s="41"/>
      <c r="O606" s="41"/>
      <c r="P606" s="41"/>
      <c r="Q606" s="41"/>
      <c r="IP606" s="231"/>
      <c r="IQ606" s="231"/>
      <c r="IR606" s="231"/>
      <c r="IS606" s="231"/>
      <c r="IT606" s="231"/>
    </row>
    <row r="607" spans="1:254" s="228" customFormat="1">
      <c r="A607" s="290" t="s">
        <v>1975</v>
      </c>
      <c r="B607" s="292" t="s">
        <v>1012</v>
      </c>
      <c r="C607" s="45" t="s">
        <v>32</v>
      </c>
      <c r="D607" s="41">
        <f t="shared" si="165"/>
        <v>13</v>
      </c>
      <c r="E607" s="41">
        <f t="shared" si="165"/>
        <v>10</v>
      </c>
      <c r="F607" s="41">
        <v>13</v>
      </c>
      <c r="G607" s="41">
        <v>10</v>
      </c>
      <c r="H607" s="41"/>
      <c r="I607" s="41"/>
      <c r="J607" s="41"/>
      <c r="K607" s="41"/>
      <c r="L607" s="41">
        <f t="shared" si="166"/>
        <v>0</v>
      </c>
      <c r="M607" s="41">
        <f t="shared" si="166"/>
        <v>0</v>
      </c>
      <c r="N607" s="41"/>
      <c r="O607" s="41"/>
      <c r="P607" s="41"/>
      <c r="Q607" s="41"/>
      <c r="IP607" s="231"/>
      <c r="IQ607" s="231"/>
      <c r="IR607" s="231"/>
      <c r="IS607" s="231"/>
      <c r="IT607" s="231"/>
    </row>
    <row r="608" spans="1:254" s="228" customFormat="1">
      <c r="A608" s="290" t="s">
        <v>1374</v>
      </c>
      <c r="B608" s="292" t="s">
        <v>1015</v>
      </c>
      <c r="C608" s="45" t="s">
        <v>1827</v>
      </c>
      <c r="D608" s="41">
        <f t="shared" si="165"/>
        <v>5</v>
      </c>
      <c r="E608" s="41">
        <f t="shared" si="165"/>
        <v>1</v>
      </c>
      <c r="F608" s="41">
        <v>5</v>
      </c>
      <c r="G608" s="41">
        <v>1</v>
      </c>
      <c r="H608" s="41"/>
      <c r="I608" s="41"/>
      <c r="J608" s="41"/>
      <c r="K608" s="41"/>
      <c r="L608" s="41">
        <f t="shared" si="166"/>
        <v>0</v>
      </c>
      <c r="M608" s="41">
        <f t="shared" si="166"/>
        <v>0</v>
      </c>
      <c r="N608" s="41"/>
      <c r="O608" s="41"/>
      <c r="P608" s="41"/>
      <c r="Q608" s="41"/>
      <c r="IP608" s="231"/>
      <c r="IQ608" s="231"/>
      <c r="IR608" s="231"/>
      <c r="IS608" s="231"/>
      <c r="IT608" s="231"/>
    </row>
    <row r="609" spans="1:254" s="228" customFormat="1">
      <c r="A609" s="290" t="s">
        <v>1976</v>
      </c>
      <c r="B609" s="292" t="s">
        <v>1977</v>
      </c>
      <c r="C609" s="45" t="s">
        <v>33</v>
      </c>
      <c r="D609" s="41">
        <f t="shared" si="165"/>
        <v>2</v>
      </c>
      <c r="E609" s="41">
        <f t="shared" si="165"/>
        <v>1</v>
      </c>
      <c r="F609" s="41">
        <v>2</v>
      </c>
      <c r="G609" s="41">
        <v>1</v>
      </c>
      <c r="H609" s="41"/>
      <c r="I609" s="41"/>
      <c r="J609" s="41"/>
      <c r="K609" s="41"/>
      <c r="L609" s="41">
        <f t="shared" si="166"/>
        <v>2</v>
      </c>
      <c r="M609" s="41">
        <f t="shared" si="166"/>
        <v>1</v>
      </c>
      <c r="N609" s="41"/>
      <c r="O609" s="41"/>
      <c r="P609" s="41">
        <v>2</v>
      </c>
      <c r="Q609" s="41">
        <v>1</v>
      </c>
      <c r="IP609" s="231"/>
      <c r="IQ609" s="231"/>
      <c r="IR609" s="231"/>
      <c r="IS609" s="231"/>
      <c r="IT609" s="231"/>
    </row>
    <row r="610" spans="1:254" s="228" customFormat="1" ht="18" customHeight="1">
      <c r="A610" s="269" t="s">
        <v>1978</v>
      </c>
      <c r="B610" s="269"/>
      <c r="C610" s="269"/>
      <c r="D610" s="250">
        <f>SUM(D611:D637)</f>
        <v>231</v>
      </c>
      <c r="E610" s="250">
        <f t="shared" ref="E610:Q610" si="167">SUM(E611:E637)</f>
        <v>67</v>
      </c>
      <c r="F610" s="250">
        <f t="shared" si="167"/>
        <v>125</v>
      </c>
      <c r="G610" s="250">
        <f t="shared" si="167"/>
        <v>37</v>
      </c>
      <c r="H610" s="250">
        <f t="shared" si="167"/>
        <v>93</v>
      </c>
      <c r="I610" s="250">
        <f t="shared" si="167"/>
        <v>27</v>
      </c>
      <c r="J610" s="250">
        <f t="shared" si="167"/>
        <v>13</v>
      </c>
      <c r="K610" s="250">
        <f t="shared" si="167"/>
        <v>3</v>
      </c>
      <c r="L610" s="250">
        <f t="shared" si="167"/>
        <v>20</v>
      </c>
      <c r="M610" s="250">
        <f t="shared" si="167"/>
        <v>6</v>
      </c>
      <c r="N610" s="250">
        <f t="shared" si="167"/>
        <v>17</v>
      </c>
      <c r="O610" s="250">
        <f t="shared" si="167"/>
        <v>3</v>
      </c>
      <c r="P610" s="250">
        <f t="shared" si="167"/>
        <v>3</v>
      </c>
      <c r="Q610" s="250">
        <f t="shared" si="167"/>
        <v>3</v>
      </c>
      <c r="IP610" s="231"/>
      <c r="IQ610" s="231"/>
      <c r="IR610" s="231"/>
      <c r="IS610" s="231"/>
      <c r="IT610" s="231"/>
    </row>
    <row r="611" spans="1:254" s="228" customFormat="1">
      <c r="A611" s="35" t="s">
        <v>186</v>
      </c>
      <c r="B611" s="259" t="s">
        <v>143</v>
      </c>
      <c r="C611" s="45" t="s">
        <v>14</v>
      </c>
      <c r="D611" s="41">
        <f>+F611+H611+J611</f>
        <v>9</v>
      </c>
      <c r="E611" s="41">
        <f>+G611+I611+K611</f>
        <v>2</v>
      </c>
      <c r="F611" s="41"/>
      <c r="G611" s="41"/>
      <c r="H611" s="41">
        <v>9</v>
      </c>
      <c r="I611" s="41">
        <v>2</v>
      </c>
      <c r="J611" s="41"/>
      <c r="K611" s="41"/>
      <c r="L611" s="41">
        <f>+N611+P611</f>
        <v>0</v>
      </c>
      <c r="M611" s="41">
        <f>+O611+Q611</f>
        <v>0</v>
      </c>
      <c r="N611" s="41"/>
      <c r="O611" s="41"/>
      <c r="P611" s="41"/>
      <c r="Q611" s="41"/>
      <c r="IP611" s="231"/>
      <c r="IQ611" s="231"/>
      <c r="IR611" s="231"/>
      <c r="IS611" s="231"/>
      <c r="IT611" s="231"/>
    </row>
    <row r="612" spans="1:254" s="228" customFormat="1">
      <c r="A612" s="35" t="s">
        <v>165</v>
      </c>
      <c r="B612" s="259" t="s">
        <v>80</v>
      </c>
      <c r="C612" s="45" t="s">
        <v>15</v>
      </c>
      <c r="D612" s="41">
        <f t="shared" ref="D612:E637" si="168">+F612+H612+J612</f>
        <v>24</v>
      </c>
      <c r="E612" s="41">
        <f t="shared" si="168"/>
        <v>1</v>
      </c>
      <c r="F612" s="41"/>
      <c r="G612" s="41"/>
      <c r="H612" s="41">
        <v>24</v>
      </c>
      <c r="I612" s="41">
        <v>1</v>
      </c>
      <c r="J612" s="41"/>
      <c r="K612" s="41"/>
      <c r="L612" s="41">
        <f t="shared" ref="L612:M637" si="169">+N612+P612</f>
        <v>2</v>
      </c>
      <c r="M612" s="41">
        <f t="shared" si="169"/>
        <v>0</v>
      </c>
      <c r="N612" s="41">
        <v>2</v>
      </c>
      <c r="O612" s="41"/>
      <c r="P612" s="41"/>
      <c r="Q612" s="41"/>
      <c r="IP612" s="231"/>
      <c r="IQ612" s="231"/>
      <c r="IR612" s="231"/>
      <c r="IS612" s="231"/>
      <c r="IT612" s="231"/>
    </row>
    <row r="613" spans="1:254" s="228" customFormat="1">
      <c r="A613" s="35" t="s">
        <v>241</v>
      </c>
      <c r="B613" s="46" t="s">
        <v>204</v>
      </c>
      <c r="C613" s="45" t="s">
        <v>16</v>
      </c>
      <c r="D613" s="41">
        <f t="shared" si="168"/>
        <v>0</v>
      </c>
      <c r="E613" s="41">
        <f t="shared" si="168"/>
        <v>0</v>
      </c>
      <c r="F613" s="41"/>
      <c r="G613" s="41"/>
      <c r="H613" s="41"/>
      <c r="I613" s="41"/>
      <c r="J613" s="41"/>
      <c r="K613" s="41"/>
      <c r="L613" s="41">
        <f t="shared" si="169"/>
        <v>0</v>
      </c>
      <c r="M613" s="41">
        <f t="shared" si="169"/>
        <v>0</v>
      </c>
      <c r="N613" s="41"/>
      <c r="O613" s="41"/>
      <c r="P613" s="41"/>
      <c r="Q613" s="41"/>
      <c r="IP613" s="231"/>
      <c r="IQ613" s="231"/>
      <c r="IR613" s="231"/>
      <c r="IS613" s="231"/>
      <c r="IT613" s="231"/>
    </row>
    <row r="614" spans="1:254" s="228" customFormat="1">
      <c r="A614" s="33" t="s">
        <v>50</v>
      </c>
      <c r="B614" s="46" t="s">
        <v>51</v>
      </c>
      <c r="C614" s="45" t="s">
        <v>17</v>
      </c>
      <c r="D614" s="41">
        <f t="shared" si="168"/>
        <v>0</v>
      </c>
      <c r="E614" s="41">
        <f t="shared" si="168"/>
        <v>0</v>
      </c>
      <c r="F614" s="41"/>
      <c r="G614" s="41"/>
      <c r="H614" s="41"/>
      <c r="I614" s="41"/>
      <c r="J614" s="41"/>
      <c r="K614" s="41"/>
      <c r="L614" s="41">
        <f t="shared" si="169"/>
        <v>0</v>
      </c>
      <c r="M614" s="41">
        <f t="shared" si="169"/>
        <v>0</v>
      </c>
      <c r="N614" s="41"/>
      <c r="O614" s="41"/>
      <c r="P614" s="41"/>
      <c r="Q614" s="41"/>
      <c r="IP614" s="231"/>
      <c r="IQ614" s="231"/>
      <c r="IR614" s="231"/>
      <c r="IS614" s="231"/>
      <c r="IT614" s="231"/>
    </row>
    <row r="615" spans="1:254" s="228" customFormat="1">
      <c r="A615" s="48" t="s">
        <v>65</v>
      </c>
      <c r="B615" s="49" t="s">
        <v>66</v>
      </c>
      <c r="C615" s="45" t="s">
        <v>21</v>
      </c>
      <c r="D615" s="41">
        <f t="shared" si="168"/>
        <v>24</v>
      </c>
      <c r="E615" s="41">
        <f t="shared" si="168"/>
        <v>5</v>
      </c>
      <c r="F615" s="41"/>
      <c r="G615" s="41"/>
      <c r="H615" s="41">
        <v>24</v>
      </c>
      <c r="I615" s="41">
        <v>5</v>
      </c>
      <c r="J615" s="41"/>
      <c r="K615" s="41"/>
      <c r="L615" s="41">
        <f t="shared" si="169"/>
        <v>12</v>
      </c>
      <c r="M615" s="41">
        <f t="shared" si="169"/>
        <v>1</v>
      </c>
      <c r="N615" s="41">
        <v>12</v>
      </c>
      <c r="O615" s="41">
        <v>1</v>
      </c>
      <c r="P615" s="41"/>
      <c r="Q615" s="41"/>
      <c r="IP615" s="231"/>
      <c r="IQ615" s="231"/>
      <c r="IR615" s="231"/>
      <c r="IS615" s="231"/>
      <c r="IT615" s="231"/>
    </row>
    <row r="616" spans="1:254" s="228" customFormat="1">
      <c r="A616" s="33" t="s">
        <v>59</v>
      </c>
      <c r="B616" s="46" t="s">
        <v>1022</v>
      </c>
      <c r="C616" s="45" t="s">
        <v>22</v>
      </c>
      <c r="D616" s="41">
        <f t="shared" si="168"/>
        <v>14</v>
      </c>
      <c r="E616" s="41">
        <f t="shared" si="168"/>
        <v>14</v>
      </c>
      <c r="F616" s="41"/>
      <c r="G616" s="41"/>
      <c r="H616" s="41">
        <v>14</v>
      </c>
      <c r="I616" s="41">
        <v>14</v>
      </c>
      <c r="J616" s="41"/>
      <c r="K616" s="41"/>
      <c r="L616" s="41">
        <f t="shared" si="169"/>
        <v>2</v>
      </c>
      <c r="M616" s="41">
        <f t="shared" si="169"/>
        <v>2</v>
      </c>
      <c r="N616" s="41">
        <v>1</v>
      </c>
      <c r="O616" s="41">
        <v>1</v>
      </c>
      <c r="P616" s="41">
        <v>1</v>
      </c>
      <c r="Q616" s="41">
        <v>1</v>
      </c>
      <c r="IP616" s="231"/>
      <c r="IQ616" s="231"/>
      <c r="IR616" s="231"/>
      <c r="IS616" s="231"/>
      <c r="IT616" s="231"/>
    </row>
    <row r="617" spans="1:254" s="228" customFormat="1">
      <c r="A617" s="48" t="s">
        <v>617</v>
      </c>
      <c r="B617" s="49" t="s">
        <v>370</v>
      </c>
      <c r="C617" s="45" t="s">
        <v>23</v>
      </c>
      <c r="D617" s="41">
        <f t="shared" si="168"/>
        <v>0</v>
      </c>
      <c r="E617" s="41">
        <f t="shared" si="168"/>
        <v>0</v>
      </c>
      <c r="F617" s="41"/>
      <c r="G617" s="41"/>
      <c r="H617" s="41"/>
      <c r="I617" s="41"/>
      <c r="J617" s="41"/>
      <c r="K617" s="41"/>
      <c r="L617" s="41">
        <f t="shared" si="169"/>
        <v>0</v>
      </c>
      <c r="M617" s="41">
        <f t="shared" si="169"/>
        <v>0</v>
      </c>
      <c r="N617" s="41"/>
      <c r="O617" s="41"/>
      <c r="P617" s="41"/>
      <c r="Q617" s="41"/>
      <c r="IP617" s="231"/>
      <c r="IQ617" s="231"/>
      <c r="IR617" s="231"/>
      <c r="IS617" s="231"/>
      <c r="IT617" s="231"/>
    </row>
    <row r="618" spans="1:254" s="228" customFormat="1">
      <c r="A618" s="35" t="s">
        <v>47</v>
      </c>
      <c r="B618" s="46" t="s">
        <v>48</v>
      </c>
      <c r="C618" s="45" t="s">
        <v>24</v>
      </c>
      <c r="D618" s="41">
        <f t="shared" si="168"/>
        <v>0</v>
      </c>
      <c r="E618" s="41">
        <f t="shared" si="168"/>
        <v>0</v>
      </c>
      <c r="F618" s="41"/>
      <c r="G618" s="41"/>
      <c r="H618" s="41"/>
      <c r="I618" s="41"/>
      <c r="J618" s="41"/>
      <c r="K618" s="41"/>
      <c r="L618" s="41">
        <f t="shared" si="169"/>
        <v>0</v>
      </c>
      <c r="M618" s="41">
        <f t="shared" si="169"/>
        <v>0</v>
      </c>
      <c r="N618" s="41"/>
      <c r="O618" s="41"/>
      <c r="P618" s="41"/>
      <c r="Q618" s="41"/>
      <c r="IP618" s="231"/>
      <c r="IQ618" s="231"/>
      <c r="IR618" s="231"/>
      <c r="IS618" s="231"/>
      <c r="IT618" s="231"/>
    </row>
    <row r="619" spans="1:254" s="228" customFormat="1">
      <c r="A619" s="38" t="s">
        <v>294</v>
      </c>
      <c r="B619" s="259" t="s">
        <v>1860</v>
      </c>
      <c r="C619" s="45" t="s">
        <v>25</v>
      </c>
      <c r="D619" s="41">
        <f t="shared" si="168"/>
        <v>16</v>
      </c>
      <c r="E619" s="41">
        <f t="shared" si="168"/>
        <v>3</v>
      </c>
      <c r="F619" s="41"/>
      <c r="G619" s="41"/>
      <c r="H619" s="41">
        <v>3</v>
      </c>
      <c r="I619" s="41"/>
      <c r="J619" s="41">
        <v>13</v>
      </c>
      <c r="K619" s="41">
        <v>3</v>
      </c>
      <c r="L619" s="41">
        <f t="shared" si="169"/>
        <v>1</v>
      </c>
      <c r="M619" s="41">
        <f t="shared" si="169"/>
        <v>0</v>
      </c>
      <c r="N619" s="41">
        <v>1</v>
      </c>
      <c r="O619" s="41"/>
      <c r="P619" s="41"/>
      <c r="Q619" s="41"/>
      <c r="IP619" s="231"/>
      <c r="IQ619" s="231"/>
      <c r="IR619" s="231"/>
      <c r="IS619" s="231"/>
      <c r="IT619" s="231"/>
    </row>
    <row r="620" spans="1:254" s="228" customFormat="1">
      <c r="A620" s="33" t="s">
        <v>1857</v>
      </c>
      <c r="B620" s="259" t="s">
        <v>1858</v>
      </c>
      <c r="C620" s="45" t="s">
        <v>26</v>
      </c>
      <c r="D620" s="41">
        <f t="shared" si="168"/>
        <v>0</v>
      </c>
      <c r="E620" s="41">
        <f t="shared" si="168"/>
        <v>0</v>
      </c>
      <c r="F620" s="41"/>
      <c r="G620" s="41"/>
      <c r="H620" s="41"/>
      <c r="I620" s="41"/>
      <c r="J620" s="41"/>
      <c r="K620" s="41"/>
      <c r="L620" s="41">
        <f t="shared" si="169"/>
        <v>0</v>
      </c>
      <c r="M620" s="41">
        <f t="shared" si="169"/>
        <v>0</v>
      </c>
      <c r="N620" s="41"/>
      <c r="O620" s="41"/>
      <c r="P620" s="41"/>
      <c r="Q620" s="41"/>
      <c r="IP620" s="231"/>
      <c r="IQ620" s="231"/>
      <c r="IR620" s="231"/>
      <c r="IS620" s="231"/>
      <c r="IT620" s="231"/>
    </row>
    <row r="621" spans="1:254" s="228" customFormat="1" ht="28.5">
      <c r="A621" s="35" t="s">
        <v>168</v>
      </c>
      <c r="B621" s="259" t="s">
        <v>1856</v>
      </c>
      <c r="C621" s="45" t="s">
        <v>1803</v>
      </c>
      <c r="D621" s="41">
        <f t="shared" si="168"/>
        <v>0</v>
      </c>
      <c r="E621" s="41">
        <f t="shared" si="168"/>
        <v>0</v>
      </c>
      <c r="F621" s="41"/>
      <c r="G621" s="41"/>
      <c r="H621" s="41"/>
      <c r="I621" s="41"/>
      <c r="J621" s="41"/>
      <c r="K621" s="41"/>
      <c r="L621" s="41">
        <f t="shared" si="169"/>
        <v>0</v>
      </c>
      <c r="M621" s="41">
        <f t="shared" si="169"/>
        <v>0</v>
      </c>
      <c r="N621" s="41"/>
      <c r="O621" s="41"/>
      <c r="P621" s="41"/>
      <c r="Q621" s="41"/>
      <c r="IP621" s="231"/>
      <c r="IQ621" s="231"/>
      <c r="IR621" s="231"/>
      <c r="IS621" s="231"/>
      <c r="IT621" s="231"/>
    </row>
    <row r="622" spans="1:254" s="228" customFormat="1" ht="28.5">
      <c r="A622" s="33" t="s">
        <v>1855</v>
      </c>
      <c r="B622" s="259" t="s">
        <v>1069</v>
      </c>
      <c r="C622" s="45" t="s">
        <v>27</v>
      </c>
      <c r="D622" s="41">
        <f t="shared" si="168"/>
        <v>0</v>
      </c>
      <c r="E622" s="41">
        <f t="shared" si="168"/>
        <v>0</v>
      </c>
      <c r="F622" s="41"/>
      <c r="G622" s="41"/>
      <c r="H622" s="41"/>
      <c r="I622" s="41"/>
      <c r="J622" s="41"/>
      <c r="K622" s="41"/>
      <c r="L622" s="41">
        <f t="shared" si="169"/>
        <v>0</v>
      </c>
      <c r="M622" s="41">
        <f t="shared" si="169"/>
        <v>0</v>
      </c>
      <c r="N622" s="41"/>
      <c r="O622" s="41"/>
      <c r="P622" s="41"/>
      <c r="Q622" s="41"/>
      <c r="IP622" s="231"/>
      <c r="IQ622" s="231"/>
      <c r="IR622" s="231"/>
      <c r="IS622" s="231"/>
      <c r="IT622" s="231"/>
    </row>
    <row r="623" spans="1:254" s="228" customFormat="1">
      <c r="A623" s="33" t="s">
        <v>44</v>
      </c>
      <c r="B623" s="259" t="s">
        <v>45</v>
      </c>
      <c r="C623" s="45" t="s">
        <v>28</v>
      </c>
      <c r="D623" s="41">
        <f t="shared" si="168"/>
        <v>5</v>
      </c>
      <c r="E623" s="41">
        <f t="shared" si="168"/>
        <v>0</v>
      </c>
      <c r="F623" s="41"/>
      <c r="G623" s="41"/>
      <c r="H623" s="41">
        <v>5</v>
      </c>
      <c r="I623" s="41"/>
      <c r="J623" s="41"/>
      <c r="K623" s="41"/>
      <c r="L623" s="41">
        <f t="shared" si="169"/>
        <v>0</v>
      </c>
      <c r="M623" s="41">
        <f t="shared" si="169"/>
        <v>0</v>
      </c>
      <c r="N623" s="41"/>
      <c r="O623" s="41"/>
      <c r="P623" s="41"/>
      <c r="Q623" s="41"/>
      <c r="IP623" s="231"/>
      <c r="IQ623" s="231"/>
      <c r="IR623" s="231"/>
      <c r="IS623" s="231"/>
      <c r="IT623" s="231"/>
    </row>
    <row r="624" spans="1:254" s="228" customFormat="1">
      <c r="A624" s="48" t="s">
        <v>1369</v>
      </c>
      <c r="B624" s="49" t="s">
        <v>1519</v>
      </c>
      <c r="C624" s="45" t="s">
        <v>29</v>
      </c>
      <c r="D624" s="41">
        <f t="shared" si="168"/>
        <v>7</v>
      </c>
      <c r="E624" s="41">
        <f t="shared" si="168"/>
        <v>0</v>
      </c>
      <c r="F624" s="41">
        <v>7</v>
      </c>
      <c r="G624" s="41">
        <v>0</v>
      </c>
      <c r="H624" s="41"/>
      <c r="I624" s="41"/>
      <c r="J624" s="41"/>
      <c r="K624" s="41"/>
      <c r="L624" s="41">
        <f t="shared" si="169"/>
        <v>0</v>
      </c>
      <c r="M624" s="41">
        <f t="shared" si="169"/>
        <v>0</v>
      </c>
      <c r="N624" s="41"/>
      <c r="O624" s="41"/>
      <c r="P624" s="41"/>
      <c r="Q624" s="41"/>
      <c r="IP624" s="231"/>
      <c r="IQ624" s="231"/>
      <c r="IR624" s="231"/>
      <c r="IS624" s="231"/>
      <c r="IT624" s="231"/>
    </row>
    <row r="625" spans="1:254" s="228" customFormat="1">
      <c r="A625" s="48" t="s">
        <v>1979</v>
      </c>
      <c r="B625" s="49" t="s">
        <v>1980</v>
      </c>
      <c r="C625" s="45" t="s">
        <v>30</v>
      </c>
      <c r="D625" s="41">
        <f t="shared" si="168"/>
        <v>6</v>
      </c>
      <c r="E625" s="41">
        <f t="shared" si="168"/>
        <v>2</v>
      </c>
      <c r="F625" s="41">
        <v>6</v>
      </c>
      <c r="G625" s="41">
        <v>2</v>
      </c>
      <c r="H625" s="41"/>
      <c r="I625" s="41"/>
      <c r="J625" s="41"/>
      <c r="K625" s="41"/>
      <c r="L625" s="41">
        <f t="shared" si="169"/>
        <v>2</v>
      </c>
      <c r="M625" s="41">
        <f t="shared" si="169"/>
        <v>2</v>
      </c>
      <c r="N625" s="41"/>
      <c r="O625" s="41"/>
      <c r="P625" s="41">
        <v>2</v>
      </c>
      <c r="Q625" s="41">
        <v>2</v>
      </c>
      <c r="IP625" s="231"/>
      <c r="IQ625" s="231"/>
      <c r="IR625" s="231"/>
      <c r="IS625" s="231"/>
      <c r="IT625" s="231"/>
    </row>
    <row r="626" spans="1:254" s="228" customFormat="1">
      <c r="A626" s="35" t="s">
        <v>1959</v>
      </c>
      <c r="B626" s="259" t="s">
        <v>955</v>
      </c>
      <c r="C626" s="45" t="s">
        <v>31</v>
      </c>
      <c r="D626" s="41">
        <f t="shared" si="168"/>
        <v>15</v>
      </c>
      <c r="E626" s="41">
        <f t="shared" si="168"/>
        <v>10</v>
      </c>
      <c r="F626" s="41">
        <v>15</v>
      </c>
      <c r="G626" s="41">
        <v>10</v>
      </c>
      <c r="H626" s="41"/>
      <c r="I626" s="41"/>
      <c r="J626" s="41"/>
      <c r="K626" s="41"/>
      <c r="L626" s="41">
        <f t="shared" si="169"/>
        <v>0</v>
      </c>
      <c r="M626" s="41">
        <f t="shared" si="169"/>
        <v>0</v>
      </c>
      <c r="N626" s="41"/>
      <c r="O626" s="41"/>
      <c r="P626" s="41"/>
      <c r="Q626" s="41"/>
      <c r="IP626" s="231"/>
      <c r="IQ626" s="231"/>
      <c r="IR626" s="231"/>
      <c r="IS626" s="231"/>
      <c r="IT626" s="231"/>
    </row>
    <row r="627" spans="1:254" s="228" customFormat="1">
      <c r="A627" s="48" t="s">
        <v>1398</v>
      </c>
      <c r="B627" s="49" t="s">
        <v>896</v>
      </c>
      <c r="C627" s="45" t="s">
        <v>32</v>
      </c>
      <c r="D627" s="41">
        <f t="shared" si="168"/>
        <v>25</v>
      </c>
      <c r="E627" s="41">
        <f t="shared" si="168"/>
        <v>9</v>
      </c>
      <c r="F627" s="41">
        <v>25</v>
      </c>
      <c r="G627" s="41">
        <v>9</v>
      </c>
      <c r="H627" s="41"/>
      <c r="I627" s="41"/>
      <c r="J627" s="41"/>
      <c r="K627" s="41"/>
      <c r="L627" s="41">
        <f t="shared" si="169"/>
        <v>0</v>
      </c>
      <c r="M627" s="41">
        <f t="shared" si="169"/>
        <v>0</v>
      </c>
      <c r="N627" s="41"/>
      <c r="O627" s="41"/>
      <c r="P627" s="41"/>
      <c r="Q627" s="41"/>
      <c r="IP627" s="231"/>
      <c r="IQ627" s="231"/>
      <c r="IR627" s="231"/>
      <c r="IS627" s="231"/>
      <c r="IT627" s="231"/>
    </row>
    <row r="628" spans="1:254" s="228" customFormat="1" ht="28.5">
      <c r="A628" s="281" t="s">
        <v>1953</v>
      </c>
      <c r="B628" s="259" t="s">
        <v>899</v>
      </c>
      <c r="C628" s="45" t="s">
        <v>1827</v>
      </c>
      <c r="D628" s="41">
        <f t="shared" si="168"/>
        <v>2</v>
      </c>
      <c r="E628" s="41">
        <f t="shared" si="168"/>
        <v>2</v>
      </c>
      <c r="F628" s="41">
        <v>2</v>
      </c>
      <c r="G628" s="41">
        <v>2</v>
      </c>
      <c r="H628" s="41"/>
      <c r="I628" s="41"/>
      <c r="J628" s="41"/>
      <c r="K628" s="41"/>
      <c r="L628" s="41">
        <f t="shared" si="169"/>
        <v>0</v>
      </c>
      <c r="M628" s="41">
        <f t="shared" si="169"/>
        <v>0</v>
      </c>
      <c r="N628" s="41"/>
      <c r="O628" s="41"/>
      <c r="P628" s="41"/>
      <c r="Q628" s="41"/>
      <c r="IP628" s="231"/>
      <c r="IQ628" s="231"/>
      <c r="IR628" s="231"/>
      <c r="IS628" s="231"/>
      <c r="IT628" s="231"/>
    </row>
    <row r="629" spans="1:254" s="228" customFormat="1">
      <c r="A629" s="281" t="s">
        <v>1462</v>
      </c>
      <c r="B629" s="46" t="s">
        <v>905</v>
      </c>
      <c r="C629" s="45" t="s">
        <v>33</v>
      </c>
      <c r="D629" s="41">
        <f t="shared" si="168"/>
        <v>15</v>
      </c>
      <c r="E629" s="41">
        <f t="shared" si="168"/>
        <v>1</v>
      </c>
      <c r="F629" s="41">
        <v>15</v>
      </c>
      <c r="G629" s="41">
        <v>1</v>
      </c>
      <c r="H629" s="41"/>
      <c r="I629" s="41"/>
      <c r="J629" s="41"/>
      <c r="K629" s="41"/>
      <c r="L629" s="41">
        <f t="shared" si="169"/>
        <v>0</v>
      </c>
      <c r="M629" s="41">
        <f t="shared" si="169"/>
        <v>0</v>
      </c>
      <c r="N629" s="41"/>
      <c r="O629" s="41"/>
      <c r="P629" s="41"/>
      <c r="Q629" s="41"/>
      <c r="IP629" s="231"/>
      <c r="IQ629" s="231"/>
      <c r="IR629" s="231"/>
      <c r="IS629" s="231"/>
      <c r="IT629" s="231"/>
    </row>
    <row r="630" spans="1:254" s="228" customFormat="1">
      <c r="A630" s="48" t="s">
        <v>1981</v>
      </c>
      <c r="B630" s="49" t="s">
        <v>1033</v>
      </c>
      <c r="C630" s="45" t="s">
        <v>34</v>
      </c>
      <c r="D630" s="41">
        <f t="shared" si="168"/>
        <v>29</v>
      </c>
      <c r="E630" s="41">
        <f t="shared" si="168"/>
        <v>2</v>
      </c>
      <c r="F630" s="41">
        <v>29</v>
      </c>
      <c r="G630" s="41">
        <v>2</v>
      </c>
      <c r="H630" s="41"/>
      <c r="I630" s="41"/>
      <c r="J630" s="41"/>
      <c r="K630" s="41"/>
      <c r="L630" s="41">
        <f t="shared" si="169"/>
        <v>0</v>
      </c>
      <c r="M630" s="41">
        <f t="shared" si="169"/>
        <v>0</v>
      </c>
      <c r="N630" s="41"/>
      <c r="O630" s="41"/>
      <c r="P630" s="41"/>
      <c r="Q630" s="41"/>
      <c r="IP630" s="231"/>
      <c r="IQ630" s="231"/>
      <c r="IR630" s="231"/>
      <c r="IS630" s="231"/>
      <c r="IT630" s="231"/>
    </row>
    <row r="631" spans="1:254" s="228" customFormat="1">
      <c r="A631" s="48" t="s">
        <v>1366</v>
      </c>
      <c r="B631" s="259" t="s">
        <v>1036</v>
      </c>
      <c r="C631" s="45" t="s">
        <v>35</v>
      </c>
      <c r="D631" s="41">
        <f t="shared" si="168"/>
        <v>11</v>
      </c>
      <c r="E631" s="41">
        <f t="shared" si="168"/>
        <v>8</v>
      </c>
      <c r="F631" s="41">
        <v>11</v>
      </c>
      <c r="G631" s="41">
        <v>8</v>
      </c>
      <c r="H631" s="41"/>
      <c r="I631" s="41"/>
      <c r="J631" s="41"/>
      <c r="K631" s="41"/>
      <c r="L631" s="41">
        <f t="shared" si="169"/>
        <v>0</v>
      </c>
      <c r="M631" s="41">
        <f t="shared" si="169"/>
        <v>0</v>
      </c>
      <c r="N631" s="41"/>
      <c r="O631" s="41"/>
      <c r="P631" s="41"/>
      <c r="Q631" s="41"/>
      <c r="IP631" s="231"/>
      <c r="IQ631" s="231"/>
      <c r="IR631" s="231"/>
      <c r="IS631" s="231"/>
      <c r="IT631" s="231"/>
    </row>
    <row r="632" spans="1:254" s="228" customFormat="1" ht="28.5">
      <c r="A632" s="33" t="s">
        <v>38</v>
      </c>
      <c r="B632" s="259" t="s">
        <v>96</v>
      </c>
      <c r="C632" s="45" t="s">
        <v>37</v>
      </c>
      <c r="D632" s="41">
        <f t="shared" si="168"/>
        <v>7</v>
      </c>
      <c r="E632" s="41">
        <f t="shared" si="168"/>
        <v>3</v>
      </c>
      <c r="F632" s="41"/>
      <c r="G632" s="41"/>
      <c r="H632" s="41">
        <v>7</v>
      </c>
      <c r="I632" s="41">
        <v>3</v>
      </c>
      <c r="J632" s="41"/>
      <c r="K632" s="41"/>
      <c r="L632" s="41">
        <f t="shared" si="169"/>
        <v>1</v>
      </c>
      <c r="M632" s="41">
        <f t="shared" si="169"/>
        <v>1</v>
      </c>
      <c r="N632" s="41">
        <v>1</v>
      </c>
      <c r="O632" s="41">
        <v>1</v>
      </c>
      <c r="P632" s="41"/>
      <c r="Q632" s="41"/>
      <c r="IP632" s="231"/>
      <c r="IQ632" s="231"/>
      <c r="IR632" s="231"/>
      <c r="IS632" s="231"/>
      <c r="IT632" s="231"/>
    </row>
    <row r="633" spans="1:254" s="228" customFormat="1">
      <c r="A633" s="33" t="s">
        <v>228</v>
      </c>
      <c r="B633" s="259" t="s">
        <v>86</v>
      </c>
      <c r="C633" s="45" t="s">
        <v>1982</v>
      </c>
      <c r="D633" s="41">
        <f t="shared" si="168"/>
        <v>0</v>
      </c>
      <c r="E633" s="41">
        <f t="shared" si="168"/>
        <v>0</v>
      </c>
      <c r="F633" s="41"/>
      <c r="G633" s="41"/>
      <c r="H633" s="41"/>
      <c r="I633" s="41"/>
      <c r="J633" s="41"/>
      <c r="K633" s="41"/>
      <c r="L633" s="41">
        <f t="shared" si="169"/>
        <v>0</v>
      </c>
      <c r="M633" s="41">
        <f t="shared" si="169"/>
        <v>0</v>
      </c>
      <c r="N633" s="41"/>
      <c r="O633" s="41"/>
      <c r="P633" s="41"/>
      <c r="Q633" s="41"/>
      <c r="IP633" s="231"/>
      <c r="IQ633" s="231"/>
      <c r="IR633" s="231"/>
      <c r="IS633" s="231"/>
      <c r="IT633" s="231"/>
    </row>
    <row r="634" spans="1:254" s="228" customFormat="1">
      <c r="A634" s="33" t="s">
        <v>635</v>
      </c>
      <c r="B634" s="46" t="s">
        <v>367</v>
      </c>
      <c r="C634" s="45" t="s">
        <v>40</v>
      </c>
      <c r="D634" s="41">
        <f t="shared" si="168"/>
        <v>0</v>
      </c>
      <c r="E634" s="41">
        <f t="shared" si="168"/>
        <v>0</v>
      </c>
      <c r="F634" s="41"/>
      <c r="G634" s="41"/>
      <c r="H634" s="41"/>
      <c r="I634" s="41"/>
      <c r="J634" s="41"/>
      <c r="K634" s="41"/>
      <c r="L634" s="41">
        <f t="shared" si="169"/>
        <v>0</v>
      </c>
      <c r="M634" s="41">
        <f t="shared" si="169"/>
        <v>0</v>
      </c>
      <c r="N634" s="41"/>
      <c r="O634" s="41"/>
      <c r="P634" s="41"/>
      <c r="Q634" s="41"/>
      <c r="IP634" s="231"/>
      <c r="IQ634" s="231"/>
      <c r="IR634" s="231"/>
      <c r="IS634" s="231"/>
      <c r="IT634" s="231"/>
    </row>
    <row r="635" spans="1:254" s="228" customFormat="1">
      <c r="A635" s="35" t="s">
        <v>179</v>
      </c>
      <c r="B635" s="259" t="s">
        <v>180</v>
      </c>
      <c r="C635" s="45" t="s">
        <v>43</v>
      </c>
      <c r="D635" s="41">
        <f t="shared" si="168"/>
        <v>7</v>
      </c>
      <c r="E635" s="41">
        <f t="shared" si="168"/>
        <v>2</v>
      </c>
      <c r="F635" s="41"/>
      <c r="G635" s="41"/>
      <c r="H635" s="41">
        <v>7</v>
      </c>
      <c r="I635" s="41">
        <v>2</v>
      </c>
      <c r="J635" s="41"/>
      <c r="K635" s="41"/>
      <c r="L635" s="41">
        <f t="shared" si="169"/>
        <v>0</v>
      </c>
      <c r="M635" s="41">
        <f t="shared" si="169"/>
        <v>0</v>
      </c>
      <c r="N635" s="41"/>
      <c r="O635" s="41"/>
      <c r="P635" s="41"/>
      <c r="Q635" s="41"/>
      <c r="IP635" s="231"/>
      <c r="IQ635" s="231"/>
      <c r="IR635" s="231"/>
      <c r="IS635" s="231"/>
      <c r="IT635" s="231"/>
    </row>
    <row r="636" spans="1:254" s="228" customFormat="1">
      <c r="A636" s="50" t="s">
        <v>1983</v>
      </c>
      <c r="B636" s="49" t="s">
        <v>1984</v>
      </c>
      <c r="C636" s="45" t="s">
        <v>46</v>
      </c>
      <c r="D636" s="41">
        <f t="shared" si="168"/>
        <v>0</v>
      </c>
      <c r="E636" s="41">
        <f t="shared" si="168"/>
        <v>0</v>
      </c>
      <c r="F636" s="41"/>
      <c r="G636" s="41"/>
      <c r="H636" s="41"/>
      <c r="I636" s="41"/>
      <c r="J636" s="41"/>
      <c r="K636" s="41"/>
      <c r="L636" s="41">
        <f t="shared" si="169"/>
        <v>0</v>
      </c>
      <c r="M636" s="41">
        <f t="shared" si="169"/>
        <v>0</v>
      </c>
      <c r="N636" s="41"/>
      <c r="O636" s="41"/>
      <c r="P636" s="41"/>
      <c r="Q636" s="41"/>
      <c r="IP636" s="231"/>
      <c r="IQ636" s="231"/>
      <c r="IR636" s="231"/>
      <c r="IS636" s="231"/>
      <c r="IT636" s="231"/>
    </row>
    <row r="637" spans="1:254" s="228" customFormat="1">
      <c r="A637" s="50" t="s">
        <v>1985</v>
      </c>
      <c r="B637" s="49" t="s">
        <v>1043</v>
      </c>
      <c r="C637" s="45" t="s">
        <v>49</v>
      </c>
      <c r="D637" s="41">
        <f t="shared" si="168"/>
        <v>15</v>
      </c>
      <c r="E637" s="41">
        <f t="shared" si="168"/>
        <v>3</v>
      </c>
      <c r="F637" s="41">
        <v>15</v>
      </c>
      <c r="G637" s="41">
        <v>3</v>
      </c>
      <c r="H637" s="41"/>
      <c r="I637" s="41"/>
      <c r="J637" s="41"/>
      <c r="K637" s="41"/>
      <c r="L637" s="41">
        <f t="shared" si="169"/>
        <v>0</v>
      </c>
      <c r="M637" s="41">
        <f t="shared" si="169"/>
        <v>0</v>
      </c>
      <c r="N637" s="41"/>
      <c r="O637" s="41"/>
      <c r="P637" s="41"/>
      <c r="Q637" s="41"/>
      <c r="IP637" s="231"/>
      <c r="IQ637" s="231"/>
      <c r="IR637" s="231"/>
      <c r="IS637" s="231"/>
      <c r="IT637" s="231"/>
    </row>
    <row r="638" spans="1:254" s="228" customFormat="1" ht="18" customHeight="1">
      <c r="A638" s="269" t="s">
        <v>1986</v>
      </c>
      <c r="B638" s="269"/>
      <c r="C638" s="269"/>
      <c r="D638" s="250">
        <f>SUM(D639:D656)</f>
        <v>486</v>
      </c>
      <c r="E638" s="250">
        <f t="shared" ref="E638:Q638" si="170">SUM(E639:E656)</f>
        <v>75</v>
      </c>
      <c r="F638" s="250">
        <f t="shared" si="170"/>
        <v>80</v>
      </c>
      <c r="G638" s="250">
        <f t="shared" si="170"/>
        <v>20</v>
      </c>
      <c r="H638" s="250">
        <f t="shared" si="170"/>
        <v>156</v>
      </c>
      <c r="I638" s="250">
        <f t="shared" si="170"/>
        <v>40</v>
      </c>
      <c r="J638" s="250">
        <f t="shared" si="170"/>
        <v>250</v>
      </c>
      <c r="K638" s="250">
        <f t="shared" si="170"/>
        <v>15</v>
      </c>
      <c r="L638" s="250">
        <f t="shared" si="170"/>
        <v>21</v>
      </c>
      <c r="M638" s="250">
        <f t="shared" si="170"/>
        <v>15</v>
      </c>
      <c r="N638" s="250">
        <f t="shared" si="170"/>
        <v>8</v>
      </c>
      <c r="O638" s="250">
        <f t="shared" si="170"/>
        <v>4</v>
      </c>
      <c r="P638" s="250">
        <f t="shared" si="170"/>
        <v>13</v>
      </c>
      <c r="Q638" s="250">
        <f t="shared" si="170"/>
        <v>11</v>
      </c>
      <c r="IP638" s="231"/>
      <c r="IQ638" s="231"/>
      <c r="IR638" s="231"/>
      <c r="IS638" s="231"/>
      <c r="IT638" s="231"/>
    </row>
    <row r="639" spans="1:254" s="228" customFormat="1">
      <c r="A639" s="35" t="s">
        <v>186</v>
      </c>
      <c r="B639" s="259" t="s">
        <v>143</v>
      </c>
      <c r="C639" s="45" t="s">
        <v>14</v>
      </c>
      <c r="D639" s="41">
        <f t="shared" ref="D639:E656" si="171">+F639+H639+J639</f>
        <v>19</v>
      </c>
      <c r="E639" s="41">
        <f t="shared" si="171"/>
        <v>2</v>
      </c>
      <c r="F639" s="41"/>
      <c r="G639" s="41"/>
      <c r="H639" s="41">
        <v>19</v>
      </c>
      <c r="I639" s="41">
        <v>2</v>
      </c>
      <c r="J639" s="41"/>
      <c r="K639" s="41"/>
      <c r="L639" s="41">
        <f>+N639+P639</f>
        <v>0</v>
      </c>
      <c r="M639" s="41">
        <f>+O639+Q639</f>
        <v>0</v>
      </c>
      <c r="N639" s="41"/>
      <c r="O639" s="41"/>
      <c r="P639" s="41"/>
      <c r="Q639" s="41"/>
      <c r="IP639" s="231"/>
      <c r="IQ639" s="231"/>
      <c r="IR639" s="231"/>
      <c r="IS639" s="231"/>
      <c r="IT639" s="231"/>
    </row>
    <row r="640" spans="1:254" s="228" customFormat="1" ht="28.5">
      <c r="A640" s="281" t="s">
        <v>1965</v>
      </c>
      <c r="B640" s="259" t="s">
        <v>1050</v>
      </c>
      <c r="C640" s="45" t="s">
        <v>15</v>
      </c>
      <c r="D640" s="41">
        <f t="shared" si="171"/>
        <v>20</v>
      </c>
      <c r="E640" s="41">
        <f t="shared" si="171"/>
        <v>0</v>
      </c>
      <c r="F640" s="41"/>
      <c r="G640" s="41"/>
      <c r="H640" s="41">
        <v>20</v>
      </c>
      <c r="I640" s="41">
        <v>0</v>
      </c>
      <c r="J640" s="41"/>
      <c r="K640" s="41"/>
      <c r="L640" s="41">
        <f t="shared" ref="L640:M656" si="172">+N640+P640</f>
        <v>0</v>
      </c>
      <c r="M640" s="41">
        <f t="shared" si="172"/>
        <v>0</v>
      </c>
      <c r="N640" s="41"/>
      <c r="O640" s="41"/>
      <c r="P640" s="41"/>
      <c r="Q640" s="41"/>
      <c r="IP640" s="231"/>
      <c r="IQ640" s="231"/>
      <c r="IR640" s="231"/>
      <c r="IS640" s="231"/>
      <c r="IT640" s="231"/>
    </row>
    <row r="641" spans="1:254" s="228" customFormat="1" ht="28.5">
      <c r="A641" s="41" t="s">
        <v>1987</v>
      </c>
      <c r="B641" s="259" t="s">
        <v>1056</v>
      </c>
      <c r="C641" s="45" t="s">
        <v>16</v>
      </c>
      <c r="D641" s="41">
        <f t="shared" si="171"/>
        <v>59</v>
      </c>
      <c r="E641" s="41">
        <f t="shared" si="171"/>
        <v>0</v>
      </c>
      <c r="F641" s="41"/>
      <c r="G641" s="41"/>
      <c r="H641" s="41">
        <v>13</v>
      </c>
      <c r="I641" s="41">
        <v>0</v>
      </c>
      <c r="J641" s="41">
        <v>46</v>
      </c>
      <c r="K641" s="41">
        <v>0</v>
      </c>
      <c r="L641" s="41">
        <f t="shared" si="172"/>
        <v>0</v>
      </c>
      <c r="M641" s="41">
        <f t="shared" si="172"/>
        <v>0</v>
      </c>
      <c r="N641" s="41"/>
      <c r="O641" s="41"/>
      <c r="P641" s="41"/>
      <c r="Q641" s="41"/>
      <c r="IP641" s="231"/>
      <c r="IQ641" s="231"/>
      <c r="IR641" s="231"/>
      <c r="IS641" s="231"/>
      <c r="IT641" s="231"/>
    </row>
    <row r="642" spans="1:254" s="228" customFormat="1" ht="28.5">
      <c r="A642" s="41" t="s">
        <v>1988</v>
      </c>
      <c r="B642" s="52" t="s">
        <v>1053</v>
      </c>
      <c r="C642" s="45" t="s">
        <v>17</v>
      </c>
      <c r="D642" s="41">
        <f t="shared" si="171"/>
        <v>11</v>
      </c>
      <c r="E642" s="41">
        <f t="shared" si="171"/>
        <v>2</v>
      </c>
      <c r="F642" s="41"/>
      <c r="G642" s="41"/>
      <c r="H642" s="41">
        <v>11</v>
      </c>
      <c r="I642" s="41">
        <v>2</v>
      </c>
      <c r="J642" s="41"/>
      <c r="K642" s="41"/>
      <c r="L642" s="41">
        <f t="shared" si="172"/>
        <v>0</v>
      </c>
      <c r="M642" s="41">
        <f t="shared" si="172"/>
        <v>0</v>
      </c>
      <c r="N642" s="41"/>
      <c r="O642" s="41"/>
      <c r="P642" s="41"/>
      <c r="Q642" s="41"/>
      <c r="IP642" s="231"/>
      <c r="IQ642" s="231"/>
      <c r="IR642" s="231"/>
      <c r="IS642" s="231"/>
      <c r="IT642" s="231"/>
    </row>
    <row r="643" spans="1:254" s="228" customFormat="1">
      <c r="A643" s="33" t="s">
        <v>41</v>
      </c>
      <c r="B643" s="259" t="s">
        <v>42</v>
      </c>
      <c r="C643" s="45" t="s">
        <v>21</v>
      </c>
      <c r="D643" s="41">
        <f t="shared" si="171"/>
        <v>17</v>
      </c>
      <c r="E643" s="41">
        <f t="shared" si="171"/>
        <v>15</v>
      </c>
      <c r="F643" s="41"/>
      <c r="G643" s="41"/>
      <c r="H643" s="41">
        <v>10</v>
      </c>
      <c r="I643" s="41">
        <v>10</v>
      </c>
      <c r="J643" s="41">
        <v>7</v>
      </c>
      <c r="K643" s="41">
        <v>5</v>
      </c>
      <c r="L643" s="41">
        <f t="shared" si="172"/>
        <v>0</v>
      </c>
      <c r="M643" s="41">
        <f t="shared" si="172"/>
        <v>0</v>
      </c>
      <c r="N643" s="41"/>
      <c r="O643" s="41"/>
      <c r="P643" s="41"/>
      <c r="Q643" s="41"/>
      <c r="IP643" s="231"/>
      <c r="IQ643" s="231"/>
      <c r="IR643" s="231"/>
      <c r="IS643" s="231"/>
      <c r="IT643" s="231"/>
    </row>
    <row r="644" spans="1:254" s="228" customFormat="1">
      <c r="A644" s="51" t="s">
        <v>53</v>
      </c>
      <c r="B644" s="52" t="s">
        <v>173</v>
      </c>
      <c r="C644" s="45" t="s">
        <v>22</v>
      </c>
      <c r="D644" s="41">
        <f t="shared" si="171"/>
        <v>24</v>
      </c>
      <c r="E644" s="41">
        <f t="shared" si="171"/>
        <v>18</v>
      </c>
      <c r="F644" s="41"/>
      <c r="G644" s="41"/>
      <c r="H644" s="41">
        <v>17</v>
      </c>
      <c r="I644" s="41">
        <v>14</v>
      </c>
      <c r="J644" s="41">
        <v>7</v>
      </c>
      <c r="K644" s="41">
        <v>4</v>
      </c>
      <c r="L644" s="41">
        <f t="shared" si="172"/>
        <v>1</v>
      </c>
      <c r="M644" s="41">
        <f t="shared" si="172"/>
        <v>1</v>
      </c>
      <c r="N644" s="41"/>
      <c r="O644" s="41"/>
      <c r="P644" s="41">
        <v>1</v>
      </c>
      <c r="Q644" s="41">
        <v>1</v>
      </c>
      <c r="IP644" s="231"/>
      <c r="IQ644" s="231"/>
      <c r="IR644" s="231"/>
      <c r="IS644" s="231"/>
      <c r="IT644" s="231"/>
    </row>
    <row r="645" spans="1:254" s="228" customFormat="1">
      <c r="A645" s="51" t="s">
        <v>120</v>
      </c>
      <c r="B645" s="52" t="s">
        <v>1062</v>
      </c>
      <c r="C645" s="45" t="s">
        <v>23</v>
      </c>
      <c r="D645" s="41">
        <f t="shared" si="171"/>
        <v>11</v>
      </c>
      <c r="E645" s="41">
        <f t="shared" si="171"/>
        <v>7</v>
      </c>
      <c r="F645" s="41"/>
      <c r="G645" s="41"/>
      <c r="H645" s="41">
        <v>11</v>
      </c>
      <c r="I645" s="41">
        <v>7</v>
      </c>
      <c r="J645" s="41"/>
      <c r="K645" s="41"/>
      <c r="L645" s="41">
        <f t="shared" si="172"/>
        <v>7</v>
      </c>
      <c r="M645" s="41">
        <f t="shared" si="172"/>
        <v>4</v>
      </c>
      <c r="N645" s="41">
        <v>7</v>
      </c>
      <c r="O645" s="41">
        <v>4</v>
      </c>
      <c r="P645" s="41"/>
      <c r="Q645" s="41"/>
      <c r="IP645" s="231"/>
      <c r="IQ645" s="231"/>
      <c r="IR645" s="231"/>
      <c r="IS645" s="231"/>
      <c r="IT645" s="231"/>
    </row>
    <row r="646" spans="1:254" s="228" customFormat="1">
      <c r="A646" s="35" t="s">
        <v>165</v>
      </c>
      <c r="B646" s="259" t="s">
        <v>80</v>
      </c>
      <c r="C646" s="45" t="s">
        <v>24</v>
      </c>
      <c r="D646" s="41">
        <f t="shared" si="171"/>
        <v>33</v>
      </c>
      <c r="E646" s="41">
        <f t="shared" si="171"/>
        <v>0</v>
      </c>
      <c r="F646" s="41"/>
      <c r="G646" s="41"/>
      <c r="H646" s="41">
        <v>11</v>
      </c>
      <c r="I646" s="41">
        <v>0</v>
      </c>
      <c r="J646" s="41">
        <v>22</v>
      </c>
      <c r="K646" s="41">
        <v>0</v>
      </c>
      <c r="L646" s="41">
        <f t="shared" si="172"/>
        <v>0</v>
      </c>
      <c r="M646" s="41">
        <f t="shared" si="172"/>
        <v>0</v>
      </c>
      <c r="N646" s="41"/>
      <c r="O646" s="41"/>
      <c r="P646" s="41"/>
      <c r="Q646" s="41"/>
      <c r="IP646" s="231"/>
      <c r="IQ646" s="231"/>
      <c r="IR646" s="231"/>
      <c r="IS646" s="231"/>
      <c r="IT646" s="231"/>
    </row>
    <row r="647" spans="1:254" s="228" customFormat="1">
      <c r="A647" s="33" t="s">
        <v>44</v>
      </c>
      <c r="B647" s="259" t="s">
        <v>45</v>
      </c>
      <c r="C647" s="45" t="s">
        <v>25</v>
      </c>
      <c r="D647" s="41">
        <f t="shared" si="171"/>
        <v>14</v>
      </c>
      <c r="E647" s="41">
        <f t="shared" si="171"/>
        <v>0</v>
      </c>
      <c r="F647" s="41"/>
      <c r="G647" s="41"/>
      <c r="H647" s="41">
        <v>14</v>
      </c>
      <c r="I647" s="41">
        <v>0</v>
      </c>
      <c r="J647" s="41"/>
      <c r="K647" s="41"/>
      <c r="L647" s="41">
        <f t="shared" si="172"/>
        <v>0</v>
      </c>
      <c r="M647" s="41">
        <f t="shared" si="172"/>
        <v>0</v>
      </c>
      <c r="N647" s="41"/>
      <c r="O647" s="41"/>
      <c r="P647" s="41"/>
      <c r="Q647" s="41"/>
      <c r="IP647" s="231"/>
      <c r="IQ647" s="231"/>
      <c r="IR647" s="231"/>
      <c r="IS647" s="231"/>
      <c r="IT647" s="231"/>
    </row>
    <row r="648" spans="1:254" s="228" customFormat="1">
      <c r="A648" s="51" t="s">
        <v>280</v>
      </c>
      <c r="B648" s="52" t="s">
        <v>281</v>
      </c>
      <c r="C648" s="45" t="s">
        <v>26</v>
      </c>
      <c r="D648" s="41">
        <f t="shared" si="171"/>
        <v>29</v>
      </c>
      <c r="E648" s="41">
        <f t="shared" si="171"/>
        <v>2</v>
      </c>
      <c r="F648" s="41"/>
      <c r="G648" s="41"/>
      <c r="H648" s="41">
        <v>14</v>
      </c>
      <c r="I648" s="41">
        <v>1</v>
      </c>
      <c r="J648" s="41">
        <v>15</v>
      </c>
      <c r="K648" s="41">
        <v>1</v>
      </c>
      <c r="L648" s="41">
        <f t="shared" si="172"/>
        <v>1</v>
      </c>
      <c r="M648" s="41">
        <f t="shared" si="172"/>
        <v>0</v>
      </c>
      <c r="N648" s="41"/>
      <c r="O648" s="41"/>
      <c r="P648" s="41">
        <v>1</v>
      </c>
      <c r="Q648" s="41"/>
      <c r="IP648" s="231"/>
      <c r="IQ648" s="231"/>
      <c r="IR648" s="231"/>
      <c r="IS648" s="231"/>
      <c r="IT648" s="231"/>
    </row>
    <row r="649" spans="1:254" s="228" customFormat="1" ht="28.5">
      <c r="A649" s="33" t="s">
        <v>1855</v>
      </c>
      <c r="B649" s="259" t="s">
        <v>1069</v>
      </c>
      <c r="C649" s="45" t="s">
        <v>1803</v>
      </c>
      <c r="D649" s="41">
        <f t="shared" si="171"/>
        <v>16</v>
      </c>
      <c r="E649" s="41">
        <f t="shared" si="171"/>
        <v>4</v>
      </c>
      <c r="F649" s="41"/>
      <c r="G649" s="41"/>
      <c r="H649" s="41">
        <v>16</v>
      </c>
      <c r="I649" s="41">
        <v>4</v>
      </c>
      <c r="J649" s="41"/>
      <c r="K649" s="41"/>
      <c r="L649" s="41">
        <f t="shared" si="172"/>
        <v>1</v>
      </c>
      <c r="M649" s="41">
        <f t="shared" si="172"/>
        <v>0</v>
      </c>
      <c r="N649" s="41">
        <v>1</v>
      </c>
      <c r="O649" s="41">
        <v>0</v>
      </c>
      <c r="P649" s="41"/>
      <c r="Q649" s="41"/>
      <c r="IP649" s="231"/>
      <c r="IQ649" s="231"/>
      <c r="IR649" s="231"/>
      <c r="IS649" s="231"/>
      <c r="IT649" s="231"/>
    </row>
    <row r="650" spans="1:254" s="228" customFormat="1">
      <c r="A650" s="51" t="s">
        <v>1364</v>
      </c>
      <c r="B650" s="52" t="s">
        <v>1072</v>
      </c>
      <c r="C650" s="45" t="s">
        <v>27</v>
      </c>
      <c r="D650" s="41">
        <f t="shared" si="171"/>
        <v>12</v>
      </c>
      <c r="E650" s="41">
        <f t="shared" si="171"/>
        <v>10</v>
      </c>
      <c r="F650" s="41">
        <v>12</v>
      </c>
      <c r="G650" s="41">
        <v>10</v>
      </c>
      <c r="H650" s="41"/>
      <c r="I650" s="41"/>
      <c r="J650" s="41"/>
      <c r="K650" s="41"/>
      <c r="L650" s="41">
        <f t="shared" si="172"/>
        <v>10</v>
      </c>
      <c r="M650" s="41">
        <f t="shared" si="172"/>
        <v>9</v>
      </c>
      <c r="N650" s="41"/>
      <c r="O650" s="41"/>
      <c r="P650" s="41">
        <v>10</v>
      </c>
      <c r="Q650" s="41">
        <v>9</v>
      </c>
      <c r="IP650" s="231"/>
      <c r="IQ650" s="231"/>
      <c r="IR650" s="231"/>
      <c r="IS650" s="231"/>
      <c r="IT650" s="231"/>
    </row>
    <row r="651" spans="1:254" s="228" customFormat="1">
      <c r="A651" s="51" t="s">
        <v>1975</v>
      </c>
      <c r="B651" s="52" t="s">
        <v>1075</v>
      </c>
      <c r="C651" s="45" t="s">
        <v>28</v>
      </c>
      <c r="D651" s="41">
        <f t="shared" si="171"/>
        <v>13</v>
      </c>
      <c r="E651" s="41">
        <f t="shared" si="171"/>
        <v>2</v>
      </c>
      <c r="F651" s="41">
        <v>13</v>
      </c>
      <c r="G651" s="41">
        <v>2</v>
      </c>
      <c r="H651" s="41"/>
      <c r="I651" s="41"/>
      <c r="J651" s="41"/>
      <c r="K651" s="41"/>
      <c r="L651" s="41">
        <f t="shared" si="172"/>
        <v>0</v>
      </c>
      <c r="M651" s="41">
        <f t="shared" si="172"/>
        <v>0</v>
      </c>
      <c r="N651" s="41"/>
      <c r="O651" s="41"/>
      <c r="P651" s="41"/>
      <c r="Q651" s="41"/>
      <c r="IP651" s="231"/>
      <c r="IQ651" s="231"/>
      <c r="IR651" s="231"/>
      <c r="IS651" s="231"/>
      <c r="IT651" s="231"/>
    </row>
    <row r="652" spans="1:254" s="228" customFormat="1">
      <c r="A652" s="51" t="s">
        <v>1393</v>
      </c>
      <c r="B652" s="52" t="s">
        <v>1078</v>
      </c>
      <c r="C652" s="45" t="s">
        <v>29</v>
      </c>
      <c r="D652" s="41">
        <f t="shared" si="171"/>
        <v>10</v>
      </c>
      <c r="E652" s="41">
        <f t="shared" si="171"/>
        <v>3</v>
      </c>
      <c r="F652" s="41">
        <v>10</v>
      </c>
      <c r="G652" s="41">
        <v>3</v>
      </c>
      <c r="H652" s="41"/>
      <c r="I652" s="41"/>
      <c r="J652" s="41"/>
      <c r="K652" s="41"/>
      <c r="L652" s="41">
        <f t="shared" si="172"/>
        <v>1</v>
      </c>
      <c r="M652" s="41">
        <f t="shared" si="172"/>
        <v>1</v>
      </c>
      <c r="N652" s="41"/>
      <c r="O652" s="41"/>
      <c r="P652" s="41">
        <v>1</v>
      </c>
      <c r="Q652" s="41">
        <v>1</v>
      </c>
      <c r="IP652" s="231"/>
      <c r="IQ652" s="231"/>
      <c r="IR652" s="231"/>
      <c r="IS652" s="231"/>
      <c r="IT652" s="231"/>
    </row>
    <row r="653" spans="1:254" s="228" customFormat="1">
      <c r="A653" s="293" t="s">
        <v>1962</v>
      </c>
      <c r="B653" s="292" t="s">
        <v>1081</v>
      </c>
      <c r="C653" s="45" t="s">
        <v>30</v>
      </c>
      <c r="D653" s="41">
        <f t="shared" si="171"/>
        <v>36</v>
      </c>
      <c r="E653" s="41">
        <f t="shared" si="171"/>
        <v>5</v>
      </c>
      <c r="F653" s="41">
        <v>36</v>
      </c>
      <c r="G653" s="41">
        <v>5</v>
      </c>
      <c r="H653" s="41"/>
      <c r="I653" s="41"/>
      <c r="J653" s="41"/>
      <c r="K653" s="41"/>
      <c r="L653" s="41">
        <f t="shared" si="172"/>
        <v>0</v>
      </c>
      <c r="M653" s="41">
        <f t="shared" si="172"/>
        <v>0</v>
      </c>
      <c r="N653" s="41"/>
      <c r="O653" s="41"/>
      <c r="P653" s="41"/>
      <c r="Q653" s="41"/>
      <c r="IP653" s="231"/>
      <c r="IQ653" s="231"/>
      <c r="IR653" s="231"/>
      <c r="IS653" s="231"/>
      <c r="IT653" s="231"/>
    </row>
    <row r="654" spans="1:254" s="228" customFormat="1">
      <c r="A654" s="41" t="s">
        <v>972</v>
      </c>
      <c r="B654" s="46" t="s">
        <v>973</v>
      </c>
      <c r="C654" s="45" t="s">
        <v>32</v>
      </c>
      <c r="D654" s="41">
        <f t="shared" si="171"/>
        <v>9</v>
      </c>
      <c r="E654" s="41">
        <f t="shared" si="171"/>
        <v>0</v>
      </c>
      <c r="F654" s="41">
        <v>9</v>
      </c>
      <c r="G654" s="41">
        <v>0</v>
      </c>
      <c r="H654" s="41"/>
      <c r="I654" s="41"/>
      <c r="J654" s="41"/>
      <c r="K654" s="41"/>
      <c r="L654" s="41">
        <f t="shared" si="172"/>
        <v>0</v>
      </c>
      <c r="M654" s="41">
        <f t="shared" si="172"/>
        <v>0</v>
      </c>
      <c r="N654" s="41"/>
      <c r="O654" s="41"/>
      <c r="P654" s="41"/>
      <c r="Q654" s="41"/>
      <c r="IP654" s="231"/>
      <c r="IQ654" s="231"/>
      <c r="IR654" s="231"/>
      <c r="IS654" s="231"/>
      <c r="IT654" s="231"/>
    </row>
    <row r="655" spans="1:254" s="228" customFormat="1">
      <c r="A655" s="33" t="s">
        <v>1989</v>
      </c>
      <c r="B655" s="36" t="s">
        <v>1087</v>
      </c>
      <c r="C655" s="45" t="s">
        <v>1827</v>
      </c>
      <c r="D655" s="41">
        <f t="shared" si="171"/>
        <v>94</v>
      </c>
      <c r="E655" s="41">
        <f t="shared" si="171"/>
        <v>2</v>
      </c>
      <c r="F655" s="41"/>
      <c r="G655" s="41"/>
      <c r="H655" s="41"/>
      <c r="I655" s="41"/>
      <c r="J655" s="41">
        <v>94</v>
      </c>
      <c r="K655" s="41">
        <v>2</v>
      </c>
      <c r="L655" s="41">
        <f t="shared" si="172"/>
        <v>0</v>
      </c>
      <c r="M655" s="41">
        <f t="shared" si="172"/>
        <v>0</v>
      </c>
      <c r="N655" s="41"/>
      <c r="O655" s="41"/>
      <c r="P655" s="41"/>
      <c r="Q655" s="41"/>
      <c r="IP655" s="231"/>
      <c r="IQ655" s="231"/>
      <c r="IR655" s="231"/>
      <c r="IS655" s="231"/>
      <c r="IT655" s="231"/>
    </row>
    <row r="656" spans="1:254">
      <c r="A656" s="38" t="s">
        <v>1899</v>
      </c>
      <c r="B656" s="46" t="s">
        <v>580</v>
      </c>
      <c r="C656" s="45" t="s">
        <v>35</v>
      </c>
      <c r="D656" s="41">
        <f t="shared" si="171"/>
        <v>59</v>
      </c>
      <c r="E656" s="41">
        <f t="shared" si="171"/>
        <v>3</v>
      </c>
      <c r="F656" s="41"/>
      <c r="G656" s="41"/>
      <c r="H656" s="41"/>
      <c r="I656" s="41"/>
      <c r="J656" s="41">
        <v>59</v>
      </c>
      <c r="K656" s="41">
        <v>3</v>
      </c>
      <c r="L656" s="41">
        <f t="shared" si="172"/>
        <v>0</v>
      </c>
      <c r="M656" s="41">
        <f t="shared" si="172"/>
        <v>0</v>
      </c>
      <c r="N656" s="41"/>
      <c r="O656" s="41"/>
      <c r="P656" s="41"/>
      <c r="Q656" s="41"/>
    </row>
    <row r="657" spans="1:249" ht="18" customHeight="1">
      <c r="A657" s="269" t="s">
        <v>1990</v>
      </c>
      <c r="B657" s="269"/>
      <c r="C657" s="269"/>
      <c r="D657" s="250">
        <f>SUM(D658:D689)</f>
        <v>349</v>
      </c>
      <c r="E657" s="250">
        <f t="shared" ref="E657:Q657" si="173">SUM(E658:E689)</f>
        <v>187</v>
      </c>
      <c r="F657" s="250">
        <f t="shared" si="173"/>
        <v>27</v>
      </c>
      <c r="G657" s="250">
        <f t="shared" si="173"/>
        <v>13</v>
      </c>
      <c r="H657" s="250">
        <f t="shared" si="173"/>
        <v>322</v>
      </c>
      <c r="I657" s="250">
        <f t="shared" si="173"/>
        <v>174</v>
      </c>
      <c r="J657" s="250">
        <f t="shared" si="173"/>
        <v>0</v>
      </c>
      <c r="K657" s="250">
        <f t="shared" si="173"/>
        <v>0</v>
      </c>
      <c r="L657" s="250">
        <f t="shared" si="173"/>
        <v>9</v>
      </c>
      <c r="M657" s="250">
        <f t="shared" si="173"/>
        <v>3</v>
      </c>
      <c r="N657" s="250">
        <f t="shared" si="173"/>
        <v>9</v>
      </c>
      <c r="O657" s="250">
        <f t="shared" si="173"/>
        <v>3</v>
      </c>
      <c r="P657" s="250">
        <f t="shared" si="173"/>
        <v>0</v>
      </c>
      <c r="Q657" s="250">
        <f t="shared" si="173"/>
        <v>0</v>
      </c>
    </row>
    <row r="658" spans="1:249">
      <c r="A658" s="33" t="s">
        <v>41</v>
      </c>
      <c r="B658" s="259" t="s">
        <v>42</v>
      </c>
      <c r="C658" s="45" t="s">
        <v>14</v>
      </c>
      <c r="D658" s="41">
        <f>+F658+H658+J658</f>
        <v>42</v>
      </c>
      <c r="E658" s="41">
        <f>+G658+I658+K658</f>
        <v>42</v>
      </c>
      <c r="F658" s="41"/>
      <c r="G658" s="41"/>
      <c r="H658" s="41">
        <v>42</v>
      </c>
      <c r="I658" s="41">
        <v>42</v>
      </c>
      <c r="J658" s="41"/>
      <c r="K658" s="41"/>
      <c r="L658" s="41">
        <f>+N658+P658</f>
        <v>0</v>
      </c>
      <c r="M658" s="41">
        <f>+O658+Q658</f>
        <v>0</v>
      </c>
      <c r="N658" s="41"/>
      <c r="O658" s="41"/>
      <c r="P658" s="41"/>
      <c r="Q658" s="41"/>
      <c r="R658" s="229"/>
      <c r="S658" s="229"/>
      <c r="T658" s="229"/>
      <c r="U658" s="229"/>
      <c r="V658" s="229"/>
      <c r="W658" s="229"/>
      <c r="X658" s="229"/>
      <c r="Y658" s="229"/>
      <c r="Z658" s="229"/>
      <c r="AA658" s="229"/>
      <c r="AB658" s="229"/>
      <c r="AC658" s="229"/>
      <c r="AD658" s="229"/>
      <c r="AE658" s="229"/>
      <c r="AF658" s="229"/>
      <c r="AG658" s="229"/>
      <c r="AH658" s="229"/>
      <c r="AI658" s="229"/>
      <c r="AJ658" s="229"/>
      <c r="AK658" s="229"/>
      <c r="AL658" s="229"/>
      <c r="AM658" s="229"/>
      <c r="AN658" s="229"/>
      <c r="AO658" s="229"/>
      <c r="AP658" s="229"/>
      <c r="AQ658" s="229"/>
      <c r="AR658" s="229"/>
      <c r="AS658" s="229"/>
      <c r="AT658" s="229"/>
      <c r="AU658" s="229"/>
      <c r="AV658" s="229"/>
      <c r="AW658" s="229"/>
      <c r="AX658" s="229"/>
      <c r="AY658" s="229"/>
      <c r="AZ658" s="229"/>
      <c r="BA658" s="229"/>
      <c r="BB658" s="229"/>
      <c r="BC658" s="229"/>
      <c r="BD658" s="229"/>
      <c r="BE658" s="229"/>
      <c r="BF658" s="229"/>
      <c r="BG658" s="229"/>
      <c r="BH658" s="229"/>
      <c r="BI658" s="229"/>
      <c r="BJ658" s="229"/>
      <c r="BK658" s="229"/>
      <c r="BL658" s="229"/>
      <c r="BM658" s="229"/>
      <c r="BN658" s="229"/>
      <c r="BO658" s="229"/>
      <c r="BP658" s="229"/>
      <c r="BQ658" s="229"/>
      <c r="BR658" s="229"/>
      <c r="BS658" s="229"/>
      <c r="BT658" s="229"/>
      <c r="BU658" s="229"/>
      <c r="BV658" s="229"/>
      <c r="BW658" s="229"/>
      <c r="BX658" s="229"/>
      <c r="BY658" s="229"/>
      <c r="BZ658" s="229"/>
      <c r="CA658" s="229"/>
      <c r="CB658" s="229"/>
      <c r="CC658" s="229"/>
      <c r="CD658" s="229"/>
      <c r="CE658" s="229"/>
      <c r="CF658" s="229"/>
      <c r="CG658" s="229"/>
      <c r="CH658" s="229"/>
      <c r="CI658" s="229"/>
      <c r="CJ658" s="229"/>
      <c r="CK658" s="229"/>
      <c r="CL658" s="229"/>
      <c r="CM658" s="229"/>
      <c r="CN658" s="229"/>
      <c r="CO658" s="229"/>
      <c r="CP658" s="229"/>
      <c r="CQ658" s="229"/>
      <c r="CR658" s="229"/>
      <c r="CS658" s="229"/>
      <c r="CT658" s="229"/>
      <c r="CU658" s="229"/>
      <c r="CV658" s="229"/>
      <c r="CW658" s="229"/>
      <c r="CX658" s="229"/>
      <c r="CY658" s="229"/>
      <c r="CZ658" s="229"/>
      <c r="DA658" s="229"/>
      <c r="DB658" s="229"/>
      <c r="DC658" s="229"/>
      <c r="DD658" s="229"/>
      <c r="DE658" s="229"/>
      <c r="DF658" s="229"/>
      <c r="DG658" s="229"/>
      <c r="DH658" s="229"/>
      <c r="DI658" s="229"/>
      <c r="DJ658" s="229"/>
      <c r="DK658" s="229"/>
      <c r="DL658" s="229"/>
      <c r="DM658" s="229"/>
      <c r="DN658" s="229"/>
      <c r="DO658" s="229"/>
      <c r="DP658" s="229"/>
      <c r="DQ658" s="229"/>
      <c r="DR658" s="229"/>
      <c r="DS658" s="229"/>
      <c r="DT658" s="229"/>
      <c r="DU658" s="229"/>
      <c r="DV658" s="229"/>
      <c r="DW658" s="229"/>
      <c r="DX658" s="229"/>
      <c r="DY658" s="229"/>
      <c r="DZ658" s="229"/>
      <c r="EA658" s="229"/>
      <c r="EB658" s="229"/>
      <c r="EC658" s="229"/>
      <c r="ED658" s="229"/>
      <c r="EE658" s="229"/>
      <c r="EF658" s="229"/>
      <c r="EG658" s="229"/>
      <c r="EH658" s="229"/>
      <c r="EI658" s="229"/>
      <c r="EJ658" s="229"/>
      <c r="EK658" s="229"/>
      <c r="EL658" s="229"/>
      <c r="EM658" s="229"/>
      <c r="EN658" s="229"/>
      <c r="EO658" s="229"/>
      <c r="EP658" s="229"/>
      <c r="EQ658" s="229"/>
      <c r="ER658" s="229"/>
      <c r="ES658" s="229"/>
      <c r="ET658" s="229"/>
      <c r="EU658" s="229"/>
      <c r="EV658" s="229"/>
      <c r="EW658" s="229"/>
      <c r="EX658" s="229"/>
      <c r="EY658" s="229"/>
      <c r="EZ658" s="229"/>
      <c r="FA658" s="229"/>
      <c r="FB658" s="229"/>
      <c r="FC658" s="229"/>
      <c r="FD658" s="229"/>
      <c r="FE658" s="229"/>
      <c r="FF658" s="229"/>
      <c r="FG658" s="229"/>
      <c r="FH658" s="229"/>
      <c r="FI658" s="229"/>
      <c r="FJ658" s="229"/>
      <c r="FK658" s="229"/>
      <c r="FL658" s="229"/>
      <c r="FM658" s="229"/>
      <c r="FN658" s="229"/>
      <c r="FO658" s="229"/>
      <c r="FP658" s="229"/>
      <c r="FQ658" s="229"/>
      <c r="FR658" s="229"/>
      <c r="FS658" s="229"/>
      <c r="FT658" s="229"/>
      <c r="FU658" s="229"/>
      <c r="FV658" s="229"/>
      <c r="FW658" s="229"/>
      <c r="FX658" s="229"/>
      <c r="FY658" s="229"/>
      <c r="FZ658" s="229"/>
      <c r="GA658" s="229"/>
      <c r="GB658" s="229"/>
      <c r="GC658" s="229"/>
      <c r="GD658" s="229"/>
      <c r="GE658" s="229"/>
      <c r="GF658" s="229"/>
      <c r="GG658" s="229"/>
      <c r="GH658" s="229"/>
      <c r="GI658" s="229"/>
      <c r="GJ658" s="229"/>
      <c r="GK658" s="229"/>
      <c r="GL658" s="229"/>
      <c r="GM658" s="229"/>
      <c r="GN658" s="229"/>
      <c r="GO658" s="229"/>
      <c r="GP658" s="229"/>
      <c r="GQ658" s="229"/>
      <c r="GR658" s="229"/>
      <c r="GS658" s="229"/>
      <c r="GT658" s="229"/>
      <c r="GU658" s="229"/>
      <c r="GV658" s="229"/>
      <c r="GW658" s="229"/>
      <c r="GX658" s="229"/>
      <c r="GY658" s="229"/>
      <c r="GZ658" s="229"/>
      <c r="HA658" s="229"/>
      <c r="HB658" s="229"/>
      <c r="HC658" s="229"/>
      <c r="HD658" s="229"/>
      <c r="HE658" s="229"/>
      <c r="HF658" s="229"/>
      <c r="HG658" s="229"/>
      <c r="HH658" s="229"/>
      <c r="HI658" s="229"/>
      <c r="HJ658" s="229"/>
      <c r="HK658" s="229"/>
      <c r="HL658" s="229"/>
      <c r="HM658" s="229"/>
      <c r="HN658" s="229"/>
      <c r="HO658" s="229"/>
      <c r="HP658" s="229"/>
      <c r="HQ658" s="229"/>
      <c r="HR658" s="229"/>
      <c r="HS658" s="229"/>
      <c r="HT658" s="229"/>
      <c r="HU658" s="229"/>
      <c r="HV658" s="229"/>
      <c r="HW658" s="229"/>
      <c r="HX658" s="229"/>
      <c r="HY658" s="229"/>
      <c r="HZ658" s="229"/>
      <c r="IA658" s="229"/>
      <c r="IB658" s="229"/>
      <c r="IC658" s="229"/>
      <c r="ID658" s="229"/>
      <c r="IE658" s="229"/>
      <c r="IF658" s="229"/>
      <c r="IG658" s="229"/>
      <c r="IH658" s="229"/>
      <c r="II658" s="229"/>
      <c r="IJ658" s="229"/>
      <c r="IK658" s="229"/>
      <c r="IL658" s="229"/>
      <c r="IM658" s="229"/>
      <c r="IN658" s="229"/>
      <c r="IO658" s="229"/>
    </row>
    <row r="659" spans="1:249">
      <c r="A659" s="41" t="s">
        <v>1355</v>
      </c>
      <c r="B659" s="42" t="s">
        <v>1843</v>
      </c>
      <c r="C659" s="45" t="s">
        <v>15</v>
      </c>
      <c r="D659" s="41">
        <f t="shared" ref="D659:E689" si="174">+F659+H659+J659</f>
        <v>0</v>
      </c>
      <c r="E659" s="41">
        <f t="shared" si="174"/>
        <v>0</v>
      </c>
      <c r="F659" s="41"/>
      <c r="G659" s="41"/>
      <c r="H659" s="41"/>
      <c r="I659" s="41"/>
      <c r="J659" s="41"/>
      <c r="K659" s="41"/>
      <c r="L659" s="41">
        <f t="shared" ref="L659:M689" si="175">+N659+P659</f>
        <v>0</v>
      </c>
      <c r="M659" s="41">
        <f t="shared" si="175"/>
        <v>0</v>
      </c>
      <c r="N659" s="41"/>
      <c r="O659" s="41"/>
      <c r="P659" s="41"/>
      <c r="Q659" s="41"/>
      <c r="R659" s="229"/>
      <c r="S659" s="229"/>
      <c r="T659" s="229"/>
      <c r="U659" s="229"/>
      <c r="V659" s="229"/>
      <c r="W659" s="229"/>
      <c r="X659" s="229"/>
      <c r="Y659" s="229"/>
      <c r="Z659" s="229"/>
      <c r="AA659" s="229"/>
      <c r="AB659" s="229"/>
      <c r="AC659" s="229"/>
      <c r="AD659" s="229"/>
      <c r="AE659" s="229"/>
      <c r="AF659" s="229"/>
      <c r="AG659" s="229"/>
      <c r="AH659" s="229"/>
      <c r="AI659" s="229"/>
      <c r="AJ659" s="229"/>
      <c r="AK659" s="229"/>
      <c r="AL659" s="229"/>
      <c r="AM659" s="229"/>
      <c r="AN659" s="229"/>
      <c r="AO659" s="229"/>
      <c r="AP659" s="229"/>
      <c r="AQ659" s="229"/>
      <c r="AR659" s="229"/>
      <c r="AS659" s="229"/>
      <c r="AT659" s="229"/>
      <c r="AU659" s="229"/>
      <c r="AV659" s="229"/>
      <c r="AW659" s="229"/>
      <c r="AX659" s="229"/>
      <c r="AY659" s="229"/>
      <c r="AZ659" s="229"/>
      <c r="BA659" s="229"/>
      <c r="BB659" s="229"/>
      <c r="BC659" s="229"/>
      <c r="BD659" s="229"/>
      <c r="BE659" s="229"/>
      <c r="BF659" s="229"/>
      <c r="BG659" s="229"/>
      <c r="BH659" s="229"/>
      <c r="BI659" s="229"/>
      <c r="BJ659" s="229"/>
      <c r="BK659" s="229"/>
      <c r="BL659" s="229"/>
      <c r="BM659" s="229"/>
      <c r="BN659" s="229"/>
      <c r="BO659" s="229"/>
      <c r="BP659" s="229"/>
      <c r="BQ659" s="229"/>
      <c r="BR659" s="229"/>
      <c r="BS659" s="229"/>
      <c r="BT659" s="229"/>
      <c r="BU659" s="229"/>
      <c r="BV659" s="229"/>
      <c r="BW659" s="229"/>
      <c r="BX659" s="229"/>
      <c r="BY659" s="229"/>
      <c r="BZ659" s="229"/>
      <c r="CA659" s="229"/>
      <c r="CB659" s="229"/>
      <c r="CC659" s="229"/>
      <c r="CD659" s="229"/>
      <c r="CE659" s="229"/>
      <c r="CF659" s="229"/>
      <c r="CG659" s="229"/>
      <c r="CH659" s="229"/>
      <c r="CI659" s="229"/>
      <c r="CJ659" s="229"/>
      <c r="CK659" s="229"/>
      <c r="CL659" s="229"/>
      <c r="CM659" s="229"/>
      <c r="CN659" s="229"/>
      <c r="CO659" s="229"/>
      <c r="CP659" s="229"/>
      <c r="CQ659" s="229"/>
      <c r="CR659" s="229"/>
      <c r="CS659" s="229"/>
      <c r="CT659" s="229"/>
      <c r="CU659" s="229"/>
      <c r="CV659" s="229"/>
      <c r="CW659" s="229"/>
      <c r="CX659" s="229"/>
      <c r="CY659" s="229"/>
      <c r="CZ659" s="229"/>
      <c r="DA659" s="229"/>
      <c r="DB659" s="229"/>
      <c r="DC659" s="229"/>
      <c r="DD659" s="229"/>
      <c r="DE659" s="229"/>
      <c r="DF659" s="229"/>
      <c r="DG659" s="229"/>
      <c r="DH659" s="229"/>
      <c r="DI659" s="229"/>
      <c r="DJ659" s="229"/>
      <c r="DK659" s="229"/>
      <c r="DL659" s="229"/>
      <c r="DM659" s="229"/>
      <c r="DN659" s="229"/>
      <c r="DO659" s="229"/>
      <c r="DP659" s="229"/>
      <c r="DQ659" s="229"/>
      <c r="DR659" s="229"/>
      <c r="DS659" s="229"/>
      <c r="DT659" s="229"/>
      <c r="DU659" s="229"/>
      <c r="DV659" s="229"/>
      <c r="DW659" s="229"/>
      <c r="DX659" s="229"/>
      <c r="DY659" s="229"/>
      <c r="DZ659" s="229"/>
      <c r="EA659" s="229"/>
      <c r="EB659" s="229"/>
      <c r="EC659" s="229"/>
      <c r="ED659" s="229"/>
      <c r="EE659" s="229"/>
      <c r="EF659" s="229"/>
      <c r="EG659" s="229"/>
      <c r="EH659" s="229"/>
      <c r="EI659" s="229"/>
      <c r="EJ659" s="229"/>
      <c r="EK659" s="229"/>
      <c r="EL659" s="229"/>
      <c r="EM659" s="229"/>
      <c r="EN659" s="229"/>
      <c r="EO659" s="229"/>
      <c r="EP659" s="229"/>
      <c r="EQ659" s="229"/>
      <c r="ER659" s="229"/>
      <c r="ES659" s="229"/>
      <c r="ET659" s="229"/>
      <c r="EU659" s="229"/>
      <c r="EV659" s="229"/>
      <c r="EW659" s="229"/>
      <c r="EX659" s="229"/>
      <c r="EY659" s="229"/>
      <c r="EZ659" s="229"/>
      <c r="FA659" s="229"/>
      <c r="FB659" s="229"/>
      <c r="FC659" s="229"/>
      <c r="FD659" s="229"/>
      <c r="FE659" s="229"/>
      <c r="FF659" s="229"/>
      <c r="FG659" s="229"/>
      <c r="FH659" s="229"/>
      <c r="FI659" s="229"/>
      <c r="FJ659" s="229"/>
      <c r="FK659" s="229"/>
      <c r="FL659" s="229"/>
      <c r="FM659" s="229"/>
      <c r="FN659" s="229"/>
      <c r="FO659" s="229"/>
      <c r="FP659" s="229"/>
      <c r="FQ659" s="229"/>
      <c r="FR659" s="229"/>
      <c r="FS659" s="229"/>
      <c r="FT659" s="229"/>
      <c r="FU659" s="229"/>
      <c r="FV659" s="229"/>
      <c r="FW659" s="229"/>
      <c r="FX659" s="229"/>
      <c r="FY659" s="229"/>
      <c r="FZ659" s="229"/>
      <c r="GA659" s="229"/>
      <c r="GB659" s="229"/>
      <c r="GC659" s="229"/>
      <c r="GD659" s="229"/>
      <c r="GE659" s="229"/>
      <c r="GF659" s="229"/>
      <c r="GG659" s="229"/>
      <c r="GH659" s="229"/>
      <c r="GI659" s="229"/>
      <c r="GJ659" s="229"/>
      <c r="GK659" s="229"/>
      <c r="GL659" s="229"/>
      <c r="GM659" s="229"/>
      <c r="GN659" s="229"/>
      <c r="GO659" s="229"/>
      <c r="GP659" s="229"/>
      <c r="GQ659" s="229"/>
      <c r="GR659" s="229"/>
      <c r="GS659" s="229"/>
      <c r="GT659" s="229"/>
      <c r="GU659" s="229"/>
      <c r="GV659" s="229"/>
      <c r="GW659" s="229"/>
      <c r="GX659" s="229"/>
      <c r="GY659" s="229"/>
      <c r="GZ659" s="229"/>
      <c r="HA659" s="229"/>
      <c r="HB659" s="229"/>
      <c r="HC659" s="229"/>
      <c r="HD659" s="229"/>
      <c r="HE659" s="229"/>
      <c r="HF659" s="229"/>
      <c r="HG659" s="229"/>
      <c r="HH659" s="229"/>
      <c r="HI659" s="229"/>
      <c r="HJ659" s="229"/>
      <c r="HK659" s="229"/>
      <c r="HL659" s="229"/>
      <c r="HM659" s="229"/>
      <c r="HN659" s="229"/>
      <c r="HO659" s="229"/>
      <c r="HP659" s="229"/>
      <c r="HQ659" s="229"/>
      <c r="HR659" s="229"/>
      <c r="HS659" s="229"/>
      <c r="HT659" s="229"/>
      <c r="HU659" s="229"/>
      <c r="HV659" s="229"/>
      <c r="HW659" s="229"/>
      <c r="HX659" s="229"/>
      <c r="HY659" s="229"/>
      <c r="HZ659" s="229"/>
      <c r="IA659" s="229"/>
      <c r="IB659" s="229"/>
      <c r="IC659" s="229"/>
      <c r="ID659" s="229"/>
      <c r="IE659" s="229"/>
      <c r="IF659" s="229"/>
      <c r="IG659" s="229"/>
      <c r="IH659" s="229"/>
      <c r="II659" s="229"/>
      <c r="IJ659" s="229"/>
      <c r="IK659" s="229"/>
      <c r="IL659" s="229"/>
      <c r="IM659" s="229"/>
      <c r="IN659" s="229"/>
      <c r="IO659" s="229"/>
    </row>
    <row r="660" spans="1:249">
      <c r="A660" s="33" t="s">
        <v>635</v>
      </c>
      <c r="B660" s="46" t="s">
        <v>367</v>
      </c>
      <c r="C660" s="45" t="s">
        <v>16</v>
      </c>
      <c r="D660" s="41">
        <f t="shared" si="174"/>
        <v>15</v>
      </c>
      <c r="E660" s="41">
        <f t="shared" si="174"/>
        <v>0</v>
      </c>
      <c r="F660" s="41"/>
      <c r="G660" s="41"/>
      <c r="H660" s="41">
        <v>15</v>
      </c>
      <c r="I660" s="41"/>
      <c r="J660" s="41"/>
      <c r="K660" s="41"/>
      <c r="L660" s="41">
        <f t="shared" si="175"/>
        <v>0</v>
      </c>
      <c r="M660" s="41">
        <f t="shared" si="175"/>
        <v>0</v>
      </c>
      <c r="N660" s="41"/>
      <c r="O660" s="41"/>
      <c r="P660" s="41"/>
      <c r="Q660" s="41"/>
      <c r="R660" s="229"/>
      <c r="S660" s="229"/>
      <c r="T660" s="229"/>
      <c r="U660" s="229"/>
      <c r="V660" s="229"/>
      <c r="W660" s="229"/>
      <c r="X660" s="229"/>
      <c r="Y660" s="229"/>
      <c r="Z660" s="229"/>
      <c r="AA660" s="229"/>
      <c r="AB660" s="229"/>
      <c r="AC660" s="229"/>
      <c r="AD660" s="229"/>
      <c r="AE660" s="229"/>
      <c r="AF660" s="229"/>
      <c r="AG660" s="229"/>
      <c r="AH660" s="229"/>
      <c r="AI660" s="229"/>
      <c r="AJ660" s="229"/>
      <c r="AK660" s="229"/>
      <c r="AL660" s="229"/>
      <c r="AM660" s="229"/>
      <c r="AN660" s="229"/>
      <c r="AO660" s="229"/>
      <c r="AP660" s="229"/>
      <c r="AQ660" s="229"/>
      <c r="AR660" s="229"/>
      <c r="AS660" s="229"/>
      <c r="AT660" s="229"/>
      <c r="AU660" s="229"/>
      <c r="AV660" s="229"/>
      <c r="AW660" s="229"/>
      <c r="AX660" s="229"/>
      <c r="AY660" s="229"/>
      <c r="AZ660" s="229"/>
      <c r="BA660" s="229"/>
      <c r="BB660" s="229"/>
      <c r="BC660" s="229"/>
      <c r="BD660" s="229"/>
      <c r="BE660" s="229"/>
      <c r="BF660" s="229"/>
      <c r="BG660" s="229"/>
      <c r="BH660" s="229"/>
      <c r="BI660" s="229"/>
      <c r="BJ660" s="229"/>
      <c r="BK660" s="229"/>
      <c r="BL660" s="229"/>
      <c r="BM660" s="229"/>
      <c r="BN660" s="229"/>
      <c r="BO660" s="229"/>
      <c r="BP660" s="229"/>
      <c r="BQ660" s="229"/>
      <c r="BR660" s="229"/>
      <c r="BS660" s="229"/>
      <c r="BT660" s="229"/>
      <c r="BU660" s="229"/>
      <c r="BV660" s="229"/>
      <c r="BW660" s="229"/>
      <c r="BX660" s="229"/>
      <c r="BY660" s="229"/>
      <c r="BZ660" s="229"/>
      <c r="CA660" s="229"/>
      <c r="CB660" s="229"/>
      <c r="CC660" s="229"/>
      <c r="CD660" s="229"/>
      <c r="CE660" s="229"/>
      <c r="CF660" s="229"/>
      <c r="CG660" s="229"/>
      <c r="CH660" s="229"/>
      <c r="CI660" s="229"/>
      <c r="CJ660" s="229"/>
      <c r="CK660" s="229"/>
      <c r="CL660" s="229"/>
      <c r="CM660" s="229"/>
      <c r="CN660" s="229"/>
      <c r="CO660" s="229"/>
      <c r="CP660" s="229"/>
      <c r="CQ660" s="229"/>
      <c r="CR660" s="229"/>
      <c r="CS660" s="229"/>
      <c r="CT660" s="229"/>
      <c r="CU660" s="229"/>
      <c r="CV660" s="229"/>
      <c r="CW660" s="229"/>
      <c r="CX660" s="229"/>
      <c r="CY660" s="229"/>
      <c r="CZ660" s="229"/>
      <c r="DA660" s="229"/>
      <c r="DB660" s="229"/>
      <c r="DC660" s="229"/>
      <c r="DD660" s="229"/>
      <c r="DE660" s="229"/>
      <c r="DF660" s="229"/>
      <c r="DG660" s="229"/>
      <c r="DH660" s="229"/>
      <c r="DI660" s="229"/>
      <c r="DJ660" s="229"/>
      <c r="DK660" s="229"/>
      <c r="DL660" s="229"/>
      <c r="DM660" s="229"/>
      <c r="DN660" s="229"/>
      <c r="DO660" s="229"/>
      <c r="DP660" s="229"/>
      <c r="DQ660" s="229"/>
      <c r="DR660" s="229"/>
      <c r="DS660" s="229"/>
      <c r="DT660" s="229"/>
      <c r="DU660" s="229"/>
      <c r="DV660" s="229"/>
      <c r="DW660" s="229"/>
      <c r="DX660" s="229"/>
      <c r="DY660" s="229"/>
      <c r="DZ660" s="229"/>
      <c r="EA660" s="229"/>
      <c r="EB660" s="229"/>
      <c r="EC660" s="229"/>
      <c r="ED660" s="229"/>
      <c r="EE660" s="229"/>
      <c r="EF660" s="229"/>
      <c r="EG660" s="229"/>
      <c r="EH660" s="229"/>
      <c r="EI660" s="229"/>
      <c r="EJ660" s="229"/>
      <c r="EK660" s="229"/>
      <c r="EL660" s="229"/>
      <c r="EM660" s="229"/>
      <c r="EN660" s="229"/>
      <c r="EO660" s="229"/>
      <c r="EP660" s="229"/>
      <c r="EQ660" s="229"/>
      <c r="ER660" s="229"/>
      <c r="ES660" s="229"/>
      <c r="ET660" s="229"/>
      <c r="EU660" s="229"/>
      <c r="EV660" s="229"/>
      <c r="EW660" s="229"/>
      <c r="EX660" s="229"/>
      <c r="EY660" s="229"/>
      <c r="EZ660" s="229"/>
      <c r="FA660" s="229"/>
      <c r="FB660" s="229"/>
      <c r="FC660" s="229"/>
      <c r="FD660" s="229"/>
      <c r="FE660" s="229"/>
      <c r="FF660" s="229"/>
      <c r="FG660" s="229"/>
      <c r="FH660" s="229"/>
      <c r="FI660" s="229"/>
      <c r="FJ660" s="229"/>
      <c r="FK660" s="229"/>
      <c r="FL660" s="229"/>
      <c r="FM660" s="229"/>
      <c r="FN660" s="229"/>
      <c r="FO660" s="229"/>
      <c r="FP660" s="229"/>
      <c r="FQ660" s="229"/>
      <c r="FR660" s="229"/>
      <c r="FS660" s="229"/>
      <c r="FT660" s="229"/>
      <c r="FU660" s="229"/>
      <c r="FV660" s="229"/>
      <c r="FW660" s="229"/>
      <c r="FX660" s="229"/>
      <c r="FY660" s="229"/>
      <c r="FZ660" s="229"/>
      <c r="GA660" s="229"/>
      <c r="GB660" s="229"/>
      <c r="GC660" s="229"/>
      <c r="GD660" s="229"/>
      <c r="GE660" s="229"/>
      <c r="GF660" s="229"/>
      <c r="GG660" s="229"/>
      <c r="GH660" s="229"/>
      <c r="GI660" s="229"/>
      <c r="GJ660" s="229"/>
      <c r="GK660" s="229"/>
      <c r="GL660" s="229"/>
      <c r="GM660" s="229"/>
      <c r="GN660" s="229"/>
      <c r="GO660" s="229"/>
      <c r="GP660" s="229"/>
      <c r="GQ660" s="229"/>
      <c r="GR660" s="229"/>
      <c r="GS660" s="229"/>
      <c r="GT660" s="229"/>
      <c r="GU660" s="229"/>
      <c r="GV660" s="229"/>
      <c r="GW660" s="229"/>
      <c r="GX660" s="229"/>
      <c r="GY660" s="229"/>
      <c r="GZ660" s="229"/>
      <c r="HA660" s="229"/>
      <c r="HB660" s="229"/>
      <c r="HC660" s="229"/>
      <c r="HD660" s="229"/>
      <c r="HE660" s="229"/>
      <c r="HF660" s="229"/>
      <c r="HG660" s="229"/>
      <c r="HH660" s="229"/>
      <c r="HI660" s="229"/>
      <c r="HJ660" s="229"/>
      <c r="HK660" s="229"/>
      <c r="HL660" s="229"/>
      <c r="HM660" s="229"/>
      <c r="HN660" s="229"/>
      <c r="HO660" s="229"/>
      <c r="HP660" s="229"/>
      <c r="HQ660" s="229"/>
      <c r="HR660" s="229"/>
      <c r="HS660" s="229"/>
      <c r="HT660" s="229"/>
      <c r="HU660" s="229"/>
      <c r="HV660" s="229"/>
      <c r="HW660" s="229"/>
      <c r="HX660" s="229"/>
      <c r="HY660" s="229"/>
      <c r="HZ660" s="229"/>
      <c r="IA660" s="229"/>
      <c r="IB660" s="229"/>
      <c r="IC660" s="229"/>
      <c r="ID660" s="229"/>
      <c r="IE660" s="229"/>
      <c r="IF660" s="229"/>
      <c r="IG660" s="229"/>
      <c r="IH660" s="229"/>
      <c r="II660" s="229"/>
      <c r="IJ660" s="229"/>
      <c r="IK660" s="229"/>
      <c r="IL660" s="229"/>
      <c r="IM660" s="229"/>
      <c r="IN660" s="229"/>
      <c r="IO660" s="229"/>
    </row>
    <row r="661" spans="1:249">
      <c r="A661" s="37" t="s">
        <v>235</v>
      </c>
      <c r="B661" s="36" t="s">
        <v>236</v>
      </c>
      <c r="C661" s="45" t="s">
        <v>17</v>
      </c>
      <c r="D661" s="41">
        <f t="shared" si="174"/>
        <v>11</v>
      </c>
      <c r="E661" s="41">
        <f t="shared" si="174"/>
        <v>1</v>
      </c>
      <c r="F661" s="41"/>
      <c r="G661" s="41"/>
      <c r="H661" s="41">
        <v>11</v>
      </c>
      <c r="I661" s="41">
        <v>1</v>
      </c>
      <c r="J661" s="41"/>
      <c r="K661" s="41"/>
      <c r="L661" s="41">
        <f t="shared" si="175"/>
        <v>0</v>
      </c>
      <c r="M661" s="41">
        <f t="shared" si="175"/>
        <v>0</v>
      </c>
      <c r="N661" s="41"/>
      <c r="O661" s="41"/>
      <c r="P661" s="41"/>
      <c r="Q661" s="41"/>
      <c r="R661" s="229"/>
      <c r="S661" s="229"/>
      <c r="T661" s="229"/>
      <c r="U661" s="229"/>
      <c r="V661" s="229"/>
      <c r="W661" s="229"/>
      <c r="X661" s="229"/>
      <c r="Y661" s="229"/>
      <c r="Z661" s="229"/>
      <c r="AA661" s="229"/>
      <c r="AB661" s="229"/>
      <c r="AC661" s="229"/>
      <c r="AD661" s="229"/>
      <c r="AE661" s="229"/>
      <c r="AF661" s="229"/>
      <c r="AG661" s="229"/>
      <c r="AH661" s="229"/>
      <c r="AI661" s="229"/>
      <c r="AJ661" s="229"/>
      <c r="AK661" s="229"/>
      <c r="AL661" s="229"/>
      <c r="AM661" s="229"/>
      <c r="AN661" s="229"/>
      <c r="AO661" s="229"/>
      <c r="AP661" s="229"/>
      <c r="AQ661" s="229"/>
      <c r="AR661" s="229"/>
      <c r="AS661" s="229"/>
      <c r="AT661" s="229"/>
      <c r="AU661" s="229"/>
      <c r="AV661" s="229"/>
      <c r="AW661" s="229"/>
      <c r="AX661" s="229"/>
      <c r="AY661" s="229"/>
      <c r="AZ661" s="229"/>
      <c r="BA661" s="229"/>
      <c r="BB661" s="229"/>
      <c r="BC661" s="229"/>
      <c r="BD661" s="229"/>
      <c r="BE661" s="229"/>
      <c r="BF661" s="229"/>
      <c r="BG661" s="229"/>
      <c r="BH661" s="229"/>
      <c r="BI661" s="229"/>
      <c r="BJ661" s="229"/>
      <c r="BK661" s="229"/>
      <c r="BL661" s="229"/>
      <c r="BM661" s="229"/>
      <c r="BN661" s="229"/>
      <c r="BO661" s="229"/>
      <c r="BP661" s="229"/>
      <c r="BQ661" s="229"/>
      <c r="BR661" s="229"/>
      <c r="BS661" s="229"/>
      <c r="BT661" s="229"/>
      <c r="BU661" s="229"/>
      <c r="BV661" s="229"/>
      <c r="BW661" s="229"/>
      <c r="BX661" s="229"/>
      <c r="BY661" s="229"/>
      <c r="BZ661" s="229"/>
      <c r="CA661" s="229"/>
      <c r="CB661" s="229"/>
      <c r="CC661" s="229"/>
      <c r="CD661" s="229"/>
      <c r="CE661" s="229"/>
      <c r="CF661" s="229"/>
      <c r="CG661" s="229"/>
      <c r="CH661" s="229"/>
      <c r="CI661" s="229"/>
      <c r="CJ661" s="229"/>
      <c r="CK661" s="229"/>
      <c r="CL661" s="229"/>
      <c r="CM661" s="229"/>
      <c r="CN661" s="229"/>
      <c r="CO661" s="229"/>
      <c r="CP661" s="229"/>
      <c r="CQ661" s="229"/>
      <c r="CR661" s="229"/>
      <c r="CS661" s="229"/>
      <c r="CT661" s="229"/>
      <c r="CU661" s="229"/>
      <c r="CV661" s="229"/>
      <c r="CW661" s="229"/>
      <c r="CX661" s="229"/>
      <c r="CY661" s="229"/>
      <c r="CZ661" s="229"/>
      <c r="DA661" s="229"/>
      <c r="DB661" s="229"/>
      <c r="DC661" s="229"/>
      <c r="DD661" s="229"/>
      <c r="DE661" s="229"/>
      <c r="DF661" s="229"/>
      <c r="DG661" s="229"/>
      <c r="DH661" s="229"/>
      <c r="DI661" s="229"/>
      <c r="DJ661" s="229"/>
      <c r="DK661" s="229"/>
      <c r="DL661" s="229"/>
      <c r="DM661" s="229"/>
      <c r="DN661" s="229"/>
      <c r="DO661" s="229"/>
      <c r="DP661" s="229"/>
      <c r="DQ661" s="229"/>
      <c r="DR661" s="229"/>
      <c r="DS661" s="229"/>
      <c r="DT661" s="229"/>
      <c r="DU661" s="229"/>
      <c r="DV661" s="229"/>
      <c r="DW661" s="229"/>
      <c r="DX661" s="229"/>
      <c r="DY661" s="229"/>
      <c r="DZ661" s="229"/>
      <c r="EA661" s="229"/>
      <c r="EB661" s="229"/>
      <c r="EC661" s="229"/>
      <c r="ED661" s="229"/>
      <c r="EE661" s="229"/>
      <c r="EF661" s="229"/>
      <c r="EG661" s="229"/>
      <c r="EH661" s="229"/>
      <c r="EI661" s="229"/>
      <c r="EJ661" s="229"/>
      <c r="EK661" s="229"/>
      <c r="EL661" s="229"/>
      <c r="EM661" s="229"/>
      <c r="EN661" s="229"/>
      <c r="EO661" s="229"/>
      <c r="EP661" s="229"/>
      <c r="EQ661" s="229"/>
      <c r="ER661" s="229"/>
      <c r="ES661" s="229"/>
      <c r="ET661" s="229"/>
      <c r="EU661" s="229"/>
      <c r="EV661" s="229"/>
      <c r="EW661" s="229"/>
      <c r="EX661" s="229"/>
      <c r="EY661" s="229"/>
      <c r="EZ661" s="229"/>
      <c r="FA661" s="229"/>
      <c r="FB661" s="229"/>
      <c r="FC661" s="229"/>
      <c r="FD661" s="229"/>
      <c r="FE661" s="229"/>
      <c r="FF661" s="229"/>
      <c r="FG661" s="229"/>
      <c r="FH661" s="229"/>
      <c r="FI661" s="229"/>
      <c r="FJ661" s="229"/>
      <c r="FK661" s="229"/>
      <c r="FL661" s="229"/>
      <c r="FM661" s="229"/>
      <c r="FN661" s="229"/>
      <c r="FO661" s="229"/>
      <c r="FP661" s="229"/>
      <c r="FQ661" s="229"/>
      <c r="FR661" s="229"/>
      <c r="FS661" s="229"/>
      <c r="FT661" s="229"/>
      <c r="FU661" s="229"/>
      <c r="FV661" s="229"/>
      <c r="FW661" s="229"/>
      <c r="FX661" s="229"/>
      <c r="FY661" s="229"/>
      <c r="FZ661" s="229"/>
      <c r="GA661" s="229"/>
      <c r="GB661" s="229"/>
      <c r="GC661" s="229"/>
      <c r="GD661" s="229"/>
      <c r="GE661" s="229"/>
      <c r="GF661" s="229"/>
      <c r="GG661" s="229"/>
      <c r="GH661" s="229"/>
      <c r="GI661" s="229"/>
      <c r="GJ661" s="229"/>
      <c r="GK661" s="229"/>
      <c r="GL661" s="229"/>
      <c r="GM661" s="229"/>
      <c r="GN661" s="229"/>
      <c r="GO661" s="229"/>
      <c r="GP661" s="229"/>
      <c r="GQ661" s="229"/>
      <c r="GR661" s="229"/>
      <c r="GS661" s="229"/>
      <c r="GT661" s="229"/>
      <c r="GU661" s="229"/>
      <c r="GV661" s="229"/>
      <c r="GW661" s="229"/>
      <c r="GX661" s="229"/>
      <c r="GY661" s="229"/>
      <c r="GZ661" s="229"/>
      <c r="HA661" s="229"/>
      <c r="HB661" s="229"/>
      <c r="HC661" s="229"/>
      <c r="HD661" s="229"/>
      <c r="HE661" s="229"/>
      <c r="HF661" s="229"/>
      <c r="HG661" s="229"/>
      <c r="HH661" s="229"/>
      <c r="HI661" s="229"/>
      <c r="HJ661" s="229"/>
      <c r="HK661" s="229"/>
      <c r="HL661" s="229"/>
      <c r="HM661" s="229"/>
      <c r="HN661" s="229"/>
      <c r="HO661" s="229"/>
      <c r="HP661" s="229"/>
      <c r="HQ661" s="229"/>
      <c r="HR661" s="229"/>
      <c r="HS661" s="229"/>
      <c r="HT661" s="229"/>
      <c r="HU661" s="229"/>
      <c r="HV661" s="229"/>
      <c r="HW661" s="229"/>
      <c r="HX661" s="229"/>
      <c r="HY661" s="229"/>
      <c r="HZ661" s="229"/>
      <c r="IA661" s="229"/>
      <c r="IB661" s="229"/>
      <c r="IC661" s="229"/>
      <c r="ID661" s="229"/>
      <c r="IE661" s="229"/>
      <c r="IF661" s="229"/>
      <c r="IG661" s="229"/>
      <c r="IH661" s="229"/>
      <c r="II661" s="229"/>
      <c r="IJ661" s="229"/>
      <c r="IK661" s="229"/>
      <c r="IL661" s="229"/>
      <c r="IM661" s="229"/>
      <c r="IN661" s="229"/>
      <c r="IO661" s="229"/>
    </row>
    <row r="662" spans="1:249">
      <c r="A662" s="41" t="s">
        <v>628</v>
      </c>
      <c r="B662" s="42" t="s">
        <v>83</v>
      </c>
      <c r="C662" s="45" t="s">
        <v>21</v>
      </c>
      <c r="D662" s="41">
        <f t="shared" si="174"/>
        <v>18</v>
      </c>
      <c r="E662" s="41">
        <f t="shared" si="174"/>
        <v>18</v>
      </c>
      <c r="F662" s="41"/>
      <c r="G662" s="41"/>
      <c r="H662" s="41">
        <v>18</v>
      </c>
      <c r="I662" s="41">
        <v>18</v>
      </c>
      <c r="J662" s="41"/>
      <c r="K662" s="41"/>
      <c r="L662" s="41">
        <f t="shared" si="175"/>
        <v>0</v>
      </c>
      <c r="M662" s="41">
        <f t="shared" si="175"/>
        <v>0</v>
      </c>
      <c r="N662" s="41"/>
      <c r="O662" s="41"/>
      <c r="P662" s="41"/>
      <c r="Q662" s="41"/>
      <c r="R662" s="229"/>
      <c r="S662" s="229"/>
      <c r="T662" s="229"/>
      <c r="U662" s="229"/>
      <c r="V662" s="229"/>
      <c r="W662" s="229"/>
      <c r="X662" s="229"/>
      <c r="Y662" s="229"/>
      <c r="Z662" s="229"/>
      <c r="AA662" s="229"/>
      <c r="AB662" s="229"/>
      <c r="AC662" s="229"/>
      <c r="AD662" s="229"/>
      <c r="AE662" s="229"/>
      <c r="AF662" s="229"/>
      <c r="AG662" s="229"/>
      <c r="AH662" s="229"/>
      <c r="AI662" s="229"/>
      <c r="AJ662" s="229"/>
      <c r="AK662" s="229"/>
      <c r="AL662" s="229"/>
      <c r="AM662" s="229"/>
      <c r="AN662" s="229"/>
      <c r="AO662" s="229"/>
      <c r="AP662" s="229"/>
      <c r="AQ662" s="229"/>
      <c r="AR662" s="229"/>
      <c r="AS662" s="229"/>
      <c r="AT662" s="229"/>
      <c r="AU662" s="229"/>
      <c r="AV662" s="229"/>
      <c r="AW662" s="229"/>
      <c r="AX662" s="229"/>
      <c r="AY662" s="229"/>
      <c r="AZ662" s="229"/>
      <c r="BA662" s="229"/>
      <c r="BB662" s="229"/>
      <c r="BC662" s="229"/>
      <c r="BD662" s="229"/>
      <c r="BE662" s="229"/>
      <c r="BF662" s="229"/>
      <c r="BG662" s="229"/>
      <c r="BH662" s="229"/>
      <c r="BI662" s="229"/>
      <c r="BJ662" s="229"/>
      <c r="BK662" s="229"/>
      <c r="BL662" s="229"/>
      <c r="BM662" s="229"/>
      <c r="BN662" s="229"/>
      <c r="BO662" s="229"/>
      <c r="BP662" s="229"/>
      <c r="BQ662" s="229"/>
      <c r="BR662" s="229"/>
      <c r="BS662" s="229"/>
      <c r="BT662" s="229"/>
      <c r="BU662" s="229"/>
      <c r="BV662" s="229"/>
      <c r="BW662" s="229"/>
      <c r="BX662" s="229"/>
      <c r="BY662" s="229"/>
      <c r="BZ662" s="229"/>
      <c r="CA662" s="229"/>
      <c r="CB662" s="229"/>
      <c r="CC662" s="229"/>
      <c r="CD662" s="229"/>
      <c r="CE662" s="229"/>
      <c r="CF662" s="229"/>
      <c r="CG662" s="229"/>
      <c r="CH662" s="229"/>
      <c r="CI662" s="229"/>
      <c r="CJ662" s="229"/>
      <c r="CK662" s="229"/>
      <c r="CL662" s="229"/>
      <c r="CM662" s="229"/>
      <c r="CN662" s="229"/>
      <c r="CO662" s="229"/>
      <c r="CP662" s="229"/>
      <c r="CQ662" s="229"/>
      <c r="CR662" s="229"/>
      <c r="CS662" s="229"/>
      <c r="CT662" s="229"/>
      <c r="CU662" s="229"/>
      <c r="CV662" s="229"/>
      <c r="CW662" s="229"/>
      <c r="CX662" s="229"/>
      <c r="CY662" s="229"/>
      <c r="CZ662" s="229"/>
      <c r="DA662" s="229"/>
      <c r="DB662" s="229"/>
      <c r="DC662" s="229"/>
      <c r="DD662" s="229"/>
      <c r="DE662" s="229"/>
      <c r="DF662" s="229"/>
      <c r="DG662" s="229"/>
      <c r="DH662" s="229"/>
      <c r="DI662" s="229"/>
      <c r="DJ662" s="229"/>
      <c r="DK662" s="229"/>
      <c r="DL662" s="229"/>
      <c r="DM662" s="229"/>
      <c r="DN662" s="229"/>
      <c r="DO662" s="229"/>
      <c r="DP662" s="229"/>
      <c r="DQ662" s="229"/>
      <c r="DR662" s="229"/>
      <c r="DS662" s="229"/>
      <c r="DT662" s="229"/>
      <c r="DU662" s="229"/>
      <c r="DV662" s="229"/>
      <c r="DW662" s="229"/>
      <c r="DX662" s="229"/>
      <c r="DY662" s="229"/>
      <c r="DZ662" s="229"/>
      <c r="EA662" s="229"/>
      <c r="EB662" s="229"/>
      <c r="EC662" s="229"/>
      <c r="ED662" s="229"/>
      <c r="EE662" s="229"/>
      <c r="EF662" s="229"/>
      <c r="EG662" s="229"/>
      <c r="EH662" s="229"/>
      <c r="EI662" s="229"/>
      <c r="EJ662" s="229"/>
      <c r="EK662" s="229"/>
      <c r="EL662" s="229"/>
      <c r="EM662" s="229"/>
      <c r="EN662" s="229"/>
      <c r="EO662" s="229"/>
      <c r="EP662" s="229"/>
      <c r="EQ662" s="229"/>
      <c r="ER662" s="229"/>
      <c r="ES662" s="229"/>
      <c r="ET662" s="229"/>
      <c r="EU662" s="229"/>
      <c r="EV662" s="229"/>
      <c r="EW662" s="229"/>
      <c r="EX662" s="229"/>
      <c r="EY662" s="229"/>
      <c r="EZ662" s="229"/>
      <c r="FA662" s="229"/>
      <c r="FB662" s="229"/>
      <c r="FC662" s="229"/>
      <c r="FD662" s="229"/>
      <c r="FE662" s="229"/>
      <c r="FF662" s="229"/>
      <c r="FG662" s="229"/>
      <c r="FH662" s="229"/>
      <c r="FI662" s="229"/>
      <c r="FJ662" s="229"/>
      <c r="FK662" s="229"/>
      <c r="FL662" s="229"/>
      <c r="FM662" s="229"/>
      <c r="FN662" s="229"/>
      <c r="FO662" s="229"/>
      <c r="FP662" s="229"/>
      <c r="FQ662" s="229"/>
      <c r="FR662" s="229"/>
      <c r="FS662" s="229"/>
      <c r="FT662" s="229"/>
      <c r="FU662" s="229"/>
      <c r="FV662" s="229"/>
      <c r="FW662" s="229"/>
      <c r="FX662" s="229"/>
      <c r="FY662" s="229"/>
      <c r="FZ662" s="229"/>
      <c r="GA662" s="229"/>
      <c r="GB662" s="229"/>
      <c r="GC662" s="229"/>
      <c r="GD662" s="229"/>
      <c r="GE662" s="229"/>
      <c r="GF662" s="229"/>
      <c r="GG662" s="229"/>
      <c r="GH662" s="229"/>
      <c r="GI662" s="229"/>
      <c r="GJ662" s="229"/>
      <c r="GK662" s="229"/>
      <c r="GL662" s="229"/>
      <c r="GM662" s="229"/>
      <c r="GN662" s="229"/>
      <c r="GO662" s="229"/>
      <c r="GP662" s="229"/>
      <c r="GQ662" s="229"/>
      <c r="GR662" s="229"/>
      <c r="GS662" s="229"/>
      <c r="GT662" s="229"/>
      <c r="GU662" s="229"/>
      <c r="GV662" s="229"/>
      <c r="GW662" s="229"/>
      <c r="GX662" s="229"/>
      <c r="GY662" s="229"/>
      <c r="GZ662" s="229"/>
      <c r="HA662" s="229"/>
      <c r="HB662" s="229"/>
      <c r="HC662" s="229"/>
      <c r="HD662" s="229"/>
      <c r="HE662" s="229"/>
      <c r="HF662" s="229"/>
      <c r="HG662" s="229"/>
      <c r="HH662" s="229"/>
      <c r="HI662" s="229"/>
      <c r="HJ662" s="229"/>
      <c r="HK662" s="229"/>
      <c r="HL662" s="229"/>
      <c r="HM662" s="229"/>
      <c r="HN662" s="229"/>
      <c r="HO662" s="229"/>
      <c r="HP662" s="229"/>
      <c r="HQ662" s="229"/>
      <c r="HR662" s="229"/>
      <c r="HS662" s="229"/>
      <c r="HT662" s="229"/>
      <c r="HU662" s="229"/>
      <c r="HV662" s="229"/>
      <c r="HW662" s="229"/>
      <c r="HX662" s="229"/>
      <c r="HY662" s="229"/>
      <c r="HZ662" s="229"/>
      <c r="IA662" s="229"/>
      <c r="IB662" s="229"/>
      <c r="IC662" s="229"/>
      <c r="ID662" s="229"/>
      <c r="IE662" s="229"/>
      <c r="IF662" s="229"/>
      <c r="IG662" s="229"/>
      <c r="IH662" s="229"/>
      <c r="II662" s="229"/>
      <c r="IJ662" s="229"/>
      <c r="IK662" s="229"/>
      <c r="IL662" s="229"/>
      <c r="IM662" s="229"/>
      <c r="IN662" s="229"/>
      <c r="IO662" s="229"/>
    </row>
    <row r="663" spans="1:249">
      <c r="A663" s="33" t="s">
        <v>62</v>
      </c>
      <c r="B663" s="259" t="s">
        <v>63</v>
      </c>
      <c r="C663" s="45" t="s">
        <v>22</v>
      </c>
      <c r="D663" s="41">
        <f t="shared" si="174"/>
        <v>16</v>
      </c>
      <c r="E663" s="41">
        <f t="shared" si="174"/>
        <v>5</v>
      </c>
      <c r="F663" s="41"/>
      <c r="G663" s="41"/>
      <c r="H663" s="41">
        <v>16</v>
      </c>
      <c r="I663" s="41">
        <v>5</v>
      </c>
      <c r="J663" s="41"/>
      <c r="K663" s="41"/>
      <c r="L663" s="41">
        <f t="shared" si="175"/>
        <v>2</v>
      </c>
      <c r="M663" s="41">
        <f t="shared" si="175"/>
        <v>2</v>
      </c>
      <c r="N663" s="41">
        <v>2</v>
      </c>
      <c r="O663" s="41">
        <v>2</v>
      </c>
      <c r="P663" s="41"/>
      <c r="Q663" s="41"/>
      <c r="R663" s="229"/>
      <c r="S663" s="229"/>
      <c r="T663" s="229"/>
      <c r="U663" s="229"/>
      <c r="V663" s="229"/>
      <c r="W663" s="229"/>
      <c r="X663" s="229"/>
      <c r="Y663" s="229"/>
      <c r="Z663" s="229"/>
      <c r="AA663" s="229"/>
      <c r="AB663" s="229"/>
      <c r="AC663" s="229"/>
      <c r="AD663" s="229"/>
      <c r="AE663" s="229"/>
      <c r="AF663" s="229"/>
      <c r="AG663" s="229"/>
      <c r="AH663" s="229"/>
      <c r="AI663" s="229"/>
      <c r="AJ663" s="229"/>
      <c r="AK663" s="229"/>
      <c r="AL663" s="229"/>
      <c r="AM663" s="229"/>
      <c r="AN663" s="229"/>
      <c r="AO663" s="229"/>
      <c r="AP663" s="229"/>
      <c r="AQ663" s="229"/>
      <c r="AR663" s="229"/>
      <c r="AS663" s="229"/>
      <c r="AT663" s="229"/>
      <c r="AU663" s="229"/>
      <c r="AV663" s="229"/>
      <c r="AW663" s="229"/>
      <c r="AX663" s="229"/>
      <c r="AY663" s="229"/>
      <c r="AZ663" s="229"/>
      <c r="BA663" s="229"/>
      <c r="BB663" s="229"/>
      <c r="BC663" s="229"/>
      <c r="BD663" s="229"/>
      <c r="BE663" s="229"/>
      <c r="BF663" s="229"/>
      <c r="BG663" s="229"/>
      <c r="BH663" s="229"/>
      <c r="BI663" s="229"/>
      <c r="BJ663" s="229"/>
      <c r="BK663" s="229"/>
      <c r="BL663" s="229"/>
      <c r="BM663" s="229"/>
      <c r="BN663" s="229"/>
      <c r="BO663" s="229"/>
      <c r="BP663" s="229"/>
      <c r="BQ663" s="229"/>
      <c r="BR663" s="229"/>
      <c r="BS663" s="229"/>
      <c r="BT663" s="229"/>
      <c r="BU663" s="229"/>
      <c r="BV663" s="229"/>
      <c r="BW663" s="229"/>
      <c r="BX663" s="229"/>
      <c r="BY663" s="229"/>
      <c r="BZ663" s="229"/>
      <c r="CA663" s="229"/>
      <c r="CB663" s="229"/>
      <c r="CC663" s="229"/>
      <c r="CD663" s="229"/>
      <c r="CE663" s="229"/>
      <c r="CF663" s="229"/>
      <c r="CG663" s="229"/>
      <c r="CH663" s="229"/>
      <c r="CI663" s="229"/>
      <c r="CJ663" s="229"/>
      <c r="CK663" s="229"/>
      <c r="CL663" s="229"/>
      <c r="CM663" s="229"/>
      <c r="CN663" s="229"/>
      <c r="CO663" s="229"/>
      <c r="CP663" s="229"/>
      <c r="CQ663" s="229"/>
      <c r="CR663" s="229"/>
      <c r="CS663" s="229"/>
      <c r="CT663" s="229"/>
      <c r="CU663" s="229"/>
      <c r="CV663" s="229"/>
      <c r="CW663" s="229"/>
      <c r="CX663" s="229"/>
      <c r="CY663" s="229"/>
      <c r="CZ663" s="229"/>
      <c r="DA663" s="229"/>
      <c r="DB663" s="229"/>
      <c r="DC663" s="229"/>
      <c r="DD663" s="229"/>
      <c r="DE663" s="229"/>
      <c r="DF663" s="229"/>
      <c r="DG663" s="229"/>
      <c r="DH663" s="229"/>
      <c r="DI663" s="229"/>
      <c r="DJ663" s="229"/>
      <c r="DK663" s="229"/>
      <c r="DL663" s="229"/>
      <c r="DM663" s="229"/>
      <c r="DN663" s="229"/>
      <c r="DO663" s="229"/>
      <c r="DP663" s="229"/>
      <c r="DQ663" s="229"/>
      <c r="DR663" s="229"/>
      <c r="DS663" s="229"/>
      <c r="DT663" s="229"/>
      <c r="DU663" s="229"/>
      <c r="DV663" s="229"/>
      <c r="DW663" s="229"/>
      <c r="DX663" s="229"/>
      <c r="DY663" s="229"/>
      <c r="DZ663" s="229"/>
      <c r="EA663" s="229"/>
      <c r="EB663" s="229"/>
      <c r="EC663" s="229"/>
      <c r="ED663" s="229"/>
      <c r="EE663" s="229"/>
      <c r="EF663" s="229"/>
      <c r="EG663" s="229"/>
      <c r="EH663" s="229"/>
      <c r="EI663" s="229"/>
      <c r="EJ663" s="229"/>
      <c r="EK663" s="229"/>
      <c r="EL663" s="229"/>
      <c r="EM663" s="229"/>
      <c r="EN663" s="229"/>
      <c r="EO663" s="229"/>
      <c r="EP663" s="229"/>
      <c r="EQ663" s="229"/>
      <c r="ER663" s="229"/>
      <c r="ES663" s="229"/>
      <c r="ET663" s="229"/>
      <c r="EU663" s="229"/>
      <c r="EV663" s="229"/>
      <c r="EW663" s="229"/>
      <c r="EX663" s="229"/>
      <c r="EY663" s="229"/>
      <c r="EZ663" s="229"/>
      <c r="FA663" s="229"/>
      <c r="FB663" s="229"/>
      <c r="FC663" s="229"/>
      <c r="FD663" s="229"/>
      <c r="FE663" s="229"/>
      <c r="FF663" s="229"/>
      <c r="FG663" s="229"/>
      <c r="FH663" s="229"/>
      <c r="FI663" s="229"/>
      <c r="FJ663" s="229"/>
      <c r="FK663" s="229"/>
      <c r="FL663" s="229"/>
      <c r="FM663" s="229"/>
      <c r="FN663" s="229"/>
      <c r="FO663" s="229"/>
      <c r="FP663" s="229"/>
      <c r="FQ663" s="229"/>
      <c r="FR663" s="229"/>
      <c r="FS663" s="229"/>
      <c r="FT663" s="229"/>
      <c r="FU663" s="229"/>
      <c r="FV663" s="229"/>
      <c r="FW663" s="229"/>
      <c r="FX663" s="229"/>
      <c r="FY663" s="229"/>
      <c r="FZ663" s="229"/>
      <c r="GA663" s="229"/>
      <c r="GB663" s="229"/>
      <c r="GC663" s="229"/>
      <c r="GD663" s="229"/>
      <c r="GE663" s="229"/>
      <c r="GF663" s="229"/>
      <c r="GG663" s="229"/>
      <c r="GH663" s="229"/>
      <c r="GI663" s="229"/>
      <c r="GJ663" s="229"/>
      <c r="GK663" s="229"/>
      <c r="GL663" s="229"/>
      <c r="GM663" s="229"/>
      <c r="GN663" s="229"/>
      <c r="GO663" s="229"/>
      <c r="GP663" s="229"/>
      <c r="GQ663" s="229"/>
      <c r="GR663" s="229"/>
      <c r="GS663" s="229"/>
      <c r="GT663" s="229"/>
      <c r="GU663" s="229"/>
      <c r="GV663" s="229"/>
      <c r="GW663" s="229"/>
      <c r="GX663" s="229"/>
      <c r="GY663" s="229"/>
      <c r="GZ663" s="229"/>
      <c r="HA663" s="229"/>
      <c r="HB663" s="229"/>
      <c r="HC663" s="229"/>
      <c r="HD663" s="229"/>
      <c r="HE663" s="229"/>
      <c r="HF663" s="229"/>
      <c r="HG663" s="229"/>
      <c r="HH663" s="229"/>
      <c r="HI663" s="229"/>
      <c r="HJ663" s="229"/>
      <c r="HK663" s="229"/>
      <c r="HL663" s="229"/>
      <c r="HM663" s="229"/>
      <c r="HN663" s="229"/>
      <c r="HO663" s="229"/>
      <c r="HP663" s="229"/>
      <c r="HQ663" s="229"/>
      <c r="HR663" s="229"/>
      <c r="HS663" s="229"/>
      <c r="HT663" s="229"/>
      <c r="HU663" s="229"/>
      <c r="HV663" s="229"/>
      <c r="HW663" s="229"/>
      <c r="HX663" s="229"/>
      <c r="HY663" s="229"/>
      <c r="HZ663" s="229"/>
      <c r="IA663" s="229"/>
      <c r="IB663" s="229"/>
      <c r="IC663" s="229"/>
      <c r="ID663" s="229"/>
      <c r="IE663" s="229"/>
      <c r="IF663" s="229"/>
      <c r="IG663" s="229"/>
      <c r="IH663" s="229"/>
      <c r="II663" s="229"/>
      <c r="IJ663" s="229"/>
      <c r="IK663" s="229"/>
      <c r="IL663" s="229"/>
      <c r="IM663" s="229"/>
      <c r="IN663" s="229"/>
      <c r="IO663" s="229"/>
    </row>
    <row r="664" spans="1:249">
      <c r="A664" s="41" t="s">
        <v>50</v>
      </c>
      <c r="B664" s="42" t="s">
        <v>51</v>
      </c>
      <c r="C664" s="45" t="s">
        <v>23</v>
      </c>
      <c r="D664" s="41">
        <f t="shared" si="174"/>
        <v>7</v>
      </c>
      <c r="E664" s="41">
        <f t="shared" si="174"/>
        <v>0</v>
      </c>
      <c r="F664" s="41"/>
      <c r="G664" s="41"/>
      <c r="H664" s="41">
        <v>7</v>
      </c>
      <c r="I664" s="41">
        <v>0</v>
      </c>
      <c r="J664" s="41"/>
      <c r="K664" s="41"/>
      <c r="L664" s="41">
        <f t="shared" si="175"/>
        <v>5</v>
      </c>
      <c r="M664" s="41">
        <f t="shared" si="175"/>
        <v>0</v>
      </c>
      <c r="N664" s="41">
        <v>5</v>
      </c>
      <c r="O664" s="41"/>
      <c r="P664" s="41"/>
      <c r="Q664" s="41"/>
      <c r="R664" s="229"/>
      <c r="S664" s="229"/>
      <c r="T664" s="229"/>
      <c r="U664" s="229"/>
      <c r="V664" s="229"/>
      <c r="W664" s="229"/>
      <c r="X664" s="229"/>
      <c r="Y664" s="229"/>
      <c r="Z664" s="229"/>
      <c r="AA664" s="229"/>
      <c r="AB664" s="229"/>
      <c r="AC664" s="229"/>
      <c r="AD664" s="229"/>
      <c r="AE664" s="229"/>
      <c r="AF664" s="229"/>
      <c r="AG664" s="229"/>
      <c r="AH664" s="229"/>
      <c r="AI664" s="229"/>
      <c r="AJ664" s="229"/>
      <c r="AK664" s="229"/>
      <c r="AL664" s="229"/>
      <c r="AM664" s="229"/>
      <c r="AN664" s="229"/>
      <c r="AO664" s="229"/>
      <c r="AP664" s="229"/>
      <c r="AQ664" s="229"/>
      <c r="AR664" s="229"/>
      <c r="AS664" s="229"/>
      <c r="AT664" s="229"/>
      <c r="AU664" s="229"/>
      <c r="AV664" s="229"/>
      <c r="AW664" s="229"/>
      <c r="AX664" s="229"/>
      <c r="AY664" s="229"/>
      <c r="AZ664" s="229"/>
      <c r="BA664" s="229"/>
      <c r="BB664" s="229"/>
      <c r="BC664" s="229"/>
      <c r="BD664" s="229"/>
      <c r="BE664" s="229"/>
      <c r="BF664" s="229"/>
      <c r="BG664" s="229"/>
      <c r="BH664" s="229"/>
      <c r="BI664" s="229"/>
      <c r="BJ664" s="229"/>
      <c r="BK664" s="229"/>
      <c r="BL664" s="229"/>
      <c r="BM664" s="229"/>
      <c r="BN664" s="229"/>
      <c r="BO664" s="229"/>
      <c r="BP664" s="229"/>
      <c r="BQ664" s="229"/>
      <c r="BR664" s="229"/>
      <c r="BS664" s="229"/>
      <c r="BT664" s="229"/>
      <c r="BU664" s="229"/>
      <c r="BV664" s="229"/>
      <c r="BW664" s="229"/>
      <c r="BX664" s="229"/>
      <c r="BY664" s="229"/>
      <c r="BZ664" s="229"/>
      <c r="CA664" s="229"/>
      <c r="CB664" s="229"/>
      <c r="CC664" s="229"/>
      <c r="CD664" s="229"/>
      <c r="CE664" s="229"/>
      <c r="CF664" s="229"/>
      <c r="CG664" s="229"/>
      <c r="CH664" s="229"/>
      <c r="CI664" s="229"/>
      <c r="CJ664" s="229"/>
      <c r="CK664" s="229"/>
      <c r="CL664" s="229"/>
      <c r="CM664" s="229"/>
      <c r="CN664" s="229"/>
      <c r="CO664" s="229"/>
      <c r="CP664" s="229"/>
      <c r="CQ664" s="229"/>
      <c r="CR664" s="229"/>
      <c r="CS664" s="229"/>
      <c r="CT664" s="229"/>
      <c r="CU664" s="229"/>
      <c r="CV664" s="229"/>
      <c r="CW664" s="229"/>
      <c r="CX664" s="229"/>
      <c r="CY664" s="229"/>
      <c r="CZ664" s="229"/>
      <c r="DA664" s="229"/>
      <c r="DB664" s="229"/>
      <c r="DC664" s="229"/>
      <c r="DD664" s="229"/>
      <c r="DE664" s="229"/>
      <c r="DF664" s="229"/>
      <c r="DG664" s="229"/>
      <c r="DH664" s="229"/>
      <c r="DI664" s="229"/>
      <c r="DJ664" s="229"/>
      <c r="DK664" s="229"/>
      <c r="DL664" s="229"/>
      <c r="DM664" s="229"/>
      <c r="DN664" s="229"/>
      <c r="DO664" s="229"/>
      <c r="DP664" s="229"/>
      <c r="DQ664" s="229"/>
      <c r="DR664" s="229"/>
      <c r="DS664" s="229"/>
      <c r="DT664" s="229"/>
      <c r="DU664" s="229"/>
      <c r="DV664" s="229"/>
      <c r="DW664" s="229"/>
      <c r="DX664" s="229"/>
      <c r="DY664" s="229"/>
      <c r="DZ664" s="229"/>
      <c r="EA664" s="229"/>
      <c r="EB664" s="229"/>
      <c r="EC664" s="229"/>
      <c r="ED664" s="229"/>
      <c r="EE664" s="229"/>
      <c r="EF664" s="229"/>
      <c r="EG664" s="229"/>
      <c r="EH664" s="229"/>
      <c r="EI664" s="229"/>
      <c r="EJ664" s="229"/>
      <c r="EK664" s="229"/>
      <c r="EL664" s="229"/>
      <c r="EM664" s="229"/>
      <c r="EN664" s="229"/>
      <c r="EO664" s="229"/>
      <c r="EP664" s="229"/>
      <c r="EQ664" s="229"/>
      <c r="ER664" s="229"/>
      <c r="ES664" s="229"/>
      <c r="ET664" s="229"/>
      <c r="EU664" s="229"/>
      <c r="EV664" s="229"/>
      <c r="EW664" s="229"/>
      <c r="EX664" s="229"/>
      <c r="EY664" s="229"/>
      <c r="EZ664" s="229"/>
      <c r="FA664" s="229"/>
      <c r="FB664" s="229"/>
      <c r="FC664" s="229"/>
      <c r="FD664" s="229"/>
      <c r="FE664" s="229"/>
      <c r="FF664" s="229"/>
      <c r="FG664" s="229"/>
      <c r="FH664" s="229"/>
      <c r="FI664" s="229"/>
      <c r="FJ664" s="229"/>
      <c r="FK664" s="229"/>
      <c r="FL664" s="229"/>
      <c r="FM664" s="229"/>
      <c r="FN664" s="229"/>
      <c r="FO664" s="229"/>
      <c r="FP664" s="229"/>
      <c r="FQ664" s="229"/>
      <c r="FR664" s="229"/>
      <c r="FS664" s="229"/>
      <c r="FT664" s="229"/>
      <c r="FU664" s="229"/>
      <c r="FV664" s="229"/>
      <c r="FW664" s="229"/>
      <c r="FX664" s="229"/>
      <c r="FY664" s="229"/>
      <c r="FZ664" s="229"/>
      <c r="GA664" s="229"/>
      <c r="GB664" s="229"/>
      <c r="GC664" s="229"/>
      <c r="GD664" s="229"/>
      <c r="GE664" s="229"/>
      <c r="GF664" s="229"/>
      <c r="GG664" s="229"/>
      <c r="GH664" s="229"/>
      <c r="GI664" s="229"/>
      <c r="GJ664" s="229"/>
      <c r="GK664" s="229"/>
      <c r="GL664" s="229"/>
      <c r="GM664" s="229"/>
      <c r="GN664" s="229"/>
      <c r="GO664" s="229"/>
      <c r="GP664" s="229"/>
      <c r="GQ664" s="229"/>
      <c r="GR664" s="229"/>
      <c r="GS664" s="229"/>
      <c r="GT664" s="229"/>
      <c r="GU664" s="229"/>
      <c r="GV664" s="229"/>
      <c r="GW664" s="229"/>
      <c r="GX664" s="229"/>
      <c r="GY664" s="229"/>
      <c r="GZ664" s="229"/>
      <c r="HA664" s="229"/>
      <c r="HB664" s="229"/>
      <c r="HC664" s="229"/>
      <c r="HD664" s="229"/>
      <c r="HE664" s="229"/>
      <c r="HF664" s="229"/>
      <c r="HG664" s="229"/>
      <c r="HH664" s="229"/>
      <c r="HI664" s="229"/>
      <c r="HJ664" s="229"/>
      <c r="HK664" s="229"/>
      <c r="HL664" s="229"/>
      <c r="HM664" s="229"/>
      <c r="HN664" s="229"/>
      <c r="HO664" s="229"/>
      <c r="HP664" s="229"/>
      <c r="HQ664" s="229"/>
      <c r="HR664" s="229"/>
      <c r="HS664" s="229"/>
      <c r="HT664" s="229"/>
      <c r="HU664" s="229"/>
      <c r="HV664" s="229"/>
      <c r="HW664" s="229"/>
      <c r="HX664" s="229"/>
      <c r="HY664" s="229"/>
      <c r="HZ664" s="229"/>
      <c r="IA664" s="229"/>
      <c r="IB664" s="229"/>
      <c r="IC664" s="229"/>
      <c r="ID664" s="229"/>
      <c r="IE664" s="229"/>
      <c r="IF664" s="229"/>
      <c r="IG664" s="229"/>
      <c r="IH664" s="229"/>
      <c r="II664" s="229"/>
      <c r="IJ664" s="229"/>
      <c r="IK664" s="229"/>
      <c r="IL664" s="229"/>
      <c r="IM664" s="229"/>
      <c r="IN664" s="229"/>
      <c r="IO664" s="229"/>
    </row>
    <row r="665" spans="1:249">
      <c r="A665" s="35" t="s">
        <v>165</v>
      </c>
      <c r="B665" s="259" t="s">
        <v>80</v>
      </c>
      <c r="C665" s="45" t="s">
        <v>24</v>
      </c>
      <c r="D665" s="41">
        <f t="shared" si="174"/>
        <v>16</v>
      </c>
      <c r="E665" s="41">
        <f t="shared" si="174"/>
        <v>0</v>
      </c>
      <c r="F665" s="41"/>
      <c r="G665" s="41"/>
      <c r="H665" s="41">
        <v>16</v>
      </c>
      <c r="I665" s="41"/>
      <c r="J665" s="41"/>
      <c r="K665" s="41"/>
      <c r="L665" s="41">
        <f t="shared" si="175"/>
        <v>0</v>
      </c>
      <c r="M665" s="41">
        <f t="shared" si="175"/>
        <v>0</v>
      </c>
      <c r="N665" s="41"/>
      <c r="O665" s="41"/>
      <c r="P665" s="41"/>
      <c r="Q665" s="41"/>
      <c r="R665" s="229"/>
      <c r="S665" s="229"/>
      <c r="T665" s="229"/>
      <c r="U665" s="229"/>
      <c r="V665" s="229"/>
      <c r="W665" s="229"/>
      <c r="X665" s="229"/>
      <c r="Y665" s="229"/>
      <c r="Z665" s="229"/>
      <c r="AA665" s="229"/>
      <c r="AB665" s="229"/>
      <c r="AC665" s="229"/>
      <c r="AD665" s="229"/>
      <c r="AE665" s="229"/>
      <c r="AF665" s="229"/>
      <c r="AG665" s="229"/>
      <c r="AH665" s="229"/>
      <c r="AI665" s="229"/>
      <c r="AJ665" s="229"/>
      <c r="AK665" s="229"/>
      <c r="AL665" s="229"/>
      <c r="AM665" s="229"/>
      <c r="AN665" s="229"/>
      <c r="AO665" s="229"/>
      <c r="AP665" s="229"/>
      <c r="AQ665" s="229"/>
      <c r="AR665" s="229"/>
      <c r="AS665" s="229"/>
      <c r="AT665" s="229"/>
      <c r="AU665" s="229"/>
      <c r="AV665" s="229"/>
      <c r="AW665" s="229"/>
      <c r="AX665" s="229"/>
      <c r="AY665" s="229"/>
      <c r="AZ665" s="229"/>
      <c r="BA665" s="229"/>
      <c r="BB665" s="229"/>
      <c r="BC665" s="229"/>
      <c r="BD665" s="229"/>
      <c r="BE665" s="229"/>
      <c r="BF665" s="229"/>
      <c r="BG665" s="229"/>
      <c r="BH665" s="229"/>
      <c r="BI665" s="229"/>
      <c r="BJ665" s="229"/>
      <c r="BK665" s="229"/>
      <c r="BL665" s="229"/>
      <c r="BM665" s="229"/>
      <c r="BN665" s="229"/>
      <c r="BO665" s="229"/>
      <c r="BP665" s="229"/>
      <c r="BQ665" s="229"/>
      <c r="BR665" s="229"/>
      <c r="BS665" s="229"/>
      <c r="BT665" s="229"/>
      <c r="BU665" s="229"/>
      <c r="BV665" s="229"/>
      <c r="BW665" s="229"/>
      <c r="BX665" s="229"/>
      <c r="BY665" s="229"/>
      <c r="BZ665" s="229"/>
      <c r="CA665" s="229"/>
      <c r="CB665" s="229"/>
      <c r="CC665" s="229"/>
      <c r="CD665" s="229"/>
      <c r="CE665" s="229"/>
      <c r="CF665" s="229"/>
      <c r="CG665" s="229"/>
      <c r="CH665" s="229"/>
      <c r="CI665" s="229"/>
      <c r="CJ665" s="229"/>
      <c r="CK665" s="229"/>
      <c r="CL665" s="229"/>
      <c r="CM665" s="229"/>
      <c r="CN665" s="229"/>
      <c r="CO665" s="229"/>
      <c r="CP665" s="229"/>
      <c r="CQ665" s="229"/>
      <c r="CR665" s="229"/>
      <c r="CS665" s="229"/>
      <c r="CT665" s="229"/>
      <c r="CU665" s="229"/>
      <c r="CV665" s="229"/>
      <c r="CW665" s="229"/>
      <c r="CX665" s="229"/>
      <c r="CY665" s="229"/>
      <c r="CZ665" s="229"/>
      <c r="DA665" s="229"/>
      <c r="DB665" s="229"/>
      <c r="DC665" s="229"/>
      <c r="DD665" s="229"/>
      <c r="DE665" s="229"/>
      <c r="DF665" s="229"/>
      <c r="DG665" s="229"/>
      <c r="DH665" s="229"/>
      <c r="DI665" s="229"/>
      <c r="DJ665" s="229"/>
      <c r="DK665" s="229"/>
      <c r="DL665" s="229"/>
      <c r="DM665" s="229"/>
      <c r="DN665" s="229"/>
      <c r="DO665" s="229"/>
      <c r="DP665" s="229"/>
      <c r="DQ665" s="229"/>
      <c r="DR665" s="229"/>
      <c r="DS665" s="229"/>
      <c r="DT665" s="229"/>
      <c r="DU665" s="229"/>
      <c r="DV665" s="229"/>
      <c r="DW665" s="229"/>
      <c r="DX665" s="229"/>
      <c r="DY665" s="229"/>
      <c r="DZ665" s="229"/>
      <c r="EA665" s="229"/>
      <c r="EB665" s="229"/>
      <c r="EC665" s="229"/>
      <c r="ED665" s="229"/>
      <c r="EE665" s="229"/>
      <c r="EF665" s="229"/>
      <c r="EG665" s="229"/>
      <c r="EH665" s="229"/>
      <c r="EI665" s="229"/>
      <c r="EJ665" s="229"/>
      <c r="EK665" s="229"/>
      <c r="EL665" s="229"/>
      <c r="EM665" s="229"/>
      <c r="EN665" s="229"/>
      <c r="EO665" s="229"/>
      <c r="EP665" s="229"/>
      <c r="EQ665" s="229"/>
      <c r="ER665" s="229"/>
      <c r="ES665" s="229"/>
      <c r="ET665" s="229"/>
      <c r="EU665" s="229"/>
      <c r="EV665" s="229"/>
      <c r="EW665" s="229"/>
      <c r="EX665" s="229"/>
      <c r="EY665" s="229"/>
      <c r="EZ665" s="229"/>
      <c r="FA665" s="229"/>
      <c r="FB665" s="229"/>
      <c r="FC665" s="229"/>
      <c r="FD665" s="229"/>
      <c r="FE665" s="229"/>
      <c r="FF665" s="229"/>
      <c r="FG665" s="229"/>
      <c r="FH665" s="229"/>
      <c r="FI665" s="229"/>
      <c r="FJ665" s="229"/>
      <c r="FK665" s="229"/>
      <c r="FL665" s="229"/>
      <c r="FM665" s="229"/>
      <c r="FN665" s="229"/>
      <c r="FO665" s="229"/>
      <c r="FP665" s="229"/>
      <c r="FQ665" s="229"/>
      <c r="FR665" s="229"/>
      <c r="FS665" s="229"/>
      <c r="FT665" s="229"/>
      <c r="FU665" s="229"/>
      <c r="FV665" s="229"/>
      <c r="FW665" s="229"/>
      <c r="FX665" s="229"/>
      <c r="FY665" s="229"/>
      <c r="FZ665" s="229"/>
      <c r="GA665" s="229"/>
      <c r="GB665" s="229"/>
      <c r="GC665" s="229"/>
      <c r="GD665" s="229"/>
      <c r="GE665" s="229"/>
      <c r="GF665" s="229"/>
      <c r="GG665" s="229"/>
      <c r="GH665" s="229"/>
      <c r="GI665" s="229"/>
      <c r="GJ665" s="229"/>
      <c r="GK665" s="229"/>
      <c r="GL665" s="229"/>
      <c r="GM665" s="229"/>
      <c r="GN665" s="229"/>
      <c r="GO665" s="229"/>
      <c r="GP665" s="229"/>
      <c r="GQ665" s="229"/>
      <c r="GR665" s="229"/>
      <c r="GS665" s="229"/>
      <c r="GT665" s="229"/>
      <c r="GU665" s="229"/>
      <c r="GV665" s="229"/>
      <c r="GW665" s="229"/>
      <c r="GX665" s="229"/>
      <c r="GY665" s="229"/>
      <c r="GZ665" s="229"/>
      <c r="HA665" s="229"/>
      <c r="HB665" s="229"/>
      <c r="HC665" s="229"/>
      <c r="HD665" s="229"/>
      <c r="HE665" s="229"/>
      <c r="HF665" s="229"/>
      <c r="HG665" s="229"/>
      <c r="HH665" s="229"/>
      <c r="HI665" s="229"/>
      <c r="HJ665" s="229"/>
      <c r="HK665" s="229"/>
      <c r="HL665" s="229"/>
      <c r="HM665" s="229"/>
      <c r="HN665" s="229"/>
      <c r="HO665" s="229"/>
      <c r="HP665" s="229"/>
      <c r="HQ665" s="229"/>
      <c r="HR665" s="229"/>
      <c r="HS665" s="229"/>
      <c r="HT665" s="229"/>
      <c r="HU665" s="229"/>
      <c r="HV665" s="229"/>
      <c r="HW665" s="229"/>
      <c r="HX665" s="229"/>
      <c r="HY665" s="229"/>
      <c r="HZ665" s="229"/>
      <c r="IA665" s="229"/>
      <c r="IB665" s="229"/>
      <c r="IC665" s="229"/>
      <c r="ID665" s="229"/>
      <c r="IE665" s="229"/>
      <c r="IF665" s="229"/>
      <c r="IG665" s="229"/>
      <c r="IH665" s="229"/>
      <c r="II665" s="229"/>
      <c r="IJ665" s="229"/>
      <c r="IK665" s="229"/>
      <c r="IL665" s="229"/>
      <c r="IM665" s="229"/>
      <c r="IN665" s="229"/>
      <c r="IO665" s="229"/>
    </row>
    <row r="666" spans="1:249">
      <c r="A666" s="41" t="s">
        <v>1924</v>
      </c>
      <c r="B666" s="259" t="s">
        <v>1991</v>
      </c>
      <c r="C666" s="45" t="s">
        <v>25</v>
      </c>
      <c r="D666" s="41">
        <f t="shared" si="174"/>
        <v>47</v>
      </c>
      <c r="E666" s="41">
        <f t="shared" si="174"/>
        <v>39</v>
      </c>
      <c r="F666" s="41"/>
      <c r="G666" s="41"/>
      <c r="H666" s="41">
        <v>47</v>
      </c>
      <c r="I666" s="41">
        <v>39</v>
      </c>
      <c r="J666" s="41"/>
      <c r="K666" s="41"/>
      <c r="L666" s="41">
        <f t="shared" si="175"/>
        <v>0</v>
      </c>
      <c r="M666" s="41">
        <f t="shared" si="175"/>
        <v>0</v>
      </c>
      <c r="N666" s="41"/>
      <c r="O666" s="41"/>
      <c r="P666" s="41"/>
      <c r="Q666" s="41"/>
      <c r="R666" s="229"/>
      <c r="S666" s="229"/>
      <c r="T666" s="229"/>
      <c r="U666" s="229"/>
      <c r="V666" s="229"/>
      <c r="W666" s="229"/>
      <c r="X666" s="229"/>
      <c r="Y666" s="229"/>
      <c r="Z666" s="229"/>
      <c r="AA666" s="229"/>
      <c r="AB666" s="229"/>
      <c r="AC666" s="229"/>
      <c r="AD666" s="229"/>
      <c r="AE666" s="229"/>
      <c r="AF666" s="229"/>
      <c r="AG666" s="229"/>
      <c r="AH666" s="229"/>
      <c r="AI666" s="229"/>
      <c r="AJ666" s="229"/>
      <c r="AK666" s="229"/>
      <c r="AL666" s="229"/>
      <c r="AM666" s="229"/>
      <c r="AN666" s="229"/>
      <c r="AO666" s="229"/>
      <c r="AP666" s="229"/>
      <c r="AQ666" s="229"/>
      <c r="AR666" s="229"/>
      <c r="AS666" s="229"/>
      <c r="AT666" s="229"/>
      <c r="AU666" s="229"/>
      <c r="AV666" s="229"/>
      <c r="AW666" s="229"/>
      <c r="AX666" s="229"/>
      <c r="AY666" s="229"/>
      <c r="AZ666" s="229"/>
      <c r="BA666" s="229"/>
      <c r="BB666" s="229"/>
      <c r="BC666" s="229"/>
      <c r="BD666" s="229"/>
      <c r="BE666" s="229"/>
      <c r="BF666" s="229"/>
      <c r="BG666" s="229"/>
      <c r="BH666" s="229"/>
      <c r="BI666" s="229"/>
      <c r="BJ666" s="229"/>
      <c r="BK666" s="229"/>
      <c r="BL666" s="229"/>
      <c r="BM666" s="229"/>
      <c r="BN666" s="229"/>
      <c r="BO666" s="229"/>
      <c r="BP666" s="229"/>
      <c r="BQ666" s="229"/>
      <c r="BR666" s="229"/>
      <c r="BS666" s="229"/>
      <c r="BT666" s="229"/>
      <c r="BU666" s="229"/>
      <c r="BV666" s="229"/>
      <c r="BW666" s="229"/>
      <c r="BX666" s="229"/>
      <c r="BY666" s="229"/>
      <c r="BZ666" s="229"/>
      <c r="CA666" s="229"/>
      <c r="CB666" s="229"/>
      <c r="CC666" s="229"/>
      <c r="CD666" s="229"/>
      <c r="CE666" s="229"/>
      <c r="CF666" s="229"/>
      <c r="CG666" s="229"/>
      <c r="CH666" s="229"/>
      <c r="CI666" s="229"/>
      <c r="CJ666" s="229"/>
      <c r="CK666" s="229"/>
      <c r="CL666" s="229"/>
      <c r="CM666" s="229"/>
      <c r="CN666" s="229"/>
      <c r="CO666" s="229"/>
      <c r="CP666" s="229"/>
      <c r="CQ666" s="229"/>
      <c r="CR666" s="229"/>
      <c r="CS666" s="229"/>
      <c r="CT666" s="229"/>
      <c r="CU666" s="229"/>
      <c r="CV666" s="229"/>
      <c r="CW666" s="229"/>
      <c r="CX666" s="229"/>
      <c r="CY666" s="229"/>
      <c r="CZ666" s="229"/>
      <c r="DA666" s="229"/>
      <c r="DB666" s="229"/>
      <c r="DC666" s="229"/>
      <c r="DD666" s="229"/>
      <c r="DE666" s="229"/>
      <c r="DF666" s="229"/>
      <c r="DG666" s="229"/>
      <c r="DH666" s="229"/>
      <c r="DI666" s="229"/>
      <c r="DJ666" s="229"/>
      <c r="DK666" s="229"/>
      <c r="DL666" s="229"/>
      <c r="DM666" s="229"/>
      <c r="DN666" s="229"/>
      <c r="DO666" s="229"/>
      <c r="DP666" s="229"/>
      <c r="DQ666" s="229"/>
      <c r="DR666" s="229"/>
      <c r="DS666" s="229"/>
      <c r="DT666" s="229"/>
      <c r="DU666" s="229"/>
      <c r="DV666" s="229"/>
      <c r="DW666" s="229"/>
      <c r="DX666" s="229"/>
      <c r="DY666" s="229"/>
      <c r="DZ666" s="229"/>
      <c r="EA666" s="229"/>
      <c r="EB666" s="229"/>
      <c r="EC666" s="229"/>
      <c r="ED666" s="229"/>
      <c r="EE666" s="229"/>
      <c r="EF666" s="229"/>
      <c r="EG666" s="229"/>
      <c r="EH666" s="229"/>
      <c r="EI666" s="229"/>
      <c r="EJ666" s="229"/>
      <c r="EK666" s="229"/>
      <c r="EL666" s="229"/>
      <c r="EM666" s="229"/>
      <c r="EN666" s="229"/>
      <c r="EO666" s="229"/>
      <c r="EP666" s="229"/>
      <c r="EQ666" s="229"/>
      <c r="ER666" s="229"/>
      <c r="ES666" s="229"/>
      <c r="ET666" s="229"/>
      <c r="EU666" s="229"/>
      <c r="EV666" s="229"/>
      <c r="EW666" s="229"/>
      <c r="EX666" s="229"/>
      <c r="EY666" s="229"/>
      <c r="EZ666" s="229"/>
      <c r="FA666" s="229"/>
      <c r="FB666" s="229"/>
      <c r="FC666" s="229"/>
      <c r="FD666" s="229"/>
      <c r="FE666" s="229"/>
      <c r="FF666" s="229"/>
      <c r="FG666" s="229"/>
      <c r="FH666" s="229"/>
      <c r="FI666" s="229"/>
      <c r="FJ666" s="229"/>
      <c r="FK666" s="229"/>
      <c r="FL666" s="229"/>
      <c r="FM666" s="229"/>
      <c r="FN666" s="229"/>
      <c r="FO666" s="229"/>
      <c r="FP666" s="229"/>
      <c r="FQ666" s="229"/>
      <c r="FR666" s="229"/>
      <c r="FS666" s="229"/>
      <c r="FT666" s="229"/>
      <c r="FU666" s="229"/>
      <c r="FV666" s="229"/>
      <c r="FW666" s="229"/>
      <c r="FX666" s="229"/>
      <c r="FY666" s="229"/>
      <c r="FZ666" s="229"/>
      <c r="GA666" s="229"/>
      <c r="GB666" s="229"/>
      <c r="GC666" s="229"/>
      <c r="GD666" s="229"/>
      <c r="GE666" s="229"/>
      <c r="GF666" s="229"/>
      <c r="GG666" s="229"/>
      <c r="GH666" s="229"/>
      <c r="GI666" s="229"/>
      <c r="GJ666" s="229"/>
      <c r="GK666" s="229"/>
      <c r="GL666" s="229"/>
      <c r="GM666" s="229"/>
      <c r="GN666" s="229"/>
      <c r="GO666" s="229"/>
      <c r="GP666" s="229"/>
      <c r="GQ666" s="229"/>
      <c r="GR666" s="229"/>
      <c r="GS666" s="229"/>
      <c r="GT666" s="229"/>
      <c r="GU666" s="229"/>
      <c r="GV666" s="229"/>
      <c r="GW666" s="229"/>
      <c r="GX666" s="229"/>
      <c r="GY666" s="229"/>
      <c r="GZ666" s="229"/>
      <c r="HA666" s="229"/>
      <c r="HB666" s="229"/>
      <c r="HC666" s="229"/>
      <c r="HD666" s="229"/>
      <c r="HE666" s="229"/>
      <c r="HF666" s="229"/>
      <c r="HG666" s="229"/>
      <c r="HH666" s="229"/>
      <c r="HI666" s="229"/>
      <c r="HJ666" s="229"/>
      <c r="HK666" s="229"/>
      <c r="HL666" s="229"/>
      <c r="HM666" s="229"/>
      <c r="HN666" s="229"/>
      <c r="HO666" s="229"/>
      <c r="HP666" s="229"/>
      <c r="HQ666" s="229"/>
      <c r="HR666" s="229"/>
      <c r="HS666" s="229"/>
      <c r="HT666" s="229"/>
      <c r="HU666" s="229"/>
      <c r="HV666" s="229"/>
      <c r="HW666" s="229"/>
      <c r="HX666" s="229"/>
      <c r="HY666" s="229"/>
      <c r="HZ666" s="229"/>
      <c r="IA666" s="229"/>
      <c r="IB666" s="229"/>
      <c r="IC666" s="229"/>
      <c r="ID666" s="229"/>
      <c r="IE666" s="229"/>
      <c r="IF666" s="229"/>
      <c r="IG666" s="229"/>
      <c r="IH666" s="229"/>
      <c r="II666" s="229"/>
      <c r="IJ666" s="229"/>
      <c r="IK666" s="229"/>
      <c r="IL666" s="229"/>
      <c r="IM666" s="229"/>
      <c r="IN666" s="229"/>
      <c r="IO666" s="229"/>
    </row>
    <row r="667" spans="1:249">
      <c r="A667" s="41" t="s">
        <v>1992</v>
      </c>
      <c r="B667" s="42" t="s">
        <v>54</v>
      </c>
      <c r="C667" s="45" t="s">
        <v>26</v>
      </c>
      <c r="D667" s="41">
        <f t="shared" si="174"/>
        <v>27</v>
      </c>
      <c r="E667" s="41">
        <f t="shared" si="174"/>
        <v>26</v>
      </c>
      <c r="F667" s="41"/>
      <c r="G667" s="41"/>
      <c r="H667" s="41">
        <v>27</v>
      </c>
      <c r="I667" s="41">
        <v>26</v>
      </c>
      <c r="J667" s="41"/>
      <c r="K667" s="41"/>
      <c r="L667" s="41">
        <f t="shared" si="175"/>
        <v>2</v>
      </c>
      <c r="M667" s="41">
        <f t="shared" si="175"/>
        <v>1</v>
      </c>
      <c r="N667" s="41">
        <v>2</v>
      </c>
      <c r="O667" s="41">
        <v>1</v>
      </c>
      <c r="P667" s="41"/>
      <c r="Q667" s="41"/>
      <c r="R667" s="229"/>
      <c r="S667" s="229"/>
      <c r="T667" s="229"/>
      <c r="U667" s="229"/>
      <c r="V667" s="229"/>
      <c r="W667" s="229"/>
      <c r="X667" s="229"/>
      <c r="Y667" s="229"/>
      <c r="Z667" s="229"/>
      <c r="AA667" s="229"/>
      <c r="AB667" s="229"/>
      <c r="AC667" s="229"/>
      <c r="AD667" s="229"/>
      <c r="AE667" s="229"/>
      <c r="AF667" s="229"/>
      <c r="AG667" s="229"/>
      <c r="AH667" s="229"/>
      <c r="AI667" s="229"/>
      <c r="AJ667" s="229"/>
      <c r="AK667" s="229"/>
      <c r="AL667" s="229"/>
      <c r="AM667" s="229"/>
      <c r="AN667" s="229"/>
      <c r="AO667" s="229"/>
      <c r="AP667" s="229"/>
      <c r="AQ667" s="229"/>
      <c r="AR667" s="229"/>
      <c r="AS667" s="229"/>
      <c r="AT667" s="229"/>
      <c r="AU667" s="229"/>
      <c r="AV667" s="229"/>
      <c r="AW667" s="229"/>
      <c r="AX667" s="229"/>
      <c r="AY667" s="229"/>
      <c r="AZ667" s="229"/>
      <c r="BA667" s="229"/>
      <c r="BB667" s="229"/>
      <c r="BC667" s="229"/>
      <c r="BD667" s="229"/>
      <c r="BE667" s="229"/>
      <c r="BF667" s="229"/>
      <c r="BG667" s="229"/>
      <c r="BH667" s="229"/>
      <c r="BI667" s="229"/>
      <c r="BJ667" s="229"/>
      <c r="BK667" s="229"/>
      <c r="BL667" s="229"/>
      <c r="BM667" s="229"/>
      <c r="BN667" s="229"/>
      <c r="BO667" s="229"/>
      <c r="BP667" s="229"/>
      <c r="BQ667" s="229"/>
      <c r="BR667" s="229"/>
      <c r="BS667" s="229"/>
      <c r="BT667" s="229"/>
      <c r="BU667" s="229"/>
      <c r="BV667" s="229"/>
      <c r="BW667" s="229"/>
      <c r="BX667" s="229"/>
      <c r="BY667" s="229"/>
      <c r="BZ667" s="229"/>
      <c r="CA667" s="229"/>
      <c r="CB667" s="229"/>
      <c r="CC667" s="229"/>
      <c r="CD667" s="229"/>
      <c r="CE667" s="229"/>
      <c r="CF667" s="229"/>
      <c r="CG667" s="229"/>
      <c r="CH667" s="229"/>
      <c r="CI667" s="229"/>
      <c r="CJ667" s="229"/>
      <c r="CK667" s="229"/>
      <c r="CL667" s="229"/>
      <c r="CM667" s="229"/>
      <c r="CN667" s="229"/>
      <c r="CO667" s="229"/>
      <c r="CP667" s="229"/>
      <c r="CQ667" s="229"/>
      <c r="CR667" s="229"/>
      <c r="CS667" s="229"/>
      <c r="CT667" s="229"/>
      <c r="CU667" s="229"/>
      <c r="CV667" s="229"/>
      <c r="CW667" s="229"/>
      <c r="CX667" s="229"/>
      <c r="CY667" s="229"/>
      <c r="CZ667" s="229"/>
      <c r="DA667" s="229"/>
      <c r="DB667" s="229"/>
      <c r="DC667" s="229"/>
      <c r="DD667" s="229"/>
      <c r="DE667" s="229"/>
      <c r="DF667" s="229"/>
      <c r="DG667" s="229"/>
      <c r="DH667" s="229"/>
      <c r="DI667" s="229"/>
      <c r="DJ667" s="229"/>
      <c r="DK667" s="229"/>
      <c r="DL667" s="229"/>
      <c r="DM667" s="229"/>
      <c r="DN667" s="229"/>
      <c r="DO667" s="229"/>
      <c r="DP667" s="229"/>
      <c r="DQ667" s="229"/>
      <c r="DR667" s="229"/>
      <c r="DS667" s="229"/>
      <c r="DT667" s="229"/>
      <c r="DU667" s="229"/>
      <c r="DV667" s="229"/>
      <c r="DW667" s="229"/>
      <c r="DX667" s="229"/>
      <c r="DY667" s="229"/>
      <c r="DZ667" s="229"/>
      <c r="EA667" s="229"/>
      <c r="EB667" s="229"/>
      <c r="EC667" s="229"/>
      <c r="ED667" s="229"/>
      <c r="EE667" s="229"/>
      <c r="EF667" s="229"/>
      <c r="EG667" s="229"/>
      <c r="EH667" s="229"/>
      <c r="EI667" s="229"/>
      <c r="EJ667" s="229"/>
      <c r="EK667" s="229"/>
      <c r="EL667" s="229"/>
      <c r="EM667" s="229"/>
      <c r="EN667" s="229"/>
      <c r="EO667" s="229"/>
      <c r="EP667" s="229"/>
      <c r="EQ667" s="229"/>
      <c r="ER667" s="229"/>
      <c r="ES667" s="229"/>
      <c r="ET667" s="229"/>
      <c r="EU667" s="229"/>
      <c r="EV667" s="229"/>
      <c r="EW667" s="229"/>
      <c r="EX667" s="229"/>
      <c r="EY667" s="229"/>
      <c r="EZ667" s="229"/>
      <c r="FA667" s="229"/>
      <c r="FB667" s="229"/>
      <c r="FC667" s="229"/>
      <c r="FD667" s="229"/>
      <c r="FE667" s="229"/>
      <c r="FF667" s="229"/>
      <c r="FG667" s="229"/>
      <c r="FH667" s="229"/>
      <c r="FI667" s="229"/>
      <c r="FJ667" s="229"/>
      <c r="FK667" s="229"/>
      <c r="FL667" s="229"/>
      <c r="FM667" s="229"/>
      <c r="FN667" s="229"/>
      <c r="FO667" s="229"/>
      <c r="FP667" s="229"/>
      <c r="FQ667" s="229"/>
      <c r="FR667" s="229"/>
      <c r="FS667" s="229"/>
      <c r="FT667" s="229"/>
      <c r="FU667" s="229"/>
      <c r="FV667" s="229"/>
      <c r="FW667" s="229"/>
      <c r="FX667" s="229"/>
      <c r="FY667" s="229"/>
      <c r="FZ667" s="229"/>
      <c r="GA667" s="229"/>
      <c r="GB667" s="229"/>
      <c r="GC667" s="229"/>
      <c r="GD667" s="229"/>
      <c r="GE667" s="229"/>
      <c r="GF667" s="229"/>
      <c r="GG667" s="229"/>
      <c r="GH667" s="229"/>
      <c r="GI667" s="229"/>
      <c r="GJ667" s="229"/>
      <c r="GK667" s="229"/>
      <c r="GL667" s="229"/>
      <c r="GM667" s="229"/>
      <c r="GN667" s="229"/>
      <c r="GO667" s="229"/>
      <c r="GP667" s="229"/>
      <c r="GQ667" s="229"/>
      <c r="GR667" s="229"/>
      <c r="GS667" s="229"/>
      <c r="GT667" s="229"/>
      <c r="GU667" s="229"/>
      <c r="GV667" s="229"/>
      <c r="GW667" s="229"/>
      <c r="GX667" s="229"/>
      <c r="GY667" s="229"/>
      <c r="GZ667" s="229"/>
      <c r="HA667" s="229"/>
      <c r="HB667" s="229"/>
      <c r="HC667" s="229"/>
      <c r="HD667" s="229"/>
      <c r="HE667" s="229"/>
      <c r="HF667" s="229"/>
      <c r="HG667" s="229"/>
      <c r="HH667" s="229"/>
      <c r="HI667" s="229"/>
      <c r="HJ667" s="229"/>
      <c r="HK667" s="229"/>
      <c r="HL667" s="229"/>
      <c r="HM667" s="229"/>
      <c r="HN667" s="229"/>
      <c r="HO667" s="229"/>
      <c r="HP667" s="229"/>
      <c r="HQ667" s="229"/>
      <c r="HR667" s="229"/>
      <c r="HS667" s="229"/>
      <c r="HT667" s="229"/>
      <c r="HU667" s="229"/>
      <c r="HV667" s="229"/>
      <c r="HW667" s="229"/>
      <c r="HX667" s="229"/>
      <c r="HY667" s="229"/>
      <c r="HZ667" s="229"/>
      <c r="IA667" s="229"/>
      <c r="IB667" s="229"/>
      <c r="IC667" s="229"/>
      <c r="ID667" s="229"/>
      <c r="IE667" s="229"/>
      <c r="IF667" s="229"/>
      <c r="IG667" s="229"/>
      <c r="IH667" s="229"/>
      <c r="II667" s="229"/>
      <c r="IJ667" s="229"/>
      <c r="IK667" s="229"/>
      <c r="IL667" s="229"/>
      <c r="IM667" s="229"/>
      <c r="IN667" s="229"/>
      <c r="IO667" s="229"/>
    </row>
    <row r="668" spans="1:249" ht="28.5">
      <c r="A668" s="35" t="s">
        <v>1415</v>
      </c>
      <c r="B668" s="259" t="s">
        <v>408</v>
      </c>
      <c r="C668" s="45" t="s">
        <v>1803</v>
      </c>
      <c r="D668" s="41">
        <f t="shared" si="174"/>
        <v>10</v>
      </c>
      <c r="E668" s="41">
        <f t="shared" si="174"/>
        <v>10</v>
      </c>
      <c r="F668" s="41"/>
      <c r="G668" s="41"/>
      <c r="H668" s="41">
        <v>10</v>
      </c>
      <c r="I668" s="41">
        <v>10</v>
      </c>
      <c r="J668" s="41"/>
      <c r="K668" s="41"/>
      <c r="L668" s="41">
        <f t="shared" si="175"/>
        <v>0</v>
      </c>
      <c r="M668" s="41">
        <f t="shared" si="175"/>
        <v>0</v>
      </c>
      <c r="N668" s="41"/>
      <c r="O668" s="41"/>
      <c r="P668" s="41"/>
      <c r="Q668" s="41"/>
      <c r="R668" s="229"/>
      <c r="S668" s="229"/>
      <c r="T668" s="229"/>
      <c r="U668" s="229"/>
      <c r="V668" s="229"/>
      <c r="W668" s="229"/>
      <c r="X668" s="229"/>
      <c r="Y668" s="229"/>
      <c r="Z668" s="229"/>
      <c r="AA668" s="229"/>
      <c r="AB668" s="229"/>
      <c r="AC668" s="229"/>
      <c r="AD668" s="229"/>
      <c r="AE668" s="229"/>
      <c r="AF668" s="229"/>
      <c r="AG668" s="229"/>
      <c r="AH668" s="229"/>
      <c r="AI668" s="229"/>
      <c r="AJ668" s="229"/>
      <c r="AK668" s="229"/>
      <c r="AL668" s="229"/>
      <c r="AM668" s="229"/>
      <c r="AN668" s="229"/>
      <c r="AO668" s="229"/>
      <c r="AP668" s="229"/>
      <c r="AQ668" s="229"/>
      <c r="AR668" s="229"/>
      <c r="AS668" s="229"/>
      <c r="AT668" s="229"/>
      <c r="AU668" s="229"/>
      <c r="AV668" s="229"/>
      <c r="AW668" s="229"/>
      <c r="AX668" s="229"/>
      <c r="AY668" s="229"/>
      <c r="AZ668" s="229"/>
      <c r="BA668" s="229"/>
      <c r="BB668" s="229"/>
      <c r="BC668" s="229"/>
      <c r="BD668" s="229"/>
      <c r="BE668" s="229"/>
      <c r="BF668" s="229"/>
      <c r="BG668" s="229"/>
      <c r="BH668" s="229"/>
      <c r="BI668" s="229"/>
      <c r="BJ668" s="229"/>
      <c r="BK668" s="229"/>
      <c r="BL668" s="229"/>
      <c r="BM668" s="229"/>
      <c r="BN668" s="229"/>
      <c r="BO668" s="229"/>
      <c r="BP668" s="229"/>
      <c r="BQ668" s="229"/>
      <c r="BR668" s="229"/>
      <c r="BS668" s="229"/>
      <c r="BT668" s="229"/>
      <c r="BU668" s="229"/>
      <c r="BV668" s="229"/>
      <c r="BW668" s="229"/>
      <c r="BX668" s="229"/>
      <c r="BY668" s="229"/>
      <c r="BZ668" s="229"/>
      <c r="CA668" s="229"/>
      <c r="CB668" s="229"/>
      <c r="CC668" s="229"/>
      <c r="CD668" s="229"/>
      <c r="CE668" s="229"/>
      <c r="CF668" s="229"/>
      <c r="CG668" s="229"/>
      <c r="CH668" s="229"/>
      <c r="CI668" s="229"/>
      <c r="CJ668" s="229"/>
      <c r="CK668" s="229"/>
      <c r="CL668" s="229"/>
      <c r="CM668" s="229"/>
      <c r="CN668" s="229"/>
      <c r="CO668" s="229"/>
      <c r="CP668" s="229"/>
      <c r="CQ668" s="229"/>
      <c r="CR668" s="229"/>
      <c r="CS668" s="229"/>
      <c r="CT668" s="229"/>
      <c r="CU668" s="229"/>
      <c r="CV668" s="229"/>
      <c r="CW668" s="229"/>
      <c r="CX668" s="229"/>
      <c r="CY668" s="229"/>
      <c r="CZ668" s="229"/>
      <c r="DA668" s="229"/>
      <c r="DB668" s="229"/>
      <c r="DC668" s="229"/>
      <c r="DD668" s="229"/>
      <c r="DE668" s="229"/>
      <c r="DF668" s="229"/>
      <c r="DG668" s="229"/>
      <c r="DH668" s="229"/>
      <c r="DI668" s="229"/>
      <c r="DJ668" s="229"/>
      <c r="DK668" s="229"/>
      <c r="DL668" s="229"/>
      <c r="DM668" s="229"/>
      <c r="DN668" s="229"/>
      <c r="DO668" s="229"/>
      <c r="DP668" s="229"/>
      <c r="DQ668" s="229"/>
      <c r="DR668" s="229"/>
      <c r="DS668" s="229"/>
      <c r="DT668" s="229"/>
      <c r="DU668" s="229"/>
      <c r="DV668" s="229"/>
      <c r="DW668" s="229"/>
      <c r="DX668" s="229"/>
      <c r="DY668" s="229"/>
      <c r="DZ668" s="229"/>
      <c r="EA668" s="229"/>
      <c r="EB668" s="229"/>
      <c r="EC668" s="229"/>
      <c r="ED668" s="229"/>
      <c r="EE668" s="229"/>
      <c r="EF668" s="229"/>
      <c r="EG668" s="229"/>
      <c r="EH668" s="229"/>
      <c r="EI668" s="229"/>
      <c r="EJ668" s="229"/>
      <c r="EK668" s="229"/>
      <c r="EL668" s="229"/>
      <c r="EM668" s="229"/>
      <c r="EN668" s="229"/>
      <c r="EO668" s="229"/>
      <c r="EP668" s="229"/>
      <c r="EQ668" s="229"/>
      <c r="ER668" s="229"/>
      <c r="ES668" s="229"/>
      <c r="ET668" s="229"/>
      <c r="EU668" s="229"/>
      <c r="EV668" s="229"/>
      <c r="EW668" s="229"/>
      <c r="EX668" s="229"/>
      <c r="EY668" s="229"/>
      <c r="EZ668" s="229"/>
      <c r="FA668" s="229"/>
      <c r="FB668" s="229"/>
      <c r="FC668" s="229"/>
      <c r="FD668" s="229"/>
      <c r="FE668" s="229"/>
      <c r="FF668" s="229"/>
      <c r="FG668" s="229"/>
      <c r="FH668" s="229"/>
      <c r="FI668" s="229"/>
      <c r="FJ668" s="229"/>
      <c r="FK668" s="229"/>
      <c r="FL668" s="229"/>
      <c r="FM668" s="229"/>
      <c r="FN668" s="229"/>
      <c r="FO668" s="229"/>
      <c r="FP668" s="229"/>
      <c r="FQ668" s="229"/>
      <c r="FR668" s="229"/>
      <c r="FS668" s="229"/>
      <c r="FT668" s="229"/>
      <c r="FU668" s="229"/>
      <c r="FV668" s="229"/>
      <c r="FW668" s="229"/>
      <c r="FX668" s="229"/>
      <c r="FY668" s="229"/>
      <c r="FZ668" s="229"/>
      <c r="GA668" s="229"/>
      <c r="GB668" s="229"/>
      <c r="GC668" s="229"/>
      <c r="GD668" s="229"/>
      <c r="GE668" s="229"/>
      <c r="GF668" s="229"/>
      <c r="GG668" s="229"/>
      <c r="GH668" s="229"/>
      <c r="GI668" s="229"/>
      <c r="GJ668" s="229"/>
      <c r="GK668" s="229"/>
      <c r="GL668" s="229"/>
      <c r="GM668" s="229"/>
      <c r="GN668" s="229"/>
      <c r="GO668" s="229"/>
      <c r="GP668" s="229"/>
      <c r="GQ668" s="229"/>
      <c r="GR668" s="229"/>
      <c r="GS668" s="229"/>
      <c r="GT668" s="229"/>
      <c r="GU668" s="229"/>
      <c r="GV668" s="229"/>
      <c r="GW668" s="229"/>
      <c r="GX668" s="229"/>
      <c r="GY668" s="229"/>
      <c r="GZ668" s="229"/>
      <c r="HA668" s="229"/>
      <c r="HB668" s="229"/>
      <c r="HC668" s="229"/>
      <c r="HD668" s="229"/>
      <c r="HE668" s="229"/>
      <c r="HF668" s="229"/>
      <c r="HG668" s="229"/>
      <c r="HH668" s="229"/>
      <c r="HI668" s="229"/>
      <c r="HJ668" s="229"/>
      <c r="HK668" s="229"/>
      <c r="HL668" s="229"/>
      <c r="HM668" s="229"/>
      <c r="HN668" s="229"/>
      <c r="HO668" s="229"/>
      <c r="HP668" s="229"/>
      <c r="HQ668" s="229"/>
      <c r="HR668" s="229"/>
      <c r="HS668" s="229"/>
      <c r="HT668" s="229"/>
      <c r="HU668" s="229"/>
      <c r="HV668" s="229"/>
      <c r="HW668" s="229"/>
      <c r="HX668" s="229"/>
      <c r="HY668" s="229"/>
      <c r="HZ668" s="229"/>
      <c r="IA668" s="229"/>
      <c r="IB668" s="229"/>
      <c r="IC668" s="229"/>
      <c r="ID668" s="229"/>
      <c r="IE668" s="229"/>
      <c r="IF668" s="229"/>
      <c r="IG668" s="229"/>
      <c r="IH668" s="229"/>
      <c r="II668" s="229"/>
      <c r="IJ668" s="229"/>
      <c r="IK668" s="229"/>
      <c r="IL668" s="229"/>
      <c r="IM668" s="229"/>
      <c r="IN668" s="229"/>
      <c r="IO668" s="229"/>
    </row>
    <row r="669" spans="1:249">
      <c r="A669" s="33" t="s">
        <v>44</v>
      </c>
      <c r="B669" s="259" t="s">
        <v>45</v>
      </c>
      <c r="C669" s="45" t="s">
        <v>27</v>
      </c>
      <c r="D669" s="41">
        <f t="shared" si="174"/>
        <v>6</v>
      </c>
      <c r="E669" s="41">
        <f t="shared" si="174"/>
        <v>0</v>
      </c>
      <c r="F669" s="41"/>
      <c r="G669" s="41"/>
      <c r="H669" s="41">
        <v>6</v>
      </c>
      <c r="I669" s="41">
        <v>0</v>
      </c>
      <c r="J669" s="41"/>
      <c r="K669" s="41"/>
      <c r="L669" s="41">
        <f t="shared" si="175"/>
        <v>0</v>
      </c>
      <c r="M669" s="41">
        <f t="shared" si="175"/>
        <v>0</v>
      </c>
      <c r="N669" s="41"/>
      <c r="O669" s="41"/>
      <c r="P669" s="41"/>
      <c r="Q669" s="41"/>
      <c r="R669" s="229"/>
      <c r="S669" s="229"/>
      <c r="T669" s="229"/>
      <c r="U669" s="229"/>
      <c r="V669" s="229"/>
      <c r="W669" s="229"/>
      <c r="X669" s="229"/>
      <c r="Y669" s="229"/>
      <c r="Z669" s="229"/>
      <c r="AA669" s="229"/>
      <c r="AB669" s="229"/>
      <c r="AC669" s="229"/>
      <c r="AD669" s="229"/>
      <c r="AE669" s="229"/>
      <c r="AF669" s="229"/>
      <c r="AG669" s="229"/>
      <c r="AH669" s="229"/>
      <c r="AI669" s="229"/>
      <c r="AJ669" s="229"/>
      <c r="AK669" s="229"/>
      <c r="AL669" s="229"/>
      <c r="AM669" s="229"/>
      <c r="AN669" s="229"/>
      <c r="AO669" s="229"/>
      <c r="AP669" s="229"/>
      <c r="AQ669" s="229"/>
      <c r="AR669" s="229"/>
      <c r="AS669" s="229"/>
      <c r="AT669" s="229"/>
      <c r="AU669" s="229"/>
      <c r="AV669" s="229"/>
      <c r="AW669" s="229"/>
      <c r="AX669" s="229"/>
      <c r="AY669" s="229"/>
      <c r="AZ669" s="229"/>
      <c r="BA669" s="229"/>
      <c r="BB669" s="229"/>
      <c r="BC669" s="229"/>
      <c r="BD669" s="229"/>
      <c r="BE669" s="229"/>
      <c r="BF669" s="229"/>
      <c r="BG669" s="229"/>
      <c r="BH669" s="229"/>
      <c r="BI669" s="229"/>
      <c r="BJ669" s="229"/>
      <c r="BK669" s="229"/>
      <c r="BL669" s="229"/>
      <c r="BM669" s="229"/>
      <c r="BN669" s="229"/>
      <c r="BO669" s="229"/>
      <c r="BP669" s="229"/>
      <c r="BQ669" s="229"/>
      <c r="BR669" s="229"/>
      <c r="BS669" s="229"/>
      <c r="BT669" s="229"/>
      <c r="BU669" s="229"/>
      <c r="BV669" s="229"/>
      <c r="BW669" s="229"/>
      <c r="BX669" s="229"/>
      <c r="BY669" s="229"/>
      <c r="BZ669" s="229"/>
      <c r="CA669" s="229"/>
      <c r="CB669" s="229"/>
      <c r="CC669" s="229"/>
      <c r="CD669" s="229"/>
      <c r="CE669" s="229"/>
      <c r="CF669" s="229"/>
      <c r="CG669" s="229"/>
      <c r="CH669" s="229"/>
      <c r="CI669" s="229"/>
      <c r="CJ669" s="229"/>
      <c r="CK669" s="229"/>
      <c r="CL669" s="229"/>
      <c r="CM669" s="229"/>
      <c r="CN669" s="229"/>
      <c r="CO669" s="229"/>
      <c r="CP669" s="229"/>
      <c r="CQ669" s="229"/>
      <c r="CR669" s="229"/>
      <c r="CS669" s="229"/>
      <c r="CT669" s="229"/>
      <c r="CU669" s="229"/>
      <c r="CV669" s="229"/>
      <c r="CW669" s="229"/>
      <c r="CX669" s="229"/>
      <c r="CY669" s="229"/>
      <c r="CZ669" s="229"/>
      <c r="DA669" s="229"/>
      <c r="DB669" s="229"/>
      <c r="DC669" s="229"/>
      <c r="DD669" s="229"/>
      <c r="DE669" s="229"/>
      <c r="DF669" s="229"/>
      <c r="DG669" s="229"/>
      <c r="DH669" s="229"/>
      <c r="DI669" s="229"/>
      <c r="DJ669" s="229"/>
      <c r="DK669" s="229"/>
      <c r="DL669" s="229"/>
      <c r="DM669" s="229"/>
      <c r="DN669" s="229"/>
      <c r="DO669" s="229"/>
      <c r="DP669" s="229"/>
      <c r="DQ669" s="229"/>
      <c r="DR669" s="229"/>
      <c r="DS669" s="229"/>
      <c r="DT669" s="229"/>
      <c r="DU669" s="229"/>
      <c r="DV669" s="229"/>
      <c r="DW669" s="229"/>
      <c r="DX669" s="229"/>
      <c r="DY669" s="229"/>
      <c r="DZ669" s="229"/>
      <c r="EA669" s="229"/>
      <c r="EB669" s="229"/>
      <c r="EC669" s="229"/>
      <c r="ED669" s="229"/>
      <c r="EE669" s="229"/>
      <c r="EF669" s="229"/>
      <c r="EG669" s="229"/>
      <c r="EH669" s="229"/>
      <c r="EI669" s="229"/>
      <c r="EJ669" s="229"/>
      <c r="EK669" s="229"/>
      <c r="EL669" s="229"/>
      <c r="EM669" s="229"/>
      <c r="EN669" s="229"/>
      <c r="EO669" s="229"/>
      <c r="EP669" s="229"/>
      <c r="EQ669" s="229"/>
      <c r="ER669" s="229"/>
      <c r="ES669" s="229"/>
      <c r="ET669" s="229"/>
      <c r="EU669" s="229"/>
      <c r="EV669" s="229"/>
      <c r="EW669" s="229"/>
      <c r="EX669" s="229"/>
      <c r="EY669" s="229"/>
      <c r="EZ669" s="229"/>
      <c r="FA669" s="229"/>
      <c r="FB669" s="229"/>
      <c r="FC669" s="229"/>
      <c r="FD669" s="229"/>
      <c r="FE669" s="229"/>
      <c r="FF669" s="229"/>
      <c r="FG669" s="229"/>
      <c r="FH669" s="229"/>
      <c r="FI669" s="229"/>
      <c r="FJ669" s="229"/>
      <c r="FK669" s="229"/>
      <c r="FL669" s="229"/>
      <c r="FM669" s="229"/>
      <c r="FN669" s="229"/>
      <c r="FO669" s="229"/>
      <c r="FP669" s="229"/>
      <c r="FQ669" s="229"/>
      <c r="FR669" s="229"/>
      <c r="FS669" s="229"/>
      <c r="FT669" s="229"/>
      <c r="FU669" s="229"/>
      <c r="FV669" s="229"/>
      <c r="FW669" s="229"/>
      <c r="FX669" s="229"/>
      <c r="FY669" s="229"/>
      <c r="FZ669" s="229"/>
      <c r="GA669" s="229"/>
      <c r="GB669" s="229"/>
      <c r="GC669" s="229"/>
      <c r="GD669" s="229"/>
      <c r="GE669" s="229"/>
      <c r="GF669" s="229"/>
      <c r="GG669" s="229"/>
      <c r="GH669" s="229"/>
      <c r="GI669" s="229"/>
      <c r="GJ669" s="229"/>
      <c r="GK669" s="229"/>
      <c r="GL669" s="229"/>
      <c r="GM669" s="229"/>
      <c r="GN669" s="229"/>
      <c r="GO669" s="229"/>
      <c r="GP669" s="229"/>
      <c r="GQ669" s="229"/>
      <c r="GR669" s="229"/>
      <c r="GS669" s="229"/>
      <c r="GT669" s="229"/>
      <c r="GU669" s="229"/>
      <c r="GV669" s="229"/>
      <c r="GW669" s="229"/>
      <c r="GX669" s="229"/>
      <c r="GY669" s="229"/>
      <c r="GZ669" s="229"/>
      <c r="HA669" s="229"/>
      <c r="HB669" s="229"/>
      <c r="HC669" s="229"/>
      <c r="HD669" s="229"/>
      <c r="HE669" s="229"/>
      <c r="HF669" s="229"/>
      <c r="HG669" s="229"/>
      <c r="HH669" s="229"/>
      <c r="HI669" s="229"/>
      <c r="HJ669" s="229"/>
      <c r="HK669" s="229"/>
      <c r="HL669" s="229"/>
      <c r="HM669" s="229"/>
      <c r="HN669" s="229"/>
      <c r="HO669" s="229"/>
      <c r="HP669" s="229"/>
      <c r="HQ669" s="229"/>
      <c r="HR669" s="229"/>
      <c r="HS669" s="229"/>
      <c r="HT669" s="229"/>
      <c r="HU669" s="229"/>
      <c r="HV669" s="229"/>
      <c r="HW669" s="229"/>
      <c r="HX669" s="229"/>
      <c r="HY669" s="229"/>
      <c r="HZ669" s="229"/>
      <c r="IA669" s="229"/>
      <c r="IB669" s="229"/>
      <c r="IC669" s="229"/>
      <c r="ID669" s="229"/>
      <c r="IE669" s="229"/>
      <c r="IF669" s="229"/>
      <c r="IG669" s="229"/>
      <c r="IH669" s="229"/>
      <c r="II669" s="229"/>
      <c r="IJ669" s="229"/>
      <c r="IK669" s="229"/>
      <c r="IL669" s="229"/>
      <c r="IM669" s="229"/>
      <c r="IN669" s="229"/>
      <c r="IO669" s="229"/>
    </row>
    <row r="670" spans="1:249">
      <c r="A670" s="41" t="s">
        <v>617</v>
      </c>
      <c r="B670" s="42" t="s">
        <v>370</v>
      </c>
      <c r="C670" s="45" t="s">
        <v>28</v>
      </c>
      <c r="D670" s="41">
        <f t="shared" si="174"/>
        <v>0</v>
      </c>
      <c r="E670" s="41">
        <f t="shared" si="174"/>
        <v>0</v>
      </c>
      <c r="F670" s="41"/>
      <c r="G670" s="41"/>
      <c r="H670" s="41">
        <v>0</v>
      </c>
      <c r="I670" s="41">
        <v>0</v>
      </c>
      <c r="J670" s="41"/>
      <c r="K670" s="41"/>
      <c r="L670" s="41">
        <f t="shared" si="175"/>
        <v>0</v>
      </c>
      <c r="M670" s="41">
        <f t="shared" si="175"/>
        <v>0</v>
      </c>
      <c r="N670" s="41"/>
      <c r="O670" s="41"/>
      <c r="P670" s="41"/>
      <c r="Q670" s="41"/>
      <c r="R670" s="229"/>
      <c r="S670" s="229"/>
      <c r="T670" s="229"/>
      <c r="U670" s="229"/>
      <c r="V670" s="229"/>
      <c r="W670" s="229"/>
      <c r="X670" s="229"/>
      <c r="Y670" s="229"/>
      <c r="Z670" s="229"/>
      <c r="AA670" s="229"/>
      <c r="AB670" s="229"/>
      <c r="AC670" s="229"/>
      <c r="AD670" s="229"/>
      <c r="AE670" s="229"/>
      <c r="AF670" s="229"/>
      <c r="AG670" s="229"/>
      <c r="AH670" s="229"/>
      <c r="AI670" s="229"/>
      <c r="AJ670" s="229"/>
      <c r="AK670" s="229"/>
      <c r="AL670" s="229"/>
      <c r="AM670" s="229"/>
      <c r="AN670" s="229"/>
      <c r="AO670" s="229"/>
      <c r="AP670" s="229"/>
      <c r="AQ670" s="229"/>
      <c r="AR670" s="229"/>
      <c r="AS670" s="229"/>
      <c r="AT670" s="229"/>
      <c r="AU670" s="229"/>
      <c r="AV670" s="229"/>
      <c r="AW670" s="229"/>
      <c r="AX670" s="229"/>
      <c r="AY670" s="229"/>
      <c r="AZ670" s="229"/>
      <c r="BA670" s="229"/>
      <c r="BB670" s="229"/>
      <c r="BC670" s="229"/>
      <c r="BD670" s="229"/>
      <c r="BE670" s="229"/>
      <c r="BF670" s="229"/>
      <c r="BG670" s="229"/>
      <c r="BH670" s="229"/>
      <c r="BI670" s="229"/>
      <c r="BJ670" s="229"/>
      <c r="BK670" s="229"/>
      <c r="BL670" s="229"/>
      <c r="BM670" s="229"/>
      <c r="BN670" s="229"/>
      <c r="BO670" s="229"/>
      <c r="BP670" s="229"/>
      <c r="BQ670" s="229"/>
      <c r="BR670" s="229"/>
      <c r="BS670" s="229"/>
      <c r="BT670" s="229"/>
      <c r="BU670" s="229"/>
      <c r="BV670" s="229"/>
      <c r="BW670" s="229"/>
      <c r="BX670" s="229"/>
      <c r="BY670" s="229"/>
      <c r="BZ670" s="229"/>
      <c r="CA670" s="229"/>
      <c r="CB670" s="229"/>
      <c r="CC670" s="229"/>
      <c r="CD670" s="229"/>
      <c r="CE670" s="229"/>
      <c r="CF670" s="229"/>
      <c r="CG670" s="229"/>
      <c r="CH670" s="229"/>
      <c r="CI670" s="229"/>
      <c r="CJ670" s="229"/>
      <c r="CK670" s="229"/>
      <c r="CL670" s="229"/>
      <c r="CM670" s="229"/>
      <c r="CN670" s="229"/>
      <c r="CO670" s="229"/>
      <c r="CP670" s="229"/>
      <c r="CQ670" s="229"/>
      <c r="CR670" s="229"/>
      <c r="CS670" s="229"/>
      <c r="CT670" s="229"/>
      <c r="CU670" s="229"/>
      <c r="CV670" s="229"/>
      <c r="CW670" s="229"/>
      <c r="CX670" s="229"/>
      <c r="CY670" s="229"/>
      <c r="CZ670" s="229"/>
      <c r="DA670" s="229"/>
      <c r="DB670" s="229"/>
      <c r="DC670" s="229"/>
      <c r="DD670" s="229"/>
      <c r="DE670" s="229"/>
      <c r="DF670" s="229"/>
      <c r="DG670" s="229"/>
      <c r="DH670" s="229"/>
      <c r="DI670" s="229"/>
      <c r="DJ670" s="229"/>
      <c r="DK670" s="229"/>
      <c r="DL670" s="229"/>
      <c r="DM670" s="229"/>
      <c r="DN670" s="229"/>
      <c r="DO670" s="229"/>
      <c r="DP670" s="229"/>
      <c r="DQ670" s="229"/>
      <c r="DR670" s="229"/>
      <c r="DS670" s="229"/>
      <c r="DT670" s="229"/>
      <c r="DU670" s="229"/>
      <c r="DV670" s="229"/>
      <c r="DW670" s="229"/>
      <c r="DX670" s="229"/>
      <c r="DY670" s="229"/>
      <c r="DZ670" s="229"/>
      <c r="EA670" s="229"/>
      <c r="EB670" s="229"/>
      <c r="EC670" s="229"/>
      <c r="ED670" s="229"/>
      <c r="EE670" s="229"/>
      <c r="EF670" s="229"/>
      <c r="EG670" s="229"/>
      <c r="EH670" s="229"/>
      <c r="EI670" s="229"/>
      <c r="EJ670" s="229"/>
      <c r="EK670" s="229"/>
      <c r="EL670" s="229"/>
      <c r="EM670" s="229"/>
      <c r="EN670" s="229"/>
      <c r="EO670" s="229"/>
      <c r="EP670" s="229"/>
      <c r="EQ670" s="229"/>
      <c r="ER670" s="229"/>
      <c r="ES670" s="229"/>
      <c r="ET670" s="229"/>
      <c r="EU670" s="229"/>
      <c r="EV670" s="229"/>
      <c r="EW670" s="229"/>
      <c r="EX670" s="229"/>
      <c r="EY670" s="229"/>
      <c r="EZ670" s="229"/>
      <c r="FA670" s="229"/>
      <c r="FB670" s="229"/>
      <c r="FC670" s="229"/>
      <c r="FD670" s="229"/>
      <c r="FE670" s="229"/>
      <c r="FF670" s="229"/>
      <c r="FG670" s="229"/>
      <c r="FH670" s="229"/>
      <c r="FI670" s="229"/>
      <c r="FJ670" s="229"/>
      <c r="FK670" s="229"/>
      <c r="FL670" s="229"/>
      <c r="FM670" s="229"/>
      <c r="FN670" s="229"/>
      <c r="FO670" s="229"/>
      <c r="FP670" s="229"/>
      <c r="FQ670" s="229"/>
      <c r="FR670" s="229"/>
      <c r="FS670" s="229"/>
      <c r="FT670" s="229"/>
      <c r="FU670" s="229"/>
      <c r="FV670" s="229"/>
      <c r="FW670" s="229"/>
      <c r="FX670" s="229"/>
      <c r="FY670" s="229"/>
      <c r="FZ670" s="229"/>
      <c r="GA670" s="229"/>
      <c r="GB670" s="229"/>
      <c r="GC670" s="229"/>
      <c r="GD670" s="229"/>
      <c r="GE670" s="229"/>
      <c r="GF670" s="229"/>
      <c r="GG670" s="229"/>
      <c r="GH670" s="229"/>
      <c r="GI670" s="229"/>
      <c r="GJ670" s="229"/>
      <c r="GK670" s="229"/>
      <c r="GL670" s="229"/>
      <c r="GM670" s="229"/>
      <c r="GN670" s="229"/>
      <c r="GO670" s="229"/>
      <c r="GP670" s="229"/>
      <c r="GQ670" s="229"/>
      <c r="GR670" s="229"/>
      <c r="GS670" s="229"/>
      <c r="GT670" s="229"/>
      <c r="GU670" s="229"/>
      <c r="GV670" s="229"/>
      <c r="GW670" s="229"/>
      <c r="GX670" s="229"/>
      <c r="GY670" s="229"/>
      <c r="GZ670" s="229"/>
      <c r="HA670" s="229"/>
      <c r="HB670" s="229"/>
      <c r="HC670" s="229"/>
      <c r="HD670" s="229"/>
      <c r="HE670" s="229"/>
      <c r="HF670" s="229"/>
      <c r="HG670" s="229"/>
      <c r="HH670" s="229"/>
      <c r="HI670" s="229"/>
      <c r="HJ670" s="229"/>
      <c r="HK670" s="229"/>
      <c r="HL670" s="229"/>
      <c r="HM670" s="229"/>
      <c r="HN670" s="229"/>
      <c r="HO670" s="229"/>
      <c r="HP670" s="229"/>
      <c r="HQ670" s="229"/>
      <c r="HR670" s="229"/>
      <c r="HS670" s="229"/>
      <c r="HT670" s="229"/>
      <c r="HU670" s="229"/>
      <c r="HV670" s="229"/>
      <c r="HW670" s="229"/>
      <c r="HX670" s="229"/>
      <c r="HY670" s="229"/>
      <c r="HZ670" s="229"/>
      <c r="IA670" s="229"/>
      <c r="IB670" s="229"/>
      <c r="IC670" s="229"/>
      <c r="ID670" s="229"/>
      <c r="IE670" s="229"/>
      <c r="IF670" s="229"/>
      <c r="IG670" s="229"/>
      <c r="IH670" s="229"/>
      <c r="II670" s="229"/>
      <c r="IJ670" s="229"/>
      <c r="IK670" s="229"/>
      <c r="IL670" s="229"/>
      <c r="IM670" s="229"/>
      <c r="IN670" s="229"/>
      <c r="IO670" s="229"/>
    </row>
    <row r="671" spans="1:249">
      <c r="A671" s="33" t="s">
        <v>59</v>
      </c>
      <c r="B671" s="46" t="s">
        <v>1022</v>
      </c>
      <c r="C671" s="45" t="s">
        <v>29</v>
      </c>
      <c r="D671" s="41">
        <f t="shared" si="174"/>
        <v>12</v>
      </c>
      <c r="E671" s="41">
        <f t="shared" si="174"/>
        <v>8</v>
      </c>
      <c r="F671" s="41"/>
      <c r="G671" s="41"/>
      <c r="H671" s="41">
        <v>12</v>
      </c>
      <c r="I671" s="41">
        <v>8</v>
      </c>
      <c r="J671" s="41"/>
      <c r="K671" s="41"/>
      <c r="L671" s="41">
        <f t="shared" si="175"/>
        <v>0</v>
      </c>
      <c r="M671" s="41">
        <f t="shared" si="175"/>
        <v>0</v>
      </c>
      <c r="N671" s="41"/>
      <c r="O671" s="41"/>
      <c r="P671" s="41"/>
      <c r="Q671" s="41"/>
      <c r="R671" s="229"/>
      <c r="S671" s="229"/>
      <c r="T671" s="229"/>
      <c r="U671" s="229"/>
      <c r="V671" s="229"/>
      <c r="W671" s="229"/>
      <c r="X671" s="229"/>
      <c r="Y671" s="229"/>
      <c r="Z671" s="229"/>
      <c r="AA671" s="229"/>
      <c r="AB671" s="229"/>
      <c r="AC671" s="229"/>
      <c r="AD671" s="229"/>
      <c r="AE671" s="229"/>
      <c r="AF671" s="229"/>
      <c r="AG671" s="229"/>
      <c r="AH671" s="229"/>
      <c r="AI671" s="229"/>
      <c r="AJ671" s="229"/>
      <c r="AK671" s="229"/>
      <c r="AL671" s="229"/>
      <c r="AM671" s="229"/>
      <c r="AN671" s="229"/>
      <c r="AO671" s="229"/>
      <c r="AP671" s="229"/>
      <c r="AQ671" s="229"/>
      <c r="AR671" s="229"/>
      <c r="AS671" s="229"/>
      <c r="AT671" s="229"/>
      <c r="AU671" s="229"/>
      <c r="AV671" s="229"/>
      <c r="AW671" s="229"/>
      <c r="AX671" s="229"/>
      <c r="AY671" s="229"/>
      <c r="AZ671" s="229"/>
      <c r="BA671" s="229"/>
      <c r="BB671" s="229"/>
      <c r="BC671" s="229"/>
      <c r="BD671" s="229"/>
      <c r="BE671" s="229"/>
      <c r="BF671" s="229"/>
      <c r="BG671" s="229"/>
      <c r="BH671" s="229"/>
      <c r="BI671" s="229"/>
      <c r="BJ671" s="229"/>
      <c r="BK671" s="229"/>
      <c r="BL671" s="229"/>
      <c r="BM671" s="229"/>
      <c r="BN671" s="229"/>
      <c r="BO671" s="229"/>
      <c r="BP671" s="229"/>
      <c r="BQ671" s="229"/>
      <c r="BR671" s="229"/>
      <c r="BS671" s="229"/>
      <c r="BT671" s="229"/>
      <c r="BU671" s="229"/>
      <c r="BV671" s="229"/>
      <c r="BW671" s="229"/>
      <c r="BX671" s="229"/>
      <c r="BY671" s="229"/>
      <c r="BZ671" s="229"/>
      <c r="CA671" s="229"/>
      <c r="CB671" s="229"/>
      <c r="CC671" s="229"/>
      <c r="CD671" s="229"/>
      <c r="CE671" s="229"/>
      <c r="CF671" s="229"/>
      <c r="CG671" s="229"/>
      <c r="CH671" s="229"/>
      <c r="CI671" s="229"/>
      <c r="CJ671" s="229"/>
      <c r="CK671" s="229"/>
      <c r="CL671" s="229"/>
      <c r="CM671" s="229"/>
      <c r="CN671" s="229"/>
      <c r="CO671" s="229"/>
      <c r="CP671" s="229"/>
      <c r="CQ671" s="229"/>
      <c r="CR671" s="229"/>
      <c r="CS671" s="229"/>
      <c r="CT671" s="229"/>
      <c r="CU671" s="229"/>
      <c r="CV671" s="229"/>
      <c r="CW671" s="229"/>
      <c r="CX671" s="229"/>
      <c r="CY671" s="229"/>
      <c r="CZ671" s="229"/>
      <c r="DA671" s="229"/>
      <c r="DB671" s="229"/>
      <c r="DC671" s="229"/>
      <c r="DD671" s="229"/>
      <c r="DE671" s="229"/>
      <c r="DF671" s="229"/>
      <c r="DG671" s="229"/>
      <c r="DH671" s="229"/>
      <c r="DI671" s="229"/>
      <c r="DJ671" s="229"/>
      <c r="DK671" s="229"/>
      <c r="DL671" s="229"/>
      <c r="DM671" s="229"/>
      <c r="DN671" s="229"/>
      <c r="DO671" s="229"/>
      <c r="DP671" s="229"/>
      <c r="DQ671" s="229"/>
      <c r="DR671" s="229"/>
      <c r="DS671" s="229"/>
      <c r="DT671" s="229"/>
      <c r="DU671" s="229"/>
      <c r="DV671" s="229"/>
      <c r="DW671" s="229"/>
      <c r="DX671" s="229"/>
      <c r="DY671" s="229"/>
      <c r="DZ671" s="229"/>
      <c r="EA671" s="229"/>
      <c r="EB671" s="229"/>
      <c r="EC671" s="229"/>
      <c r="ED671" s="229"/>
      <c r="EE671" s="229"/>
      <c r="EF671" s="229"/>
      <c r="EG671" s="229"/>
      <c r="EH671" s="229"/>
      <c r="EI671" s="229"/>
      <c r="EJ671" s="229"/>
      <c r="EK671" s="229"/>
      <c r="EL671" s="229"/>
      <c r="EM671" s="229"/>
      <c r="EN671" s="229"/>
      <c r="EO671" s="229"/>
      <c r="EP671" s="229"/>
      <c r="EQ671" s="229"/>
      <c r="ER671" s="229"/>
      <c r="ES671" s="229"/>
      <c r="ET671" s="229"/>
      <c r="EU671" s="229"/>
      <c r="EV671" s="229"/>
      <c r="EW671" s="229"/>
      <c r="EX671" s="229"/>
      <c r="EY671" s="229"/>
      <c r="EZ671" s="229"/>
      <c r="FA671" s="229"/>
      <c r="FB671" s="229"/>
      <c r="FC671" s="229"/>
      <c r="FD671" s="229"/>
      <c r="FE671" s="229"/>
      <c r="FF671" s="229"/>
      <c r="FG671" s="229"/>
      <c r="FH671" s="229"/>
      <c r="FI671" s="229"/>
      <c r="FJ671" s="229"/>
      <c r="FK671" s="229"/>
      <c r="FL671" s="229"/>
      <c r="FM671" s="229"/>
      <c r="FN671" s="229"/>
      <c r="FO671" s="229"/>
      <c r="FP671" s="229"/>
      <c r="FQ671" s="229"/>
      <c r="FR671" s="229"/>
      <c r="FS671" s="229"/>
      <c r="FT671" s="229"/>
      <c r="FU671" s="229"/>
      <c r="FV671" s="229"/>
      <c r="FW671" s="229"/>
      <c r="FX671" s="229"/>
      <c r="FY671" s="229"/>
      <c r="FZ671" s="229"/>
      <c r="GA671" s="229"/>
      <c r="GB671" s="229"/>
      <c r="GC671" s="229"/>
      <c r="GD671" s="229"/>
      <c r="GE671" s="229"/>
      <c r="GF671" s="229"/>
      <c r="GG671" s="229"/>
      <c r="GH671" s="229"/>
      <c r="GI671" s="229"/>
      <c r="GJ671" s="229"/>
      <c r="GK671" s="229"/>
      <c r="GL671" s="229"/>
      <c r="GM671" s="229"/>
      <c r="GN671" s="229"/>
      <c r="GO671" s="229"/>
      <c r="GP671" s="229"/>
      <c r="GQ671" s="229"/>
      <c r="GR671" s="229"/>
      <c r="GS671" s="229"/>
      <c r="GT671" s="229"/>
      <c r="GU671" s="229"/>
      <c r="GV671" s="229"/>
      <c r="GW671" s="229"/>
      <c r="GX671" s="229"/>
      <c r="GY671" s="229"/>
      <c r="GZ671" s="229"/>
      <c r="HA671" s="229"/>
      <c r="HB671" s="229"/>
      <c r="HC671" s="229"/>
      <c r="HD671" s="229"/>
      <c r="HE671" s="229"/>
      <c r="HF671" s="229"/>
      <c r="HG671" s="229"/>
      <c r="HH671" s="229"/>
      <c r="HI671" s="229"/>
      <c r="HJ671" s="229"/>
      <c r="HK671" s="229"/>
      <c r="HL671" s="229"/>
      <c r="HM671" s="229"/>
      <c r="HN671" s="229"/>
      <c r="HO671" s="229"/>
      <c r="HP671" s="229"/>
      <c r="HQ671" s="229"/>
      <c r="HR671" s="229"/>
      <c r="HS671" s="229"/>
      <c r="HT671" s="229"/>
      <c r="HU671" s="229"/>
      <c r="HV671" s="229"/>
      <c r="HW671" s="229"/>
      <c r="HX671" s="229"/>
      <c r="HY671" s="229"/>
      <c r="HZ671" s="229"/>
      <c r="IA671" s="229"/>
      <c r="IB671" s="229"/>
      <c r="IC671" s="229"/>
      <c r="ID671" s="229"/>
      <c r="IE671" s="229"/>
      <c r="IF671" s="229"/>
      <c r="IG671" s="229"/>
      <c r="IH671" s="229"/>
      <c r="II671" s="229"/>
      <c r="IJ671" s="229"/>
      <c r="IK671" s="229"/>
      <c r="IL671" s="229"/>
      <c r="IM671" s="229"/>
      <c r="IN671" s="229"/>
      <c r="IO671" s="229"/>
    </row>
    <row r="672" spans="1:249">
      <c r="A672" s="33" t="s">
        <v>652</v>
      </c>
      <c r="B672" s="259" t="s">
        <v>1865</v>
      </c>
      <c r="C672" s="45" t="s">
        <v>30</v>
      </c>
      <c r="D672" s="41">
        <f t="shared" si="174"/>
        <v>0</v>
      </c>
      <c r="E672" s="41">
        <f t="shared" si="174"/>
        <v>0</v>
      </c>
      <c r="F672" s="41"/>
      <c r="G672" s="41"/>
      <c r="H672" s="41"/>
      <c r="I672" s="41"/>
      <c r="J672" s="41"/>
      <c r="K672" s="41"/>
      <c r="L672" s="41">
        <f t="shared" si="175"/>
        <v>0</v>
      </c>
      <c r="M672" s="41">
        <f t="shared" si="175"/>
        <v>0</v>
      </c>
      <c r="N672" s="41"/>
      <c r="O672" s="41"/>
      <c r="P672" s="41"/>
      <c r="Q672" s="41"/>
      <c r="R672" s="229"/>
      <c r="S672" s="229"/>
      <c r="T672" s="229"/>
      <c r="U672" s="229"/>
      <c r="V672" s="229"/>
      <c r="W672" s="229"/>
      <c r="X672" s="229"/>
      <c r="Y672" s="229"/>
      <c r="Z672" s="229"/>
      <c r="AA672" s="229"/>
      <c r="AB672" s="229"/>
      <c r="AC672" s="229"/>
      <c r="AD672" s="229"/>
      <c r="AE672" s="229"/>
      <c r="AF672" s="229"/>
      <c r="AG672" s="229"/>
      <c r="AH672" s="229"/>
      <c r="AI672" s="229"/>
      <c r="AJ672" s="229"/>
      <c r="AK672" s="229"/>
      <c r="AL672" s="229"/>
      <c r="AM672" s="229"/>
      <c r="AN672" s="229"/>
      <c r="AO672" s="229"/>
      <c r="AP672" s="229"/>
      <c r="AQ672" s="229"/>
      <c r="AR672" s="229"/>
      <c r="AS672" s="229"/>
      <c r="AT672" s="229"/>
      <c r="AU672" s="229"/>
      <c r="AV672" s="229"/>
      <c r="AW672" s="229"/>
      <c r="AX672" s="229"/>
      <c r="AY672" s="229"/>
      <c r="AZ672" s="229"/>
      <c r="BA672" s="229"/>
      <c r="BB672" s="229"/>
      <c r="BC672" s="229"/>
      <c r="BD672" s="229"/>
      <c r="BE672" s="229"/>
      <c r="BF672" s="229"/>
      <c r="BG672" s="229"/>
      <c r="BH672" s="229"/>
      <c r="BI672" s="229"/>
      <c r="BJ672" s="229"/>
      <c r="BK672" s="229"/>
      <c r="BL672" s="229"/>
      <c r="BM672" s="229"/>
      <c r="BN672" s="229"/>
      <c r="BO672" s="229"/>
      <c r="BP672" s="229"/>
      <c r="BQ672" s="229"/>
      <c r="BR672" s="229"/>
      <c r="BS672" s="229"/>
      <c r="BT672" s="229"/>
      <c r="BU672" s="229"/>
      <c r="BV672" s="229"/>
      <c r="BW672" s="229"/>
      <c r="BX672" s="229"/>
      <c r="BY672" s="229"/>
      <c r="BZ672" s="229"/>
      <c r="CA672" s="229"/>
      <c r="CB672" s="229"/>
      <c r="CC672" s="229"/>
      <c r="CD672" s="229"/>
      <c r="CE672" s="229"/>
      <c r="CF672" s="229"/>
      <c r="CG672" s="229"/>
      <c r="CH672" s="229"/>
      <c r="CI672" s="229"/>
      <c r="CJ672" s="229"/>
      <c r="CK672" s="229"/>
      <c r="CL672" s="229"/>
      <c r="CM672" s="229"/>
      <c r="CN672" s="229"/>
      <c r="CO672" s="229"/>
      <c r="CP672" s="229"/>
      <c r="CQ672" s="229"/>
      <c r="CR672" s="229"/>
      <c r="CS672" s="229"/>
      <c r="CT672" s="229"/>
      <c r="CU672" s="229"/>
      <c r="CV672" s="229"/>
      <c r="CW672" s="229"/>
      <c r="CX672" s="229"/>
      <c r="CY672" s="229"/>
      <c r="CZ672" s="229"/>
      <c r="DA672" s="229"/>
      <c r="DB672" s="229"/>
      <c r="DC672" s="229"/>
      <c r="DD672" s="229"/>
      <c r="DE672" s="229"/>
      <c r="DF672" s="229"/>
      <c r="DG672" s="229"/>
      <c r="DH672" s="229"/>
      <c r="DI672" s="229"/>
      <c r="DJ672" s="229"/>
      <c r="DK672" s="229"/>
      <c r="DL672" s="229"/>
      <c r="DM672" s="229"/>
      <c r="DN672" s="229"/>
      <c r="DO672" s="229"/>
      <c r="DP672" s="229"/>
      <c r="DQ672" s="229"/>
      <c r="DR672" s="229"/>
      <c r="DS672" s="229"/>
      <c r="DT672" s="229"/>
      <c r="DU672" s="229"/>
      <c r="DV672" s="229"/>
      <c r="DW672" s="229"/>
      <c r="DX672" s="229"/>
      <c r="DY672" s="229"/>
      <c r="DZ672" s="229"/>
      <c r="EA672" s="229"/>
      <c r="EB672" s="229"/>
      <c r="EC672" s="229"/>
      <c r="ED672" s="229"/>
      <c r="EE672" s="229"/>
      <c r="EF672" s="229"/>
      <c r="EG672" s="229"/>
      <c r="EH672" s="229"/>
      <c r="EI672" s="229"/>
      <c r="EJ672" s="229"/>
      <c r="EK672" s="229"/>
      <c r="EL672" s="229"/>
      <c r="EM672" s="229"/>
      <c r="EN672" s="229"/>
      <c r="EO672" s="229"/>
      <c r="EP672" s="229"/>
      <c r="EQ672" s="229"/>
      <c r="ER672" s="229"/>
      <c r="ES672" s="229"/>
      <c r="ET672" s="229"/>
      <c r="EU672" s="229"/>
      <c r="EV672" s="229"/>
      <c r="EW672" s="229"/>
      <c r="EX672" s="229"/>
      <c r="EY672" s="229"/>
      <c r="EZ672" s="229"/>
      <c r="FA672" s="229"/>
      <c r="FB672" s="229"/>
      <c r="FC672" s="229"/>
      <c r="FD672" s="229"/>
      <c r="FE672" s="229"/>
      <c r="FF672" s="229"/>
      <c r="FG672" s="229"/>
      <c r="FH672" s="229"/>
      <c r="FI672" s="229"/>
      <c r="FJ672" s="229"/>
      <c r="FK672" s="229"/>
      <c r="FL672" s="229"/>
      <c r="FM672" s="229"/>
      <c r="FN672" s="229"/>
      <c r="FO672" s="229"/>
      <c r="FP672" s="229"/>
      <c r="FQ672" s="229"/>
      <c r="FR672" s="229"/>
      <c r="FS672" s="229"/>
      <c r="FT672" s="229"/>
      <c r="FU672" s="229"/>
      <c r="FV672" s="229"/>
      <c r="FW672" s="229"/>
      <c r="FX672" s="229"/>
      <c r="FY672" s="229"/>
      <c r="FZ672" s="229"/>
      <c r="GA672" s="229"/>
      <c r="GB672" s="229"/>
      <c r="GC672" s="229"/>
      <c r="GD672" s="229"/>
      <c r="GE672" s="229"/>
      <c r="GF672" s="229"/>
      <c r="GG672" s="229"/>
      <c r="GH672" s="229"/>
      <c r="GI672" s="229"/>
      <c r="GJ672" s="229"/>
      <c r="GK672" s="229"/>
      <c r="GL672" s="229"/>
      <c r="GM672" s="229"/>
      <c r="GN672" s="229"/>
      <c r="GO672" s="229"/>
      <c r="GP672" s="229"/>
      <c r="GQ672" s="229"/>
      <c r="GR672" s="229"/>
      <c r="GS672" s="229"/>
      <c r="GT672" s="229"/>
      <c r="GU672" s="229"/>
      <c r="GV672" s="229"/>
      <c r="GW672" s="229"/>
      <c r="GX672" s="229"/>
      <c r="GY672" s="229"/>
      <c r="GZ672" s="229"/>
      <c r="HA672" s="229"/>
      <c r="HB672" s="229"/>
      <c r="HC672" s="229"/>
      <c r="HD672" s="229"/>
      <c r="HE672" s="229"/>
      <c r="HF672" s="229"/>
      <c r="HG672" s="229"/>
      <c r="HH672" s="229"/>
      <c r="HI672" s="229"/>
      <c r="HJ672" s="229"/>
      <c r="HK672" s="229"/>
      <c r="HL672" s="229"/>
      <c r="HM672" s="229"/>
      <c r="HN672" s="229"/>
      <c r="HO672" s="229"/>
      <c r="HP672" s="229"/>
      <c r="HQ672" s="229"/>
      <c r="HR672" s="229"/>
      <c r="HS672" s="229"/>
      <c r="HT672" s="229"/>
      <c r="HU672" s="229"/>
      <c r="HV672" s="229"/>
      <c r="HW672" s="229"/>
      <c r="HX672" s="229"/>
      <c r="HY672" s="229"/>
      <c r="HZ672" s="229"/>
      <c r="IA672" s="229"/>
      <c r="IB672" s="229"/>
      <c r="IC672" s="229"/>
      <c r="ID672" s="229"/>
      <c r="IE672" s="229"/>
      <c r="IF672" s="229"/>
      <c r="IG672" s="229"/>
      <c r="IH672" s="229"/>
      <c r="II672" s="229"/>
      <c r="IJ672" s="229"/>
      <c r="IK672" s="229"/>
      <c r="IL672" s="229"/>
      <c r="IM672" s="229"/>
      <c r="IN672" s="229"/>
      <c r="IO672" s="229"/>
    </row>
    <row r="673" spans="1:249" ht="28.5">
      <c r="A673" s="41" t="s">
        <v>1361</v>
      </c>
      <c r="B673" s="46" t="s">
        <v>248</v>
      </c>
      <c r="C673" s="45" t="s">
        <v>31</v>
      </c>
      <c r="D673" s="41">
        <f t="shared" si="174"/>
        <v>18</v>
      </c>
      <c r="E673" s="41">
        <f t="shared" si="174"/>
        <v>18</v>
      </c>
      <c r="F673" s="41"/>
      <c r="G673" s="41"/>
      <c r="H673" s="41">
        <v>18</v>
      </c>
      <c r="I673" s="41">
        <v>18</v>
      </c>
      <c r="J673" s="41"/>
      <c r="K673" s="41"/>
      <c r="L673" s="41">
        <f t="shared" si="175"/>
        <v>0</v>
      </c>
      <c r="M673" s="41">
        <f t="shared" si="175"/>
        <v>0</v>
      </c>
      <c r="N673" s="41"/>
      <c r="O673" s="41"/>
      <c r="P673" s="41"/>
      <c r="Q673" s="41"/>
      <c r="R673" s="229"/>
      <c r="S673" s="229"/>
      <c r="T673" s="229"/>
      <c r="U673" s="229"/>
      <c r="V673" s="229"/>
      <c r="W673" s="229"/>
      <c r="X673" s="229"/>
      <c r="Y673" s="229"/>
      <c r="Z673" s="229"/>
      <c r="AA673" s="229"/>
      <c r="AB673" s="229"/>
      <c r="AC673" s="229"/>
      <c r="AD673" s="229"/>
      <c r="AE673" s="229"/>
      <c r="AF673" s="229"/>
      <c r="AG673" s="229"/>
      <c r="AH673" s="229"/>
      <c r="AI673" s="229"/>
      <c r="AJ673" s="229"/>
      <c r="AK673" s="229"/>
      <c r="AL673" s="229"/>
      <c r="AM673" s="229"/>
      <c r="AN673" s="229"/>
      <c r="AO673" s="229"/>
      <c r="AP673" s="229"/>
      <c r="AQ673" s="229"/>
      <c r="AR673" s="229"/>
      <c r="AS673" s="229"/>
      <c r="AT673" s="229"/>
      <c r="AU673" s="229"/>
      <c r="AV673" s="229"/>
      <c r="AW673" s="229"/>
      <c r="AX673" s="229"/>
      <c r="AY673" s="229"/>
      <c r="AZ673" s="229"/>
      <c r="BA673" s="229"/>
      <c r="BB673" s="229"/>
      <c r="BC673" s="229"/>
      <c r="BD673" s="229"/>
      <c r="BE673" s="229"/>
      <c r="BF673" s="229"/>
      <c r="BG673" s="229"/>
      <c r="BH673" s="229"/>
      <c r="BI673" s="229"/>
      <c r="BJ673" s="229"/>
      <c r="BK673" s="229"/>
      <c r="BL673" s="229"/>
      <c r="BM673" s="229"/>
      <c r="BN673" s="229"/>
      <c r="BO673" s="229"/>
      <c r="BP673" s="229"/>
      <c r="BQ673" s="229"/>
      <c r="BR673" s="229"/>
      <c r="BS673" s="229"/>
      <c r="BT673" s="229"/>
      <c r="BU673" s="229"/>
      <c r="BV673" s="229"/>
      <c r="BW673" s="229"/>
      <c r="BX673" s="229"/>
      <c r="BY673" s="229"/>
      <c r="BZ673" s="229"/>
      <c r="CA673" s="229"/>
      <c r="CB673" s="229"/>
      <c r="CC673" s="229"/>
      <c r="CD673" s="229"/>
      <c r="CE673" s="229"/>
      <c r="CF673" s="229"/>
      <c r="CG673" s="229"/>
      <c r="CH673" s="229"/>
      <c r="CI673" s="229"/>
      <c r="CJ673" s="229"/>
      <c r="CK673" s="229"/>
      <c r="CL673" s="229"/>
      <c r="CM673" s="229"/>
      <c r="CN673" s="229"/>
      <c r="CO673" s="229"/>
      <c r="CP673" s="229"/>
      <c r="CQ673" s="229"/>
      <c r="CR673" s="229"/>
      <c r="CS673" s="229"/>
      <c r="CT673" s="229"/>
      <c r="CU673" s="229"/>
      <c r="CV673" s="229"/>
      <c r="CW673" s="229"/>
      <c r="CX673" s="229"/>
      <c r="CY673" s="229"/>
      <c r="CZ673" s="229"/>
      <c r="DA673" s="229"/>
      <c r="DB673" s="229"/>
      <c r="DC673" s="229"/>
      <c r="DD673" s="229"/>
      <c r="DE673" s="229"/>
      <c r="DF673" s="229"/>
      <c r="DG673" s="229"/>
      <c r="DH673" s="229"/>
      <c r="DI673" s="229"/>
      <c r="DJ673" s="229"/>
      <c r="DK673" s="229"/>
      <c r="DL673" s="229"/>
      <c r="DM673" s="229"/>
      <c r="DN673" s="229"/>
      <c r="DO673" s="229"/>
      <c r="DP673" s="229"/>
      <c r="DQ673" s="229"/>
      <c r="DR673" s="229"/>
      <c r="DS673" s="229"/>
      <c r="DT673" s="229"/>
      <c r="DU673" s="229"/>
      <c r="DV673" s="229"/>
      <c r="DW673" s="229"/>
      <c r="DX673" s="229"/>
      <c r="DY673" s="229"/>
      <c r="DZ673" s="229"/>
      <c r="EA673" s="229"/>
      <c r="EB673" s="229"/>
      <c r="EC673" s="229"/>
      <c r="ED673" s="229"/>
      <c r="EE673" s="229"/>
      <c r="EF673" s="229"/>
      <c r="EG673" s="229"/>
      <c r="EH673" s="229"/>
      <c r="EI673" s="229"/>
      <c r="EJ673" s="229"/>
      <c r="EK673" s="229"/>
      <c r="EL673" s="229"/>
      <c r="EM673" s="229"/>
      <c r="EN673" s="229"/>
      <c r="EO673" s="229"/>
      <c r="EP673" s="229"/>
      <c r="EQ673" s="229"/>
      <c r="ER673" s="229"/>
      <c r="ES673" s="229"/>
      <c r="ET673" s="229"/>
      <c r="EU673" s="229"/>
      <c r="EV673" s="229"/>
      <c r="EW673" s="229"/>
      <c r="EX673" s="229"/>
      <c r="EY673" s="229"/>
      <c r="EZ673" s="229"/>
      <c r="FA673" s="229"/>
      <c r="FB673" s="229"/>
      <c r="FC673" s="229"/>
      <c r="FD673" s="229"/>
      <c r="FE673" s="229"/>
      <c r="FF673" s="229"/>
      <c r="FG673" s="229"/>
      <c r="FH673" s="229"/>
      <c r="FI673" s="229"/>
      <c r="FJ673" s="229"/>
      <c r="FK673" s="229"/>
      <c r="FL673" s="229"/>
      <c r="FM673" s="229"/>
      <c r="FN673" s="229"/>
      <c r="FO673" s="229"/>
      <c r="FP673" s="229"/>
      <c r="FQ673" s="229"/>
      <c r="FR673" s="229"/>
      <c r="FS673" s="229"/>
      <c r="FT673" s="229"/>
      <c r="FU673" s="229"/>
      <c r="FV673" s="229"/>
      <c r="FW673" s="229"/>
      <c r="FX673" s="229"/>
      <c r="FY673" s="229"/>
      <c r="FZ673" s="229"/>
      <c r="GA673" s="229"/>
      <c r="GB673" s="229"/>
      <c r="GC673" s="229"/>
      <c r="GD673" s="229"/>
      <c r="GE673" s="229"/>
      <c r="GF673" s="229"/>
      <c r="GG673" s="229"/>
      <c r="GH673" s="229"/>
      <c r="GI673" s="229"/>
      <c r="GJ673" s="229"/>
      <c r="GK673" s="229"/>
      <c r="GL673" s="229"/>
      <c r="GM673" s="229"/>
      <c r="GN673" s="229"/>
      <c r="GO673" s="229"/>
      <c r="GP673" s="229"/>
      <c r="GQ673" s="229"/>
      <c r="GR673" s="229"/>
      <c r="GS673" s="229"/>
      <c r="GT673" s="229"/>
      <c r="GU673" s="229"/>
      <c r="GV673" s="229"/>
      <c r="GW673" s="229"/>
      <c r="GX673" s="229"/>
      <c r="GY673" s="229"/>
      <c r="GZ673" s="229"/>
      <c r="HA673" s="229"/>
      <c r="HB673" s="229"/>
      <c r="HC673" s="229"/>
      <c r="HD673" s="229"/>
      <c r="HE673" s="229"/>
      <c r="HF673" s="229"/>
      <c r="HG673" s="229"/>
      <c r="HH673" s="229"/>
      <c r="HI673" s="229"/>
      <c r="HJ673" s="229"/>
      <c r="HK673" s="229"/>
      <c r="HL673" s="229"/>
      <c r="HM673" s="229"/>
      <c r="HN673" s="229"/>
      <c r="HO673" s="229"/>
      <c r="HP673" s="229"/>
      <c r="HQ673" s="229"/>
      <c r="HR673" s="229"/>
      <c r="HS673" s="229"/>
      <c r="HT673" s="229"/>
      <c r="HU673" s="229"/>
      <c r="HV673" s="229"/>
      <c r="HW673" s="229"/>
      <c r="HX673" s="229"/>
      <c r="HY673" s="229"/>
      <c r="HZ673" s="229"/>
      <c r="IA673" s="229"/>
      <c r="IB673" s="229"/>
      <c r="IC673" s="229"/>
      <c r="ID673" s="229"/>
      <c r="IE673" s="229"/>
      <c r="IF673" s="229"/>
      <c r="IG673" s="229"/>
      <c r="IH673" s="229"/>
      <c r="II673" s="229"/>
      <c r="IJ673" s="229"/>
      <c r="IK673" s="229"/>
      <c r="IL673" s="229"/>
      <c r="IM673" s="229"/>
      <c r="IN673" s="229"/>
      <c r="IO673" s="229"/>
    </row>
    <row r="674" spans="1:249" ht="28.5">
      <c r="A674" s="41" t="s">
        <v>1993</v>
      </c>
      <c r="B674" s="46" t="s">
        <v>1994</v>
      </c>
      <c r="C674" s="45" t="s">
        <v>32</v>
      </c>
      <c r="D674" s="41">
        <f t="shared" si="174"/>
        <v>0</v>
      </c>
      <c r="E674" s="41">
        <f t="shared" si="174"/>
        <v>0</v>
      </c>
      <c r="F674" s="41"/>
      <c r="G674" s="41"/>
      <c r="H674" s="41"/>
      <c r="I674" s="41"/>
      <c r="J674" s="41"/>
      <c r="K674" s="41"/>
      <c r="L674" s="41">
        <f t="shared" si="175"/>
        <v>0</v>
      </c>
      <c r="M674" s="41">
        <f t="shared" si="175"/>
        <v>0</v>
      </c>
      <c r="N674" s="41"/>
      <c r="O674" s="41"/>
      <c r="P674" s="41"/>
      <c r="Q674" s="41"/>
      <c r="R674" s="229"/>
      <c r="S674" s="229"/>
      <c r="T674" s="229"/>
      <c r="U674" s="229"/>
      <c r="V674" s="229"/>
      <c r="W674" s="229"/>
      <c r="X674" s="229"/>
      <c r="Y674" s="229"/>
      <c r="Z674" s="229"/>
      <c r="AA674" s="229"/>
      <c r="AB674" s="229"/>
      <c r="AC674" s="229"/>
      <c r="AD674" s="229"/>
      <c r="AE674" s="229"/>
      <c r="AF674" s="229"/>
      <c r="AG674" s="229"/>
      <c r="AH674" s="229"/>
      <c r="AI674" s="229"/>
      <c r="AJ674" s="229"/>
      <c r="AK674" s="229"/>
      <c r="AL674" s="229"/>
      <c r="AM674" s="229"/>
      <c r="AN674" s="229"/>
      <c r="AO674" s="229"/>
      <c r="AP674" s="229"/>
      <c r="AQ674" s="229"/>
      <c r="AR674" s="229"/>
      <c r="AS674" s="229"/>
      <c r="AT674" s="229"/>
      <c r="AU674" s="229"/>
      <c r="AV674" s="229"/>
      <c r="AW674" s="229"/>
      <c r="AX674" s="229"/>
      <c r="AY674" s="229"/>
      <c r="AZ674" s="229"/>
      <c r="BA674" s="229"/>
      <c r="BB674" s="229"/>
      <c r="BC674" s="229"/>
      <c r="BD674" s="229"/>
      <c r="BE674" s="229"/>
      <c r="BF674" s="229"/>
      <c r="BG674" s="229"/>
      <c r="BH674" s="229"/>
      <c r="BI674" s="229"/>
      <c r="BJ674" s="229"/>
      <c r="BK674" s="229"/>
      <c r="BL674" s="229"/>
      <c r="BM674" s="229"/>
      <c r="BN674" s="229"/>
      <c r="BO674" s="229"/>
      <c r="BP674" s="229"/>
      <c r="BQ674" s="229"/>
      <c r="BR674" s="229"/>
      <c r="BS674" s="229"/>
      <c r="BT674" s="229"/>
      <c r="BU674" s="229"/>
      <c r="BV674" s="229"/>
      <c r="BW674" s="229"/>
      <c r="BX674" s="229"/>
      <c r="BY674" s="229"/>
      <c r="BZ674" s="229"/>
      <c r="CA674" s="229"/>
      <c r="CB674" s="229"/>
      <c r="CC674" s="229"/>
      <c r="CD674" s="229"/>
      <c r="CE674" s="229"/>
      <c r="CF674" s="229"/>
      <c r="CG674" s="229"/>
      <c r="CH674" s="229"/>
      <c r="CI674" s="229"/>
      <c r="CJ674" s="229"/>
      <c r="CK674" s="229"/>
      <c r="CL674" s="229"/>
      <c r="CM674" s="229"/>
      <c r="CN674" s="229"/>
      <c r="CO674" s="229"/>
      <c r="CP674" s="229"/>
      <c r="CQ674" s="229"/>
      <c r="CR674" s="229"/>
      <c r="CS674" s="229"/>
      <c r="CT674" s="229"/>
      <c r="CU674" s="229"/>
      <c r="CV674" s="229"/>
      <c r="CW674" s="229"/>
      <c r="CX674" s="229"/>
      <c r="CY674" s="229"/>
      <c r="CZ674" s="229"/>
      <c r="DA674" s="229"/>
      <c r="DB674" s="229"/>
      <c r="DC674" s="229"/>
      <c r="DD674" s="229"/>
      <c r="DE674" s="229"/>
      <c r="DF674" s="229"/>
      <c r="DG674" s="229"/>
      <c r="DH674" s="229"/>
      <c r="DI674" s="229"/>
      <c r="DJ674" s="229"/>
      <c r="DK674" s="229"/>
      <c r="DL674" s="229"/>
      <c r="DM674" s="229"/>
      <c r="DN674" s="229"/>
      <c r="DO674" s="229"/>
      <c r="DP674" s="229"/>
      <c r="DQ674" s="229"/>
      <c r="DR674" s="229"/>
      <c r="DS674" s="229"/>
      <c r="DT674" s="229"/>
      <c r="DU674" s="229"/>
      <c r="DV674" s="229"/>
      <c r="DW674" s="229"/>
      <c r="DX674" s="229"/>
      <c r="DY674" s="229"/>
      <c r="DZ674" s="229"/>
      <c r="EA674" s="229"/>
      <c r="EB674" s="229"/>
      <c r="EC674" s="229"/>
      <c r="ED674" s="229"/>
      <c r="EE674" s="229"/>
      <c r="EF674" s="229"/>
      <c r="EG674" s="229"/>
      <c r="EH674" s="229"/>
      <c r="EI674" s="229"/>
      <c r="EJ674" s="229"/>
      <c r="EK674" s="229"/>
      <c r="EL674" s="229"/>
      <c r="EM674" s="229"/>
      <c r="EN674" s="229"/>
      <c r="EO674" s="229"/>
      <c r="EP674" s="229"/>
      <c r="EQ674" s="229"/>
      <c r="ER674" s="229"/>
      <c r="ES674" s="229"/>
      <c r="ET674" s="229"/>
      <c r="EU674" s="229"/>
      <c r="EV674" s="229"/>
      <c r="EW674" s="229"/>
      <c r="EX674" s="229"/>
      <c r="EY674" s="229"/>
      <c r="EZ674" s="229"/>
      <c r="FA674" s="229"/>
      <c r="FB674" s="229"/>
      <c r="FC674" s="229"/>
      <c r="FD674" s="229"/>
      <c r="FE674" s="229"/>
      <c r="FF674" s="229"/>
      <c r="FG674" s="229"/>
      <c r="FH674" s="229"/>
      <c r="FI674" s="229"/>
      <c r="FJ674" s="229"/>
      <c r="FK674" s="229"/>
      <c r="FL674" s="229"/>
      <c r="FM674" s="229"/>
      <c r="FN674" s="229"/>
      <c r="FO674" s="229"/>
      <c r="FP674" s="229"/>
      <c r="FQ674" s="229"/>
      <c r="FR674" s="229"/>
      <c r="FS674" s="229"/>
      <c r="FT674" s="229"/>
      <c r="FU674" s="229"/>
      <c r="FV674" s="229"/>
      <c r="FW674" s="229"/>
      <c r="FX674" s="229"/>
      <c r="FY674" s="229"/>
      <c r="FZ674" s="229"/>
      <c r="GA674" s="229"/>
      <c r="GB674" s="229"/>
      <c r="GC674" s="229"/>
      <c r="GD674" s="229"/>
      <c r="GE674" s="229"/>
      <c r="GF674" s="229"/>
      <c r="GG674" s="229"/>
      <c r="GH674" s="229"/>
      <c r="GI674" s="229"/>
      <c r="GJ674" s="229"/>
      <c r="GK674" s="229"/>
      <c r="GL674" s="229"/>
      <c r="GM674" s="229"/>
      <c r="GN674" s="229"/>
      <c r="GO674" s="229"/>
      <c r="GP674" s="229"/>
      <c r="GQ674" s="229"/>
      <c r="GR674" s="229"/>
      <c r="GS674" s="229"/>
      <c r="GT674" s="229"/>
      <c r="GU674" s="229"/>
      <c r="GV674" s="229"/>
      <c r="GW674" s="229"/>
      <c r="GX674" s="229"/>
      <c r="GY674" s="229"/>
      <c r="GZ674" s="229"/>
      <c r="HA674" s="229"/>
      <c r="HB674" s="229"/>
      <c r="HC674" s="229"/>
      <c r="HD674" s="229"/>
      <c r="HE674" s="229"/>
      <c r="HF674" s="229"/>
      <c r="HG674" s="229"/>
      <c r="HH674" s="229"/>
      <c r="HI674" s="229"/>
      <c r="HJ674" s="229"/>
      <c r="HK674" s="229"/>
      <c r="HL674" s="229"/>
      <c r="HM674" s="229"/>
      <c r="HN674" s="229"/>
      <c r="HO674" s="229"/>
      <c r="HP674" s="229"/>
      <c r="HQ674" s="229"/>
      <c r="HR674" s="229"/>
      <c r="HS674" s="229"/>
      <c r="HT674" s="229"/>
      <c r="HU674" s="229"/>
      <c r="HV674" s="229"/>
      <c r="HW674" s="229"/>
      <c r="HX674" s="229"/>
      <c r="HY674" s="229"/>
      <c r="HZ674" s="229"/>
      <c r="IA674" s="229"/>
      <c r="IB674" s="229"/>
      <c r="IC674" s="229"/>
      <c r="ID674" s="229"/>
      <c r="IE674" s="229"/>
      <c r="IF674" s="229"/>
      <c r="IG674" s="229"/>
      <c r="IH674" s="229"/>
      <c r="II674" s="229"/>
      <c r="IJ674" s="229"/>
      <c r="IK674" s="229"/>
      <c r="IL674" s="229"/>
      <c r="IM674" s="229"/>
      <c r="IN674" s="229"/>
      <c r="IO674" s="229"/>
    </row>
    <row r="675" spans="1:249">
      <c r="A675" s="35" t="s">
        <v>186</v>
      </c>
      <c r="B675" s="259" t="s">
        <v>143</v>
      </c>
      <c r="C675" s="45" t="s">
        <v>1827</v>
      </c>
      <c r="D675" s="41">
        <f t="shared" si="174"/>
        <v>12</v>
      </c>
      <c r="E675" s="41">
        <f t="shared" si="174"/>
        <v>0</v>
      </c>
      <c r="F675" s="41"/>
      <c r="G675" s="41"/>
      <c r="H675" s="41">
        <v>12</v>
      </c>
      <c r="I675" s="41"/>
      <c r="J675" s="41"/>
      <c r="K675" s="41"/>
      <c r="L675" s="41">
        <f t="shared" si="175"/>
        <v>0</v>
      </c>
      <c r="M675" s="41">
        <f t="shared" si="175"/>
        <v>0</v>
      </c>
      <c r="N675" s="41"/>
      <c r="O675" s="41"/>
      <c r="P675" s="41"/>
      <c r="Q675" s="41"/>
      <c r="R675" s="229"/>
      <c r="S675" s="229"/>
      <c r="T675" s="229"/>
      <c r="U675" s="229"/>
      <c r="V675" s="229"/>
      <c r="W675" s="229"/>
      <c r="X675" s="229"/>
      <c r="Y675" s="229"/>
      <c r="Z675" s="229"/>
      <c r="AA675" s="229"/>
      <c r="AB675" s="229"/>
      <c r="AC675" s="229"/>
      <c r="AD675" s="229"/>
      <c r="AE675" s="229"/>
      <c r="AF675" s="229"/>
      <c r="AG675" s="229"/>
      <c r="AH675" s="229"/>
      <c r="AI675" s="229"/>
      <c r="AJ675" s="229"/>
      <c r="AK675" s="229"/>
      <c r="AL675" s="229"/>
      <c r="AM675" s="229"/>
      <c r="AN675" s="229"/>
      <c r="AO675" s="229"/>
      <c r="AP675" s="229"/>
      <c r="AQ675" s="229"/>
      <c r="AR675" s="229"/>
      <c r="AS675" s="229"/>
      <c r="AT675" s="229"/>
      <c r="AU675" s="229"/>
      <c r="AV675" s="229"/>
      <c r="AW675" s="229"/>
      <c r="AX675" s="229"/>
      <c r="AY675" s="229"/>
      <c r="AZ675" s="229"/>
      <c r="BA675" s="229"/>
      <c r="BB675" s="229"/>
      <c r="BC675" s="229"/>
      <c r="BD675" s="229"/>
      <c r="BE675" s="229"/>
      <c r="BF675" s="229"/>
      <c r="BG675" s="229"/>
      <c r="BH675" s="229"/>
      <c r="BI675" s="229"/>
      <c r="BJ675" s="229"/>
      <c r="BK675" s="229"/>
      <c r="BL675" s="229"/>
      <c r="BM675" s="229"/>
      <c r="BN675" s="229"/>
      <c r="BO675" s="229"/>
      <c r="BP675" s="229"/>
      <c r="BQ675" s="229"/>
      <c r="BR675" s="229"/>
      <c r="BS675" s="229"/>
      <c r="BT675" s="229"/>
      <c r="BU675" s="229"/>
      <c r="BV675" s="229"/>
      <c r="BW675" s="229"/>
      <c r="BX675" s="229"/>
      <c r="BY675" s="229"/>
      <c r="BZ675" s="229"/>
      <c r="CA675" s="229"/>
      <c r="CB675" s="229"/>
      <c r="CC675" s="229"/>
      <c r="CD675" s="229"/>
      <c r="CE675" s="229"/>
      <c r="CF675" s="229"/>
      <c r="CG675" s="229"/>
      <c r="CH675" s="229"/>
      <c r="CI675" s="229"/>
      <c r="CJ675" s="229"/>
      <c r="CK675" s="229"/>
      <c r="CL675" s="229"/>
      <c r="CM675" s="229"/>
      <c r="CN675" s="229"/>
      <c r="CO675" s="229"/>
      <c r="CP675" s="229"/>
      <c r="CQ675" s="229"/>
      <c r="CR675" s="229"/>
      <c r="CS675" s="229"/>
      <c r="CT675" s="229"/>
      <c r="CU675" s="229"/>
      <c r="CV675" s="229"/>
      <c r="CW675" s="229"/>
      <c r="CX675" s="229"/>
      <c r="CY675" s="229"/>
      <c r="CZ675" s="229"/>
      <c r="DA675" s="229"/>
      <c r="DB675" s="229"/>
      <c r="DC675" s="229"/>
      <c r="DD675" s="229"/>
      <c r="DE675" s="229"/>
      <c r="DF675" s="229"/>
      <c r="DG675" s="229"/>
      <c r="DH675" s="229"/>
      <c r="DI675" s="229"/>
      <c r="DJ675" s="229"/>
      <c r="DK675" s="229"/>
      <c r="DL675" s="229"/>
      <c r="DM675" s="229"/>
      <c r="DN675" s="229"/>
      <c r="DO675" s="229"/>
      <c r="DP675" s="229"/>
      <c r="DQ675" s="229"/>
      <c r="DR675" s="229"/>
      <c r="DS675" s="229"/>
      <c r="DT675" s="229"/>
      <c r="DU675" s="229"/>
      <c r="DV675" s="229"/>
      <c r="DW675" s="229"/>
      <c r="DX675" s="229"/>
      <c r="DY675" s="229"/>
      <c r="DZ675" s="229"/>
      <c r="EA675" s="229"/>
      <c r="EB675" s="229"/>
      <c r="EC675" s="229"/>
      <c r="ED675" s="229"/>
      <c r="EE675" s="229"/>
      <c r="EF675" s="229"/>
      <c r="EG675" s="229"/>
      <c r="EH675" s="229"/>
      <c r="EI675" s="229"/>
      <c r="EJ675" s="229"/>
      <c r="EK675" s="229"/>
      <c r="EL675" s="229"/>
      <c r="EM675" s="229"/>
      <c r="EN675" s="229"/>
      <c r="EO675" s="229"/>
      <c r="EP675" s="229"/>
      <c r="EQ675" s="229"/>
      <c r="ER675" s="229"/>
      <c r="ES675" s="229"/>
      <c r="ET675" s="229"/>
      <c r="EU675" s="229"/>
      <c r="EV675" s="229"/>
      <c r="EW675" s="229"/>
      <c r="EX675" s="229"/>
      <c r="EY675" s="229"/>
      <c r="EZ675" s="229"/>
      <c r="FA675" s="229"/>
      <c r="FB675" s="229"/>
      <c r="FC675" s="229"/>
      <c r="FD675" s="229"/>
      <c r="FE675" s="229"/>
      <c r="FF675" s="229"/>
      <c r="FG675" s="229"/>
      <c r="FH675" s="229"/>
      <c r="FI675" s="229"/>
      <c r="FJ675" s="229"/>
      <c r="FK675" s="229"/>
      <c r="FL675" s="229"/>
      <c r="FM675" s="229"/>
      <c r="FN675" s="229"/>
      <c r="FO675" s="229"/>
      <c r="FP675" s="229"/>
      <c r="FQ675" s="229"/>
      <c r="FR675" s="229"/>
      <c r="FS675" s="229"/>
      <c r="FT675" s="229"/>
      <c r="FU675" s="229"/>
      <c r="FV675" s="229"/>
      <c r="FW675" s="229"/>
      <c r="FX675" s="229"/>
      <c r="FY675" s="229"/>
      <c r="FZ675" s="229"/>
      <c r="GA675" s="229"/>
      <c r="GB675" s="229"/>
      <c r="GC675" s="229"/>
      <c r="GD675" s="229"/>
      <c r="GE675" s="229"/>
      <c r="GF675" s="229"/>
      <c r="GG675" s="229"/>
      <c r="GH675" s="229"/>
      <c r="GI675" s="229"/>
      <c r="GJ675" s="229"/>
      <c r="GK675" s="229"/>
      <c r="GL675" s="229"/>
      <c r="GM675" s="229"/>
      <c r="GN675" s="229"/>
      <c r="GO675" s="229"/>
      <c r="GP675" s="229"/>
      <c r="GQ675" s="229"/>
      <c r="GR675" s="229"/>
      <c r="GS675" s="229"/>
      <c r="GT675" s="229"/>
      <c r="GU675" s="229"/>
      <c r="GV675" s="229"/>
      <c r="GW675" s="229"/>
      <c r="GX675" s="229"/>
      <c r="GY675" s="229"/>
      <c r="GZ675" s="229"/>
      <c r="HA675" s="229"/>
      <c r="HB675" s="229"/>
      <c r="HC675" s="229"/>
      <c r="HD675" s="229"/>
      <c r="HE675" s="229"/>
      <c r="HF675" s="229"/>
      <c r="HG675" s="229"/>
      <c r="HH675" s="229"/>
      <c r="HI675" s="229"/>
      <c r="HJ675" s="229"/>
      <c r="HK675" s="229"/>
      <c r="HL675" s="229"/>
      <c r="HM675" s="229"/>
      <c r="HN675" s="229"/>
      <c r="HO675" s="229"/>
      <c r="HP675" s="229"/>
      <c r="HQ675" s="229"/>
      <c r="HR675" s="229"/>
      <c r="HS675" s="229"/>
      <c r="HT675" s="229"/>
      <c r="HU675" s="229"/>
      <c r="HV675" s="229"/>
      <c r="HW675" s="229"/>
      <c r="HX675" s="229"/>
      <c r="HY675" s="229"/>
      <c r="HZ675" s="229"/>
      <c r="IA675" s="229"/>
      <c r="IB675" s="229"/>
      <c r="IC675" s="229"/>
      <c r="ID675" s="229"/>
      <c r="IE675" s="229"/>
      <c r="IF675" s="229"/>
      <c r="IG675" s="229"/>
      <c r="IH675" s="229"/>
      <c r="II675" s="229"/>
      <c r="IJ675" s="229"/>
      <c r="IK675" s="229"/>
      <c r="IL675" s="229"/>
      <c r="IM675" s="229"/>
      <c r="IN675" s="229"/>
      <c r="IO675" s="229"/>
    </row>
    <row r="676" spans="1:249">
      <c r="A676" s="35" t="s">
        <v>241</v>
      </c>
      <c r="B676" s="46" t="s">
        <v>204</v>
      </c>
      <c r="C676" s="45" t="s">
        <v>33</v>
      </c>
      <c r="D676" s="41">
        <f t="shared" si="174"/>
        <v>0</v>
      </c>
      <c r="E676" s="41">
        <f t="shared" si="174"/>
        <v>0</v>
      </c>
      <c r="F676" s="41"/>
      <c r="G676" s="41"/>
      <c r="H676" s="41"/>
      <c r="I676" s="41"/>
      <c r="J676" s="41"/>
      <c r="K676" s="41"/>
      <c r="L676" s="41">
        <f t="shared" si="175"/>
        <v>0</v>
      </c>
      <c r="M676" s="41">
        <f t="shared" si="175"/>
        <v>0</v>
      </c>
      <c r="N676" s="41"/>
      <c r="O676" s="41"/>
      <c r="P676" s="41"/>
      <c r="Q676" s="41"/>
      <c r="R676" s="229"/>
      <c r="S676" s="229"/>
      <c r="T676" s="229"/>
      <c r="U676" s="229"/>
      <c r="V676" s="229"/>
      <c r="W676" s="229"/>
      <c r="X676" s="229"/>
      <c r="Y676" s="229"/>
      <c r="Z676" s="229"/>
      <c r="AA676" s="229"/>
      <c r="AB676" s="229"/>
      <c r="AC676" s="229"/>
      <c r="AD676" s="229"/>
      <c r="AE676" s="229"/>
      <c r="AF676" s="229"/>
      <c r="AG676" s="229"/>
      <c r="AH676" s="229"/>
      <c r="AI676" s="229"/>
      <c r="AJ676" s="229"/>
      <c r="AK676" s="229"/>
      <c r="AL676" s="229"/>
      <c r="AM676" s="229"/>
      <c r="AN676" s="229"/>
      <c r="AO676" s="229"/>
      <c r="AP676" s="229"/>
      <c r="AQ676" s="229"/>
      <c r="AR676" s="229"/>
      <c r="AS676" s="229"/>
      <c r="AT676" s="229"/>
      <c r="AU676" s="229"/>
      <c r="AV676" s="229"/>
      <c r="AW676" s="229"/>
      <c r="AX676" s="229"/>
      <c r="AY676" s="229"/>
      <c r="AZ676" s="229"/>
      <c r="BA676" s="229"/>
      <c r="BB676" s="229"/>
      <c r="BC676" s="229"/>
      <c r="BD676" s="229"/>
      <c r="BE676" s="229"/>
      <c r="BF676" s="229"/>
      <c r="BG676" s="229"/>
      <c r="BH676" s="229"/>
      <c r="BI676" s="229"/>
      <c r="BJ676" s="229"/>
      <c r="BK676" s="229"/>
      <c r="BL676" s="229"/>
      <c r="BM676" s="229"/>
      <c r="BN676" s="229"/>
      <c r="BO676" s="229"/>
      <c r="BP676" s="229"/>
      <c r="BQ676" s="229"/>
      <c r="BR676" s="229"/>
      <c r="BS676" s="229"/>
      <c r="BT676" s="229"/>
      <c r="BU676" s="229"/>
      <c r="BV676" s="229"/>
      <c r="BW676" s="229"/>
      <c r="BX676" s="229"/>
      <c r="BY676" s="229"/>
      <c r="BZ676" s="229"/>
      <c r="CA676" s="229"/>
      <c r="CB676" s="229"/>
      <c r="CC676" s="229"/>
      <c r="CD676" s="229"/>
      <c r="CE676" s="229"/>
      <c r="CF676" s="229"/>
      <c r="CG676" s="229"/>
      <c r="CH676" s="229"/>
      <c r="CI676" s="229"/>
      <c r="CJ676" s="229"/>
      <c r="CK676" s="229"/>
      <c r="CL676" s="229"/>
      <c r="CM676" s="229"/>
      <c r="CN676" s="229"/>
      <c r="CO676" s="229"/>
      <c r="CP676" s="229"/>
      <c r="CQ676" s="229"/>
      <c r="CR676" s="229"/>
      <c r="CS676" s="229"/>
      <c r="CT676" s="229"/>
      <c r="CU676" s="229"/>
      <c r="CV676" s="229"/>
      <c r="CW676" s="229"/>
      <c r="CX676" s="229"/>
      <c r="CY676" s="229"/>
      <c r="CZ676" s="229"/>
      <c r="DA676" s="229"/>
      <c r="DB676" s="229"/>
      <c r="DC676" s="229"/>
      <c r="DD676" s="229"/>
      <c r="DE676" s="229"/>
      <c r="DF676" s="229"/>
      <c r="DG676" s="229"/>
      <c r="DH676" s="229"/>
      <c r="DI676" s="229"/>
      <c r="DJ676" s="229"/>
      <c r="DK676" s="229"/>
      <c r="DL676" s="229"/>
      <c r="DM676" s="229"/>
      <c r="DN676" s="229"/>
      <c r="DO676" s="229"/>
      <c r="DP676" s="229"/>
      <c r="DQ676" s="229"/>
      <c r="DR676" s="229"/>
      <c r="DS676" s="229"/>
      <c r="DT676" s="229"/>
      <c r="DU676" s="229"/>
      <c r="DV676" s="229"/>
      <c r="DW676" s="229"/>
      <c r="DX676" s="229"/>
      <c r="DY676" s="229"/>
      <c r="DZ676" s="229"/>
      <c r="EA676" s="229"/>
      <c r="EB676" s="229"/>
      <c r="EC676" s="229"/>
      <c r="ED676" s="229"/>
      <c r="EE676" s="229"/>
      <c r="EF676" s="229"/>
      <c r="EG676" s="229"/>
      <c r="EH676" s="229"/>
      <c r="EI676" s="229"/>
      <c r="EJ676" s="229"/>
      <c r="EK676" s="229"/>
      <c r="EL676" s="229"/>
      <c r="EM676" s="229"/>
      <c r="EN676" s="229"/>
      <c r="EO676" s="229"/>
      <c r="EP676" s="229"/>
      <c r="EQ676" s="229"/>
      <c r="ER676" s="229"/>
      <c r="ES676" s="229"/>
      <c r="ET676" s="229"/>
      <c r="EU676" s="229"/>
      <c r="EV676" s="229"/>
      <c r="EW676" s="229"/>
      <c r="EX676" s="229"/>
      <c r="EY676" s="229"/>
      <c r="EZ676" s="229"/>
      <c r="FA676" s="229"/>
      <c r="FB676" s="229"/>
      <c r="FC676" s="229"/>
      <c r="FD676" s="229"/>
      <c r="FE676" s="229"/>
      <c r="FF676" s="229"/>
      <c r="FG676" s="229"/>
      <c r="FH676" s="229"/>
      <c r="FI676" s="229"/>
      <c r="FJ676" s="229"/>
      <c r="FK676" s="229"/>
      <c r="FL676" s="229"/>
      <c r="FM676" s="229"/>
      <c r="FN676" s="229"/>
      <c r="FO676" s="229"/>
      <c r="FP676" s="229"/>
      <c r="FQ676" s="229"/>
      <c r="FR676" s="229"/>
      <c r="FS676" s="229"/>
      <c r="FT676" s="229"/>
      <c r="FU676" s="229"/>
      <c r="FV676" s="229"/>
      <c r="FW676" s="229"/>
      <c r="FX676" s="229"/>
      <c r="FY676" s="229"/>
      <c r="FZ676" s="229"/>
      <c r="GA676" s="229"/>
      <c r="GB676" s="229"/>
      <c r="GC676" s="229"/>
      <c r="GD676" s="229"/>
      <c r="GE676" s="229"/>
      <c r="GF676" s="229"/>
      <c r="GG676" s="229"/>
      <c r="GH676" s="229"/>
      <c r="GI676" s="229"/>
      <c r="GJ676" s="229"/>
      <c r="GK676" s="229"/>
      <c r="GL676" s="229"/>
      <c r="GM676" s="229"/>
      <c r="GN676" s="229"/>
      <c r="GO676" s="229"/>
      <c r="GP676" s="229"/>
      <c r="GQ676" s="229"/>
      <c r="GR676" s="229"/>
      <c r="GS676" s="229"/>
      <c r="GT676" s="229"/>
      <c r="GU676" s="229"/>
      <c r="GV676" s="229"/>
      <c r="GW676" s="229"/>
      <c r="GX676" s="229"/>
      <c r="GY676" s="229"/>
      <c r="GZ676" s="229"/>
      <c r="HA676" s="229"/>
      <c r="HB676" s="229"/>
      <c r="HC676" s="229"/>
      <c r="HD676" s="229"/>
      <c r="HE676" s="229"/>
      <c r="HF676" s="229"/>
      <c r="HG676" s="229"/>
      <c r="HH676" s="229"/>
      <c r="HI676" s="229"/>
      <c r="HJ676" s="229"/>
      <c r="HK676" s="229"/>
      <c r="HL676" s="229"/>
      <c r="HM676" s="229"/>
      <c r="HN676" s="229"/>
      <c r="HO676" s="229"/>
      <c r="HP676" s="229"/>
      <c r="HQ676" s="229"/>
      <c r="HR676" s="229"/>
      <c r="HS676" s="229"/>
      <c r="HT676" s="229"/>
      <c r="HU676" s="229"/>
      <c r="HV676" s="229"/>
      <c r="HW676" s="229"/>
      <c r="HX676" s="229"/>
      <c r="HY676" s="229"/>
      <c r="HZ676" s="229"/>
      <c r="IA676" s="229"/>
      <c r="IB676" s="229"/>
      <c r="IC676" s="229"/>
      <c r="ID676" s="229"/>
      <c r="IE676" s="229"/>
      <c r="IF676" s="229"/>
      <c r="IG676" s="229"/>
      <c r="IH676" s="229"/>
      <c r="II676" s="229"/>
      <c r="IJ676" s="229"/>
      <c r="IK676" s="229"/>
      <c r="IL676" s="229"/>
      <c r="IM676" s="229"/>
      <c r="IN676" s="229"/>
      <c r="IO676" s="229"/>
    </row>
    <row r="677" spans="1:249">
      <c r="A677" s="41" t="s">
        <v>65</v>
      </c>
      <c r="B677" s="42" t="s">
        <v>66</v>
      </c>
      <c r="C677" s="45" t="s">
        <v>34</v>
      </c>
      <c r="D677" s="41">
        <f t="shared" si="174"/>
        <v>24</v>
      </c>
      <c r="E677" s="41">
        <f t="shared" si="174"/>
        <v>0</v>
      </c>
      <c r="F677" s="41"/>
      <c r="G677" s="41"/>
      <c r="H677" s="41">
        <v>24</v>
      </c>
      <c r="I677" s="41"/>
      <c r="J677" s="41"/>
      <c r="K677" s="41"/>
      <c r="L677" s="41">
        <f t="shared" si="175"/>
        <v>0</v>
      </c>
      <c r="M677" s="41">
        <f t="shared" si="175"/>
        <v>0</v>
      </c>
      <c r="N677" s="41"/>
      <c r="O677" s="41"/>
      <c r="P677" s="41"/>
      <c r="Q677" s="41"/>
      <c r="R677" s="229"/>
      <c r="S677" s="229"/>
      <c r="T677" s="229"/>
      <c r="U677" s="229"/>
      <c r="V677" s="229"/>
      <c r="W677" s="229"/>
      <c r="X677" s="229"/>
      <c r="Y677" s="229"/>
      <c r="Z677" s="229"/>
      <c r="AA677" s="229"/>
      <c r="AB677" s="229"/>
      <c r="AC677" s="229"/>
      <c r="AD677" s="229"/>
      <c r="AE677" s="229"/>
      <c r="AF677" s="229"/>
      <c r="AG677" s="229"/>
      <c r="AH677" s="229"/>
      <c r="AI677" s="229"/>
      <c r="AJ677" s="229"/>
      <c r="AK677" s="229"/>
      <c r="AL677" s="229"/>
      <c r="AM677" s="229"/>
      <c r="AN677" s="229"/>
      <c r="AO677" s="229"/>
      <c r="AP677" s="229"/>
      <c r="AQ677" s="229"/>
      <c r="AR677" s="229"/>
      <c r="AS677" s="229"/>
      <c r="AT677" s="229"/>
      <c r="AU677" s="229"/>
      <c r="AV677" s="229"/>
      <c r="AW677" s="229"/>
      <c r="AX677" s="229"/>
      <c r="AY677" s="229"/>
      <c r="AZ677" s="229"/>
      <c r="BA677" s="229"/>
      <c r="BB677" s="229"/>
      <c r="BC677" s="229"/>
      <c r="BD677" s="229"/>
      <c r="BE677" s="229"/>
      <c r="BF677" s="229"/>
      <c r="BG677" s="229"/>
      <c r="BH677" s="229"/>
      <c r="BI677" s="229"/>
      <c r="BJ677" s="229"/>
      <c r="BK677" s="229"/>
      <c r="BL677" s="229"/>
      <c r="BM677" s="229"/>
      <c r="BN677" s="229"/>
      <c r="BO677" s="229"/>
      <c r="BP677" s="229"/>
      <c r="BQ677" s="229"/>
      <c r="BR677" s="229"/>
      <c r="BS677" s="229"/>
      <c r="BT677" s="229"/>
      <c r="BU677" s="229"/>
      <c r="BV677" s="229"/>
      <c r="BW677" s="229"/>
      <c r="BX677" s="229"/>
      <c r="BY677" s="229"/>
      <c r="BZ677" s="229"/>
      <c r="CA677" s="229"/>
      <c r="CB677" s="229"/>
      <c r="CC677" s="229"/>
      <c r="CD677" s="229"/>
      <c r="CE677" s="229"/>
      <c r="CF677" s="229"/>
      <c r="CG677" s="229"/>
      <c r="CH677" s="229"/>
      <c r="CI677" s="229"/>
      <c r="CJ677" s="229"/>
      <c r="CK677" s="229"/>
      <c r="CL677" s="229"/>
      <c r="CM677" s="229"/>
      <c r="CN677" s="229"/>
      <c r="CO677" s="229"/>
      <c r="CP677" s="229"/>
      <c r="CQ677" s="229"/>
      <c r="CR677" s="229"/>
      <c r="CS677" s="229"/>
      <c r="CT677" s="229"/>
      <c r="CU677" s="229"/>
      <c r="CV677" s="229"/>
      <c r="CW677" s="229"/>
      <c r="CX677" s="229"/>
      <c r="CY677" s="229"/>
      <c r="CZ677" s="229"/>
      <c r="DA677" s="229"/>
      <c r="DB677" s="229"/>
      <c r="DC677" s="229"/>
      <c r="DD677" s="229"/>
      <c r="DE677" s="229"/>
      <c r="DF677" s="229"/>
      <c r="DG677" s="229"/>
      <c r="DH677" s="229"/>
      <c r="DI677" s="229"/>
      <c r="DJ677" s="229"/>
      <c r="DK677" s="229"/>
      <c r="DL677" s="229"/>
      <c r="DM677" s="229"/>
      <c r="DN677" s="229"/>
      <c r="DO677" s="229"/>
      <c r="DP677" s="229"/>
      <c r="DQ677" s="229"/>
      <c r="DR677" s="229"/>
      <c r="DS677" s="229"/>
      <c r="DT677" s="229"/>
      <c r="DU677" s="229"/>
      <c r="DV677" s="229"/>
      <c r="DW677" s="229"/>
      <c r="DX677" s="229"/>
      <c r="DY677" s="229"/>
      <c r="DZ677" s="229"/>
      <c r="EA677" s="229"/>
      <c r="EB677" s="229"/>
      <c r="EC677" s="229"/>
      <c r="ED677" s="229"/>
      <c r="EE677" s="229"/>
      <c r="EF677" s="229"/>
      <c r="EG677" s="229"/>
      <c r="EH677" s="229"/>
      <c r="EI677" s="229"/>
      <c r="EJ677" s="229"/>
      <c r="EK677" s="229"/>
      <c r="EL677" s="229"/>
      <c r="EM677" s="229"/>
      <c r="EN677" s="229"/>
      <c r="EO677" s="229"/>
      <c r="EP677" s="229"/>
      <c r="EQ677" s="229"/>
      <c r="ER677" s="229"/>
      <c r="ES677" s="229"/>
      <c r="ET677" s="229"/>
      <c r="EU677" s="229"/>
      <c r="EV677" s="229"/>
      <c r="EW677" s="229"/>
      <c r="EX677" s="229"/>
      <c r="EY677" s="229"/>
      <c r="EZ677" s="229"/>
      <c r="FA677" s="229"/>
      <c r="FB677" s="229"/>
      <c r="FC677" s="229"/>
      <c r="FD677" s="229"/>
      <c r="FE677" s="229"/>
      <c r="FF677" s="229"/>
      <c r="FG677" s="229"/>
      <c r="FH677" s="229"/>
      <c r="FI677" s="229"/>
      <c r="FJ677" s="229"/>
      <c r="FK677" s="229"/>
      <c r="FL677" s="229"/>
      <c r="FM677" s="229"/>
      <c r="FN677" s="229"/>
      <c r="FO677" s="229"/>
      <c r="FP677" s="229"/>
      <c r="FQ677" s="229"/>
      <c r="FR677" s="229"/>
      <c r="FS677" s="229"/>
      <c r="FT677" s="229"/>
      <c r="FU677" s="229"/>
      <c r="FV677" s="229"/>
      <c r="FW677" s="229"/>
      <c r="FX677" s="229"/>
      <c r="FY677" s="229"/>
      <c r="FZ677" s="229"/>
      <c r="GA677" s="229"/>
      <c r="GB677" s="229"/>
      <c r="GC677" s="229"/>
      <c r="GD677" s="229"/>
      <c r="GE677" s="229"/>
      <c r="GF677" s="229"/>
      <c r="GG677" s="229"/>
      <c r="GH677" s="229"/>
      <c r="GI677" s="229"/>
      <c r="GJ677" s="229"/>
      <c r="GK677" s="229"/>
      <c r="GL677" s="229"/>
      <c r="GM677" s="229"/>
      <c r="GN677" s="229"/>
      <c r="GO677" s="229"/>
      <c r="GP677" s="229"/>
      <c r="GQ677" s="229"/>
      <c r="GR677" s="229"/>
      <c r="GS677" s="229"/>
      <c r="GT677" s="229"/>
      <c r="GU677" s="229"/>
      <c r="GV677" s="229"/>
      <c r="GW677" s="229"/>
      <c r="GX677" s="229"/>
      <c r="GY677" s="229"/>
      <c r="GZ677" s="229"/>
      <c r="HA677" s="229"/>
      <c r="HB677" s="229"/>
      <c r="HC677" s="229"/>
      <c r="HD677" s="229"/>
      <c r="HE677" s="229"/>
      <c r="HF677" s="229"/>
      <c r="HG677" s="229"/>
      <c r="HH677" s="229"/>
      <c r="HI677" s="229"/>
      <c r="HJ677" s="229"/>
      <c r="HK677" s="229"/>
      <c r="HL677" s="229"/>
      <c r="HM677" s="229"/>
      <c r="HN677" s="229"/>
      <c r="HO677" s="229"/>
      <c r="HP677" s="229"/>
      <c r="HQ677" s="229"/>
      <c r="HR677" s="229"/>
      <c r="HS677" s="229"/>
      <c r="HT677" s="229"/>
      <c r="HU677" s="229"/>
      <c r="HV677" s="229"/>
      <c r="HW677" s="229"/>
      <c r="HX677" s="229"/>
      <c r="HY677" s="229"/>
      <c r="HZ677" s="229"/>
      <c r="IA677" s="229"/>
      <c r="IB677" s="229"/>
      <c r="IC677" s="229"/>
      <c r="ID677" s="229"/>
      <c r="IE677" s="229"/>
      <c r="IF677" s="229"/>
      <c r="IG677" s="229"/>
      <c r="IH677" s="229"/>
      <c r="II677" s="229"/>
      <c r="IJ677" s="229"/>
      <c r="IK677" s="229"/>
      <c r="IL677" s="229"/>
      <c r="IM677" s="229"/>
      <c r="IN677" s="229"/>
      <c r="IO677" s="229"/>
    </row>
    <row r="678" spans="1:249">
      <c r="A678" s="41" t="s">
        <v>1969</v>
      </c>
      <c r="B678" s="42" t="s">
        <v>996</v>
      </c>
      <c r="C678" s="45" t="s">
        <v>35</v>
      </c>
      <c r="D678" s="41">
        <f t="shared" si="174"/>
        <v>32</v>
      </c>
      <c r="E678" s="41">
        <f t="shared" si="174"/>
        <v>0</v>
      </c>
      <c r="F678" s="41"/>
      <c r="G678" s="41"/>
      <c r="H678" s="41">
        <v>32</v>
      </c>
      <c r="I678" s="41"/>
      <c r="J678" s="41"/>
      <c r="K678" s="41"/>
      <c r="L678" s="41">
        <f t="shared" si="175"/>
        <v>0</v>
      </c>
      <c r="M678" s="41">
        <f t="shared" si="175"/>
        <v>0</v>
      </c>
      <c r="N678" s="41"/>
      <c r="O678" s="41"/>
      <c r="P678" s="41"/>
      <c r="Q678" s="41"/>
      <c r="R678" s="229"/>
      <c r="S678" s="229"/>
      <c r="T678" s="229"/>
      <c r="U678" s="229"/>
      <c r="V678" s="229"/>
      <c r="W678" s="229"/>
      <c r="X678" s="229"/>
      <c r="Y678" s="229"/>
      <c r="Z678" s="229"/>
      <c r="AA678" s="229"/>
      <c r="AB678" s="229"/>
      <c r="AC678" s="229"/>
      <c r="AD678" s="229"/>
      <c r="AE678" s="229"/>
      <c r="AF678" s="229"/>
      <c r="AG678" s="229"/>
      <c r="AH678" s="229"/>
      <c r="AI678" s="229"/>
      <c r="AJ678" s="229"/>
      <c r="AK678" s="229"/>
      <c r="AL678" s="229"/>
      <c r="AM678" s="229"/>
      <c r="AN678" s="229"/>
      <c r="AO678" s="229"/>
      <c r="AP678" s="229"/>
      <c r="AQ678" s="229"/>
      <c r="AR678" s="229"/>
      <c r="AS678" s="229"/>
      <c r="AT678" s="229"/>
      <c r="AU678" s="229"/>
      <c r="AV678" s="229"/>
      <c r="AW678" s="229"/>
      <c r="AX678" s="229"/>
      <c r="AY678" s="229"/>
      <c r="AZ678" s="229"/>
      <c r="BA678" s="229"/>
      <c r="BB678" s="229"/>
      <c r="BC678" s="229"/>
      <c r="BD678" s="229"/>
      <c r="BE678" s="229"/>
      <c r="BF678" s="229"/>
      <c r="BG678" s="229"/>
      <c r="BH678" s="229"/>
      <c r="BI678" s="229"/>
      <c r="BJ678" s="229"/>
      <c r="BK678" s="229"/>
      <c r="BL678" s="229"/>
      <c r="BM678" s="229"/>
      <c r="BN678" s="229"/>
      <c r="BO678" s="229"/>
      <c r="BP678" s="229"/>
      <c r="BQ678" s="229"/>
      <c r="BR678" s="229"/>
      <c r="BS678" s="229"/>
      <c r="BT678" s="229"/>
      <c r="BU678" s="229"/>
      <c r="BV678" s="229"/>
      <c r="BW678" s="229"/>
      <c r="BX678" s="229"/>
      <c r="BY678" s="229"/>
      <c r="BZ678" s="229"/>
      <c r="CA678" s="229"/>
      <c r="CB678" s="229"/>
      <c r="CC678" s="229"/>
      <c r="CD678" s="229"/>
      <c r="CE678" s="229"/>
      <c r="CF678" s="229"/>
      <c r="CG678" s="229"/>
      <c r="CH678" s="229"/>
      <c r="CI678" s="229"/>
      <c r="CJ678" s="229"/>
      <c r="CK678" s="229"/>
      <c r="CL678" s="229"/>
      <c r="CM678" s="229"/>
      <c r="CN678" s="229"/>
      <c r="CO678" s="229"/>
      <c r="CP678" s="229"/>
      <c r="CQ678" s="229"/>
      <c r="CR678" s="229"/>
      <c r="CS678" s="229"/>
      <c r="CT678" s="229"/>
      <c r="CU678" s="229"/>
      <c r="CV678" s="229"/>
      <c r="CW678" s="229"/>
      <c r="CX678" s="229"/>
      <c r="CY678" s="229"/>
      <c r="CZ678" s="229"/>
      <c r="DA678" s="229"/>
      <c r="DB678" s="229"/>
      <c r="DC678" s="229"/>
      <c r="DD678" s="229"/>
      <c r="DE678" s="229"/>
      <c r="DF678" s="229"/>
      <c r="DG678" s="229"/>
      <c r="DH678" s="229"/>
      <c r="DI678" s="229"/>
      <c r="DJ678" s="229"/>
      <c r="DK678" s="229"/>
      <c r="DL678" s="229"/>
      <c r="DM678" s="229"/>
      <c r="DN678" s="229"/>
      <c r="DO678" s="229"/>
      <c r="DP678" s="229"/>
      <c r="DQ678" s="229"/>
      <c r="DR678" s="229"/>
      <c r="DS678" s="229"/>
      <c r="DT678" s="229"/>
      <c r="DU678" s="229"/>
      <c r="DV678" s="229"/>
      <c r="DW678" s="229"/>
      <c r="DX678" s="229"/>
      <c r="DY678" s="229"/>
      <c r="DZ678" s="229"/>
      <c r="EA678" s="229"/>
      <c r="EB678" s="229"/>
      <c r="EC678" s="229"/>
      <c r="ED678" s="229"/>
      <c r="EE678" s="229"/>
      <c r="EF678" s="229"/>
      <c r="EG678" s="229"/>
      <c r="EH678" s="229"/>
      <c r="EI678" s="229"/>
      <c r="EJ678" s="229"/>
      <c r="EK678" s="229"/>
      <c r="EL678" s="229"/>
      <c r="EM678" s="229"/>
      <c r="EN678" s="229"/>
      <c r="EO678" s="229"/>
      <c r="EP678" s="229"/>
      <c r="EQ678" s="229"/>
      <c r="ER678" s="229"/>
      <c r="ES678" s="229"/>
      <c r="ET678" s="229"/>
      <c r="EU678" s="229"/>
      <c r="EV678" s="229"/>
      <c r="EW678" s="229"/>
      <c r="EX678" s="229"/>
      <c r="EY678" s="229"/>
      <c r="EZ678" s="229"/>
      <c r="FA678" s="229"/>
      <c r="FB678" s="229"/>
      <c r="FC678" s="229"/>
      <c r="FD678" s="229"/>
      <c r="FE678" s="229"/>
      <c r="FF678" s="229"/>
      <c r="FG678" s="229"/>
      <c r="FH678" s="229"/>
      <c r="FI678" s="229"/>
      <c r="FJ678" s="229"/>
      <c r="FK678" s="229"/>
      <c r="FL678" s="229"/>
      <c r="FM678" s="229"/>
      <c r="FN678" s="229"/>
      <c r="FO678" s="229"/>
      <c r="FP678" s="229"/>
      <c r="FQ678" s="229"/>
      <c r="FR678" s="229"/>
      <c r="FS678" s="229"/>
      <c r="FT678" s="229"/>
      <c r="FU678" s="229"/>
      <c r="FV678" s="229"/>
      <c r="FW678" s="229"/>
      <c r="FX678" s="229"/>
      <c r="FY678" s="229"/>
      <c r="FZ678" s="229"/>
      <c r="GA678" s="229"/>
      <c r="GB678" s="229"/>
      <c r="GC678" s="229"/>
      <c r="GD678" s="229"/>
      <c r="GE678" s="229"/>
      <c r="GF678" s="229"/>
      <c r="GG678" s="229"/>
      <c r="GH678" s="229"/>
      <c r="GI678" s="229"/>
      <c r="GJ678" s="229"/>
      <c r="GK678" s="229"/>
      <c r="GL678" s="229"/>
      <c r="GM678" s="229"/>
      <c r="GN678" s="229"/>
      <c r="GO678" s="229"/>
      <c r="GP678" s="229"/>
      <c r="GQ678" s="229"/>
      <c r="GR678" s="229"/>
      <c r="GS678" s="229"/>
      <c r="GT678" s="229"/>
      <c r="GU678" s="229"/>
      <c r="GV678" s="229"/>
      <c r="GW678" s="229"/>
      <c r="GX678" s="229"/>
      <c r="GY678" s="229"/>
      <c r="GZ678" s="229"/>
      <c r="HA678" s="229"/>
      <c r="HB678" s="229"/>
      <c r="HC678" s="229"/>
      <c r="HD678" s="229"/>
      <c r="HE678" s="229"/>
      <c r="HF678" s="229"/>
      <c r="HG678" s="229"/>
      <c r="HH678" s="229"/>
      <c r="HI678" s="229"/>
      <c r="HJ678" s="229"/>
      <c r="HK678" s="229"/>
      <c r="HL678" s="229"/>
      <c r="HM678" s="229"/>
      <c r="HN678" s="229"/>
      <c r="HO678" s="229"/>
      <c r="HP678" s="229"/>
      <c r="HQ678" s="229"/>
      <c r="HR678" s="229"/>
      <c r="HS678" s="229"/>
      <c r="HT678" s="229"/>
      <c r="HU678" s="229"/>
      <c r="HV678" s="229"/>
      <c r="HW678" s="229"/>
      <c r="HX678" s="229"/>
      <c r="HY678" s="229"/>
      <c r="HZ678" s="229"/>
      <c r="IA678" s="229"/>
      <c r="IB678" s="229"/>
      <c r="IC678" s="229"/>
      <c r="ID678" s="229"/>
      <c r="IE678" s="229"/>
      <c r="IF678" s="229"/>
      <c r="IG678" s="229"/>
      <c r="IH678" s="229"/>
      <c r="II678" s="229"/>
      <c r="IJ678" s="229"/>
      <c r="IK678" s="229"/>
      <c r="IL678" s="229"/>
      <c r="IM678" s="229"/>
      <c r="IN678" s="229"/>
      <c r="IO678" s="229"/>
    </row>
    <row r="679" spans="1:249">
      <c r="A679" s="33" t="s">
        <v>228</v>
      </c>
      <c r="B679" s="259" t="s">
        <v>86</v>
      </c>
      <c r="C679" s="45" t="s">
        <v>37</v>
      </c>
      <c r="D679" s="41">
        <f t="shared" si="174"/>
        <v>9</v>
      </c>
      <c r="E679" s="41">
        <f t="shared" si="174"/>
        <v>7</v>
      </c>
      <c r="F679" s="41"/>
      <c r="G679" s="41"/>
      <c r="H679" s="41">
        <v>9</v>
      </c>
      <c r="I679" s="41">
        <v>7</v>
      </c>
      <c r="J679" s="41"/>
      <c r="K679" s="41"/>
      <c r="L679" s="41">
        <f t="shared" si="175"/>
        <v>0</v>
      </c>
      <c r="M679" s="41">
        <f t="shared" si="175"/>
        <v>0</v>
      </c>
      <c r="N679" s="41"/>
      <c r="O679" s="41"/>
      <c r="P679" s="41"/>
      <c r="Q679" s="41"/>
      <c r="R679" s="229"/>
      <c r="S679" s="229"/>
      <c r="T679" s="229"/>
      <c r="U679" s="229"/>
      <c r="V679" s="229"/>
      <c r="W679" s="229"/>
      <c r="X679" s="229"/>
      <c r="Y679" s="229"/>
      <c r="Z679" s="229"/>
      <c r="AA679" s="229"/>
      <c r="AB679" s="229"/>
      <c r="AC679" s="229"/>
      <c r="AD679" s="229"/>
      <c r="AE679" s="229"/>
      <c r="AF679" s="229"/>
      <c r="AG679" s="229"/>
      <c r="AH679" s="229"/>
      <c r="AI679" s="229"/>
      <c r="AJ679" s="229"/>
      <c r="AK679" s="229"/>
      <c r="AL679" s="229"/>
      <c r="AM679" s="229"/>
      <c r="AN679" s="229"/>
      <c r="AO679" s="229"/>
      <c r="AP679" s="229"/>
      <c r="AQ679" s="229"/>
      <c r="AR679" s="229"/>
      <c r="AS679" s="229"/>
      <c r="AT679" s="229"/>
      <c r="AU679" s="229"/>
      <c r="AV679" s="229"/>
      <c r="AW679" s="229"/>
      <c r="AX679" s="229"/>
      <c r="AY679" s="229"/>
      <c r="AZ679" s="229"/>
      <c r="BA679" s="229"/>
      <c r="BB679" s="229"/>
      <c r="BC679" s="229"/>
      <c r="BD679" s="229"/>
      <c r="BE679" s="229"/>
      <c r="BF679" s="229"/>
      <c r="BG679" s="229"/>
      <c r="BH679" s="229"/>
      <c r="BI679" s="229"/>
      <c r="BJ679" s="229"/>
      <c r="BK679" s="229"/>
      <c r="BL679" s="229"/>
      <c r="BM679" s="229"/>
      <c r="BN679" s="229"/>
      <c r="BO679" s="229"/>
      <c r="BP679" s="229"/>
      <c r="BQ679" s="229"/>
      <c r="BR679" s="229"/>
      <c r="BS679" s="229"/>
      <c r="BT679" s="229"/>
      <c r="BU679" s="229"/>
      <c r="BV679" s="229"/>
      <c r="BW679" s="229"/>
      <c r="BX679" s="229"/>
      <c r="BY679" s="229"/>
      <c r="BZ679" s="229"/>
      <c r="CA679" s="229"/>
      <c r="CB679" s="229"/>
      <c r="CC679" s="229"/>
      <c r="CD679" s="229"/>
      <c r="CE679" s="229"/>
      <c r="CF679" s="229"/>
      <c r="CG679" s="229"/>
      <c r="CH679" s="229"/>
      <c r="CI679" s="229"/>
      <c r="CJ679" s="229"/>
      <c r="CK679" s="229"/>
      <c r="CL679" s="229"/>
      <c r="CM679" s="229"/>
      <c r="CN679" s="229"/>
      <c r="CO679" s="229"/>
      <c r="CP679" s="229"/>
      <c r="CQ679" s="229"/>
      <c r="CR679" s="229"/>
      <c r="CS679" s="229"/>
      <c r="CT679" s="229"/>
      <c r="CU679" s="229"/>
      <c r="CV679" s="229"/>
      <c r="CW679" s="229"/>
      <c r="CX679" s="229"/>
      <c r="CY679" s="229"/>
      <c r="CZ679" s="229"/>
      <c r="DA679" s="229"/>
      <c r="DB679" s="229"/>
      <c r="DC679" s="229"/>
      <c r="DD679" s="229"/>
      <c r="DE679" s="229"/>
      <c r="DF679" s="229"/>
      <c r="DG679" s="229"/>
      <c r="DH679" s="229"/>
      <c r="DI679" s="229"/>
      <c r="DJ679" s="229"/>
      <c r="DK679" s="229"/>
      <c r="DL679" s="229"/>
      <c r="DM679" s="229"/>
      <c r="DN679" s="229"/>
      <c r="DO679" s="229"/>
      <c r="DP679" s="229"/>
      <c r="DQ679" s="229"/>
      <c r="DR679" s="229"/>
      <c r="DS679" s="229"/>
      <c r="DT679" s="229"/>
      <c r="DU679" s="229"/>
      <c r="DV679" s="229"/>
      <c r="DW679" s="229"/>
      <c r="DX679" s="229"/>
      <c r="DY679" s="229"/>
      <c r="DZ679" s="229"/>
      <c r="EA679" s="229"/>
      <c r="EB679" s="229"/>
      <c r="EC679" s="229"/>
      <c r="ED679" s="229"/>
      <c r="EE679" s="229"/>
      <c r="EF679" s="229"/>
      <c r="EG679" s="229"/>
      <c r="EH679" s="229"/>
      <c r="EI679" s="229"/>
      <c r="EJ679" s="229"/>
      <c r="EK679" s="229"/>
      <c r="EL679" s="229"/>
      <c r="EM679" s="229"/>
      <c r="EN679" s="229"/>
      <c r="EO679" s="229"/>
      <c r="EP679" s="229"/>
      <c r="EQ679" s="229"/>
      <c r="ER679" s="229"/>
      <c r="ES679" s="229"/>
      <c r="ET679" s="229"/>
      <c r="EU679" s="229"/>
      <c r="EV679" s="229"/>
      <c r="EW679" s="229"/>
      <c r="EX679" s="229"/>
      <c r="EY679" s="229"/>
      <c r="EZ679" s="229"/>
      <c r="FA679" s="229"/>
      <c r="FB679" s="229"/>
      <c r="FC679" s="229"/>
      <c r="FD679" s="229"/>
      <c r="FE679" s="229"/>
      <c r="FF679" s="229"/>
      <c r="FG679" s="229"/>
      <c r="FH679" s="229"/>
      <c r="FI679" s="229"/>
      <c r="FJ679" s="229"/>
      <c r="FK679" s="229"/>
      <c r="FL679" s="229"/>
      <c r="FM679" s="229"/>
      <c r="FN679" s="229"/>
      <c r="FO679" s="229"/>
      <c r="FP679" s="229"/>
      <c r="FQ679" s="229"/>
      <c r="FR679" s="229"/>
      <c r="FS679" s="229"/>
      <c r="FT679" s="229"/>
      <c r="FU679" s="229"/>
      <c r="FV679" s="229"/>
      <c r="FW679" s="229"/>
      <c r="FX679" s="229"/>
      <c r="FY679" s="229"/>
      <c r="FZ679" s="229"/>
      <c r="GA679" s="229"/>
      <c r="GB679" s="229"/>
      <c r="GC679" s="229"/>
      <c r="GD679" s="229"/>
      <c r="GE679" s="229"/>
      <c r="GF679" s="229"/>
      <c r="GG679" s="229"/>
      <c r="GH679" s="229"/>
      <c r="GI679" s="229"/>
      <c r="GJ679" s="229"/>
      <c r="GK679" s="229"/>
      <c r="GL679" s="229"/>
      <c r="GM679" s="229"/>
      <c r="GN679" s="229"/>
      <c r="GO679" s="229"/>
      <c r="GP679" s="229"/>
      <c r="GQ679" s="229"/>
      <c r="GR679" s="229"/>
      <c r="GS679" s="229"/>
      <c r="GT679" s="229"/>
      <c r="GU679" s="229"/>
      <c r="GV679" s="229"/>
      <c r="GW679" s="229"/>
      <c r="GX679" s="229"/>
      <c r="GY679" s="229"/>
      <c r="GZ679" s="229"/>
      <c r="HA679" s="229"/>
      <c r="HB679" s="229"/>
      <c r="HC679" s="229"/>
      <c r="HD679" s="229"/>
      <c r="HE679" s="229"/>
      <c r="HF679" s="229"/>
      <c r="HG679" s="229"/>
      <c r="HH679" s="229"/>
      <c r="HI679" s="229"/>
      <c r="HJ679" s="229"/>
      <c r="HK679" s="229"/>
      <c r="HL679" s="229"/>
      <c r="HM679" s="229"/>
      <c r="HN679" s="229"/>
      <c r="HO679" s="229"/>
      <c r="HP679" s="229"/>
      <c r="HQ679" s="229"/>
      <c r="HR679" s="229"/>
      <c r="HS679" s="229"/>
      <c r="HT679" s="229"/>
      <c r="HU679" s="229"/>
      <c r="HV679" s="229"/>
      <c r="HW679" s="229"/>
      <c r="HX679" s="229"/>
      <c r="HY679" s="229"/>
      <c r="HZ679" s="229"/>
      <c r="IA679" s="229"/>
      <c r="IB679" s="229"/>
      <c r="IC679" s="229"/>
      <c r="ID679" s="229"/>
      <c r="IE679" s="229"/>
      <c r="IF679" s="229"/>
      <c r="IG679" s="229"/>
      <c r="IH679" s="229"/>
      <c r="II679" s="229"/>
      <c r="IJ679" s="229"/>
      <c r="IK679" s="229"/>
      <c r="IL679" s="229"/>
      <c r="IM679" s="229"/>
      <c r="IN679" s="229"/>
      <c r="IO679" s="229"/>
    </row>
    <row r="680" spans="1:249" ht="28.5">
      <c r="A680" s="35" t="s">
        <v>168</v>
      </c>
      <c r="B680" s="259" t="s">
        <v>1856</v>
      </c>
      <c r="C680" s="45" t="s">
        <v>1982</v>
      </c>
      <c r="D680" s="41">
        <f t="shared" si="174"/>
        <v>0</v>
      </c>
      <c r="E680" s="41">
        <f t="shared" si="174"/>
        <v>0</v>
      </c>
      <c r="F680" s="41"/>
      <c r="G680" s="41"/>
      <c r="H680" s="41"/>
      <c r="I680" s="41"/>
      <c r="J680" s="41"/>
      <c r="K680" s="41"/>
      <c r="L680" s="41">
        <f t="shared" si="175"/>
        <v>0</v>
      </c>
      <c r="M680" s="41">
        <f t="shared" si="175"/>
        <v>0</v>
      </c>
      <c r="N680" s="41"/>
      <c r="O680" s="41"/>
      <c r="P680" s="41"/>
      <c r="Q680" s="41"/>
      <c r="R680" s="229"/>
      <c r="S680" s="229"/>
      <c r="T680" s="229"/>
      <c r="U680" s="229"/>
      <c r="V680" s="229"/>
      <c r="W680" s="229"/>
      <c r="X680" s="229"/>
      <c r="Y680" s="229"/>
      <c r="Z680" s="229"/>
      <c r="AA680" s="229"/>
      <c r="AB680" s="229"/>
      <c r="AC680" s="229"/>
      <c r="AD680" s="229"/>
      <c r="AE680" s="229"/>
      <c r="AF680" s="229"/>
      <c r="AG680" s="229"/>
      <c r="AH680" s="229"/>
      <c r="AI680" s="229"/>
      <c r="AJ680" s="229"/>
      <c r="AK680" s="229"/>
      <c r="AL680" s="229"/>
      <c r="AM680" s="229"/>
      <c r="AN680" s="229"/>
      <c r="AO680" s="229"/>
      <c r="AP680" s="229"/>
      <c r="AQ680" s="229"/>
      <c r="AR680" s="229"/>
      <c r="AS680" s="229"/>
      <c r="AT680" s="229"/>
      <c r="AU680" s="229"/>
      <c r="AV680" s="229"/>
      <c r="AW680" s="229"/>
      <c r="AX680" s="229"/>
      <c r="AY680" s="229"/>
      <c r="AZ680" s="229"/>
      <c r="BA680" s="229"/>
      <c r="BB680" s="229"/>
      <c r="BC680" s="229"/>
      <c r="BD680" s="229"/>
      <c r="BE680" s="229"/>
      <c r="BF680" s="229"/>
      <c r="BG680" s="229"/>
      <c r="BH680" s="229"/>
      <c r="BI680" s="229"/>
      <c r="BJ680" s="229"/>
      <c r="BK680" s="229"/>
      <c r="BL680" s="229"/>
      <c r="BM680" s="229"/>
      <c r="BN680" s="229"/>
      <c r="BO680" s="229"/>
      <c r="BP680" s="229"/>
      <c r="BQ680" s="229"/>
      <c r="BR680" s="229"/>
      <c r="BS680" s="229"/>
      <c r="BT680" s="229"/>
      <c r="BU680" s="229"/>
      <c r="BV680" s="229"/>
      <c r="BW680" s="229"/>
      <c r="BX680" s="229"/>
      <c r="BY680" s="229"/>
      <c r="BZ680" s="229"/>
      <c r="CA680" s="229"/>
      <c r="CB680" s="229"/>
      <c r="CC680" s="229"/>
      <c r="CD680" s="229"/>
      <c r="CE680" s="229"/>
      <c r="CF680" s="229"/>
      <c r="CG680" s="229"/>
      <c r="CH680" s="229"/>
      <c r="CI680" s="229"/>
      <c r="CJ680" s="229"/>
      <c r="CK680" s="229"/>
      <c r="CL680" s="229"/>
      <c r="CM680" s="229"/>
      <c r="CN680" s="229"/>
      <c r="CO680" s="229"/>
      <c r="CP680" s="229"/>
      <c r="CQ680" s="229"/>
      <c r="CR680" s="229"/>
      <c r="CS680" s="229"/>
      <c r="CT680" s="229"/>
      <c r="CU680" s="229"/>
      <c r="CV680" s="229"/>
      <c r="CW680" s="229"/>
      <c r="CX680" s="229"/>
      <c r="CY680" s="229"/>
      <c r="CZ680" s="229"/>
      <c r="DA680" s="229"/>
      <c r="DB680" s="229"/>
      <c r="DC680" s="229"/>
      <c r="DD680" s="229"/>
      <c r="DE680" s="229"/>
      <c r="DF680" s="229"/>
      <c r="DG680" s="229"/>
      <c r="DH680" s="229"/>
      <c r="DI680" s="229"/>
      <c r="DJ680" s="229"/>
      <c r="DK680" s="229"/>
      <c r="DL680" s="229"/>
      <c r="DM680" s="229"/>
      <c r="DN680" s="229"/>
      <c r="DO680" s="229"/>
      <c r="DP680" s="229"/>
      <c r="DQ680" s="229"/>
      <c r="DR680" s="229"/>
      <c r="DS680" s="229"/>
      <c r="DT680" s="229"/>
      <c r="DU680" s="229"/>
      <c r="DV680" s="229"/>
      <c r="DW680" s="229"/>
      <c r="DX680" s="229"/>
      <c r="DY680" s="229"/>
      <c r="DZ680" s="229"/>
      <c r="EA680" s="229"/>
      <c r="EB680" s="229"/>
      <c r="EC680" s="229"/>
      <c r="ED680" s="229"/>
      <c r="EE680" s="229"/>
      <c r="EF680" s="229"/>
      <c r="EG680" s="229"/>
      <c r="EH680" s="229"/>
      <c r="EI680" s="229"/>
      <c r="EJ680" s="229"/>
      <c r="EK680" s="229"/>
      <c r="EL680" s="229"/>
      <c r="EM680" s="229"/>
      <c r="EN680" s="229"/>
      <c r="EO680" s="229"/>
      <c r="EP680" s="229"/>
      <c r="EQ680" s="229"/>
      <c r="ER680" s="229"/>
      <c r="ES680" s="229"/>
      <c r="ET680" s="229"/>
      <c r="EU680" s="229"/>
      <c r="EV680" s="229"/>
      <c r="EW680" s="229"/>
      <c r="EX680" s="229"/>
      <c r="EY680" s="229"/>
      <c r="EZ680" s="229"/>
      <c r="FA680" s="229"/>
      <c r="FB680" s="229"/>
      <c r="FC680" s="229"/>
      <c r="FD680" s="229"/>
      <c r="FE680" s="229"/>
      <c r="FF680" s="229"/>
      <c r="FG680" s="229"/>
      <c r="FH680" s="229"/>
      <c r="FI680" s="229"/>
      <c r="FJ680" s="229"/>
      <c r="FK680" s="229"/>
      <c r="FL680" s="229"/>
      <c r="FM680" s="229"/>
      <c r="FN680" s="229"/>
      <c r="FO680" s="229"/>
      <c r="FP680" s="229"/>
      <c r="FQ680" s="229"/>
      <c r="FR680" s="229"/>
      <c r="FS680" s="229"/>
      <c r="FT680" s="229"/>
      <c r="FU680" s="229"/>
      <c r="FV680" s="229"/>
      <c r="FW680" s="229"/>
      <c r="FX680" s="229"/>
      <c r="FY680" s="229"/>
      <c r="FZ680" s="229"/>
      <c r="GA680" s="229"/>
      <c r="GB680" s="229"/>
      <c r="GC680" s="229"/>
      <c r="GD680" s="229"/>
      <c r="GE680" s="229"/>
      <c r="GF680" s="229"/>
      <c r="GG680" s="229"/>
      <c r="GH680" s="229"/>
      <c r="GI680" s="229"/>
      <c r="GJ680" s="229"/>
      <c r="GK680" s="229"/>
      <c r="GL680" s="229"/>
      <c r="GM680" s="229"/>
      <c r="GN680" s="229"/>
      <c r="GO680" s="229"/>
      <c r="GP680" s="229"/>
      <c r="GQ680" s="229"/>
      <c r="GR680" s="229"/>
      <c r="GS680" s="229"/>
      <c r="GT680" s="229"/>
      <c r="GU680" s="229"/>
      <c r="GV680" s="229"/>
      <c r="GW680" s="229"/>
      <c r="GX680" s="229"/>
      <c r="GY680" s="229"/>
      <c r="GZ680" s="229"/>
      <c r="HA680" s="229"/>
      <c r="HB680" s="229"/>
      <c r="HC680" s="229"/>
      <c r="HD680" s="229"/>
      <c r="HE680" s="229"/>
      <c r="HF680" s="229"/>
      <c r="HG680" s="229"/>
      <c r="HH680" s="229"/>
      <c r="HI680" s="229"/>
      <c r="HJ680" s="229"/>
      <c r="HK680" s="229"/>
      <c r="HL680" s="229"/>
      <c r="HM680" s="229"/>
      <c r="HN680" s="229"/>
      <c r="HO680" s="229"/>
      <c r="HP680" s="229"/>
      <c r="HQ680" s="229"/>
      <c r="HR680" s="229"/>
      <c r="HS680" s="229"/>
      <c r="HT680" s="229"/>
      <c r="HU680" s="229"/>
      <c r="HV680" s="229"/>
      <c r="HW680" s="229"/>
      <c r="HX680" s="229"/>
      <c r="HY680" s="229"/>
      <c r="HZ680" s="229"/>
      <c r="IA680" s="229"/>
      <c r="IB680" s="229"/>
      <c r="IC680" s="229"/>
      <c r="ID680" s="229"/>
      <c r="IE680" s="229"/>
      <c r="IF680" s="229"/>
      <c r="IG680" s="229"/>
      <c r="IH680" s="229"/>
      <c r="II680" s="229"/>
      <c r="IJ680" s="229"/>
      <c r="IK680" s="229"/>
      <c r="IL680" s="229"/>
      <c r="IM680" s="229"/>
      <c r="IN680" s="229"/>
      <c r="IO680" s="229"/>
    </row>
    <row r="681" spans="1:249" ht="28.5">
      <c r="A681" s="41" t="s">
        <v>1411</v>
      </c>
      <c r="B681" s="259" t="s">
        <v>1995</v>
      </c>
      <c r="C681" s="45" t="s">
        <v>40</v>
      </c>
      <c r="D681" s="41">
        <f t="shared" si="174"/>
        <v>0</v>
      </c>
      <c r="E681" s="41">
        <f t="shared" si="174"/>
        <v>0</v>
      </c>
      <c r="F681" s="41"/>
      <c r="G681" s="41"/>
      <c r="H681" s="41"/>
      <c r="I681" s="41"/>
      <c r="J681" s="41"/>
      <c r="K681" s="41"/>
      <c r="L681" s="41">
        <f t="shared" si="175"/>
        <v>0</v>
      </c>
      <c r="M681" s="41">
        <f t="shared" si="175"/>
        <v>0</v>
      </c>
      <c r="N681" s="41"/>
      <c r="O681" s="41"/>
      <c r="P681" s="41"/>
      <c r="Q681" s="41"/>
      <c r="R681" s="229"/>
      <c r="S681" s="229"/>
      <c r="T681" s="229"/>
      <c r="U681" s="229"/>
      <c r="V681" s="229"/>
      <c r="W681" s="229"/>
      <c r="X681" s="229"/>
      <c r="Y681" s="229"/>
      <c r="Z681" s="229"/>
      <c r="AA681" s="229"/>
      <c r="AB681" s="229"/>
      <c r="AC681" s="229"/>
      <c r="AD681" s="229"/>
      <c r="AE681" s="229"/>
      <c r="AF681" s="229"/>
      <c r="AG681" s="229"/>
      <c r="AH681" s="229"/>
      <c r="AI681" s="229"/>
      <c r="AJ681" s="229"/>
      <c r="AK681" s="229"/>
      <c r="AL681" s="229"/>
      <c r="AM681" s="229"/>
      <c r="AN681" s="229"/>
      <c r="AO681" s="229"/>
      <c r="AP681" s="229"/>
      <c r="AQ681" s="229"/>
      <c r="AR681" s="229"/>
      <c r="AS681" s="229"/>
      <c r="AT681" s="229"/>
      <c r="AU681" s="229"/>
      <c r="AV681" s="229"/>
      <c r="AW681" s="229"/>
      <c r="AX681" s="229"/>
      <c r="AY681" s="229"/>
      <c r="AZ681" s="229"/>
      <c r="BA681" s="229"/>
      <c r="BB681" s="229"/>
      <c r="BC681" s="229"/>
      <c r="BD681" s="229"/>
      <c r="BE681" s="229"/>
      <c r="BF681" s="229"/>
      <c r="BG681" s="229"/>
      <c r="BH681" s="229"/>
      <c r="BI681" s="229"/>
      <c r="BJ681" s="229"/>
      <c r="BK681" s="229"/>
      <c r="BL681" s="229"/>
      <c r="BM681" s="229"/>
      <c r="BN681" s="229"/>
      <c r="BO681" s="229"/>
      <c r="BP681" s="229"/>
      <c r="BQ681" s="229"/>
      <c r="BR681" s="229"/>
      <c r="BS681" s="229"/>
      <c r="BT681" s="229"/>
      <c r="BU681" s="229"/>
      <c r="BV681" s="229"/>
      <c r="BW681" s="229"/>
      <c r="BX681" s="229"/>
      <c r="BY681" s="229"/>
      <c r="BZ681" s="229"/>
      <c r="CA681" s="229"/>
      <c r="CB681" s="229"/>
      <c r="CC681" s="229"/>
      <c r="CD681" s="229"/>
      <c r="CE681" s="229"/>
      <c r="CF681" s="229"/>
      <c r="CG681" s="229"/>
      <c r="CH681" s="229"/>
      <c r="CI681" s="229"/>
      <c r="CJ681" s="229"/>
      <c r="CK681" s="229"/>
      <c r="CL681" s="229"/>
      <c r="CM681" s="229"/>
      <c r="CN681" s="229"/>
      <c r="CO681" s="229"/>
      <c r="CP681" s="229"/>
      <c r="CQ681" s="229"/>
      <c r="CR681" s="229"/>
      <c r="CS681" s="229"/>
      <c r="CT681" s="229"/>
      <c r="CU681" s="229"/>
      <c r="CV681" s="229"/>
      <c r="CW681" s="229"/>
      <c r="CX681" s="229"/>
      <c r="CY681" s="229"/>
      <c r="CZ681" s="229"/>
      <c r="DA681" s="229"/>
      <c r="DB681" s="229"/>
      <c r="DC681" s="229"/>
      <c r="DD681" s="229"/>
      <c r="DE681" s="229"/>
      <c r="DF681" s="229"/>
      <c r="DG681" s="229"/>
      <c r="DH681" s="229"/>
      <c r="DI681" s="229"/>
      <c r="DJ681" s="229"/>
      <c r="DK681" s="229"/>
      <c r="DL681" s="229"/>
      <c r="DM681" s="229"/>
      <c r="DN681" s="229"/>
      <c r="DO681" s="229"/>
      <c r="DP681" s="229"/>
      <c r="DQ681" s="229"/>
      <c r="DR681" s="229"/>
      <c r="DS681" s="229"/>
      <c r="DT681" s="229"/>
      <c r="DU681" s="229"/>
      <c r="DV681" s="229"/>
      <c r="DW681" s="229"/>
      <c r="DX681" s="229"/>
      <c r="DY681" s="229"/>
      <c r="DZ681" s="229"/>
      <c r="EA681" s="229"/>
      <c r="EB681" s="229"/>
      <c r="EC681" s="229"/>
      <c r="ED681" s="229"/>
      <c r="EE681" s="229"/>
      <c r="EF681" s="229"/>
      <c r="EG681" s="229"/>
      <c r="EH681" s="229"/>
      <c r="EI681" s="229"/>
      <c r="EJ681" s="229"/>
      <c r="EK681" s="229"/>
      <c r="EL681" s="229"/>
      <c r="EM681" s="229"/>
      <c r="EN681" s="229"/>
      <c r="EO681" s="229"/>
      <c r="EP681" s="229"/>
      <c r="EQ681" s="229"/>
      <c r="ER681" s="229"/>
      <c r="ES681" s="229"/>
      <c r="ET681" s="229"/>
      <c r="EU681" s="229"/>
      <c r="EV681" s="229"/>
      <c r="EW681" s="229"/>
      <c r="EX681" s="229"/>
      <c r="EY681" s="229"/>
      <c r="EZ681" s="229"/>
      <c r="FA681" s="229"/>
      <c r="FB681" s="229"/>
      <c r="FC681" s="229"/>
      <c r="FD681" s="229"/>
      <c r="FE681" s="229"/>
      <c r="FF681" s="229"/>
      <c r="FG681" s="229"/>
      <c r="FH681" s="229"/>
      <c r="FI681" s="229"/>
      <c r="FJ681" s="229"/>
      <c r="FK681" s="229"/>
      <c r="FL681" s="229"/>
      <c r="FM681" s="229"/>
      <c r="FN681" s="229"/>
      <c r="FO681" s="229"/>
      <c r="FP681" s="229"/>
      <c r="FQ681" s="229"/>
      <c r="FR681" s="229"/>
      <c r="FS681" s="229"/>
      <c r="FT681" s="229"/>
      <c r="FU681" s="229"/>
      <c r="FV681" s="229"/>
      <c r="FW681" s="229"/>
      <c r="FX681" s="229"/>
      <c r="FY681" s="229"/>
      <c r="FZ681" s="229"/>
      <c r="GA681" s="229"/>
      <c r="GB681" s="229"/>
      <c r="GC681" s="229"/>
      <c r="GD681" s="229"/>
      <c r="GE681" s="229"/>
      <c r="GF681" s="229"/>
      <c r="GG681" s="229"/>
      <c r="GH681" s="229"/>
      <c r="GI681" s="229"/>
      <c r="GJ681" s="229"/>
      <c r="GK681" s="229"/>
      <c r="GL681" s="229"/>
      <c r="GM681" s="229"/>
      <c r="GN681" s="229"/>
      <c r="GO681" s="229"/>
      <c r="GP681" s="229"/>
      <c r="GQ681" s="229"/>
      <c r="GR681" s="229"/>
      <c r="GS681" s="229"/>
      <c r="GT681" s="229"/>
      <c r="GU681" s="229"/>
      <c r="GV681" s="229"/>
      <c r="GW681" s="229"/>
      <c r="GX681" s="229"/>
      <c r="GY681" s="229"/>
      <c r="GZ681" s="229"/>
      <c r="HA681" s="229"/>
      <c r="HB681" s="229"/>
      <c r="HC681" s="229"/>
      <c r="HD681" s="229"/>
      <c r="HE681" s="229"/>
      <c r="HF681" s="229"/>
      <c r="HG681" s="229"/>
      <c r="HH681" s="229"/>
      <c r="HI681" s="229"/>
      <c r="HJ681" s="229"/>
      <c r="HK681" s="229"/>
      <c r="HL681" s="229"/>
      <c r="HM681" s="229"/>
      <c r="HN681" s="229"/>
      <c r="HO681" s="229"/>
      <c r="HP681" s="229"/>
      <c r="HQ681" s="229"/>
      <c r="HR681" s="229"/>
      <c r="HS681" s="229"/>
      <c r="HT681" s="229"/>
      <c r="HU681" s="229"/>
      <c r="HV681" s="229"/>
      <c r="HW681" s="229"/>
      <c r="HX681" s="229"/>
      <c r="HY681" s="229"/>
      <c r="HZ681" s="229"/>
      <c r="IA681" s="229"/>
      <c r="IB681" s="229"/>
      <c r="IC681" s="229"/>
      <c r="ID681" s="229"/>
      <c r="IE681" s="229"/>
      <c r="IF681" s="229"/>
      <c r="IG681" s="229"/>
      <c r="IH681" s="229"/>
      <c r="II681" s="229"/>
      <c r="IJ681" s="229"/>
      <c r="IK681" s="229"/>
      <c r="IL681" s="229"/>
      <c r="IM681" s="229"/>
      <c r="IN681" s="229"/>
      <c r="IO681" s="229"/>
    </row>
    <row r="682" spans="1:249">
      <c r="A682" s="33" t="s">
        <v>1857</v>
      </c>
      <c r="B682" s="259" t="s">
        <v>1858</v>
      </c>
      <c r="C682" s="45" t="s">
        <v>43</v>
      </c>
      <c r="D682" s="41">
        <f t="shared" si="174"/>
        <v>0</v>
      </c>
      <c r="E682" s="41">
        <f t="shared" si="174"/>
        <v>0</v>
      </c>
      <c r="F682" s="41"/>
      <c r="G682" s="41"/>
      <c r="H682" s="41"/>
      <c r="I682" s="41"/>
      <c r="J682" s="41"/>
      <c r="K682" s="41"/>
      <c r="L682" s="41">
        <f t="shared" si="175"/>
        <v>0</v>
      </c>
      <c r="M682" s="41">
        <f t="shared" si="175"/>
        <v>0</v>
      </c>
      <c r="N682" s="41"/>
      <c r="O682" s="41"/>
      <c r="P682" s="41"/>
      <c r="Q682" s="41"/>
      <c r="R682" s="229"/>
      <c r="S682" s="229"/>
      <c r="T682" s="229"/>
      <c r="U682" s="229"/>
      <c r="V682" s="229"/>
      <c r="W682" s="229"/>
      <c r="X682" s="229"/>
      <c r="Y682" s="229"/>
      <c r="Z682" s="229"/>
      <c r="AA682" s="229"/>
      <c r="AB682" s="229"/>
      <c r="AC682" s="229"/>
      <c r="AD682" s="229"/>
      <c r="AE682" s="229"/>
      <c r="AF682" s="229"/>
      <c r="AG682" s="229"/>
      <c r="AH682" s="229"/>
      <c r="AI682" s="229"/>
      <c r="AJ682" s="229"/>
      <c r="AK682" s="229"/>
      <c r="AL682" s="229"/>
      <c r="AM682" s="229"/>
      <c r="AN682" s="229"/>
      <c r="AO682" s="229"/>
      <c r="AP682" s="229"/>
      <c r="AQ682" s="229"/>
      <c r="AR682" s="229"/>
      <c r="AS682" s="229"/>
      <c r="AT682" s="229"/>
      <c r="AU682" s="229"/>
      <c r="AV682" s="229"/>
      <c r="AW682" s="229"/>
      <c r="AX682" s="229"/>
      <c r="AY682" s="229"/>
      <c r="AZ682" s="229"/>
      <c r="BA682" s="229"/>
      <c r="BB682" s="229"/>
      <c r="BC682" s="229"/>
      <c r="BD682" s="229"/>
      <c r="BE682" s="229"/>
      <c r="BF682" s="229"/>
      <c r="BG682" s="229"/>
      <c r="BH682" s="229"/>
      <c r="BI682" s="229"/>
      <c r="BJ682" s="229"/>
      <c r="BK682" s="229"/>
      <c r="BL682" s="229"/>
      <c r="BM682" s="229"/>
      <c r="BN682" s="229"/>
      <c r="BO682" s="229"/>
      <c r="BP682" s="229"/>
      <c r="BQ682" s="229"/>
      <c r="BR682" s="229"/>
      <c r="BS682" s="229"/>
      <c r="BT682" s="229"/>
      <c r="BU682" s="229"/>
      <c r="BV682" s="229"/>
      <c r="BW682" s="229"/>
      <c r="BX682" s="229"/>
      <c r="BY682" s="229"/>
      <c r="BZ682" s="229"/>
      <c r="CA682" s="229"/>
      <c r="CB682" s="229"/>
      <c r="CC682" s="229"/>
      <c r="CD682" s="229"/>
      <c r="CE682" s="229"/>
      <c r="CF682" s="229"/>
      <c r="CG682" s="229"/>
      <c r="CH682" s="229"/>
      <c r="CI682" s="229"/>
      <c r="CJ682" s="229"/>
      <c r="CK682" s="229"/>
      <c r="CL682" s="229"/>
      <c r="CM682" s="229"/>
      <c r="CN682" s="229"/>
      <c r="CO682" s="229"/>
      <c r="CP682" s="229"/>
      <c r="CQ682" s="229"/>
      <c r="CR682" s="229"/>
      <c r="CS682" s="229"/>
      <c r="CT682" s="229"/>
      <c r="CU682" s="229"/>
      <c r="CV682" s="229"/>
      <c r="CW682" s="229"/>
      <c r="CX682" s="229"/>
      <c r="CY682" s="229"/>
      <c r="CZ682" s="229"/>
      <c r="DA682" s="229"/>
      <c r="DB682" s="229"/>
      <c r="DC682" s="229"/>
      <c r="DD682" s="229"/>
      <c r="DE682" s="229"/>
      <c r="DF682" s="229"/>
      <c r="DG682" s="229"/>
      <c r="DH682" s="229"/>
      <c r="DI682" s="229"/>
      <c r="DJ682" s="229"/>
      <c r="DK682" s="229"/>
      <c r="DL682" s="229"/>
      <c r="DM682" s="229"/>
      <c r="DN682" s="229"/>
      <c r="DO682" s="229"/>
      <c r="DP682" s="229"/>
      <c r="DQ682" s="229"/>
      <c r="DR682" s="229"/>
      <c r="DS682" s="229"/>
      <c r="DT682" s="229"/>
      <c r="DU682" s="229"/>
      <c r="DV682" s="229"/>
      <c r="DW682" s="229"/>
      <c r="DX682" s="229"/>
      <c r="DY682" s="229"/>
      <c r="DZ682" s="229"/>
      <c r="EA682" s="229"/>
      <c r="EB682" s="229"/>
      <c r="EC682" s="229"/>
      <c r="ED682" s="229"/>
      <c r="EE682" s="229"/>
      <c r="EF682" s="229"/>
      <c r="EG682" s="229"/>
      <c r="EH682" s="229"/>
      <c r="EI682" s="229"/>
      <c r="EJ682" s="229"/>
      <c r="EK682" s="229"/>
      <c r="EL682" s="229"/>
      <c r="EM682" s="229"/>
      <c r="EN682" s="229"/>
      <c r="EO682" s="229"/>
      <c r="EP682" s="229"/>
      <c r="EQ682" s="229"/>
      <c r="ER682" s="229"/>
      <c r="ES682" s="229"/>
      <c r="ET682" s="229"/>
      <c r="EU682" s="229"/>
      <c r="EV682" s="229"/>
      <c r="EW682" s="229"/>
      <c r="EX682" s="229"/>
      <c r="EY682" s="229"/>
      <c r="EZ682" s="229"/>
      <c r="FA682" s="229"/>
      <c r="FB682" s="229"/>
      <c r="FC682" s="229"/>
      <c r="FD682" s="229"/>
      <c r="FE682" s="229"/>
      <c r="FF682" s="229"/>
      <c r="FG682" s="229"/>
      <c r="FH682" s="229"/>
      <c r="FI682" s="229"/>
      <c r="FJ682" s="229"/>
      <c r="FK682" s="229"/>
      <c r="FL682" s="229"/>
      <c r="FM682" s="229"/>
      <c r="FN682" s="229"/>
      <c r="FO682" s="229"/>
      <c r="FP682" s="229"/>
      <c r="FQ682" s="229"/>
      <c r="FR682" s="229"/>
      <c r="FS682" s="229"/>
      <c r="FT682" s="229"/>
      <c r="FU682" s="229"/>
      <c r="FV682" s="229"/>
      <c r="FW682" s="229"/>
      <c r="FX682" s="229"/>
      <c r="FY682" s="229"/>
      <c r="FZ682" s="229"/>
      <c r="GA682" s="229"/>
      <c r="GB682" s="229"/>
      <c r="GC682" s="229"/>
      <c r="GD682" s="229"/>
      <c r="GE682" s="229"/>
      <c r="GF682" s="229"/>
      <c r="GG682" s="229"/>
      <c r="GH682" s="229"/>
      <c r="GI682" s="229"/>
      <c r="GJ682" s="229"/>
      <c r="GK682" s="229"/>
      <c r="GL682" s="229"/>
      <c r="GM682" s="229"/>
      <c r="GN682" s="229"/>
      <c r="GO682" s="229"/>
      <c r="GP682" s="229"/>
      <c r="GQ682" s="229"/>
      <c r="GR682" s="229"/>
      <c r="GS682" s="229"/>
      <c r="GT682" s="229"/>
      <c r="GU682" s="229"/>
      <c r="GV682" s="229"/>
      <c r="GW682" s="229"/>
      <c r="GX682" s="229"/>
      <c r="GY682" s="229"/>
      <c r="GZ682" s="229"/>
      <c r="HA682" s="229"/>
      <c r="HB682" s="229"/>
      <c r="HC682" s="229"/>
      <c r="HD682" s="229"/>
      <c r="HE682" s="229"/>
      <c r="HF682" s="229"/>
      <c r="HG682" s="229"/>
      <c r="HH682" s="229"/>
      <c r="HI682" s="229"/>
      <c r="HJ682" s="229"/>
      <c r="HK682" s="229"/>
      <c r="HL682" s="229"/>
      <c r="HM682" s="229"/>
      <c r="HN682" s="229"/>
      <c r="HO682" s="229"/>
      <c r="HP682" s="229"/>
      <c r="HQ682" s="229"/>
      <c r="HR682" s="229"/>
      <c r="HS682" s="229"/>
      <c r="HT682" s="229"/>
      <c r="HU682" s="229"/>
      <c r="HV682" s="229"/>
      <c r="HW682" s="229"/>
      <c r="HX682" s="229"/>
      <c r="HY682" s="229"/>
      <c r="HZ682" s="229"/>
      <c r="IA682" s="229"/>
      <c r="IB682" s="229"/>
      <c r="IC682" s="229"/>
      <c r="ID682" s="229"/>
      <c r="IE682" s="229"/>
      <c r="IF682" s="229"/>
      <c r="IG682" s="229"/>
      <c r="IH682" s="229"/>
      <c r="II682" s="229"/>
      <c r="IJ682" s="229"/>
      <c r="IK682" s="229"/>
      <c r="IL682" s="229"/>
      <c r="IM682" s="229"/>
      <c r="IN682" s="229"/>
      <c r="IO682" s="229"/>
    </row>
    <row r="683" spans="1:249">
      <c r="A683" s="41" t="s">
        <v>1398</v>
      </c>
      <c r="B683" s="42" t="s">
        <v>896</v>
      </c>
      <c r="C683" s="45" t="s">
        <v>46</v>
      </c>
      <c r="D683" s="41">
        <f t="shared" si="174"/>
        <v>3</v>
      </c>
      <c r="E683" s="41">
        <f t="shared" si="174"/>
        <v>0</v>
      </c>
      <c r="F683" s="41">
        <v>3</v>
      </c>
      <c r="G683" s="41">
        <v>0</v>
      </c>
      <c r="H683" s="41"/>
      <c r="I683" s="41"/>
      <c r="J683" s="41"/>
      <c r="K683" s="41"/>
      <c r="L683" s="41">
        <f t="shared" si="175"/>
        <v>0</v>
      </c>
      <c r="M683" s="41">
        <f t="shared" si="175"/>
        <v>0</v>
      </c>
      <c r="N683" s="41"/>
      <c r="O683" s="41"/>
      <c r="P683" s="41"/>
      <c r="Q683" s="41"/>
      <c r="R683" s="229"/>
      <c r="S683" s="229"/>
      <c r="T683" s="229"/>
      <c r="U683" s="229"/>
      <c r="V683" s="229"/>
      <c r="W683" s="229"/>
      <c r="X683" s="229"/>
      <c r="Y683" s="229"/>
      <c r="Z683" s="229"/>
      <c r="AA683" s="229"/>
      <c r="AB683" s="229"/>
      <c r="AC683" s="229"/>
      <c r="AD683" s="229"/>
      <c r="AE683" s="229"/>
      <c r="AF683" s="229"/>
      <c r="AG683" s="229"/>
      <c r="AH683" s="229"/>
      <c r="AI683" s="229"/>
      <c r="AJ683" s="229"/>
      <c r="AK683" s="229"/>
      <c r="AL683" s="229"/>
      <c r="AM683" s="229"/>
      <c r="AN683" s="229"/>
      <c r="AO683" s="229"/>
      <c r="AP683" s="229"/>
      <c r="AQ683" s="229"/>
      <c r="AR683" s="229"/>
      <c r="AS683" s="229"/>
      <c r="AT683" s="229"/>
      <c r="AU683" s="229"/>
      <c r="AV683" s="229"/>
      <c r="AW683" s="229"/>
      <c r="AX683" s="229"/>
      <c r="AY683" s="229"/>
      <c r="AZ683" s="229"/>
      <c r="BA683" s="229"/>
      <c r="BB683" s="229"/>
      <c r="BC683" s="229"/>
      <c r="BD683" s="229"/>
      <c r="BE683" s="229"/>
      <c r="BF683" s="229"/>
      <c r="BG683" s="229"/>
      <c r="BH683" s="229"/>
      <c r="BI683" s="229"/>
      <c r="BJ683" s="229"/>
      <c r="BK683" s="229"/>
      <c r="BL683" s="229"/>
      <c r="BM683" s="229"/>
      <c r="BN683" s="229"/>
      <c r="BO683" s="229"/>
      <c r="BP683" s="229"/>
      <c r="BQ683" s="229"/>
      <c r="BR683" s="229"/>
      <c r="BS683" s="229"/>
      <c r="BT683" s="229"/>
      <c r="BU683" s="229"/>
      <c r="BV683" s="229"/>
      <c r="BW683" s="229"/>
      <c r="BX683" s="229"/>
      <c r="BY683" s="229"/>
      <c r="BZ683" s="229"/>
      <c r="CA683" s="229"/>
      <c r="CB683" s="229"/>
      <c r="CC683" s="229"/>
      <c r="CD683" s="229"/>
      <c r="CE683" s="229"/>
      <c r="CF683" s="229"/>
      <c r="CG683" s="229"/>
      <c r="CH683" s="229"/>
      <c r="CI683" s="229"/>
      <c r="CJ683" s="229"/>
      <c r="CK683" s="229"/>
      <c r="CL683" s="229"/>
      <c r="CM683" s="229"/>
      <c r="CN683" s="229"/>
      <c r="CO683" s="229"/>
      <c r="CP683" s="229"/>
      <c r="CQ683" s="229"/>
      <c r="CR683" s="229"/>
      <c r="CS683" s="229"/>
      <c r="CT683" s="229"/>
      <c r="CU683" s="229"/>
      <c r="CV683" s="229"/>
      <c r="CW683" s="229"/>
      <c r="CX683" s="229"/>
      <c r="CY683" s="229"/>
      <c r="CZ683" s="229"/>
      <c r="DA683" s="229"/>
      <c r="DB683" s="229"/>
      <c r="DC683" s="229"/>
      <c r="DD683" s="229"/>
      <c r="DE683" s="229"/>
      <c r="DF683" s="229"/>
      <c r="DG683" s="229"/>
      <c r="DH683" s="229"/>
      <c r="DI683" s="229"/>
      <c r="DJ683" s="229"/>
      <c r="DK683" s="229"/>
      <c r="DL683" s="229"/>
      <c r="DM683" s="229"/>
      <c r="DN683" s="229"/>
      <c r="DO683" s="229"/>
      <c r="DP683" s="229"/>
      <c r="DQ683" s="229"/>
      <c r="DR683" s="229"/>
      <c r="DS683" s="229"/>
      <c r="DT683" s="229"/>
      <c r="DU683" s="229"/>
      <c r="DV683" s="229"/>
      <c r="DW683" s="229"/>
      <c r="DX683" s="229"/>
      <c r="DY683" s="229"/>
      <c r="DZ683" s="229"/>
      <c r="EA683" s="229"/>
      <c r="EB683" s="229"/>
      <c r="EC683" s="229"/>
      <c r="ED683" s="229"/>
      <c r="EE683" s="229"/>
      <c r="EF683" s="229"/>
      <c r="EG683" s="229"/>
      <c r="EH683" s="229"/>
      <c r="EI683" s="229"/>
      <c r="EJ683" s="229"/>
      <c r="EK683" s="229"/>
      <c r="EL683" s="229"/>
      <c r="EM683" s="229"/>
      <c r="EN683" s="229"/>
      <c r="EO683" s="229"/>
      <c r="EP683" s="229"/>
      <c r="EQ683" s="229"/>
      <c r="ER683" s="229"/>
      <c r="ES683" s="229"/>
      <c r="ET683" s="229"/>
      <c r="EU683" s="229"/>
      <c r="EV683" s="229"/>
      <c r="EW683" s="229"/>
      <c r="EX683" s="229"/>
      <c r="EY683" s="229"/>
      <c r="EZ683" s="229"/>
      <c r="FA683" s="229"/>
      <c r="FB683" s="229"/>
      <c r="FC683" s="229"/>
      <c r="FD683" s="229"/>
      <c r="FE683" s="229"/>
      <c r="FF683" s="229"/>
      <c r="FG683" s="229"/>
      <c r="FH683" s="229"/>
      <c r="FI683" s="229"/>
      <c r="FJ683" s="229"/>
      <c r="FK683" s="229"/>
      <c r="FL683" s="229"/>
      <c r="FM683" s="229"/>
      <c r="FN683" s="229"/>
      <c r="FO683" s="229"/>
      <c r="FP683" s="229"/>
      <c r="FQ683" s="229"/>
      <c r="FR683" s="229"/>
      <c r="FS683" s="229"/>
      <c r="FT683" s="229"/>
      <c r="FU683" s="229"/>
      <c r="FV683" s="229"/>
      <c r="FW683" s="229"/>
      <c r="FX683" s="229"/>
      <c r="FY683" s="229"/>
      <c r="FZ683" s="229"/>
      <c r="GA683" s="229"/>
      <c r="GB683" s="229"/>
      <c r="GC683" s="229"/>
      <c r="GD683" s="229"/>
      <c r="GE683" s="229"/>
      <c r="GF683" s="229"/>
      <c r="GG683" s="229"/>
      <c r="GH683" s="229"/>
      <c r="GI683" s="229"/>
      <c r="GJ683" s="229"/>
      <c r="GK683" s="229"/>
      <c r="GL683" s="229"/>
      <c r="GM683" s="229"/>
      <c r="GN683" s="229"/>
      <c r="GO683" s="229"/>
      <c r="GP683" s="229"/>
      <c r="GQ683" s="229"/>
      <c r="GR683" s="229"/>
      <c r="GS683" s="229"/>
      <c r="GT683" s="229"/>
      <c r="GU683" s="229"/>
      <c r="GV683" s="229"/>
      <c r="GW683" s="229"/>
      <c r="GX683" s="229"/>
      <c r="GY683" s="229"/>
      <c r="GZ683" s="229"/>
      <c r="HA683" s="229"/>
      <c r="HB683" s="229"/>
      <c r="HC683" s="229"/>
      <c r="HD683" s="229"/>
      <c r="HE683" s="229"/>
      <c r="HF683" s="229"/>
      <c r="HG683" s="229"/>
      <c r="HH683" s="229"/>
      <c r="HI683" s="229"/>
      <c r="HJ683" s="229"/>
      <c r="HK683" s="229"/>
      <c r="HL683" s="229"/>
      <c r="HM683" s="229"/>
      <c r="HN683" s="229"/>
      <c r="HO683" s="229"/>
      <c r="HP683" s="229"/>
      <c r="HQ683" s="229"/>
      <c r="HR683" s="229"/>
      <c r="HS683" s="229"/>
      <c r="HT683" s="229"/>
      <c r="HU683" s="229"/>
      <c r="HV683" s="229"/>
      <c r="HW683" s="229"/>
      <c r="HX683" s="229"/>
      <c r="HY683" s="229"/>
      <c r="HZ683" s="229"/>
      <c r="IA683" s="229"/>
      <c r="IB683" s="229"/>
      <c r="IC683" s="229"/>
      <c r="ID683" s="229"/>
      <c r="IE683" s="229"/>
      <c r="IF683" s="229"/>
      <c r="IG683" s="229"/>
      <c r="IH683" s="229"/>
      <c r="II683" s="229"/>
      <c r="IJ683" s="229"/>
      <c r="IK683" s="229"/>
      <c r="IL683" s="229"/>
      <c r="IM683" s="229"/>
      <c r="IN683" s="229"/>
      <c r="IO683" s="229"/>
    </row>
    <row r="684" spans="1:249">
      <c r="A684" s="41" t="s">
        <v>1465</v>
      </c>
      <c r="B684" s="259" t="s">
        <v>902</v>
      </c>
      <c r="C684" s="45" t="s">
        <v>49</v>
      </c>
      <c r="D684" s="41">
        <f t="shared" si="174"/>
        <v>5</v>
      </c>
      <c r="E684" s="41">
        <f t="shared" si="174"/>
        <v>1</v>
      </c>
      <c r="F684" s="41">
        <v>5</v>
      </c>
      <c r="G684" s="41">
        <v>1</v>
      </c>
      <c r="H684" s="41"/>
      <c r="I684" s="41"/>
      <c r="J684" s="41"/>
      <c r="K684" s="41"/>
      <c r="L684" s="41">
        <f t="shared" si="175"/>
        <v>0</v>
      </c>
      <c r="M684" s="41">
        <f t="shared" si="175"/>
        <v>0</v>
      </c>
      <c r="N684" s="41"/>
      <c r="O684" s="41"/>
      <c r="P684" s="41"/>
      <c r="Q684" s="41"/>
      <c r="R684" s="229"/>
      <c r="S684" s="229"/>
      <c r="T684" s="229"/>
      <c r="U684" s="229"/>
      <c r="V684" s="229"/>
      <c r="W684" s="229"/>
      <c r="X684" s="229"/>
      <c r="Y684" s="229"/>
      <c r="Z684" s="229"/>
      <c r="AA684" s="229"/>
      <c r="AB684" s="229"/>
      <c r="AC684" s="229"/>
      <c r="AD684" s="229"/>
      <c r="AE684" s="229"/>
      <c r="AF684" s="229"/>
      <c r="AG684" s="229"/>
      <c r="AH684" s="229"/>
      <c r="AI684" s="229"/>
      <c r="AJ684" s="229"/>
      <c r="AK684" s="229"/>
      <c r="AL684" s="229"/>
      <c r="AM684" s="229"/>
      <c r="AN684" s="229"/>
      <c r="AO684" s="229"/>
      <c r="AP684" s="229"/>
      <c r="AQ684" s="229"/>
      <c r="AR684" s="229"/>
      <c r="AS684" s="229"/>
      <c r="AT684" s="229"/>
      <c r="AU684" s="229"/>
      <c r="AV684" s="229"/>
      <c r="AW684" s="229"/>
      <c r="AX684" s="229"/>
      <c r="AY684" s="229"/>
      <c r="AZ684" s="229"/>
      <c r="BA684" s="229"/>
      <c r="BB684" s="229"/>
      <c r="BC684" s="229"/>
      <c r="BD684" s="229"/>
      <c r="BE684" s="229"/>
      <c r="BF684" s="229"/>
      <c r="BG684" s="229"/>
      <c r="BH684" s="229"/>
      <c r="BI684" s="229"/>
      <c r="BJ684" s="229"/>
      <c r="BK684" s="229"/>
      <c r="BL684" s="229"/>
      <c r="BM684" s="229"/>
      <c r="BN684" s="229"/>
      <c r="BO684" s="229"/>
      <c r="BP684" s="229"/>
      <c r="BQ684" s="229"/>
      <c r="BR684" s="229"/>
      <c r="BS684" s="229"/>
      <c r="BT684" s="229"/>
      <c r="BU684" s="229"/>
      <c r="BV684" s="229"/>
      <c r="BW684" s="229"/>
      <c r="BX684" s="229"/>
      <c r="BY684" s="229"/>
      <c r="BZ684" s="229"/>
      <c r="CA684" s="229"/>
      <c r="CB684" s="229"/>
      <c r="CC684" s="229"/>
      <c r="CD684" s="229"/>
      <c r="CE684" s="229"/>
      <c r="CF684" s="229"/>
      <c r="CG684" s="229"/>
      <c r="CH684" s="229"/>
      <c r="CI684" s="229"/>
      <c r="CJ684" s="229"/>
      <c r="CK684" s="229"/>
      <c r="CL684" s="229"/>
      <c r="CM684" s="229"/>
      <c r="CN684" s="229"/>
      <c r="CO684" s="229"/>
      <c r="CP684" s="229"/>
      <c r="CQ684" s="229"/>
      <c r="CR684" s="229"/>
      <c r="CS684" s="229"/>
      <c r="CT684" s="229"/>
      <c r="CU684" s="229"/>
      <c r="CV684" s="229"/>
      <c r="CW684" s="229"/>
      <c r="CX684" s="229"/>
      <c r="CY684" s="229"/>
      <c r="CZ684" s="229"/>
      <c r="DA684" s="229"/>
      <c r="DB684" s="229"/>
      <c r="DC684" s="229"/>
      <c r="DD684" s="229"/>
      <c r="DE684" s="229"/>
      <c r="DF684" s="229"/>
      <c r="DG684" s="229"/>
      <c r="DH684" s="229"/>
      <c r="DI684" s="229"/>
      <c r="DJ684" s="229"/>
      <c r="DK684" s="229"/>
      <c r="DL684" s="229"/>
      <c r="DM684" s="229"/>
      <c r="DN684" s="229"/>
      <c r="DO684" s="229"/>
      <c r="DP684" s="229"/>
      <c r="DQ684" s="229"/>
      <c r="DR684" s="229"/>
      <c r="DS684" s="229"/>
      <c r="DT684" s="229"/>
      <c r="DU684" s="229"/>
      <c r="DV684" s="229"/>
      <c r="DW684" s="229"/>
      <c r="DX684" s="229"/>
      <c r="DY684" s="229"/>
      <c r="DZ684" s="229"/>
      <c r="EA684" s="229"/>
      <c r="EB684" s="229"/>
      <c r="EC684" s="229"/>
      <c r="ED684" s="229"/>
      <c r="EE684" s="229"/>
      <c r="EF684" s="229"/>
      <c r="EG684" s="229"/>
      <c r="EH684" s="229"/>
      <c r="EI684" s="229"/>
      <c r="EJ684" s="229"/>
      <c r="EK684" s="229"/>
      <c r="EL684" s="229"/>
      <c r="EM684" s="229"/>
      <c r="EN684" s="229"/>
      <c r="EO684" s="229"/>
      <c r="EP684" s="229"/>
      <c r="EQ684" s="229"/>
      <c r="ER684" s="229"/>
      <c r="ES684" s="229"/>
      <c r="ET684" s="229"/>
      <c r="EU684" s="229"/>
      <c r="EV684" s="229"/>
      <c r="EW684" s="229"/>
      <c r="EX684" s="229"/>
      <c r="EY684" s="229"/>
      <c r="EZ684" s="229"/>
      <c r="FA684" s="229"/>
      <c r="FB684" s="229"/>
      <c r="FC684" s="229"/>
      <c r="FD684" s="229"/>
      <c r="FE684" s="229"/>
      <c r="FF684" s="229"/>
      <c r="FG684" s="229"/>
      <c r="FH684" s="229"/>
      <c r="FI684" s="229"/>
      <c r="FJ684" s="229"/>
      <c r="FK684" s="229"/>
      <c r="FL684" s="229"/>
      <c r="FM684" s="229"/>
      <c r="FN684" s="229"/>
      <c r="FO684" s="229"/>
      <c r="FP684" s="229"/>
      <c r="FQ684" s="229"/>
      <c r="FR684" s="229"/>
      <c r="FS684" s="229"/>
      <c r="FT684" s="229"/>
      <c r="FU684" s="229"/>
      <c r="FV684" s="229"/>
      <c r="FW684" s="229"/>
      <c r="FX684" s="229"/>
      <c r="FY684" s="229"/>
      <c r="FZ684" s="229"/>
      <c r="GA684" s="229"/>
      <c r="GB684" s="229"/>
      <c r="GC684" s="229"/>
      <c r="GD684" s="229"/>
      <c r="GE684" s="229"/>
      <c r="GF684" s="229"/>
      <c r="GG684" s="229"/>
      <c r="GH684" s="229"/>
      <c r="GI684" s="229"/>
      <c r="GJ684" s="229"/>
      <c r="GK684" s="229"/>
      <c r="GL684" s="229"/>
      <c r="GM684" s="229"/>
      <c r="GN684" s="229"/>
      <c r="GO684" s="229"/>
      <c r="GP684" s="229"/>
      <c r="GQ684" s="229"/>
      <c r="GR684" s="229"/>
      <c r="GS684" s="229"/>
      <c r="GT684" s="229"/>
      <c r="GU684" s="229"/>
      <c r="GV684" s="229"/>
      <c r="GW684" s="229"/>
      <c r="GX684" s="229"/>
      <c r="GY684" s="229"/>
      <c r="GZ684" s="229"/>
      <c r="HA684" s="229"/>
      <c r="HB684" s="229"/>
      <c r="HC684" s="229"/>
      <c r="HD684" s="229"/>
      <c r="HE684" s="229"/>
      <c r="HF684" s="229"/>
      <c r="HG684" s="229"/>
      <c r="HH684" s="229"/>
      <c r="HI684" s="229"/>
      <c r="HJ684" s="229"/>
      <c r="HK684" s="229"/>
      <c r="HL684" s="229"/>
      <c r="HM684" s="229"/>
      <c r="HN684" s="229"/>
      <c r="HO684" s="229"/>
      <c r="HP684" s="229"/>
      <c r="HQ684" s="229"/>
      <c r="HR684" s="229"/>
      <c r="HS684" s="229"/>
      <c r="HT684" s="229"/>
      <c r="HU684" s="229"/>
      <c r="HV684" s="229"/>
      <c r="HW684" s="229"/>
      <c r="HX684" s="229"/>
      <c r="HY684" s="229"/>
      <c r="HZ684" s="229"/>
      <c r="IA684" s="229"/>
      <c r="IB684" s="229"/>
      <c r="IC684" s="229"/>
      <c r="ID684" s="229"/>
      <c r="IE684" s="229"/>
      <c r="IF684" s="229"/>
      <c r="IG684" s="229"/>
      <c r="IH684" s="229"/>
      <c r="II684" s="229"/>
      <c r="IJ684" s="229"/>
      <c r="IK684" s="229"/>
      <c r="IL684" s="229"/>
      <c r="IM684" s="229"/>
      <c r="IN684" s="229"/>
      <c r="IO684" s="229"/>
    </row>
    <row r="685" spans="1:249">
      <c r="A685" s="281" t="s">
        <v>1462</v>
      </c>
      <c r="B685" s="46" t="s">
        <v>905</v>
      </c>
      <c r="C685" s="45" t="s">
        <v>1996</v>
      </c>
      <c r="D685" s="41">
        <f t="shared" si="174"/>
        <v>2</v>
      </c>
      <c r="E685" s="41">
        <f t="shared" si="174"/>
        <v>0</v>
      </c>
      <c r="F685" s="41">
        <v>2</v>
      </c>
      <c r="G685" s="41">
        <v>0</v>
      </c>
      <c r="H685" s="41"/>
      <c r="I685" s="41"/>
      <c r="J685" s="41"/>
      <c r="K685" s="41"/>
      <c r="L685" s="41">
        <f t="shared" si="175"/>
        <v>0</v>
      </c>
      <c r="M685" s="41">
        <f t="shared" si="175"/>
        <v>0</v>
      </c>
      <c r="N685" s="41"/>
      <c r="O685" s="41"/>
      <c r="P685" s="41"/>
      <c r="Q685" s="41"/>
      <c r="R685" s="229"/>
      <c r="S685" s="229"/>
      <c r="T685" s="229"/>
      <c r="U685" s="229"/>
      <c r="V685" s="229"/>
      <c r="W685" s="229"/>
      <c r="X685" s="229"/>
      <c r="Y685" s="229"/>
      <c r="Z685" s="229"/>
      <c r="AA685" s="229"/>
      <c r="AB685" s="229"/>
      <c r="AC685" s="229"/>
      <c r="AD685" s="229"/>
      <c r="AE685" s="229"/>
      <c r="AF685" s="229"/>
      <c r="AG685" s="229"/>
      <c r="AH685" s="229"/>
      <c r="AI685" s="229"/>
      <c r="AJ685" s="229"/>
      <c r="AK685" s="229"/>
      <c r="AL685" s="229"/>
      <c r="AM685" s="229"/>
      <c r="AN685" s="229"/>
      <c r="AO685" s="229"/>
      <c r="AP685" s="229"/>
      <c r="AQ685" s="229"/>
      <c r="AR685" s="229"/>
      <c r="AS685" s="229"/>
      <c r="AT685" s="229"/>
      <c r="AU685" s="229"/>
      <c r="AV685" s="229"/>
      <c r="AW685" s="229"/>
      <c r="AX685" s="229"/>
      <c r="AY685" s="229"/>
      <c r="AZ685" s="229"/>
      <c r="BA685" s="229"/>
      <c r="BB685" s="229"/>
      <c r="BC685" s="229"/>
      <c r="BD685" s="229"/>
      <c r="BE685" s="229"/>
      <c r="BF685" s="229"/>
      <c r="BG685" s="229"/>
      <c r="BH685" s="229"/>
      <c r="BI685" s="229"/>
      <c r="BJ685" s="229"/>
      <c r="BK685" s="229"/>
      <c r="BL685" s="229"/>
      <c r="BM685" s="229"/>
      <c r="BN685" s="229"/>
      <c r="BO685" s="229"/>
      <c r="BP685" s="229"/>
      <c r="BQ685" s="229"/>
      <c r="BR685" s="229"/>
      <c r="BS685" s="229"/>
      <c r="BT685" s="229"/>
      <c r="BU685" s="229"/>
      <c r="BV685" s="229"/>
      <c r="BW685" s="229"/>
      <c r="BX685" s="229"/>
      <c r="BY685" s="229"/>
      <c r="BZ685" s="229"/>
      <c r="CA685" s="229"/>
      <c r="CB685" s="229"/>
      <c r="CC685" s="229"/>
      <c r="CD685" s="229"/>
      <c r="CE685" s="229"/>
      <c r="CF685" s="229"/>
      <c r="CG685" s="229"/>
      <c r="CH685" s="229"/>
      <c r="CI685" s="229"/>
      <c r="CJ685" s="229"/>
      <c r="CK685" s="229"/>
      <c r="CL685" s="229"/>
      <c r="CM685" s="229"/>
      <c r="CN685" s="229"/>
      <c r="CO685" s="229"/>
      <c r="CP685" s="229"/>
      <c r="CQ685" s="229"/>
      <c r="CR685" s="229"/>
      <c r="CS685" s="229"/>
      <c r="CT685" s="229"/>
      <c r="CU685" s="229"/>
      <c r="CV685" s="229"/>
      <c r="CW685" s="229"/>
      <c r="CX685" s="229"/>
      <c r="CY685" s="229"/>
      <c r="CZ685" s="229"/>
      <c r="DA685" s="229"/>
      <c r="DB685" s="229"/>
      <c r="DC685" s="229"/>
      <c r="DD685" s="229"/>
      <c r="DE685" s="229"/>
      <c r="DF685" s="229"/>
      <c r="DG685" s="229"/>
      <c r="DH685" s="229"/>
      <c r="DI685" s="229"/>
      <c r="DJ685" s="229"/>
      <c r="DK685" s="229"/>
      <c r="DL685" s="229"/>
      <c r="DM685" s="229"/>
      <c r="DN685" s="229"/>
      <c r="DO685" s="229"/>
      <c r="DP685" s="229"/>
      <c r="DQ685" s="229"/>
      <c r="DR685" s="229"/>
      <c r="DS685" s="229"/>
      <c r="DT685" s="229"/>
      <c r="DU685" s="229"/>
      <c r="DV685" s="229"/>
      <c r="DW685" s="229"/>
      <c r="DX685" s="229"/>
      <c r="DY685" s="229"/>
      <c r="DZ685" s="229"/>
      <c r="EA685" s="229"/>
      <c r="EB685" s="229"/>
      <c r="EC685" s="229"/>
      <c r="ED685" s="229"/>
      <c r="EE685" s="229"/>
      <c r="EF685" s="229"/>
      <c r="EG685" s="229"/>
      <c r="EH685" s="229"/>
      <c r="EI685" s="229"/>
      <c r="EJ685" s="229"/>
      <c r="EK685" s="229"/>
      <c r="EL685" s="229"/>
      <c r="EM685" s="229"/>
      <c r="EN685" s="229"/>
      <c r="EO685" s="229"/>
      <c r="EP685" s="229"/>
      <c r="EQ685" s="229"/>
      <c r="ER685" s="229"/>
      <c r="ES685" s="229"/>
      <c r="ET685" s="229"/>
      <c r="EU685" s="229"/>
      <c r="EV685" s="229"/>
      <c r="EW685" s="229"/>
      <c r="EX685" s="229"/>
      <c r="EY685" s="229"/>
      <c r="EZ685" s="229"/>
      <c r="FA685" s="229"/>
      <c r="FB685" s="229"/>
      <c r="FC685" s="229"/>
      <c r="FD685" s="229"/>
      <c r="FE685" s="229"/>
      <c r="FF685" s="229"/>
      <c r="FG685" s="229"/>
      <c r="FH685" s="229"/>
      <c r="FI685" s="229"/>
      <c r="FJ685" s="229"/>
      <c r="FK685" s="229"/>
      <c r="FL685" s="229"/>
      <c r="FM685" s="229"/>
      <c r="FN685" s="229"/>
      <c r="FO685" s="229"/>
      <c r="FP685" s="229"/>
      <c r="FQ685" s="229"/>
      <c r="FR685" s="229"/>
      <c r="FS685" s="229"/>
      <c r="FT685" s="229"/>
      <c r="FU685" s="229"/>
      <c r="FV685" s="229"/>
      <c r="FW685" s="229"/>
      <c r="FX685" s="229"/>
      <c r="FY685" s="229"/>
      <c r="FZ685" s="229"/>
      <c r="GA685" s="229"/>
      <c r="GB685" s="229"/>
      <c r="GC685" s="229"/>
      <c r="GD685" s="229"/>
      <c r="GE685" s="229"/>
      <c r="GF685" s="229"/>
      <c r="GG685" s="229"/>
      <c r="GH685" s="229"/>
      <c r="GI685" s="229"/>
      <c r="GJ685" s="229"/>
      <c r="GK685" s="229"/>
      <c r="GL685" s="229"/>
      <c r="GM685" s="229"/>
      <c r="GN685" s="229"/>
      <c r="GO685" s="229"/>
      <c r="GP685" s="229"/>
      <c r="GQ685" s="229"/>
      <c r="GR685" s="229"/>
      <c r="GS685" s="229"/>
      <c r="GT685" s="229"/>
      <c r="GU685" s="229"/>
      <c r="GV685" s="229"/>
      <c r="GW685" s="229"/>
      <c r="GX685" s="229"/>
      <c r="GY685" s="229"/>
      <c r="GZ685" s="229"/>
      <c r="HA685" s="229"/>
      <c r="HB685" s="229"/>
      <c r="HC685" s="229"/>
      <c r="HD685" s="229"/>
      <c r="HE685" s="229"/>
      <c r="HF685" s="229"/>
      <c r="HG685" s="229"/>
      <c r="HH685" s="229"/>
      <c r="HI685" s="229"/>
      <c r="HJ685" s="229"/>
      <c r="HK685" s="229"/>
      <c r="HL685" s="229"/>
      <c r="HM685" s="229"/>
      <c r="HN685" s="229"/>
      <c r="HO685" s="229"/>
      <c r="HP685" s="229"/>
      <c r="HQ685" s="229"/>
      <c r="HR685" s="229"/>
      <c r="HS685" s="229"/>
      <c r="HT685" s="229"/>
      <c r="HU685" s="229"/>
      <c r="HV685" s="229"/>
      <c r="HW685" s="229"/>
      <c r="HX685" s="229"/>
      <c r="HY685" s="229"/>
      <c r="HZ685" s="229"/>
      <c r="IA685" s="229"/>
      <c r="IB685" s="229"/>
      <c r="IC685" s="229"/>
      <c r="ID685" s="229"/>
      <c r="IE685" s="229"/>
      <c r="IF685" s="229"/>
      <c r="IG685" s="229"/>
      <c r="IH685" s="229"/>
      <c r="II685" s="229"/>
      <c r="IJ685" s="229"/>
      <c r="IK685" s="229"/>
      <c r="IL685" s="229"/>
      <c r="IM685" s="229"/>
      <c r="IN685" s="229"/>
      <c r="IO685" s="229"/>
    </row>
    <row r="686" spans="1:249">
      <c r="A686" s="35" t="s">
        <v>1959</v>
      </c>
      <c r="B686" s="259" t="s">
        <v>955</v>
      </c>
      <c r="C686" s="45" t="s">
        <v>52</v>
      </c>
      <c r="D686" s="41">
        <f t="shared" si="174"/>
        <v>11</v>
      </c>
      <c r="E686" s="41">
        <f t="shared" si="174"/>
        <v>6</v>
      </c>
      <c r="F686" s="41">
        <v>11</v>
      </c>
      <c r="G686" s="41">
        <v>6</v>
      </c>
      <c r="H686" s="41"/>
      <c r="I686" s="41"/>
      <c r="J686" s="41"/>
      <c r="K686" s="41"/>
      <c r="L686" s="41">
        <f t="shared" si="175"/>
        <v>0</v>
      </c>
      <c r="M686" s="41">
        <f t="shared" si="175"/>
        <v>0</v>
      </c>
      <c r="N686" s="41"/>
      <c r="O686" s="41"/>
      <c r="P686" s="41"/>
      <c r="Q686" s="41"/>
      <c r="R686" s="229"/>
      <c r="S686" s="229"/>
      <c r="T686" s="229"/>
      <c r="U686" s="229"/>
      <c r="V686" s="229"/>
      <c r="W686" s="229"/>
      <c r="X686" s="229"/>
      <c r="Y686" s="229"/>
      <c r="Z686" s="229"/>
      <c r="AA686" s="229"/>
      <c r="AB686" s="229"/>
      <c r="AC686" s="229"/>
      <c r="AD686" s="229"/>
      <c r="AE686" s="229"/>
      <c r="AF686" s="229"/>
      <c r="AG686" s="229"/>
      <c r="AH686" s="229"/>
      <c r="AI686" s="229"/>
      <c r="AJ686" s="229"/>
      <c r="AK686" s="229"/>
      <c r="AL686" s="229"/>
      <c r="AM686" s="229"/>
      <c r="AN686" s="229"/>
      <c r="AO686" s="229"/>
      <c r="AP686" s="229"/>
      <c r="AQ686" s="229"/>
      <c r="AR686" s="229"/>
      <c r="AS686" s="229"/>
      <c r="AT686" s="229"/>
      <c r="AU686" s="229"/>
      <c r="AV686" s="229"/>
      <c r="AW686" s="229"/>
      <c r="AX686" s="229"/>
      <c r="AY686" s="229"/>
      <c r="AZ686" s="229"/>
      <c r="BA686" s="229"/>
      <c r="BB686" s="229"/>
      <c r="BC686" s="229"/>
      <c r="BD686" s="229"/>
      <c r="BE686" s="229"/>
      <c r="BF686" s="229"/>
      <c r="BG686" s="229"/>
      <c r="BH686" s="229"/>
      <c r="BI686" s="229"/>
      <c r="BJ686" s="229"/>
      <c r="BK686" s="229"/>
      <c r="BL686" s="229"/>
      <c r="BM686" s="229"/>
      <c r="BN686" s="229"/>
      <c r="BO686" s="229"/>
      <c r="BP686" s="229"/>
      <c r="BQ686" s="229"/>
      <c r="BR686" s="229"/>
      <c r="BS686" s="229"/>
      <c r="BT686" s="229"/>
      <c r="BU686" s="229"/>
      <c r="BV686" s="229"/>
      <c r="BW686" s="229"/>
      <c r="BX686" s="229"/>
      <c r="BY686" s="229"/>
      <c r="BZ686" s="229"/>
      <c r="CA686" s="229"/>
      <c r="CB686" s="229"/>
      <c r="CC686" s="229"/>
      <c r="CD686" s="229"/>
      <c r="CE686" s="229"/>
      <c r="CF686" s="229"/>
      <c r="CG686" s="229"/>
      <c r="CH686" s="229"/>
      <c r="CI686" s="229"/>
      <c r="CJ686" s="229"/>
      <c r="CK686" s="229"/>
      <c r="CL686" s="229"/>
      <c r="CM686" s="229"/>
      <c r="CN686" s="229"/>
      <c r="CO686" s="229"/>
      <c r="CP686" s="229"/>
      <c r="CQ686" s="229"/>
      <c r="CR686" s="229"/>
      <c r="CS686" s="229"/>
      <c r="CT686" s="229"/>
      <c r="CU686" s="229"/>
      <c r="CV686" s="229"/>
      <c r="CW686" s="229"/>
      <c r="CX686" s="229"/>
      <c r="CY686" s="229"/>
      <c r="CZ686" s="229"/>
      <c r="DA686" s="229"/>
      <c r="DB686" s="229"/>
      <c r="DC686" s="229"/>
      <c r="DD686" s="229"/>
      <c r="DE686" s="229"/>
      <c r="DF686" s="229"/>
      <c r="DG686" s="229"/>
      <c r="DH686" s="229"/>
      <c r="DI686" s="229"/>
      <c r="DJ686" s="229"/>
      <c r="DK686" s="229"/>
      <c r="DL686" s="229"/>
      <c r="DM686" s="229"/>
      <c r="DN686" s="229"/>
      <c r="DO686" s="229"/>
      <c r="DP686" s="229"/>
      <c r="DQ686" s="229"/>
      <c r="DR686" s="229"/>
      <c r="DS686" s="229"/>
      <c r="DT686" s="229"/>
      <c r="DU686" s="229"/>
      <c r="DV686" s="229"/>
      <c r="DW686" s="229"/>
      <c r="DX686" s="229"/>
      <c r="DY686" s="229"/>
      <c r="DZ686" s="229"/>
      <c r="EA686" s="229"/>
      <c r="EB686" s="229"/>
      <c r="EC686" s="229"/>
      <c r="ED686" s="229"/>
      <c r="EE686" s="229"/>
      <c r="EF686" s="229"/>
      <c r="EG686" s="229"/>
      <c r="EH686" s="229"/>
      <c r="EI686" s="229"/>
      <c r="EJ686" s="229"/>
      <c r="EK686" s="229"/>
      <c r="EL686" s="229"/>
      <c r="EM686" s="229"/>
      <c r="EN686" s="229"/>
      <c r="EO686" s="229"/>
      <c r="EP686" s="229"/>
      <c r="EQ686" s="229"/>
      <c r="ER686" s="229"/>
      <c r="ES686" s="229"/>
      <c r="ET686" s="229"/>
      <c r="EU686" s="229"/>
      <c r="EV686" s="229"/>
      <c r="EW686" s="229"/>
      <c r="EX686" s="229"/>
      <c r="EY686" s="229"/>
      <c r="EZ686" s="229"/>
      <c r="FA686" s="229"/>
      <c r="FB686" s="229"/>
      <c r="FC686" s="229"/>
      <c r="FD686" s="229"/>
      <c r="FE686" s="229"/>
      <c r="FF686" s="229"/>
      <c r="FG686" s="229"/>
      <c r="FH686" s="229"/>
      <c r="FI686" s="229"/>
      <c r="FJ686" s="229"/>
      <c r="FK686" s="229"/>
      <c r="FL686" s="229"/>
      <c r="FM686" s="229"/>
      <c r="FN686" s="229"/>
      <c r="FO686" s="229"/>
      <c r="FP686" s="229"/>
      <c r="FQ686" s="229"/>
      <c r="FR686" s="229"/>
      <c r="FS686" s="229"/>
      <c r="FT686" s="229"/>
      <c r="FU686" s="229"/>
      <c r="FV686" s="229"/>
      <c r="FW686" s="229"/>
      <c r="FX686" s="229"/>
      <c r="FY686" s="229"/>
      <c r="FZ686" s="229"/>
      <c r="GA686" s="229"/>
      <c r="GB686" s="229"/>
      <c r="GC686" s="229"/>
      <c r="GD686" s="229"/>
      <c r="GE686" s="229"/>
      <c r="GF686" s="229"/>
      <c r="GG686" s="229"/>
      <c r="GH686" s="229"/>
      <c r="GI686" s="229"/>
      <c r="GJ686" s="229"/>
      <c r="GK686" s="229"/>
      <c r="GL686" s="229"/>
      <c r="GM686" s="229"/>
      <c r="GN686" s="229"/>
      <c r="GO686" s="229"/>
      <c r="GP686" s="229"/>
      <c r="GQ686" s="229"/>
      <c r="GR686" s="229"/>
      <c r="GS686" s="229"/>
      <c r="GT686" s="229"/>
      <c r="GU686" s="229"/>
      <c r="GV686" s="229"/>
      <c r="GW686" s="229"/>
      <c r="GX686" s="229"/>
      <c r="GY686" s="229"/>
      <c r="GZ686" s="229"/>
      <c r="HA686" s="229"/>
      <c r="HB686" s="229"/>
      <c r="HC686" s="229"/>
      <c r="HD686" s="229"/>
      <c r="HE686" s="229"/>
      <c r="HF686" s="229"/>
      <c r="HG686" s="229"/>
      <c r="HH686" s="229"/>
      <c r="HI686" s="229"/>
      <c r="HJ686" s="229"/>
      <c r="HK686" s="229"/>
      <c r="HL686" s="229"/>
      <c r="HM686" s="229"/>
      <c r="HN686" s="229"/>
      <c r="HO686" s="229"/>
      <c r="HP686" s="229"/>
      <c r="HQ686" s="229"/>
      <c r="HR686" s="229"/>
      <c r="HS686" s="229"/>
      <c r="HT686" s="229"/>
      <c r="HU686" s="229"/>
      <c r="HV686" s="229"/>
      <c r="HW686" s="229"/>
      <c r="HX686" s="229"/>
      <c r="HY686" s="229"/>
      <c r="HZ686" s="229"/>
      <c r="IA686" s="229"/>
      <c r="IB686" s="229"/>
      <c r="IC686" s="229"/>
      <c r="ID686" s="229"/>
      <c r="IE686" s="229"/>
      <c r="IF686" s="229"/>
      <c r="IG686" s="229"/>
      <c r="IH686" s="229"/>
      <c r="II686" s="229"/>
      <c r="IJ686" s="229"/>
      <c r="IK686" s="229"/>
      <c r="IL686" s="229"/>
      <c r="IM686" s="229"/>
      <c r="IN686" s="229"/>
      <c r="IO686" s="229"/>
    </row>
    <row r="687" spans="1:249">
      <c r="A687" s="41" t="s">
        <v>1957</v>
      </c>
      <c r="B687" s="259" t="s">
        <v>1958</v>
      </c>
      <c r="C687" s="45" t="s">
        <v>1997</v>
      </c>
      <c r="D687" s="41">
        <f t="shared" si="174"/>
        <v>0</v>
      </c>
      <c r="E687" s="41">
        <f t="shared" si="174"/>
        <v>0</v>
      </c>
      <c r="F687" s="41"/>
      <c r="G687" s="41"/>
      <c r="H687" s="41"/>
      <c r="I687" s="41"/>
      <c r="J687" s="41"/>
      <c r="K687" s="41"/>
      <c r="L687" s="41">
        <f t="shared" si="175"/>
        <v>0</v>
      </c>
      <c r="M687" s="41">
        <f t="shared" si="175"/>
        <v>0</v>
      </c>
      <c r="N687" s="41"/>
      <c r="O687" s="41"/>
      <c r="P687" s="41"/>
      <c r="Q687" s="41"/>
      <c r="R687" s="229"/>
      <c r="S687" s="229"/>
      <c r="T687" s="229"/>
      <c r="U687" s="229"/>
      <c r="V687" s="229"/>
      <c r="W687" s="229"/>
      <c r="X687" s="229"/>
      <c r="Y687" s="229"/>
      <c r="Z687" s="229"/>
      <c r="AA687" s="229"/>
      <c r="AB687" s="229"/>
      <c r="AC687" s="229"/>
      <c r="AD687" s="229"/>
      <c r="AE687" s="229"/>
      <c r="AF687" s="229"/>
      <c r="AG687" s="229"/>
      <c r="AH687" s="229"/>
      <c r="AI687" s="229"/>
      <c r="AJ687" s="229"/>
      <c r="AK687" s="229"/>
      <c r="AL687" s="229"/>
      <c r="AM687" s="229"/>
      <c r="AN687" s="229"/>
      <c r="AO687" s="229"/>
      <c r="AP687" s="229"/>
      <c r="AQ687" s="229"/>
      <c r="AR687" s="229"/>
      <c r="AS687" s="229"/>
      <c r="AT687" s="229"/>
      <c r="AU687" s="229"/>
      <c r="AV687" s="229"/>
      <c r="AW687" s="229"/>
      <c r="AX687" s="229"/>
      <c r="AY687" s="229"/>
      <c r="AZ687" s="229"/>
      <c r="BA687" s="229"/>
      <c r="BB687" s="229"/>
      <c r="BC687" s="229"/>
      <c r="BD687" s="229"/>
      <c r="BE687" s="229"/>
      <c r="BF687" s="229"/>
      <c r="BG687" s="229"/>
      <c r="BH687" s="229"/>
      <c r="BI687" s="229"/>
      <c r="BJ687" s="229"/>
      <c r="BK687" s="229"/>
      <c r="BL687" s="229"/>
      <c r="BM687" s="229"/>
      <c r="BN687" s="229"/>
      <c r="BO687" s="229"/>
      <c r="BP687" s="229"/>
      <c r="BQ687" s="229"/>
      <c r="BR687" s="229"/>
      <c r="BS687" s="229"/>
      <c r="BT687" s="229"/>
      <c r="BU687" s="229"/>
      <c r="BV687" s="229"/>
      <c r="BW687" s="229"/>
      <c r="BX687" s="229"/>
      <c r="BY687" s="229"/>
      <c r="BZ687" s="229"/>
      <c r="CA687" s="229"/>
      <c r="CB687" s="229"/>
      <c r="CC687" s="229"/>
      <c r="CD687" s="229"/>
      <c r="CE687" s="229"/>
      <c r="CF687" s="229"/>
      <c r="CG687" s="229"/>
      <c r="CH687" s="229"/>
      <c r="CI687" s="229"/>
      <c r="CJ687" s="229"/>
      <c r="CK687" s="229"/>
      <c r="CL687" s="229"/>
      <c r="CM687" s="229"/>
      <c r="CN687" s="229"/>
      <c r="CO687" s="229"/>
      <c r="CP687" s="229"/>
      <c r="CQ687" s="229"/>
      <c r="CR687" s="229"/>
      <c r="CS687" s="229"/>
      <c r="CT687" s="229"/>
      <c r="CU687" s="229"/>
      <c r="CV687" s="229"/>
      <c r="CW687" s="229"/>
      <c r="CX687" s="229"/>
      <c r="CY687" s="229"/>
      <c r="CZ687" s="229"/>
      <c r="DA687" s="229"/>
      <c r="DB687" s="229"/>
      <c r="DC687" s="229"/>
      <c r="DD687" s="229"/>
      <c r="DE687" s="229"/>
      <c r="DF687" s="229"/>
      <c r="DG687" s="229"/>
      <c r="DH687" s="229"/>
      <c r="DI687" s="229"/>
      <c r="DJ687" s="229"/>
      <c r="DK687" s="229"/>
      <c r="DL687" s="229"/>
      <c r="DM687" s="229"/>
      <c r="DN687" s="229"/>
      <c r="DO687" s="229"/>
      <c r="DP687" s="229"/>
      <c r="DQ687" s="229"/>
      <c r="DR687" s="229"/>
      <c r="DS687" s="229"/>
      <c r="DT687" s="229"/>
      <c r="DU687" s="229"/>
      <c r="DV687" s="229"/>
      <c r="DW687" s="229"/>
      <c r="DX687" s="229"/>
      <c r="DY687" s="229"/>
      <c r="DZ687" s="229"/>
      <c r="EA687" s="229"/>
      <c r="EB687" s="229"/>
      <c r="EC687" s="229"/>
      <c r="ED687" s="229"/>
      <c r="EE687" s="229"/>
      <c r="EF687" s="229"/>
      <c r="EG687" s="229"/>
      <c r="EH687" s="229"/>
      <c r="EI687" s="229"/>
      <c r="EJ687" s="229"/>
      <c r="EK687" s="229"/>
      <c r="EL687" s="229"/>
      <c r="EM687" s="229"/>
      <c r="EN687" s="229"/>
      <c r="EO687" s="229"/>
      <c r="EP687" s="229"/>
      <c r="EQ687" s="229"/>
      <c r="ER687" s="229"/>
      <c r="ES687" s="229"/>
      <c r="ET687" s="229"/>
      <c r="EU687" s="229"/>
      <c r="EV687" s="229"/>
      <c r="EW687" s="229"/>
      <c r="EX687" s="229"/>
      <c r="EY687" s="229"/>
      <c r="EZ687" s="229"/>
      <c r="FA687" s="229"/>
      <c r="FB687" s="229"/>
      <c r="FC687" s="229"/>
      <c r="FD687" s="229"/>
      <c r="FE687" s="229"/>
      <c r="FF687" s="229"/>
      <c r="FG687" s="229"/>
      <c r="FH687" s="229"/>
      <c r="FI687" s="229"/>
      <c r="FJ687" s="229"/>
      <c r="FK687" s="229"/>
      <c r="FL687" s="229"/>
      <c r="FM687" s="229"/>
      <c r="FN687" s="229"/>
      <c r="FO687" s="229"/>
      <c r="FP687" s="229"/>
      <c r="FQ687" s="229"/>
      <c r="FR687" s="229"/>
      <c r="FS687" s="229"/>
      <c r="FT687" s="229"/>
      <c r="FU687" s="229"/>
      <c r="FV687" s="229"/>
      <c r="FW687" s="229"/>
      <c r="FX687" s="229"/>
      <c r="FY687" s="229"/>
      <c r="FZ687" s="229"/>
      <c r="GA687" s="229"/>
      <c r="GB687" s="229"/>
      <c r="GC687" s="229"/>
      <c r="GD687" s="229"/>
      <c r="GE687" s="229"/>
      <c r="GF687" s="229"/>
      <c r="GG687" s="229"/>
      <c r="GH687" s="229"/>
      <c r="GI687" s="229"/>
      <c r="GJ687" s="229"/>
      <c r="GK687" s="229"/>
      <c r="GL687" s="229"/>
      <c r="GM687" s="229"/>
      <c r="GN687" s="229"/>
      <c r="GO687" s="229"/>
      <c r="GP687" s="229"/>
      <c r="GQ687" s="229"/>
      <c r="GR687" s="229"/>
      <c r="GS687" s="229"/>
      <c r="GT687" s="229"/>
      <c r="GU687" s="229"/>
      <c r="GV687" s="229"/>
      <c r="GW687" s="229"/>
      <c r="GX687" s="229"/>
      <c r="GY687" s="229"/>
      <c r="GZ687" s="229"/>
      <c r="HA687" s="229"/>
      <c r="HB687" s="229"/>
      <c r="HC687" s="229"/>
      <c r="HD687" s="229"/>
      <c r="HE687" s="229"/>
      <c r="HF687" s="229"/>
      <c r="HG687" s="229"/>
      <c r="HH687" s="229"/>
      <c r="HI687" s="229"/>
      <c r="HJ687" s="229"/>
      <c r="HK687" s="229"/>
      <c r="HL687" s="229"/>
      <c r="HM687" s="229"/>
      <c r="HN687" s="229"/>
      <c r="HO687" s="229"/>
      <c r="HP687" s="229"/>
      <c r="HQ687" s="229"/>
      <c r="HR687" s="229"/>
      <c r="HS687" s="229"/>
      <c r="HT687" s="229"/>
      <c r="HU687" s="229"/>
      <c r="HV687" s="229"/>
      <c r="HW687" s="229"/>
      <c r="HX687" s="229"/>
      <c r="HY687" s="229"/>
      <c r="HZ687" s="229"/>
      <c r="IA687" s="229"/>
      <c r="IB687" s="229"/>
      <c r="IC687" s="229"/>
      <c r="ID687" s="229"/>
      <c r="IE687" s="229"/>
      <c r="IF687" s="229"/>
      <c r="IG687" s="229"/>
      <c r="IH687" s="229"/>
      <c r="II687" s="229"/>
      <c r="IJ687" s="229"/>
      <c r="IK687" s="229"/>
      <c r="IL687" s="229"/>
      <c r="IM687" s="229"/>
      <c r="IN687" s="229"/>
      <c r="IO687" s="229"/>
    </row>
    <row r="688" spans="1:249">
      <c r="A688" s="288" t="s">
        <v>1376</v>
      </c>
      <c r="B688" s="259" t="s">
        <v>1377</v>
      </c>
      <c r="C688" s="45" t="s">
        <v>55</v>
      </c>
      <c r="D688" s="41">
        <f t="shared" si="174"/>
        <v>0</v>
      </c>
      <c r="E688" s="41">
        <f t="shared" si="174"/>
        <v>0</v>
      </c>
      <c r="F688" s="41"/>
      <c r="G688" s="41"/>
      <c r="H688" s="41"/>
      <c r="I688" s="41"/>
      <c r="J688" s="41"/>
      <c r="K688" s="41"/>
      <c r="L688" s="41">
        <f t="shared" si="175"/>
        <v>0</v>
      </c>
      <c r="M688" s="41">
        <f t="shared" si="175"/>
        <v>0</v>
      </c>
      <c r="N688" s="41"/>
      <c r="O688" s="41"/>
      <c r="P688" s="41"/>
      <c r="Q688" s="41"/>
      <c r="R688" s="229"/>
      <c r="S688" s="229"/>
      <c r="T688" s="229"/>
      <c r="U688" s="229"/>
      <c r="V688" s="229"/>
      <c r="W688" s="229"/>
      <c r="X688" s="229"/>
      <c r="Y688" s="229"/>
      <c r="Z688" s="229"/>
      <c r="AA688" s="229"/>
      <c r="AB688" s="229"/>
      <c r="AC688" s="229"/>
      <c r="AD688" s="229"/>
      <c r="AE688" s="229"/>
      <c r="AF688" s="229"/>
      <c r="AG688" s="229"/>
      <c r="AH688" s="229"/>
      <c r="AI688" s="229"/>
      <c r="AJ688" s="229"/>
      <c r="AK688" s="229"/>
      <c r="AL688" s="229"/>
      <c r="AM688" s="229"/>
      <c r="AN688" s="229"/>
      <c r="AO688" s="229"/>
      <c r="AP688" s="229"/>
      <c r="AQ688" s="229"/>
      <c r="AR688" s="229"/>
      <c r="AS688" s="229"/>
      <c r="AT688" s="229"/>
      <c r="AU688" s="229"/>
      <c r="AV688" s="229"/>
      <c r="AW688" s="229"/>
      <c r="AX688" s="229"/>
      <c r="AY688" s="229"/>
      <c r="AZ688" s="229"/>
      <c r="BA688" s="229"/>
      <c r="BB688" s="229"/>
      <c r="BC688" s="229"/>
      <c r="BD688" s="229"/>
      <c r="BE688" s="229"/>
      <c r="BF688" s="229"/>
      <c r="BG688" s="229"/>
      <c r="BH688" s="229"/>
      <c r="BI688" s="229"/>
      <c r="BJ688" s="229"/>
      <c r="BK688" s="229"/>
      <c r="BL688" s="229"/>
      <c r="BM688" s="229"/>
      <c r="BN688" s="229"/>
      <c r="BO688" s="229"/>
      <c r="BP688" s="229"/>
      <c r="BQ688" s="229"/>
      <c r="BR688" s="229"/>
      <c r="BS688" s="229"/>
      <c r="BT688" s="229"/>
      <c r="BU688" s="229"/>
      <c r="BV688" s="229"/>
      <c r="BW688" s="229"/>
      <c r="BX688" s="229"/>
      <c r="BY688" s="229"/>
      <c r="BZ688" s="229"/>
      <c r="CA688" s="229"/>
      <c r="CB688" s="229"/>
      <c r="CC688" s="229"/>
      <c r="CD688" s="229"/>
      <c r="CE688" s="229"/>
      <c r="CF688" s="229"/>
      <c r="CG688" s="229"/>
      <c r="CH688" s="229"/>
      <c r="CI688" s="229"/>
      <c r="CJ688" s="229"/>
      <c r="CK688" s="229"/>
      <c r="CL688" s="229"/>
      <c r="CM688" s="229"/>
      <c r="CN688" s="229"/>
      <c r="CO688" s="229"/>
      <c r="CP688" s="229"/>
      <c r="CQ688" s="229"/>
      <c r="CR688" s="229"/>
      <c r="CS688" s="229"/>
      <c r="CT688" s="229"/>
      <c r="CU688" s="229"/>
      <c r="CV688" s="229"/>
      <c r="CW688" s="229"/>
      <c r="CX688" s="229"/>
      <c r="CY688" s="229"/>
      <c r="CZ688" s="229"/>
      <c r="DA688" s="229"/>
      <c r="DB688" s="229"/>
      <c r="DC688" s="229"/>
      <c r="DD688" s="229"/>
      <c r="DE688" s="229"/>
      <c r="DF688" s="229"/>
      <c r="DG688" s="229"/>
      <c r="DH688" s="229"/>
      <c r="DI688" s="229"/>
      <c r="DJ688" s="229"/>
      <c r="DK688" s="229"/>
      <c r="DL688" s="229"/>
      <c r="DM688" s="229"/>
      <c r="DN688" s="229"/>
      <c r="DO688" s="229"/>
      <c r="DP688" s="229"/>
      <c r="DQ688" s="229"/>
      <c r="DR688" s="229"/>
      <c r="DS688" s="229"/>
      <c r="DT688" s="229"/>
      <c r="DU688" s="229"/>
      <c r="DV688" s="229"/>
      <c r="DW688" s="229"/>
      <c r="DX688" s="229"/>
      <c r="DY688" s="229"/>
      <c r="DZ688" s="229"/>
      <c r="EA688" s="229"/>
      <c r="EB688" s="229"/>
      <c r="EC688" s="229"/>
      <c r="ED688" s="229"/>
      <c r="EE688" s="229"/>
      <c r="EF688" s="229"/>
      <c r="EG688" s="229"/>
      <c r="EH688" s="229"/>
      <c r="EI688" s="229"/>
      <c r="EJ688" s="229"/>
      <c r="EK688" s="229"/>
      <c r="EL688" s="229"/>
      <c r="EM688" s="229"/>
      <c r="EN688" s="229"/>
      <c r="EO688" s="229"/>
      <c r="EP688" s="229"/>
      <c r="EQ688" s="229"/>
      <c r="ER688" s="229"/>
      <c r="ES688" s="229"/>
      <c r="ET688" s="229"/>
      <c r="EU688" s="229"/>
      <c r="EV688" s="229"/>
      <c r="EW688" s="229"/>
      <c r="EX688" s="229"/>
      <c r="EY688" s="229"/>
      <c r="EZ688" s="229"/>
      <c r="FA688" s="229"/>
      <c r="FB688" s="229"/>
      <c r="FC688" s="229"/>
      <c r="FD688" s="229"/>
      <c r="FE688" s="229"/>
      <c r="FF688" s="229"/>
      <c r="FG688" s="229"/>
      <c r="FH688" s="229"/>
      <c r="FI688" s="229"/>
      <c r="FJ688" s="229"/>
      <c r="FK688" s="229"/>
      <c r="FL688" s="229"/>
      <c r="FM688" s="229"/>
      <c r="FN688" s="229"/>
      <c r="FO688" s="229"/>
      <c r="FP688" s="229"/>
      <c r="FQ688" s="229"/>
      <c r="FR688" s="229"/>
      <c r="FS688" s="229"/>
      <c r="FT688" s="229"/>
      <c r="FU688" s="229"/>
      <c r="FV688" s="229"/>
      <c r="FW688" s="229"/>
      <c r="FX688" s="229"/>
      <c r="FY688" s="229"/>
      <c r="FZ688" s="229"/>
      <c r="GA688" s="229"/>
      <c r="GB688" s="229"/>
      <c r="GC688" s="229"/>
      <c r="GD688" s="229"/>
      <c r="GE688" s="229"/>
      <c r="GF688" s="229"/>
      <c r="GG688" s="229"/>
      <c r="GH688" s="229"/>
      <c r="GI688" s="229"/>
      <c r="GJ688" s="229"/>
      <c r="GK688" s="229"/>
      <c r="GL688" s="229"/>
      <c r="GM688" s="229"/>
      <c r="GN688" s="229"/>
      <c r="GO688" s="229"/>
      <c r="GP688" s="229"/>
      <c r="GQ688" s="229"/>
      <c r="GR688" s="229"/>
      <c r="GS688" s="229"/>
      <c r="GT688" s="229"/>
      <c r="GU688" s="229"/>
      <c r="GV688" s="229"/>
      <c r="GW688" s="229"/>
      <c r="GX688" s="229"/>
      <c r="GY688" s="229"/>
      <c r="GZ688" s="229"/>
      <c r="HA688" s="229"/>
      <c r="HB688" s="229"/>
      <c r="HC688" s="229"/>
      <c r="HD688" s="229"/>
      <c r="HE688" s="229"/>
      <c r="HF688" s="229"/>
      <c r="HG688" s="229"/>
      <c r="HH688" s="229"/>
      <c r="HI688" s="229"/>
      <c r="HJ688" s="229"/>
      <c r="HK688" s="229"/>
      <c r="HL688" s="229"/>
      <c r="HM688" s="229"/>
      <c r="HN688" s="229"/>
      <c r="HO688" s="229"/>
      <c r="HP688" s="229"/>
      <c r="HQ688" s="229"/>
      <c r="HR688" s="229"/>
      <c r="HS688" s="229"/>
      <c r="HT688" s="229"/>
      <c r="HU688" s="229"/>
      <c r="HV688" s="229"/>
      <c r="HW688" s="229"/>
      <c r="HX688" s="229"/>
      <c r="HY688" s="229"/>
      <c r="HZ688" s="229"/>
      <c r="IA688" s="229"/>
      <c r="IB688" s="229"/>
      <c r="IC688" s="229"/>
      <c r="ID688" s="229"/>
      <c r="IE688" s="229"/>
      <c r="IF688" s="229"/>
      <c r="IG688" s="229"/>
      <c r="IH688" s="229"/>
      <c r="II688" s="229"/>
      <c r="IJ688" s="229"/>
      <c r="IK688" s="229"/>
      <c r="IL688" s="229"/>
      <c r="IM688" s="229"/>
      <c r="IN688" s="229"/>
      <c r="IO688" s="229"/>
    </row>
    <row r="689" spans="1:254" ht="28.5">
      <c r="A689" s="288" t="s">
        <v>1395</v>
      </c>
      <c r="B689" s="259" t="s">
        <v>1324</v>
      </c>
      <c r="C689" s="45" t="s">
        <v>1998</v>
      </c>
      <c r="D689" s="41">
        <f t="shared" si="174"/>
        <v>6</v>
      </c>
      <c r="E689" s="41">
        <f t="shared" si="174"/>
        <v>6</v>
      </c>
      <c r="F689" s="41">
        <v>6</v>
      </c>
      <c r="G689" s="41">
        <v>6</v>
      </c>
      <c r="H689" s="41"/>
      <c r="I689" s="41"/>
      <c r="J689" s="41"/>
      <c r="K689" s="41"/>
      <c r="L689" s="41">
        <f t="shared" si="175"/>
        <v>0</v>
      </c>
      <c r="M689" s="41">
        <f t="shared" si="175"/>
        <v>0</v>
      </c>
      <c r="N689" s="41"/>
      <c r="O689" s="41"/>
      <c r="P689" s="41"/>
      <c r="Q689" s="41"/>
      <c r="R689" s="229"/>
      <c r="S689" s="229"/>
      <c r="T689" s="229"/>
      <c r="U689" s="229"/>
      <c r="V689" s="229"/>
      <c r="W689" s="229"/>
      <c r="X689" s="229"/>
      <c r="Y689" s="229"/>
      <c r="Z689" s="229"/>
      <c r="AA689" s="229"/>
      <c r="AB689" s="229"/>
      <c r="AC689" s="229"/>
      <c r="AD689" s="229"/>
      <c r="AE689" s="229"/>
      <c r="AF689" s="229"/>
      <c r="AG689" s="229"/>
      <c r="AH689" s="229"/>
      <c r="AI689" s="229"/>
      <c r="AJ689" s="229"/>
      <c r="AK689" s="229"/>
      <c r="AL689" s="229"/>
      <c r="AM689" s="229"/>
      <c r="AN689" s="229"/>
      <c r="AO689" s="229"/>
      <c r="AP689" s="229"/>
      <c r="AQ689" s="229"/>
      <c r="AR689" s="229"/>
      <c r="AS689" s="229"/>
      <c r="AT689" s="229"/>
      <c r="AU689" s="229"/>
      <c r="AV689" s="229"/>
      <c r="AW689" s="229"/>
      <c r="AX689" s="229"/>
      <c r="AY689" s="229"/>
      <c r="AZ689" s="229"/>
      <c r="BA689" s="229"/>
      <c r="BB689" s="229"/>
      <c r="BC689" s="229"/>
      <c r="BD689" s="229"/>
      <c r="BE689" s="229"/>
      <c r="BF689" s="229"/>
      <c r="BG689" s="229"/>
      <c r="BH689" s="229"/>
      <c r="BI689" s="229"/>
      <c r="BJ689" s="229"/>
      <c r="BK689" s="229"/>
      <c r="BL689" s="229"/>
      <c r="BM689" s="229"/>
      <c r="BN689" s="229"/>
      <c r="BO689" s="229"/>
      <c r="BP689" s="229"/>
      <c r="BQ689" s="229"/>
      <c r="BR689" s="229"/>
      <c r="BS689" s="229"/>
      <c r="BT689" s="229"/>
      <c r="BU689" s="229"/>
      <c r="BV689" s="229"/>
      <c r="BW689" s="229"/>
      <c r="BX689" s="229"/>
      <c r="BY689" s="229"/>
      <c r="BZ689" s="229"/>
      <c r="CA689" s="229"/>
      <c r="CB689" s="229"/>
      <c r="CC689" s="229"/>
      <c r="CD689" s="229"/>
      <c r="CE689" s="229"/>
      <c r="CF689" s="229"/>
      <c r="CG689" s="229"/>
      <c r="CH689" s="229"/>
      <c r="CI689" s="229"/>
      <c r="CJ689" s="229"/>
      <c r="CK689" s="229"/>
      <c r="CL689" s="229"/>
      <c r="CM689" s="229"/>
      <c r="CN689" s="229"/>
      <c r="CO689" s="229"/>
      <c r="CP689" s="229"/>
      <c r="CQ689" s="229"/>
      <c r="CR689" s="229"/>
      <c r="CS689" s="229"/>
      <c r="CT689" s="229"/>
      <c r="CU689" s="229"/>
      <c r="CV689" s="229"/>
      <c r="CW689" s="229"/>
      <c r="CX689" s="229"/>
      <c r="CY689" s="229"/>
      <c r="CZ689" s="229"/>
      <c r="DA689" s="229"/>
      <c r="DB689" s="229"/>
      <c r="DC689" s="229"/>
      <c r="DD689" s="229"/>
      <c r="DE689" s="229"/>
      <c r="DF689" s="229"/>
      <c r="DG689" s="229"/>
      <c r="DH689" s="229"/>
      <c r="DI689" s="229"/>
      <c r="DJ689" s="229"/>
      <c r="DK689" s="229"/>
      <c r="DL689" s="229"/>
      <c r="DM689" s="229"/>
      <c r="DN689" s="229"/>
      <c r="DO689" s="229"/>
      <c r="DP689" s="229"/>
      <c r="DQ689" s="229"/>
      <c r="DR689" s="229"/>
      <c r="DS689" s="229"/>
      <c r="DT689" s="229"/>
      <c r="DU689" s="229"/>
      <c r="DV689" s="229"/>
      <c r="DW689" s="229"/>
      <c r="DX689" s="229"/>
      <c r="DY689" s="229"/>
      <c r="DZ689" s="229"/>
      <c r="EA689" s="229"/>
      <c r="EB689" s="229"/>
      <c r="EC689" s="229"/>
      <c r="ED689" s="229"/>
      <c r="EE689" s="229"/>
      <c r="EF689" s="229"/>
      <c r="EG689" s="229"/>
      <c r="EH689" s="229"/>
      <c r="EI689" s="229"/>
      <c r="EJ689" s="229"/>
      <c r="EK689" s="229"/>
      <c r="EL689" s="229"/>
      <c r="EM689" s="229"/>
      <c r="EN689" s="229"/>
      <c r="EO689" s="229"/>
      <c r="EP689" s="229"/>
      <c r="EQ689" s="229"/>
      <c r="ER689" s="229"/>
      <c r="ES689" s="229"/>
      <c r="ET689" s="229"/>
      <c r="EU689" s="229"/>
      <c r="EV689" s="229"/>
      <c r="EW689" s="229"/>
      <c r="EX689" s="229"/>
      <c r="EY689" s="229"/>
      <c r="EZ689" s="229"/>
      <c r="FA689" s="229"/>
      <c r="FB689" s="229"/>
      <c r="FC689" s="229"/>
      <c r="FD689" s="229"/>
      <c r="FE689" s="229"/>
      <c r="FF689" s="229"/>
      <c r="FG689" s="229"/>
      <c r="FH689" s="229"/>
      <c r="FI689" s="229"/>
      <c r="FJ689" s="229"/>
      <c r="FK689" s="229"/>
      <c r="FL689" s="229"/>
      <c r="FM689" s="229"/>
      <c r="FN689" s="229"/>
      <c r="FO689" s="229"/>
      <c r="FP689" s="229"/>
      <c r="FQ689" s="229"/>
      <c r="FR689" s="229"/>
      <c r="FS689" s="229"/>
      <c r="FT689" s="229"/>
      <c r="FU689" s="229"/>
      <c r="FV689" s="229"/>
      <c r="FW689" s="229"/>
      <c r="FX689" s="229"/>
      <c r="FY689" s="229"/>
      <c r="FZ689" s="229"/>
      <c r="GA689" s="229"/>
      <c r="GB689" s="229"/>
      <c r="GC689" s="229"/>
      <c r="GD689" s="229"/>
      <c r="GE689" s="229"/>
      <c r="GF689" s="229"/>
      <c r="GG689" s="229"/>
      <c r="GH689" s="229"/>
      <c r="GI689" s="229"/>
      <c r="GJ689" s="229"/>
      <c r="GK689" s="229"/>
      <c r="GL689" s="229"/>
      <c r="GM689" s="229"/>
      <c r="GN689" s="229"/>
      <c r="GO689" s="229"/>
      <c r="GP689" s="229"/>
      <c r="GQ689" s="229"/>
      <c r="GR689" s="229"/>
      <c r="GS689" s="229"/>
      <c r="GT689" s="229"/>
      <c r="GU689" s="229"/>
      <c r="GV689" s="229"/>
      <c r="GW689" s="229"/>
      <c r="GX689" s="229"/>
      <c r="GY689" s="229"/>
      <c r="GZ689" s="229"/>
      <c r="HA689" s="229"/>
      <c r="HB689" s="229"/>
      <c r="HC689" s="229"/>
      <c r="HD689" s="229"/>
      <c r="HE689" s="229"/>
      <c r="HF689" s="229"/>
      <c r="HG689" s="229"/>
      <c r="HH689" s="229"/>
      <c r="HI689" s="229"/>
      <c r="HJ689" s="229"/>
      <c r="HK689" s="229"/>
      <c r="HL689" s="229"/>
      <c r="HM689" s="229"/>
      <c r="HN689" s="229"/>
      <c r="HO689" s="229"/>
      <c r="HP689" s="229"/>
      <c r="HQ689" s="229"/>
      <c r="HR689" s="229"/>
      <c r="HS689" s="229"/>
      <c r="HT689" s="229"/>
      <c r="HU689" s="229"/>
      <c r="HV689" s="229"/>
      <c r="HW689" s="229"/>
      <c r="HX689" s="229"/>
      <c r="HY689" s="229"/>
      <c r="HZ689" s="229"/>
      <c r="IA689" s="229"/>
      <c r="IB689" s="229"/>
      <c r="IC689" s="229"/>
      <c r="ID689" s="229"/>
      <c r="IE689" s="229"/>
      <c r="IF689" s="229"/>
      <c r="IG689" s="229"/>
      <c r="IH689" s="229"/>
      <c r="II689" s="229"/>
      <c r="IJ689" s="229"/>
      <c r="IK689" s="229"/>
      <c r="IL689" s="229"/>
      <c r="IM689" s="229"/>
      <c r="IN689" s="229"/>
      <c r="IO689" s="229"/>
    </row>
    <row r="690" spans="1:254" ht="18" customHeight="1">
      <c r="A690" s="269" t="s">
        <v>1999</v>
      </c>
      <c r="B690" s="269"/>
      <c r="C690" s="269"/>
      <c r="D690" s="250">
        <f>SUM(D691:D714)</f>
        <v>477</v>
      </c>
      <c r="E690" s="250">
        <f t="shared" ref="E690:Q690" si="176">SUM(E691:E714)</f>
        <v>184</v>
      </c>
      <c r="F690" s="250">
        <f t="shared" si="176"/>
        <v>176</v>
      </c>
      <c r="G690" s="250">
        <f t="shared" si="176"/>
        <v>59</v>
      </c>
      <c r="H690" s="250">
        <f t="shared" si="176"/>
        <v>249</v>
      </c>
      <c r="I690" s="250">
        <f t="shared" si="176"/>
        <v>104</v>
      </c>
      <c r="J690" s="250">
        <f t="shared" si="176"/>
        <v>52</v>
      </c>
      <c r="K690" s="250">
        <f t="shared" si="176"/>
        <v>21</v>
      </c>
      <c r="L690" s="250">
        <f t="shared" si="176"/>
        <v>128</v>
      </c>
      <c r="M690" s="250">
        <f t="shared" si="176"/>
        <v>33</v>
      </c>
      <c r="N690" s="250">
        <f t="shared" si="176"/>
        <v>55</v>
      </c>
      <c r="O690" s="250">
        <f t="shared" si="176"/>
        <v>8</v>
      </c>
      <c r="P690" s="250">
        <f t="shared" si="176"/>
        <v>73</v>
      </c>
      <c r="Q690" s="250">
        <f t="shared" si="176"/>
        <v>25</v>
      </c>
      <c r="R690" s="229"/>
      <c r="S690" s="229"/>
      <c r="T690" s="229"/>
      <c r="U690" s="229"/>
      <c r="V690" s="229"/>
      <c r="W690" s="229"/>
      <c r="X690" s="229"/>
      <c r="Y690" s="229"/>
      <c r="Z690" s="229"/>
      <c r="AA690" s="229"/>
      <c r="AB690" s="229"/>
      <c r="AC690" s="229"/>
      <c r="AD690" s="229"/>
      <c r="AE690" s="229"/>
      <c r="AF690" s="229"/>
      <c r="AG690" s="229"/>
      <c r="AH690" s="229"/>
      <c r="AI690" s="229"/>
      <c r="AJ690" s="229"/>
      <c r="AK690" s="229"/>
      <c r="AL690" s="229"/>
      <c r="AM690" s="229"/>
      <c r="AN690" s="229"/>
      <c r="AO690" s="229"/>
      <c r="AP690" s="229"/>
      <c r="AQ690" s="229"/>
      <c r="AR690" s="229"/>
      <c r="AS690" s="229"/>
      <c r="AT690" s="229"/>
      <c r="AU690" s="229"/>
      <c r="AV690" s="229"/>
      <c r="AW690" s="229"/>
      <c r="AX690" s="229"/>
      <c r="AY690" s="229"/>
      <c r="AZ690" s="229"/>
      <c r="BA690" s="229"/>
      <c r="BB690" s="229"/>
      <c r="BC690" s="229"/>
      <c r="BD690" s="229"/>
      <c r="BE690" s="229"/>
      <c r="BF690" s="229"/>
      <c r="BG690" s="229"/>
      <c r="BH690" s="229"/>
      <c r="BI690" s="229"/>
      <c r="BJ690" s="229"/>
      <c r="BK690" s="229"/>
      <c r="BL690" s="229"/>
      <c r="BM690" s="229"/>
      <c r="BN690" s="229"/>
      <c r="BO690" s="229"/>
      <c r="BP690" s="229"/>
      <c r="BQ690" s="229"/>
      <c r="BR690" s="229"/>
      <c r="BS690" s="229"/>
      <c r="BT690" s="229"/>
      <c r="BU690" s="229"/>
      <c r="BV690" s="229"/>
      <c r="BW690" s="229"/>
      <c r="BX690" s="229"/>
      <c r="BY690" s="229"/>
      <c r="BZ690" s="229"/>
      <c r="CA690" s="229"/>
      <c r="CB690" s="229"/>
      <c r="CC690" s="229"/>
      <c r="CD690" s="229"/>
      <c r="CE690" s="229"/>
      <c r="CF690" s="229"/>
      <c r="CG690" s="229"/>
      <c r="CH690" s="229"/>
      <c r="CI690" s="229"/>
      <c r="CJ690" s="229"/>
      <c r="CK690" s="229"/>
      <c r="CL690" s="229"/>
      <c r="CM690" s="229"/>
      <c r="CN690" s="229"/>
      <c r="CO690" s="229"/>
      <c r="CP690" s="229"/>
      <c r="CQ690" s="229"/>
      <c r="CR690" s="229"/>
      <c r="CS690" s="229"/>
      <c r="CT690" s="229"/>
      <c r="CU690" s="229"/>
      <c r="CV690" s="229"/>
      <c r="CW690" s="229"/>
      <c r="CX690" s="229"/>
      <c r="CY690" s="229"/>
      <c r="CZ690" s="229"/>
      <c r="DA690" s="229"/>
      <c r="DB690" s="229"/>
      <c r="DC690" s="229"/>
      <c r="DD690" s="229"/>
      <c r="DE690" s="229"/>
      <c r="DF690" s="229"/>
      <c r="DG690" s="229"/>
      <c r="DH690" s="229"/>
      <c r="DI690" s="229"/>
      <c r="DJ690" s="229"/>
      <c r="DK690" s="229"/>
      <c r="DL690" s="229"/>
      <c r="DM690" s="229"/>
      <c r="DN690" s="229"/>
      <c r="DO690" s="229"/>
      <c r="DP690" s="229"/>
      <c r="DQ690" s="229"/>
      <c r="DR690" s="229"/>
      <c r="DS690" s="229"/>
      <c r="DT690" s="229"/>
      <c r="DU690" s="229"/>
      <c r="DV690" s="229"/>
      <c r="DW690" s="229"/>
      <c r="DX690" s="229"/>
      <c r="DY690" s="229"/>
      <c r="DZ690" s="229"/>
      <c r="EA690" s="229"/>
      <c r="EB690" s="229"/>
      <c r="EC690" s="229"/>
      <c r="ED690" s="229"/>
      <c r="EE690" s="229"/>
      <c r="EF690" s="229"/>
      <c r="EG690" s="229"/>
      <c r="EH690" s="229"/>
      <c r="EI690" s="229"/>
      <c r="EJ690" s="229"/>
      <c r="EK690" s="229"/>
      <c r="EL690" s="229"/>
      <c r="EM690" s="229"/>
      <c r="EN690" s="229"/>
      <c r="EO690" s="229"/>
      <c r="EP690" s="229"/>
      <c r="EQ690" s="229"/>
      <c r="ER690" s="229"/>
      <c r="ES690" s="229"/>
      <c r="ET690" s="229"/>
      <c r="EU690" s="229"/>
      <c r="EV690" s="229"/>
      <c r="EW690" s="229"/>
      <c r="EX690" s="229"/>
      <c r="EY690" s="229"/>
      <c r="EZ690" s="229"/>
      <c r="FA690" s="229"/>
      <c r="FB690" s="229"/>
      <c r="FC690" s="229"/>
      <c r="FD690" s="229"/>
      <c r="FE690" s="229"/>
      <c r="FF690" s="229"/>
      <c r="FG690" s="229"/>
      <c r="FH690" s="229"/>
      <c r="FI690" s="229"/>
      <c r="FJ690" s="229"/>
      <c r="FK690" s="229"/>
      <c r="FL690" s="229"/>
      <c r="FM690" s="229"/>
      <c r="FN690" s="229"/>
      <c r="FO690" s="229"/>
      <c r="FP690" s="229"/>
      <c r="FQ690" s="229"/>
      <c r="FR690" s="229"/>
      <c r="FS690" s="229"/>
      <c r="FT690" s="229"/>
      <c r="FU690" s="229"/>
      <c r="FV690" s="229"/>
      <c r="FW690" s="229"/>
      <c r="FX690" s="229"/>
      <c r="FY690" s="229"/>
      <c r="FZ690" s="229"/>
      <c r="GA690" s="229"/>
      <c r="GB690" s="229"/>
      <c r="GC690" s="229"/>
      <c r="GD690" s="229"/>
      <c r="GE690" s="229"/>
      <c r="GF690" s="229"/>
      <c r="GG690" s="229"/>
      <c r="GH690" s="229"/>
      <c r="GI690" s="229"/>
      <c r="GJ690" s="229"/>
      <c r="GK690" s="229"/>
      <c r="GL690" s="229"/>
      <c r="GM690" s="229"/>
      <c r="GN690" s="229"/>
      <c r="GO690" s="229"/>
      <c r="GP690" s="229"/>
      <c r="GQ690" s="229"/>
      <c r="GR690" s="229"/>
      <c r="GS690" s="229"/>
      <c r="GT690" s="229"/>
      <c r="GU690" s="229"/>
      <c r="GV690" s="229"/>
      <c r="GW690" s="229"/>
      <c r="GX690" s="229"/>
      <c r="GY690" s="229"/>
      <c r="GZ690" s="229"/>
      <c r="HA690" s="229"/>
      <c r="HB690" s="229"/>
      <c r="HC690" s="229"/>
      <c r="HD690" s="229"/>
      <c r="HE690" s="229"/>
      <c r="HF690" s="229"/>
      <c r="HG690" s="229"/>
      <c r="HH690" s="229"/>
      <c r="HI690" s="229"/>
      <c r="HJ690" s="229"/>
      <c r="HK690" s="229"/>
      <c r="HL690" s="229"/>
      <c r="HM690" s="229"/>
      <c r="HN690" s="229"/>
      <c r="HO690" s="229"/>
      <c r="HP690" s="229"/>
      <c r="HQ690" s="229"/>
      <c r="HR690" s="229"/>
      <c r="HS690" s="229"/>
      <c r="HT690" s="229"/>
      <c r="HU690" s="229"/>
      <c r="HV690" s="229"/>
      <c r="HW690" s="229"/>
      <c r="HX690" s="229"/>
      <c r="HY690" s="229"/>
      <c r="HZ690" s="229"/>
      <c r="IA690" s="229"/>
      <c r="IB690" s="229"/>
      <c r="IC690" s="229"/>
      <c r="ID690" s="229"/>
      <c r="IE690" s="229"/>
      <c r="IF690" s="229"/>
      <c r="IG690" s="229"/>
      <c r="IH690" s="229"/>
      <c r="II690" s="229"/>
      <c r="IJ690" s="229"/>
      <c r="IK690" s="229"/>
      <c r="IL690" s="229"/>
      <c r="IM690" s="229"/>
      <c r="IN690" s="229"/>
      <c r="IO690" s="229"/>
    </row>
    <row r="691" spans="1:254" ht="15">
      <c r="A691" s="33" t="s">
        <v>1353</v>
      </c>
      <c r="B691" s="259" t="s">
        <v>419</v>
      </c>
      <c r="C691" s="53" t="s">
        <v>14</v>
      </c>
      <c r="D691" s="55">
        <f t="shared" ref="D691:E714" si="177">+F691+H691+J691</f>
        <v>47</v>
      </c>
      <c r="E691" s="55">
        <f t="shared" si="177"/>
        <v>18</v>
      </c>
      <c r="F691" s="294"/>
      <c r="G691" s="294"/>
      <c r="H691" s="55">
        <v>47</v>
      </c>
      <c r="I691" s="55">
        <v>18</v>
      </c>
      <c r="J691" s="295"/>
      <c r="K691" s="295"/>
      <c r="L691" s="55">
        <f t="shared" ref="L691:M714" si="178">N691+P691</f>
        <v>30</v>
      </c>
      <c r="M691" s="55">
        <f t="shared" si="178"/>
        <v>11</v>
      </c>
      <c r="N691" s="55">
        <v>17</v>
      </c>
      <c r="O691" s="55">
        <v>4</v>
      </c>
      <c r="P691" s="55">
        <v>13</v>
      </c>
      <c r="Q691" s="55">
        <v>7</v>
      </c>
      <c r="R691" s="229"/>
      <c r="S691" s="229"/>
      <c r="T691" s="229"/>
      <c r="U691" s="229"/>
      <c r="V691" s="229"/>
      <c r="W691" s="229"/>
      <c r="X691" s="229"/>
      <c r="Y691" s="229"/>
      <c r="Z691" s="229"/>
      <c r="AA691" s="229"/>
      <c r="AB691" s="229"/>
      <c r="AC691" s="229"/>
      <c r="AD691" s="229"/>
      <c r="AE691" s="229"/>
      <c r="AF691" s="229"/>
      <c r="AG691" s="229"/>
      <c r="AH691" s="229"/>
      <c r="AI691" s="229"/>
      <c r="AJ691" s="229"/>
      <c r="AK691" s="229"/>
      <c r="AL691" s="229"/>
      <c r="AM691" s="229"/>
      <c r="AN691" s="229"/>
      <c r="AO691" s="229"/>
      <c r="AP691" s="229"/>
      <c r="AQ691" s="229"/>
      <c r="AR691" s="229"/>
      <c r="AS691" s="229"/>
      <c r="AT691" s="229"/>
      <c r="AU691" s="229"/>
      <c r="AV691" s="229"/>
      <c r="AW691" s="229"/>
      <c r="AX691" s="229"/>
      <c r="AY691" s="229"/>
      <c r="AZ691" s="229"/>
      <c r="BA691" s="229"/>
      <c r="BB691" s="229"/>
      <c r="BC691" s="229"/>
      <c r="BD691" s="229"/>
      <c r="BE691" s="229"/>
      <c r="BF691" s="229"/>
      <c r="BG691" s="229"/>
      <c r="BH691" s="229"/>
      <c r="BI691" s="229"/>
      <c r="BJ691" s="229"/>
      <c r="BK691" s="229"/>
      <c r="BL691" s="229"/>
      <c r="BM691" s="229"/>
      <c r="BN691" s="229"/>
      <c r="BO691" s="229"/>
      <c r="BP691" s="229"/>
      <c r="BQ691" s="229"/>
      <c r="BR691" s="229"/>
      <c r="BS691" s="229"/>
      <c r="BT691" s="229"/>
      <c r="BU691" s="229"/>
      <c r="BV691" s="229"/>
      <c r="BW691" s="229"/>
      <c r="BX691" s="229"/>
      <c r="BY691" s="229"/>
      <c r="BZ691" s="229"/>
      <c r="CA691" s="229"/>
      <c r="CB691" s="229"/>
      <c r="CC691" s="229"/>
      <c r="CD691" s="229"/>
      <c r="CE691" s="229"/>
      <c r="CF691" s="229"/>
      <c r="CG691" s="229"/>
      <c r="CH691" s="229"/>
      <c r="CI691" s="229"/>
      <c r="CJ691" s="229"/>
      <c r="CK691" s="229"/>
      <c r="CL691" s="229"/>
      <c r="CM691" s="229"/>
      <c r="CN691" s="229"/>
      <c r="CO691" s="229"/>
      <c r="CP691" s="229"/>
      <c r="CQ691" s="229"/>
      <c r="CR691" s="229"/>
      <c r="CS691" s="229"/>
      <c r="CT691" s="229"/>
      <c r="CU691" s="229"/>
      <c r="CV691" s="229"/>
      <c r="CW691" s="229"/>
      <c r="CX691" s="229"/>
      <c r="CY691" s="229"/>
      <c r="CZ691" s="229"/>
      <c r="DA691" s="229"/>
      <c r="DB691" s="229"/>
      <c r="DC691" s="229"/>
      <c r="DD691" s="229"/>
      <c r="DE691" s="229"/>
      <c r="DF691" s="229"/>
      <c r="DG691" s="229"/>
      <c r="DH691" s="229"/>
      <c r="DI691" s="229"/>
      <c r="DJ691" s="229"/>
      <c r="DK691" s="229"/>
      <c r="DL691" s="229"/>
      <c r="DM691" s="229"/>
      <c r="DN691" s="229"/>
      <c r="DO691" s="229"/>
      <c r="DP691" s="229"/>
      <c r="DQ691" s="229"/>
      <c r="DR691" s="229"/>
      <c r="DS691" s="229"/>
      <c r="DT691" s="229"/>
      <c r="DU691" s="229"/>
      <c r="DV691" s="229"/>
      <c r="DW691" s="229"/>
      <c r="DX691" s="229"/>
      <c r="DY691" s="229"/>
      <c r="DZ691" s="229"/>
      <c r="EA691" s="229"/>
      <c r="EB691" s="229"/>
      <c r="EC691" s="229"/>
      <c r="ED691" s="229"/>
      <c r="EE691" s="229"/>
      <c r="EF691" s="229"/>
      <c r="EG691" s="229"/>
      <c r="EH691" s="229"/>
      <c r="EI691" s="229"/>
      <c r="EJ691" s="229"/>
      <c r="EK691" s="229"/>
      <c r="EL691" s="229"/>
      <c r="EM691" s="229"/>
      <c r="EN691" s="229"/>
      <c r="EO691" s="229"/>
      <c r="EP691" s="229"/>
      <c r="EQ691" s="229"/>
      <c r="ER691" s="229"/>
      <c r="ES691" s="229"/>
      <c r="ET691" s="229"/>
      <c r="EU691" s="229"/>
      <c r="EV691" s="229"/>
      <c r="EW691" s="229"/>
      <c r="EX691" s="229"/>
      <c r="EY691" s="229"/>
      <c r="EZ691" s="229"/>
      <c r="FA691" s="229"/>
      <c r="FB691" s="229"/>
      <c r="FC691" s="229"/>
      <c r="FD691" s="229"/>
      <c r="FE691" s="229"/>
      <c r="FF691" s="229"/>
      <c r="FG691" s="229"/>
      <c r="FH691" s="229"/>
      <c r="FI691" s="229"/>
      <c r="FJ691" s="229"/>
      <c r="FK691" s="229"/>
      <c r="FL691" s="229"/>
      <c r="FM691" s="229"/>
      <c r="FN691" s="229"/>
      <c r="FO691" s="229"/>
      <c r="FP691" s="229"/>
      <c r="FQ691" s="229"/>
      <c r="FR691" s="229"/>
      <c r="FS691" s="229"/>
      <c r="FT691" s="229"/>
      <c r="FU691" s="229"/>
      <c r="FV691" s="229"/>
      <c r="FW691" s="229"/>
      <c r="FX691" s="229"/>
      <c r="FY691" s="229"/>
      <c r="FZ691" s="229"/>
      <c r="GA691" s="229"/>
      <c r="GB691" s="229"/>
      <c r="GC691" s="229"/>
      <c r="GD691" s="229"/>
      <c r="GE691" s="229"/>
      <c r="GF691" s="229"/>
      <c r="GG691" s="229"/>
      <c r="GH691" s="229"/>
      <c r="GI691" s="229"/>
      <c r="GJ691" s="229"/>
      <c r="GK691" s="229"/>
      <c r="GL691" s="229"/>
      <c r="GM691" s="229"/>
      <c r="GN691" s="229"/>
      <c r="GO691" s="229"/>
      <c r="GP691" s="229"/>
      <c r="GQ691" s="229"/>
      <c r="GR691" s="229"/>
      <c r="GS691" s="229"/>
      <c r="GT691" s="229"/>
      <c r="GU691" s="229"/>
      <c r="GV691" s="229"/>
      <c r="GW691" s="229"/>
      <c r="GX691" s="229"/>
      <c r="GY691" s="229"/>
      <c r="GZ691" s="229"/>
      <c r="HA691" s="229"/>
      <c r="HB691" s="229"/>
      <c r="HC691" s="229"/>
      <c r="HD691" s="229"/>
      <c r="HE691" s="229"/>
      <c r="HF691" s="229"/>
      <c r="HG691" s="229"/>
      <c r="HH691" s="229"/>
      <c r="HI691" s="229"/>
      <c r="HJ691" s="229"/>
      <c r="HK691" s="229"/>
      <c r="HL691" s="229"/>
      <c r="HM691" s="229"/>
      <c r="HN691" s="229"/>
      <c r="HO691" s="229"/>
      <c r="HP691" s="229"/>
      <c r="HQ691" s="229"/>
      <c r="HR691" s="229"/>
      <c r="HS691" s="229"/>
      <c r="HT691" s="229"/>
      <c r="HU691" s="229"/>
      <c r="HV691" s="229"/>
      <c r="HW691" s="229"/>
      <c r="HX691" s="229"/>
      <c r="HY691" s="229"/>
      <c r="HZ691" s="229"/>
      <c r="IA691" s="229"/>
      <c r="IB691" s="229"/>
      <c r="IC691" s="229"/>
      <c r="ID691" s="229"/>
      <c r="IE691" s="229"/>
      <c r="IF691" s="229"/>
      <c r="IG691" s="229"/>
      <c r="IH691" s="229"/>
      <c r="II691" s="229"/>
      <c r="IJ691" s="229"/>
      <c r="IK691" s="229"/>
      <c r="IL691" s="229"/>
      <c r="IM691" s="229"/>
      <c r="IN691" s="229"/>
      <c r="IO691" s="229"/>
    </row>
    <row r="692" spans="1:254">
      <c r="A692" s="33" t="s">
        <v>44</v>
      </c>
      <c r="B692" s="259" t="s">
        <v>45</v>
      </c>
      <c r="C692" s="53" t="s">
        <v>15</v>
      </c>
      <c r="D692" s="55">
        <f t="shared" si="177"/>
        <v>52</v>
      </c>
      <c r="E692" s="55">
        <f t="shared" si="177"/>
        <v>0</v>
      </c>
      <c r="F692" s="294"/>
      <c r="G692" s="294"/>
      <c r="H692" s="55">
        <v>47</v>
      </c>
      <c r="I692" s="55"/>
      <c r="J692" s="55">
        <v>5</v>
      </c>
      <c r="K692" s="294"/>
      <c r="L692" s="55">
        <f t="shared" si="178"/>
        <v>21</v>
      </c>
      <c r="M692" s="55">
        <f t="shared" si="178"/>
        <v>0</v>
      </c>
      <c r="N692" s="55">
        <v>21</v>
      </c>
      <c r="O692" s="55"/>
      <c r="P692" s="55"/>
      <c r="Q692" s="55"/>
      <c r="R692" s="229"/>
      <c r="S692" s="229"/>
      <c r="T692" s="229"/>
      <c r="U692" s="229"/>
      <c r="V692" s="229"/>
      <c r="W692" s="229"/>
      <c r="X692" s="229"/>
      <c r="Y692" s="229"/>
      <c r="Z692" s="229"/>
      <c r="AA692" s="229"/>
      <c r="AB692" s="229"/>
      <c r="AC692" s="229"/>
      <c r="AD692" s="229"/>
      <c r="AE692" s="229"/>
      <c r="AF692" s="229"/>
      <c r="AG692" s="229"/>
      <c r="AH692" s="229"/>
      <c r="AI692" s="229"/>
      <c r="AJ692" s="229"/>
      <c r="AK692" s="229"/>
      <c r="AL692" s="229"/>
      <c r="AM692" s="229"/>
      <c r="AN692" s="229"/>
      <c r="AO692" s="229"/>
      <c r="AP692" s="229"/>
      <c r="AQ692" s="229"/>
      <c r="AR692" s="229"/>
      <c r="AS692" s="229"/>
      <c r="AT692" s="229"/>
      <c r="AU692" s="229"/>
      <c r="AV692" s="229"/>
      <c r="AW692" s="229"/>
      <c r="AX692" s="229"/>
      <c r="AY692" s="229"/>
      <c r="AZ692" s="229"/>
      <c r="BA692" s="229"/>
      <c r="BB692" s="229"/>
      <c r="BC692" s="229"/>
      <c r="BD692" s="229"/>
      <c r="BE692" s="229"/>
      <c r="BF692" s="229"/>
      <c r="BG692" s="229"/>
      <c r="BH692" s="229"/>
      <c r="BI692" s="229"/>
      <c r="BJ692" s="229"/>
      <c r="BK692" s="229"/>
      <c r="BL692" s="229"/>
      <c r="BM692" s="229"/>
      <c r="BN692" s="229"/>
      <c r="BO692" s="229"/>
      <c r="BP692" s="229"/>
      <c r="BQ692" s="229"/>
      <c r="BR692" s="229"/>
      <c r="BS692" s="229"/>
      <c r="BT692" s="229"/>
      <c r="BU692" s="229"/>
      <c r="BV692" s="229"/>
      <c r="BW692" s="229"/>
      <c r="BX692" s="229"/>
      <c r="BY692" s="229"/>
      <c r="BZ692" s="229"/>
      <c r="CA692" s="229"/>
      <c r="CB692" s="229"/>
      <c r="CC692" s="229"/>
      <c r="CD692" s="229"/>
      <c r="CE692" s="229"/>
      <c r="CF692" s="229"/>
      <c r="CG692" s="229"/>
      <c r="CH692" s="229"/>
      <c r="CI692" s="229"/>
      <c r="CJ692" s="229"/>
      <c r="CK692" s="229"/>
      <c r="CL692" s="229"/>
      <c r="CM692" s="229"/>
      <c r="CN692" s="229"/>
      <c r="CO692" s="229"/>
      <c r="CP692" s="229"/>
      <c r="CQ692" s="229"/>
      <c r="CR692" s="229"/>
      <c r="CS692" s="229"/>
      <c r="CT692" s="229"/>
      <c r="CU692" s="229"/>
      <c r="CV692" s="229"/>
      <c r="CW692" s="229"/>
      <c r="CX692" s="229"/>
      <c r="CY692" s="229"/>
      <c r="CZ692" s="229"/>
      <c r="DA692" s="229"/>
      <c r="DB692" s="229"/>
      <c r="DC692" s="229"/>
      <c r="DD692" s="229"/>
      <c r="DE692" s="229"/>
      <c r="DF692" s="229"/>
      <c r="DG692" s="229"/>
      <c r="DH692" s="229"/>
      <c r="DI692" s="229"/>
      <c r="DJ692" s="229"/>
      <c r="DK692" s="229"/>
      <c r="DL692" s="229"/>
      <c r="DM692" s="229"/>
      <c r="DN692" s="229"/>
      <c r="DO692" s="229"/>
      <c r="DP692" s="229"/>
      <c r="DQ692" s="229"/>
      <c r="DR692" s="229"/>
      <c r="DS692" s="229"/>
      <c r="DT692" s="229"/>
      <c r="DU692" s="229"/>
      <c r="DV692" s="229"/>
      <c r="DW692" s="229"/>
      <c r="DX692" s="229"/>
      <c r="DY692" s="229"/>
      <c r="DZ692" s="229"/>
      <c r="EA692" s="229"/>
      <c r="EB692" s="229"/>
      <c r="EC692" s="229"/>
      <c r="ED692" s="229"/>
      <c r="EE692" s="229"/>
      <c r="EF692" s="229"/>
      <c r="EG692" s="229"/>
      <c r="EH692" s="229"/>
      <c r="EI692" s="229"/>
      <c r="EJ692" s="229"/>
      <c r="EK692" s="229"/>
      <c r="EL692" s="229"/>
      <c r="EM692" s="229"/>
      <c r="EN692" s="229"/>
      <c r="EO692" s="229"/>
      <c r="EP692" s="229"/>
      <c r="EQ692" s="229"/>
      <c r="ER692" s="229"/>
      <c r="ES692" s="229"/>
      <c r="ET692" s="229"/>
      <c r="EU692" s="229"/>
      <c r="EV692" s="229"/>
      <c r="EW692" s="229"/>
      <c r="EX692" s="229"/>
      <c r="EY692" s="229"/>
      <c r="EZ692" s="229"/>
      <c r="FA692" s="229"/>
      <c r="FB692" s="229"/>
      <c r="FC692" s="229"/>
      <c r="FD692" s="229"/>
      <c r="FE692" s="229"/>
      <c r="FF692" s="229"/>
      <c r="FG692" s="229"/>
      <c r="FH692" s="229"/>
      <c r="FI692" s="229"/>
      <c r="FJ692" s="229"/>
      <c r="FK692" s="229"/>
      <c r="FL692" s="229"/>
      <c r="FM692" s="229"/>
      <c r="FN692" s="229"/>
      <c r="FO692" s="229"/>
      <c r="FP692" s="229"/>
      <c r="FQ692" s="229"/>
      <c r="FR692" s="229"/>
      <c r="FS692" s="229"/>
      <c r="FT692" s="229"/>
      <c r="FU692" s="229"/>
      <c r="FV692" s="229"/>
      <c r="FW692" s="229"/>
      <c r="FX692" s="229"/>
      <c r="FY692" s="229"/>
      <c r="FZ692" s="229"/>
      <c r="GA692" s="229"/>
      <c r="GB692" s="229"/>
      <c r="GC692" s="229"/>
      <c r="GD692" s="229"/>
      <c r="GE692" s="229"/>
      <c r="GF692" s="229"/>
      <c r="GG692" s="229"/>
      <c r="GH692" s="229"/>
      <c r="GI692" s="229"/>
      <c r="GJ692" s="229"/>
      <c r="GK692" s="229"/>
      <c r="GL692" s="229"/>
      <c r="GM692" s="229"/>
      <c r="GN692" s="229"/>
      <c r="GO692" s="229"/>
      <c r="GP692" s="229"/>
      <c r="GQ692" s="229"/>
      <c r="GR692" s="229"/>
      <c r="GS692" s="229"/>
      <c r="GT692" s="229"/>
      <c r="GU692" s="229"/>
      <c r="GV692" s="229"/>
      <c r="GW692" s="229"/>
      <c r="GX692" s="229"/>
      <c r="GY692" s="229"/>
      <c r="GZ692" s="229"/>
      <c r="HA692" s="229"/>
      <c r="HB692" s="229"/>
      <c r="HC692" s="229"/>
      <c r="HD692" s="229"/>
      <c r="HE692" s="229"/>
      <c r="HF692" s="229"/>
      <c r="HG692" s="229"/>
      <c r="HH692" s="229"/>
      <c r="HI692" s="229"/>
      <c r="HJ692" s="229"/>
      <c r="HK692" s="229"/>
      <c r="HL692" s="229"/>
      <c r="HM692" s="229"/>
      <c r="HN692" s="229"/>
      <c r="HO692" s="229"/>
      <c r="HP692" s="229"/>
      <c r="HQ692" s="229"/>
      <c r="HR692" s="229"/>
      <c r="HS692" s="229"/>
      <c r="HT692" s="229"/>
      <c r="HU692" s="229"/>
      <c r="HV692" s="229"/>
      <c r="HW692" s="229"/>
      <c r="HX692" s="229"/>
      <c r="HY692" s="229"/>
      <c r="HZ692" s="229"/>
      <c r="IA692" s="229"/>
      <c r="IB692" s="229"/>
      <c r="IC692" s="229"/>
      <c r="ID692" s="229"/>
      <c r="IE692" s="229"/>
      <c r="IF692" s="229"/>
      <c r="IG692" s="229"/>
      <c r="IH692" s="229"/>
      <c r="II692" s="229"/>
      <c r="IJ692" s="229"/>
      <c r="IK692" s="229"/>
      <c r="IL692" s="229"/>
      <c r="IM692" s="229"/>
      <c r="IN692" s="229"/>
      <c r="IO692" s="229"/>
    </row>
    <row r="693" spans="1:254">
      <c r="A693" s="35" t="s">
        <v>165</v>
      </c>
      <c r="B693" s="259" t="s">
        <v>80</v>
      </c>
      <c r="C693" s="53" t="s">
        <v>16</v>
      </c>
      <c r="D693" s="55">
        <f t="shared" si="177"/>
        <v>26</v>
      </c>
      <c r="E693" s="55">
        <f t="shared" si="177"/>
        <v>0</v>
      </c>
      <c r="F693" s="294"/>
      <c r="G693" s="294"/>
      <c r="H693" s="55">
        <v>26</v>
      </c>
      <c r="I693" s="55"/>
      <c r="J693" s="294"/>
      <c r="K693" s="294"/>
      <c r="L693" s="55">
        <f t="shared" si="178"/>
        <v>0</v>
      </c>
      <c r="M693" s="55">
        <f t="shared" si="178"/>
        <v>0</v>
      </c>
      <c r="N693" s="55"/>
      <c r="O693" s="55"/>
      <c r="P693" s="55"/>
      <c r="Q693" s="55"/>
      <c r="R693" s="229"/>
      <c r="S693" s="229"/>
      <c r="T693" s="229"/>
      <c r="U693" s="229"/>
      <c r="V693" s="229"/>
      <c r="W693" s="229"/>
      <c r="X693" s="229"/>
      <c r="Y693" s="229"/>
      <c r="Z693" s="229"/>
      <c r="AA693" s="229"/>
      <c r="AB693" s="229"/>
      <c r="AC693" s="229"/>
      <c r="AD693" s="229"/>
      <c r="AE693" s="229"/>
      <c r="AF693" s="229"/>
      <c r="AG693" s="229"/>
      <c r="AH693" s="229"/>
      <c r="AI693" s="229"/>
      <c r="AJ693" s="229"/>
      <c r="AK693" s="229"/>
      <c r="AL693" s="229"/>
      <c r="AM693" s="229"/>
      <c r="AN693" s="229"/>
      <c r="AO693" s="229"/>
      <c r="AP693" s="229"/>
      <c r="AQ693" s="229"/>
      <c r="AR693" s="229"/>
      <c r="AS693" s="229"/>
      <c r="AT693" s="229"/>
      <c r="AU693" s="229"/>
      <c r="AV693" s="229"/>
      <c r="AW693" s="229"/>
      <c r="AX693" s="229"/>
      <c r="AY693" s="229"/>
      <c r="AZ693" s="229"/>
      <c r="BA693" s="229"/>
      <c r="BB693" s="229"/>
      <c r="BC693" s="229"/>
      <c r="BD693" s="229"/>
      <c r="BE693" s="229"/>
      <c r="BF693" s="229"/>
      <c r="BG693" s="229"/>
      <c r="BH693" s="229"/>
      <c r="BI693" s="229"/>
      <c r="BJ693" s="229"/>
      <c r="BK693" s="229"/>
      <c r="BL693" s="229"/>
      <c r="BM693" s="229"/>
      <c r="BN693" s="229"/>
      <c r="BO693" s="229"/>
      <c r="BP693" s="229"/>
      <c r="BQ693" s="229"/>
      <c r="BR693" s="229"/>
      <c r="BS693" s="229"/>
      <c r="BT693" s="229"/>
      <c r="BU693" s="229"/>
      <c r="BV693" s="229"/>
      <c r="BW693" s="229"/>
      <c r="BX693" s="229"/>
      <c r="BY693" s="229"/>
      <c r="BZ693" s="229"/>
      <c r="CA693" s="229"/>
      <c r="CB693" s="229"/>
      <c r="CC693" s="229"/>
      <c r="CD693" s="229"/>
      <c r="CE693" s="229"/>
      <c r="CF693" s="229"/>
      <c r="CG693" s="229"/>
      <c r="CH693" s="229"/>
      <c r="CI693" s="229"/>
      <c r="CJ693" s="229"/>
      <c r="CK693" s="229"/>
      <c r="CL693" s="229"/>
      <c r="CM693" s="229"/>
      <c r="CN693" s="229"/>
      <c r="CO693" s="229"/>
      <c r="CP693" s="229"/>
      <c r="CQ693" s="229"/>
      <c r="CR693" s="229"/>
      <c r="CS693" s="229"/>
      <c r="CT693" s="229"/>
      <c r="CU693" s="229"/>
      <c r="CV693" s="229"/>
      <c r="CW693" s="229"/>
      <c r="CX693" s="229"/>
      <c r="CY693" s="229"/>
      <c r="CZ693" s="229"/>
      <c r="DA693" s="229"/>
      <c r="DB693" s="229"/>
      <c r="DC693" s="229"/>
      <c r="DD693" s="229"/>
      <c r="DE693" s="229"/>
      <c r="DF693" s="229"/>
      <c r="DG693" s="229"/>
      <c r="DH693" s="229"/>
      <c r="DI693" s="229"/>
      <c r="DJ693" s="229"/>
      <c r="DK693" s="229"/>
      <c r="DL693" s="229"/>
      <c r="DM693" s="229"/>
      <c r="DN693" s="229"/>
      <c r="DO693" s="229"/>
      <c r="DP693" s="229"/>
      <c r="DQ693" s="229"/>
      <c r="DR693" s="229"/>
      <c r="DS693" s="229"/>
      <c r="DT693" s="229"/>
      <c r="DU693" s="229"/>
      <c r="DV693" s="229"/>
      <c r="DW693" s="229"/>
      <c r="DX693" s="229"/>
      <c r="DY693" s="229"/>
      <c r="DZ693" s="229"/>
      <c r="EA693" s="229"/>
      <c r="EB693" s="229"/>
      <c r="EC693" s="229"/>
      <c r="ED693" s="229"/>
      <c r="EE693" s="229"/>
      <c r="EF693" s="229"/>
      <c r="EG693" s="229"/>
      <c r="EH693" s="229"/>
      <c r="EI693" s="229"/>
      <c r="EJ693" s="229"/>
      <c r="EK693" s="229"/>
      <c r="EL693" s="229"/>
      <c r="EM693" s="229"/>
      <c r="EN693" s="229"/>
      <c r="EO693" s="229"/>
      <c r="EP693" s="229"/>
      <c r="EQ693" s="229"/>
      <c r="ER693" s="229"/>
      <c r="ES693" s="229"/>
      <c r="ET693" s="229"/>
      <c r="EU693" s="229"/>
      <c r="EV693" s="229"/>
      <c r="EW693" s="229"/>
      <c r="EX693" s="229"/>
      <c r="EY693" s="229"/>
      <c r="EZ693" s="229"/>
      <c r="FA693" s="229"/>
      <c r="FB693" s="229"/>
      <c r="FC693" s="229"/>
      <c r="FD693" s="229"/>
      <c r="FE693" s="229"/>
      <c r="FF693" s="229"/>
      <c r="FG693" s="229"/>
      <c r="FH693" s="229"/>
      <c r="FI693" s="229"/>
      <c r="FJ693" s="229"/>
      <c r="FK693" s="229"/>
      <c r="FL693" s="229"/>
      <c r="FM693" s="229"/>
      <c r="FN693" s="229"/>
      <c r="FO693" s="229"/>
      <c r="FP693" s="229"/>
      <c r="FQ693" s="229"/>
      <c r="FR693" s="229"/>
      <c r="FS693" s="229"/>
      <c r="FT693" s="229"/>
      <c r="FU693" s="229"/>
      <c r="FV693" s="229"/>
      <c r="FW693" s="229"/>
      <c r="FX693" s="229"/>
      <c r="FY693" s="229"/>
      <c r="FZ693" s="229"/>
      <c r="GA693" s="229"/>
      <c r="GB693" s="229"/>
      <c r="GC693" s="229"/>
      <c r="GD693" s="229"/>
      <c r="GE693" s="229"/>
      <c r="GF693" s="229"/>
      <c r="GG693" s="229"/>
      <c r="GH693" s="229"/>
      <c r="GI693" s="229"/>
      <c r="GJ693" s="229"/>
      <c r="GK693" s="229"/>
      <c r="GL693" s="229"/>
      <c r="GM693" s="229"/>
      <c r="GN693" s="229"/>
      <c r="GO693" s="229"/>
      <c r="GP693" s="229"/>
      <c r="GQ693" s="229"/>
      <c r="GR693" s="229"/>
      <c r="GS693" s="229"/>
      <c r="GT693" s="229"/>
      <c r="GU693" s="229"/>
      <c r="GV693" s="229"/>
      <c r="GW693" s="229"/>
      <c r="GX693" s="229"/>
      <c r="GY693" s="229"/>
      <c r="GZ693" s="229"/>
      <c r="HA693" s="229"/>
      <c r="HB693" s="229"/>
      <c r="HC693" s="229"/>
      <c r="HD693" s="229"/>
      <c r="HE693" s="229"/>
      <c r="HF693" s="229"/>
      <c r="HG693" s="229"/>
      <c r="HH693" s="229"/>
      <c r="HI693" s="229"/>
      <c r="HJ693" s="229"/>
      <c r="HK693" s="229"/>
      <c r="HL693" s="229"/>
      <c r="HM693" s="229"/>
      <c r="HN693" s="229"/>
      <c r="HO693" s="229"/>
      <c r="HP693" s="229"/>
      <c r="HQ693" s="229"/>
      <c r="HR693" s="229"/>
      <c r="HS693" s="229"/>
      <c r="HT693" s="229"/>
      <c r="HU693" s="229"/>
      <c r="HV693" s="229"/>
      <c r="HW693" s="229"/>
      <c r="HX693" s="229"/>
      <c r="HY693" s="229"/>
      <c r="HZ693" s="229"/>
      <c r="IA693" s="229"/>
      <c r="IB693" s="229"/>
      <c r="IC693" s="229"/>
      <c r="ID693" s="229"/>
      <c r="IE693" s="229"/>
      <c r="IF693" s="229"/>
      <c r="IG693" s="229"/>
      <c r="IH693" s="229"/>
      <c r="II693" s="229"/>
      <c r="IJ693" s="229"/>
      <c r="IK693" s="229"/>
      <c r="IL693" s="229"/>
      <c r="IM693" s="229"/>
      <c r="IN693" s="229"/>
      <c r="IO693" s="229"/>
    </row>
    <row r="694" spans="1:254" ht="28.5">
      <c r="A694" s="33" t="s">
        <v>1861</v>
      </c>
      <c r="B694" s="259" t="s">
        <v>1862</v>
      </c>
      <c r="C694" s="53" t="s">
        <v>17</v>
      </c>
      <c r="D694" s="55">
        <f t="shared" si="177"/>
        <v>17</v>
      </c>
      <c r="E694" s="55">
        <f t="shared" si="177"/>
        <v>0</v>
      </c>
      <c r="F694" s="294"/>
      <c r="G694" s="294"/>
      <c r="H694" s="55">
        <v>17</v>
      </c>
      <c r="I694" s="55"/>
      <c r="J694" s="294"/>
      <c r="K694" s="294"/>
      <c r="L694" s="55">
        <f t="shared" si="178"/>
        <v>0</v>
      </c>
      <c r="M694" s="55">
        <f t="shared" si="178"/>
        <v>0</v>
      </c>
      <c r="N694" s="55"/>
      <c r="O694" s="55"/>
      <c r="P694" s="55"/>
      <c r="Q694" s="55"/>
      <c r="R694" s="229"/>
      <c r="S694" s="229"/>
      <c r="T694" s="229"/>
      <c r="U694" s="229"/>
      <c r="V694" s="229"/>
      <c r="W694" s="229"/>
      <c r="X694" s="229"/>
      <c r="Y694" s="229"/>
      <c r="Z694" s="229"/>
      <c r="AA694" s="229"/>
      <c r="AB694" s="229"/>
      <c r="AC694" s="229"/>
      <c r="AD694" s="229"/>
      <c r="AE694" s="229"/>
      <c r="AF694" s="229"/>
      <c r="AG694" s="229"/>
      <c r="AH694" s="229"/>
      <c r="AI694" s="229"/>
      <c r="AJ694" s="229"/>
      <c r="AK694" s="229"/>
      <c r="AL694" s="229"/>
      <c r="AM694" s="229"/>
      <c r="AN694" s="229"/>
      <c r="AO694" s="229"/>
      <c r="AP694" s="229"/>
      <c r="AQ694" s="229"/>
      <c r="AR694" s="229"/>
      <c r="AS694" s="229"/>
      <c r="AT694" s="229"/>
      <c r="AU694" s="229"/>
      <c r="AV694" s="229"/>
      <c r="AW694" s="229"/>
      <c r="AX694" s="229"/>
      <c r="AY694" s="229"/>
      <c r="AZ694" s="229"/>
      <c r="BA694" s="229"/>
      <c r="BB694" s="229"/>
      <c r="BC694" s="229"/>
      <c r="BD694" s="229"/>
      <c r="BE694" s="229"/>
      <c r="BF694" s="229"/>
      <c r="BG694" s="229"/>
      <c r="BH694" s="229"/>
      <c r="BI694" s="229"/>
      <c r="BJ694" s="229"/>
      <c r="BK694" s="229"/>
      <c r="BL694" s="229"/>
      <c r="BM694" s="229"/>
      <c r="BN694" s="229"/>
      <c r="BO694" s="229"/>
      <c r="BP694" s="229"/>
      <c r="BQ694" s="229"/>
      <c r="BR694" s="229"/>
      <c r="BS694" s="229"/>
      <c r="BT694" s="229"/>
      <c r="BU694" s="229"/>
      <c r="BV694" s="229"/>
      <c r="BW694" s="229"/>
      <c r="BX694" s="229"/>
      <c r="BY694" s="229"/>
      <c r="BZ694" s="229"/>
      <c r="CA694" s="229"/>
      <c r="CB694" s="229"/>
      <c r="CC694" s="229"/>
      <c r="CD694" s="229"/>
      <c r="CE694" s="229"/>
      <c r="CF694" s="229"/>
      <c r="CG694" s="229"/>
      <c r="CH694" s="229"/>
      <c r="CI694" s="229"/>
      <c r="CJ694" s="229"/>
      <c r="CK694" s="229"/>
      <c r="CL694" s="229"/>
      <c r="CM694" s="229"/>
      <c r="CN694" s="229"/>
      <c r="CO694" s="229"/>
      <c r="CP694" s="229"/>
      <c r="CQ694" s="229"/>
      <c r="CR694" s="229"/>
      <c r="CS694" s="229"/>
      <c r="CT694" s="229"/>
      <c r="CU694" s="229"/>
      <c r="CV694" s="229"/>
      <c r="CW694" s="229"/>
      <c r="CX694" s="229"/>
      <c r="CY694" s="229"/>
      <c r="CZ694" s="229"/>
      <c r="DA694" s="229"/>
      <c r="DB694" s="229"/>
      <c r="DC694" s="229"/>
      <c r="DD694" s="229"/>
      <c r="DE694" s="229"/>
      <c r="DF694" s="229"/>
      <c r="DG694" s="229"/>
      <c r="DH694" s="229"/>
      <c r="DI694" s="229"/>
      <c r="DJ694" s="229"/>
      <c r="DK694" s="229"/>
      <c r="DL694" s="229"/>
      <c r="DM694" s="229"/>
      <c r="DN694" s="229"/>
      <c r="DO694" s="229"/>
      <c r="DP694" s="229"/>
      <c r="DQ694" s="229"/>
      <c r="DR694" s="229"/>
      <c r="DS694" s="229"/>
      <c r="DT694" s="229"/>
      <c r="DU694" s="229"/>
      <c r="DV694" s="229"/>
      <c r="DW694" s="229"/>
      <c r="DX694" s="229"/>
      <c r="DY694" s="229"/>
      <c r="DZ694" s="229"/>
      <c r="EA694" s="229"/>
      <c r="EB694" s="229"/>
      <c r="EC694" s="229"/>
      <c r="ED694" s="229"/>
      <c r="EE694" s="229"/>
      <c r="EF694" s="229"/>
      <c r="EG694" s="229"/>
      <c r="EH694" s="229"/>
      <c r="EI694" s="229"/>
      <c r="EJ694" s="229"/>
      <c r="EK694" s="229"/>
      <c r="EL694" s="229"/>
      <c r="EM694" s="229"/>
      <c r="EN694" s="229"/>
      <c r="EO694" s="229"/>
      <c r="EP694" s="229"/>
      <c r="EQ694" s="229"/>
      <c r="ER694" s="229"/>
      <c r="ES694" s="229"/>
      <c r="ET694" s="229"/>
      <c r="EU694" s="229"/>
      <c r="EV694" s="229"/>
      <c r="EW694" s="229"/>
      <c r="EX694" s="229"/>
      <c r="EY694" s="229"/>
      <c r="EZ694" s="229"/>
      <c r="FA694" s="229"/>
      <c r="FB694" s="229"/>
      <c r="FC694" s="229"/>
      <c r="FD694" s="229"/>
      <c r="FE694" s="229"/>
      <c r="FF694" s="229"/>
      <c r="FG694" s="229"/>
      <c r="FH694" s="229"/>
      <c r="FI694" s="229"/>
      <c r="FJ694" s="229"/>
      <c r="FK694" s="229"/>
      <c r="FL694" s="229"/>
      <c r="FM694" s="229"/>
      <c r="FN694" s="229"/>
      <c r="FO694" s="229"/>
      <c r="FP694" s="229"/>
      <c r="FQ694" s="229"/>
      <c r="FR694" s="229"/>
      <c r="FS694" s="229"/>
      <c r="FT694" s="229"/>
      <c r="FU694" s="229"/>
      <c r="FV694" s="229"/>
      <c r="FW694" s="229"/>
      <c r="FX694" s="229"/>
      <c r="FY694" s="229"/>
      <c r="FZ694" s="229"/>
      <c r="GA694" s="229"/>
      <c r="GB694" s="229"/>
      <c r="GC694" s="229"/>
      <c r="GD694" s="229"/>
      <c r="GE694" s="229"/>
      <c r="GF694" s="229"/>
      <c r="GG694" s="229"/>
      <c r="GH694" s="229"/>
      <c r="GI694" s="229"/>
      <c r="GJ694" s="229"/>
      <c r="GK694" s="229"/>
      <c r="GL694" s="229"/>
      <c r="GM694" s="229"/>
      <c r="GN694" s="229"/>
      <c r="GO694" s="229"/>
      <c r="GP694" s="229"/>
      <c r="GQ694" s="229"/>
      <c r="GR694" s="229"/>
      <c r="GS694" s="229"/>
      <c r="GT694" s="229"/>
      <c r="GU694" s="229"/>
      <c r="GV694" s="229"/>
      <c r="GW694" s="229"/>
      <c r="GX694" s="229"/>
      <c r="GY694" s="229"/>
      <c r="GZ694" s="229"/>
      <c r="HA694" s="229"/>
      <c r="HB694" s="229"/>
      <c r="HC694" s="229"/>
      <c r="HD694" s="229"/>
      <c r="HE694" s="229"/>
      <c r="HF694" s="229"/>
      <c r="HG694" s="229"/>
      <c r="HH694" s="229"/>
      <c r="HI694" s="229"/>
      <c r="HJ694" s="229"/>
      <c r="HK694" s="229"/>
      <c r="HL694" s="229"/>
      <c r="HM694" s="229"/>
      <c r="HN694" s="229"/>
      <c r="HO694" s="229"/>
      <c r="HP694" s="229"/>
      <c r="HQ694" s="229"/>
      <c r="HR694" s="229"/>
      <c r="HS694" s="229"/>
      <c r="HT694" s="229"/>
      <c r="HU694" s="229"/>
      <c r="HV694" s="229"/>
      <c r="HW694" s="229"/>
      <c r="HX694" s="229"/>
      <c r="HY694" s="229"/>
      <c r="HZ694" s="229"/>
      <c r="IA694" s="229"/>
      <c r="IB694" s="229"/>
      <c r="IC694" s="229"/>
      <c r="ID694" s="229"/>
      <c r="IE694" s="229"/>
      <c r="IF694" s="229"/>
      <c r="IG694" s="229"/>
      <c r="IH694" s="229"/>
      <c r="II694" s="229"/>
      <c r="IJ694" s="229"/>
      <c r="IK694" s="229"/>
      <c r="IL694" s="229"/>
      <c r="IM694" s="229"/>
      <c r="IN694" s="229"/>
      <c r="IO694" s="229"/>
    </row>
    <row r="695" spans="1:254">
      <c r="A695" s="33" t="s">
        <v>41</v>
      </c>
      <c r="B695" s="259" t="s">
        <v>42</v>
      </c>
      <c r="C695" s="53" t="s">
        <v>21</v>
      </c>
      <c r="D695" s="55">
        <f t="shared" si="177"/>
        <v>18</v>
      </c>
      <c r="E695" s="55">
        <f t="shared" si="177"/>
        <v>18</v>
      </c>
      <c r="F695" s="294"/>
      <c r="G695" s="294"/>
      <c r="H695" s="55">
        <v>18</v>
      </c>
      <c r="I695" s="55">
        <v>18</v>
      </c>
      <c r="J695" s="294"/>
      <c r="K695" s="294"/>
      <c r="L695" s="55">
        <f t="shared" si="178"/>
        <v>3</v>
      </c>
      <c r="M695" s="55">
        <f t="shared" si="178"/>
        <v>0</v>
      </c>
      <c r="N695" s="55">
        <v>2</v>
      </c>
      <c r="O695" s="55"/>
      <c r="P695" s="55">
        <v>1</v>
      </c>
      <c r="Q695" s="55"/>
      <c r="R695" s="229"/>
      <c r="S695" s="229"/>
      <c r="T695" s="229"/>
      <c r="U695" s="229"/>
      <c r="V695" s="229"/>
      <c r="W695" s="229"/>
      <c r="X695" s="229"/>
      <c r="Y695" s="229"/>
      <c r="Z695" s="229"/>
      <c r="AA695" s="229"/>
      <c r="AB695" s="229"/>
      <c r="AC695" s="229"/>
      <c r="AD695" s="229"/>
      <c r="AE695" s="229"/>
      <c r="AF695" s="229"/>
      <c r="AG695" s="229"/>
      <c r="AH695" s="229"/>
      <c r="AI695" s="229"/>
      <c r="AJ695" s="229"/>
      <c r="AK695" s="229"/>
      <c r="AL695" s="229"/>
      <c r="AM695" s="229"/>
      <c r="AN695" s="229"/>
      <c r="AO695" s="229"/>
      <c r="AP695" s="229"/>
      <c r="AQ695" s="229"/>
      <c r="AR695" s="229"/>
      <c r="AS695" s="229"/>
      <c r="AT695" s="229"/>
      <c r="AU695" s="229"/>
      <c r="AV695" s="229"/>
      <c r="AW695" s="229"/>
      <c r="AX695" s="229"/>
      <c r="AY695" s="229"/>
      <c r="AZ695" s="229"/>
      <c r="BA695" s="229"/>
      <c r="BB695" s="229"/>
      <c r="BC695" s="229"/>
      <c r="BD695" s="229"/>
      <c r="BE695" s="229"/>
      <c r="BF695" s="229"/>
      <c r="BG695" s="229"/>
      <c r="BH695" s="229"/>
      <c r="BI695" s="229"/>
      <c r="BJ695" s="229"/>
      <c r="BK695" s="229"/>
      <c r="BL695" s="229"/>
      <c r="BM695" s="229"/>
      <c r="BN695" s="229"/>
      <c r="BO695" s="229"/>
      <c r="BP695" s="229"/>
      <c r="BQ695" s="229"/>
      <c r="BR695" s="229"/>
      <c r="BS695" s="229"/>
      <c r="BT695" s="229"/>
      <c r="BU695" s="229"/>
      <c r="BV695" s="229"/>
      <c r="BW695" s="229"/>
      <c r="BX695" s="229"/>
      <c r="BY695" s="229"/>
      <c r="BZ695" s="229"/>
      <c r="CA695" s="229"/>
      <c r="CB695" s="229"/>
      <c r="CC695" s="229"/>
      <c r="CD695" s="229"/>
      <c r="CE695" s="229"/>
      <c r="CF695" s="229"/>
      <c r="CG695" s="229"/>
      <c r="CH695" s="229"/>
      <c r="CI695" s="229"/>
      <c r="CJ695" s="229"/>
      <c r="CK695" s="229"/>
      <c r="CL695" s="229"/>
      <c r="CM695" s="229"/>
      <c r="CN695" s="229"/>
      <c r="CO695" s="229"/>
      <c r="CP695" s="229"/>
      <c r="CQ695" s="229"/>
      <c r="CR695" s="229"/>
      <c r="CS695" s="229"/>
      <c r="CT695" s="229"/>
      <c r="CU695" s="229"/>
      <c r="CV695" s="229"/>
      <c r="CW695" s="229"/>
      <c r="CX695" s="229"/>
      <c r="CY695" s="229"/>
      <c r="CZ695" s="229"/>
      <c r="DA695" s="229"/>
      <c r="DB695" s="229"/>
      <c r="DC695" s="229"/>
      <c r="DD695" s="229"/>
      <c r="DE695" s="229"/>
      <c r="DF695" s="229"/>
      <c r="DG695" s="229"/>
      <c r="DH695" s="229"/>
      <c r="DI695" s="229"/>
      <c r="DJ695" s="229"/>
      <c r="DK695" s="229"/>
      <c r="DL695" s="229"/>
      <c r="DM695" s="229"/>
      <c r="DN695" s="229"/>
      <c r="DO695" s="229"/>
      <c r="DP695" s="229"/>
      <c r="DQ695" s="229"/>
      <c r="DR695" s="229"/>
      <c r="DS695" s="229"/>
      <c r="DT695" s="229"/>
      <c r="DU695" s="229"/>
      <c r="DV695" s="229"/>
      <c r="DW695" s="229"/>
      <c r="DX695" s="229"/>
      <c r="DY695" s="229"/>
      <c r="DZ695" s="229"/>
      <c r="EA695" s="229"/>
      <c r="EB695" s="229"/>
      <c r="EC695" s="229"/>
      <c r="ED695" s="229"/>
      <c r="EE695" s="229"/>
      <c r="EF695" s="229"/>
      <c r="EG695" s="229"/>
      <c r="EH695" s="229"/>
      <c r="EI695" s="229"/>
      <c r="EJ695" s="229"/>
      <c r="EK695" s="229"/>
      <c r="EL695" s="229"/>
      <c r="EM695" s="229"/>
      <c r="EN695" s="229"/>
      <c r="EO695" s="229"/>
      <c r="EP695" s="229"/>
      <c r="EQ695" s="229"/>
      <c r="ER695" s="229"/>
      <c r="ES695" s="229"/>
      <c r="ET695" s="229"/>
      <c r="EU695" s="229"/>
      <c r="EV695" s="229"/>
      <c r="EW695" s="229"/>
      <c r="EX695" s="229"/>
      <c r="EY695" s="229"/>
      <c r="EZ695" s="229"/>
      <c r="FA695" s="229"/>
      <c r="FB695" s="229"/>
      <c r="FC695" s="229"/>
      <c r="FD695" s="229"/>
      <c r="FE695" s="229"/>
      <c r="FF695" s="229"/>
      <c r="FG695" s="229"/>
      <c r="FH695" s="229"/>
      <c r="FI695" s="229"/>
      <c r="FJ695" s="229"/>
      <c r="FK695" s="229"/>
      <c r="FL695" s="229"/>
      <c r="FM695" s="229"/>
      <c r="FN695" s="229"/>
      <c r="FO695" s="229"/>
      <c r="FP695" s="229"/>
      <c r="FQ695" s="229"/>
      <c r="FR695" s="229"/>
      <c r="FS695" s="229"/>
      <c r="FT695" s="229"/>
      <c r="FU695" s="229"/>
      <c r="FV695" s="229"/>
      <c r="FW695" s="229"/>
      <c r="FX695" s="229"/>
      <c r="FY695" s="229"/>
      <c r="FZ695" s="229"/>
      <c r="GA695" s="229"/>
      <c r="GB695" s="229"/>
      <c r="GC695" s="229"/>
      <c r="GD695" s="229"/>
      <c r="GE695" s="229"/>
      <c r="GF695" s="229"/>
      <c r="GG695" s="229"/>
      <c r="GH695" s="229"/>
      <c r="GI695" s="229"/>
      <c r="GJ695" s="229"/>
      <c r="GK695" s="229"/>
      <c r="GL695" s="229"/>
      <c r="GM695" s="229"/>
      <c r="GN695" s="229"/>
      <c r="GO695" s="229"/>
      <c r="GP695" s="229"/>
      <c r="GQ695" s="229"/>
      <c r="GR695" s="229"/>
      <c r="GS695" s="229"/>
      <c r="GT695" s="229"/>
      <c r="GU695" s="229"/>
      <c r="GV695" s="229"/>
      <c r="GW695" s="229"/>
      <c r="GX695" s="229"/>
      <c r="GY695" s="229"/>
      <c r="GZ695" s="229"/>
      <c r="HA695" s="229"/>
      <c r="HB695" s="229"/>
      <c r="HC695" s="229"/>
      <c r="HD695" s="229"/>
      <c r="HE695" s="229"/>
      <c r="HF695" s="229"/>
      <c r="HG695" s="229"/>
      <c r="HH695" s="229"/>
      <c r="HI695" s="229"/>
      <c r="HJ695" s="229"/>
      <c r="HK695" s="229"/>
      <c r="HL695" s="229"/>
      <c r="HM695" s="229"/>
      <c r="HN695" s="229"/>
      <c r="HO695" s="229"/>
      <c r="HP695" s="229"/>
      <c r="HQ695" s="229"/>
      <c r="HR695" s="229"/>
      <c r="HS695" s="229"/>
      <c r="HT695" s="229"/>
      <c r="HU695" s="229"/>
      <c r="HV695" s="229"/>
      <c r="HW695" s="229"/>
      <c r="HX695" s="229"/>
      <c r="HY695" s="229"/>
      <c r="HZ695" s="229"/>
      <c r="IA695" s="229"/>
      <c r="IB695" s="229"/>
      <c r="IC695" s="229"/>
      <c r="ID695" s="229"/>
      <c r="IE695" s="229"/>
      <c r="IF695" s="229"/>
      <c r="IG695" s="229"/>
      <c r="IH695" s="229"/>
      <c r="II695" s="229"/>
      <c r="IJ695" s="229"/>
      <c r="IK695" s="229"/>
      <c r="IL695" s="229"/>
      <c r="IM695" s="229"/>
      <c r="IN695" s="229"/>
      <c r="IO695" s="229"/>
    </row>
    <row r="696" spans="1:254" ht="28.5">
      <c r="A696" s="33" t="s">
        <v>1863</v>
      </c>
      <c r="B696" s="259" t="s">
        <v>1864</v>
      </c>
      <c r="C696" s="53" t="s">
        <v>22</v>
      </c>
      <c r="D696" s="55">
        <f t="shared" si="177"/>
        <v>20</v>
      </c>
      <c r="E696" s="55">
        <f t="shared" si="177"/>
        <v>17</v>
      </c>
      <c r="F696" s="294"/>
      <c r="G696" s="294"/>
      <c r="H696" s="55">
        <v>14</v>
      </c>
      <c r="I696" s="55">
        <v>12</v>
      </c>
      <c r="J696" s="55">
        <v>6</v>
      </c>
      <c r="K696" s="55">
        <v>5</v>
      </c>
      <c r="L696" s="55">
        <f t="shared" si="178"/>
        <v>3</v>
      </c>
      <c r="M696" s="55">
        <f t="shared" si="178"/>
        <v>1</v>
      </c>
      <c r="N696" s="55">
        <v>3</v>
      </c>
      <c r="O696" s="55">
        <v>1</v>
      </c>
      <c r="P696" s="55"/>
      <c r="Q696" s="55"/>
      <c r="R696" s="229"/>
      <c r="S696" s="229"/>
      <c r="T696" s="229"/>
      <c r="U696" s="229"/>
      <c r="V696" s="229"/>
      <c r="W696" s="229"/>
      <c r="X696" s="229"/>
      <c r="Y696" s="229"/>
      <c r="Z696" s="229"/>
      <c r="AA696" s="229"/>
      <c r="AB696" s="229"/>
      <c r="AC696" s="229"/>
      <c r="AD696" s="229"/>
      <c r="AE696" s="229"/>
      <c r="AF696" s="229"/>
      <c r="AG696" s="229"/>
      <c r="AH696" s="229"/>
      <c r="AI696" s="229"/>
      <c r="AJ696" s="229"/>
      <c r="AK696" s="229"/>
      <c r="AL696" s="229"/>
      <c r="AM696" s="229"/>
      <c r="AN696" s="229"/>
      <c r="AO696" s="229"/>
      <c r="AP696" s="229"/>
      <c r="AQ696" s="229"/>
      <c r="AR696" s="229"/>
      <c r="AS696" s="229"/>
      <c r="AT696" s="229"/>
      <c r="AU696" s="229"/>
      <c r="AV696" s="229"/>
      <c r="AW696" s="229"/>
      <c r="AX696" s="229"/>
      <c r="AY696" s="229"/>
      <c r="AZ696" s="229"/>
      <c r="BA696" s="229"/>
      <c r="BB696" s="229"/>
      <c r="BC696" s="229"/>
      <c r="BD696" s="229"/>
      <c r="BE696" s="229"/>
      <c r="BF696" s="229"/>
      <c r="BG696" s="229"/>
      <c r="BH696" s="229"/>
      <c r="BI696" s="229"/>
      <c r="BJ696" s="229"/>
      <c r="BK696" s="229"/>
      <c r="BL696" s="229"/>
      <c r="BM696" s="229"/>
      <c r="BN696" s="229"/>
      <c r="BO696" s="229"/>
      <c r="BP696" s="229"/>
      <c r="BQ696" s="229"/>
      <c r="BR696" s="229"/>
      <c r="BS696" s="229"/>
      <c r="BT696" s="229"/>
      <c r="BU696" s="229"/>
      <c r="BV696" s="229"/>
      <c r="BW696" s="229"/>
      <c r="BX696" s="229"/>
      <c r="BY696" s="229"/>
      <c r="BZ696" s="229"/>
      <c r="CA696" s="229"/>
      <c r="CB696" s="229"/>
      <c r="CC696" s="229"/>
      <c r="CD696" s="229"/>
      <c r="CE696" s="229"/>
      <c r="CF696" s="229"/>
      <c r="CG696" s="229"/>
      <c r="CH696" s="229"/>
      <c r="CI696" s="229"/>
      <c r="CJ696" s="229"/>
      <c r="CK696" s="229"/>
      <c r="CL696" s="229"/>
      <c r="CM696" s="229"/>
      <c r="CN696" s="229"/>
      <c r="CO696" s="229"/>
      <c r="CP696" s="229"/>
      <c r="CQ696" s="229"/>
      <c r="CR696" s="229"/>
      <c r="CS696" s="229"/>
      <c r="CT696" s="229"/>
      <c r="CU696" s="229"/>
      <c r="CV696" s="229"/>
      <c r="CW696" s="229"/>
      <c r="CX696" s="229"/>
      <c r="CY696" s="229"/>
      <c r="CZ696" s="229"/>
      <c r="DA696" s="229"/>
      <c r="DB696" s="229"/>
      <c r="DC696" s="229"/>
      <c r="DD696" s="229"/>
      <c r="DE696" s="229"/>
      <c r="DF696" s="229"/>
      <c r="DG696" s="229"/>
      <c r="DH696" s="229"/>
      <c r="DI696" s="229"/>
      <c r="DJ696" s="229"/>
      <c r="DK696" s="229"/>
      <c r="DL696" s="229"/>
      <c r="DM696" s="229"/>
      <c r="DN696" s="229"/>
      <c r="DO696" s="229"/>
      <c r="DP696" s="229"/>
      <c r="DQ696" s="229"/>
      <c r="DR696" s="229"/>
      <c r="DS696" s="229"/>
      <c r="DT696" s="229"/>
      <c r="DU696" s="229"/>
      <c r="DV696" s="229"/>
      <c r="DW696" s="229"/>
      <c r="DX696" s="229"/>
      <c r="DY696" s="229"/>
      <c r="DZ696" s="229"/>
      <c r="EA696" s="229"/>
      <c r="EB696" s="229"/>
      <c r="EC696" s="229"/>
      <c r="ED696" s="229"/>
      <c r="EE696" s="229"/>
      <c r="EF696" s="229"/>
      <c r="EG696" s="229"/>
      <c r="EH696" s="229"/>
      <c r="EI696" s="229"/>
      <c r="EJ696" s="229"/>
      <c r="EK696" s="229"/>
      <c r="EL696" s="229"/>
      <c r="EM696" s="229"/>
      <c r="EN696" s="229"/>
      <c r="EO696" s="229"/>
      <c r="EP696" s="229"/>
      <c r="EQ696" s="229"/>
      <c r="ER696" s="229"/>
      <c r="ES696" s="229"/>
      <c r="ET696" s="229"/>
      <c r="EU696" s="229"/>
      <c r="EV696" s="229"/>
      <c r="EW696" s="229"/>
      <c r="EX696" s="229"/>
      <c r="EY696" s="229"/>
      <c r="EZ696" s="229"/>
      <c r="FA696" s="229"/>
      <c r="FB696" s="229"/>
      <c r="FC696" s="229"/>
      <c r="FD696" s="229"/>
      <c r="FE696" s="229"/>
      <c r="FF696" s="229"/>
      <c r="FG696" s="229"/>
      <c r="FH696" s="229"/>
      <c r="FI696" s="229"/>
      <c r="FJ696" s="229"/>
      <c r="FK696" s="229"/>
      <c r="FL696" s="229"/>
      <c r="FM696" s="229"/>
      <c r="FN696" s="229"/>
      <c r="FO696" s="229"/>
      <c r="FP696" s="229"/>
      <c r="FQ696" s="229"/>
      <c r="FR696" s="229"/>
      <c r="FS696" s="229"/>
      <c r="FT696" s="229"/>
      <c r="FU696" s="229"/>
      <c r="FV696" s="229"/>
      <c r="FW696" s="229"/>
      <c r="FX696" s="229"/>
      <c r="FY696" s="229"/>
      <c r="FZ696" s="229"/>
      <c r="GA696" s="229"/>
      <c r="GB696" s="229"/>
      <c r="GC696" s="229"/>
      <c r="GD696" s="229"/>
      <c r="GE696" s="229"/>
      <c r="GF696" s="229"/>
      <c r="GG696" s="229"/>
      <c r="GH696" s="229"/>
      <c r="GI696" s="229"/>
      <c r="GJ696" s="229"/>
      <c r="GK696" s="229"/>
      <c r="GL696" s="229"/>
      <c r="GM696" s="229"/>
      <c r="GN696" s="229"/>
      <c r="GO696" s="229"/>
      <c r="GP696" s="229"/>
      <c r="GQ696" s="229"/>
      <c r="GR696" s="229"/>
      <c r="GS696" s="229"/>
      <c r="GT696" s="229"/>
      <c r="GU696" s="229"/>
      <c r="GV696" s="229"/>
      <c r="GW696" s="229"/>
      <c r="GX696" s="229"/>
      <c r="GY696" s="229"/>
      <c r="GZ696" s="229"/>
      <c r="HA696" s="229"/>
      <c r="HB696" s="229"/>
      <c r="HC696" s="229"/>
      <c r="HD696" s="229"/>
      <c r="HE696" s="229"/>
      <c r="HF696" s="229"/>
      <c r="HG696" s="229"/>
      <c r="HH696" s="229"/>
      <c r="HI696" s="229"/>
      <c r="HJ696" s="229"/>
      <c r="HK696" s="229"/>
      <c r="HL696" s="229"/>
      <c r="HM696" s="229"/>
      <c r="HN696" s="229"/>
      <c r="HO696" s="229"/>
      <c r="HP696" s="229"/>
      <c r="HQ696" s="229"/>
      <c r="HR696" s="229"/>
      <c r="HS696" s="229"/>
      <c r="HT696" s="229"/>
      <c r="HU696" s="229"/>
      <c r="HV696" s="229"/>
      <c r="HW696" s="229"/>
      <c r="HX696" s="229"/>
      <c r="HY696" s="229"/>
      <c r="HZ696" s="229"/>
      <c r="IA696" s="229"/>
      <c r="IB696" s="229"/>
      <c r="IC696" s="229"/>
      <c r="ID696" s="229"/>
      <c r="IE696" s="229"/>
      <c r="IF696" s="229"/>
      <c r="IG696" s="229"/>
      <c r="IH696" s="229"/>
      <c r="II696" s="229"/>
      <c r="IJ696" s="229"/>
      <c r="IK696" s="229"/>
      <c r="IL696" s="229"/>
      <c r="IM696" s="229"/>
      <c r="IN696" s="229"/>
      <c r="IO696" s="229"/>
    </row>
    <row r="697" spans="1:254" ht="28.5">
      <c r="A697" s="33" t="s">
        <v>1863</v>
      </c>
      <c r="B697" s="259" t="s">
        <v>1864</v>
      </c>
      <c r="C697" s="53" t="s">
        <v>23</v>
      </c>
      <c r="D697" s="55">
        <f t="shared" si="177"/>
        <v>14</v>
      </c>
      <c r="E697" s="55">
        <f t="shared" si="177"/>
        <v>14</v>
      </c>
      <c r="F697" s="294"/>
      <c r="G697" s="294"/>
      <c r="H697" s="55">
        <v>14</v>
      </c>
      <c r="I697" s="55">
        <v>14</v>
      </c>
      <c r="J697" s="294"/>
      <c r="K697" s="294"/>
      <c r="L697" s="55">
        <f t="shared" si="178"/>
        <v>7</v>
      </c>
      <c r="M697" s="55">
        <f t="shared" si="178"/>
        <v>7</v>
      </c>
      <c r="N697" s="55">
        <v>3</v>
      </c>
      <c r="O697" s="55">
        <v>3</v>
      </c>
      <c r="P697" s="55">
        <v>4</v>
      </c>
      <c r="Q697" s="55">
        <v>4</v>
      </c>
      <c r="R697" s="229"/>
      <c r="S697" s="229"/>
      <c r="T697" s="229"/>
      <c r="U697" s="229"/>
      <c r="V697" s="229"/>
      <c r="W697" s="229"/>
      <c r="X697" s="229"/>
      <c r="Y697" s="229"/>
      <c r="Z697" s="229"/>
      <c r="AA697" s="229"/>
      <c r="AB697" s="229"/>
      <c r="AC697" s="229"/>
      <c r="AD697" s="229"/>
      <c r="AE697" s="229"/>
      <c r="AF697" s="229"/>
      <c r="AG697" s="229"/>
      <c r="AH697" s="229"/>
      <c r="AI697" s="229"/>
      <c r="AJ697" s="229"/>
      <c r="AK697" s="229"/>
      <c r="AL697" s="229"/>
      <c r="AM697" s="229"/>
      <c r="AN697" s="229"/>
      <c r="AO697" s="229"/>
      <c r="AP697" s="229"/>
      <c r="AQ697" s="229"/>
      <c r="AR697" s="229"/>
      <c r="AS697" s="229"/>
      <c r="AT697" s="229"/>
      <c r="AU697" s="229"/>
      <c r="AV697" s="229"/>
      <c r="AW697" s="229"/>
      <c r="AX697" s="229"/>
      <c r="AY697" s="229"/>
      <c r="AZ697" s="229"/>
      <c r="BA697" s="229"/>
      <c r="BB697" s="229"/>
      <c r="BC697" s="229"/>
      <c r="BD697" s="229"/>
      <c r="BE697" s="229"/>
      <c r="BF697" s="229"/>
      <c r="BG697" s="229"/>
      <c r="BH697" s="229"/>
      <c r="BI697" s="229"/>
      <c r="BJ697" s="229"/>
      <c r="BK697" s="229"/>
      <c r="BL697" s="229"/>
      <c r="BM697" s="229"/>
      <c r="BN697" s="229"/>
      <c r="BO697" s="229"/>
      <c r="BP697" s="229"/>
      <c r="BQ697" s="229"/>
      <c r="BR697" s="229"/>
      <c r="BS697" s="229"/>
      <c r="BT697" s="229"/>
      <c r="BU697" s="229"/>
      <c r="BV697" s="229"/>
      <c r="BW697" s="229"/>
      <c r="BX697" s="229"/>
      <c r="BY697" s="229"/>
      <c r="BZ697" s="229"/>
      <c r="CA697" s="229"/>
      <c r="CB697" s="229"/>
      <c r="CC697" s="229"/>
      <c r="CD697" s="229"/>
      <c r="CE697" s="229"/>
      <c r="CF697" s="229"/>
      <c r="CG697" s="229"/>
      <c r="CH697" s="229"/>
      <c r="CI697" s="229"/>
      <c r="CJ697" s="229"/>
      <c r="CK697" s="229"/>
      <c r="CL697" s="229"/>
      <c r="CM697" s="229"/>
      <c r="CN697" s="229"/>
      <c r="CO697" s="229"/>
      <c r="CP697" s="229"/>
      <c r="CQ697" s="229"/>
      <c r="CR697" s="229"/>
      <c r="CS697" s="229"/>
      <c r="CT697" s="229"/>
      <c r="CU697" s="229"/>
      <c r="CV697" s="229"/>
      <c r="CW697" s="229"/>
      <c r="CX697" s="229"/>
      <c r="CY697" s="229"/>
      <c r="CZ697" s="229"/>
      <c r="DA697" s="229"/>
      <c r="DB697" s="229"/>
      <c r="DC697" s="229"/>
      <c r="DD697" s="229"/>
      <c r="DE697" s="229"/>
      <c r="DF697" s="229"/>
      <c r="DG697" s="229"/>
      <c r="DH697" s="229"/>
      <c r="DI697" s="229"/>
      <c r="DJ697" s="229"/>
      <c r="DK697" s="229"/>
      <c r="DL697" s="229"/>
      <c r="DM697" s="229"/>
      <c r="DN697" s="229"/>
      <c r="DO697" s="229"/>
      <c r="DP697" s="229"/>
      <c r="DQ697" s="229"/>
      <c r="DR697" s="229"/>
      <c r="DS697" s="229"/>
      <c r="DT697" s="229"/>
      <c r="DU697" s="229"/>
      <c r="DV697" s="229"/>
      <c r="DW697" s="229"/>
      <c r="DX697" s="229"/>
      <c r="DY697" s="229"/>
      <c r="DZ697" s="229"/>
      <c r="EA697" s="229"/>
      <c r="EB697" s="229"/>
      <c r="EC697" s="229"/>
      <c r="ED697" s="229"/>
      <c r="EE697" s="229"/>
      <c r="EF697" s="229"/>
      <c r="EG697" s="229"/>
      <c r="EH697" s="229"/>
      <c r="EI697" s="229"/>
      <c r="EJ697" s="229"/>
      <c r="EK697" s="229"/>
      <c r="EL697" s="229"/>
      <c r="EM697" s="229"/>
      <c r="EN697" s="229"/>
      <c r="EO697" s="229"/>
      <c r="EP697" s="229"/>
      <c r="EQ697" s="229"/>
      <c r="ER697" s="229"/>
      <c r="ES697" s="229"/>
      <c r="ET697" s="229"/>
      <c r="EU697" s="229"/>
      <c r="EV697" s="229"/>
      <c r="EW697" s="229"/>
      <c r="EX697" s="229"/>
      <c r="EY697" s="229"/>
      <c r="EZ697" s="229"/>
      <c r="FA697" s="229"/>
      <c r="FB697" s="229"/>
      <c r="FC697" s="229"/>
      <c r="FD697" s="229"/>
      <c r="FE697" s="229"/>
      <c r="FF697" s="229"/>
      <c r="FG697" s="229"/>
      <c r="FH697" s="229"/>
      <c r="FI697" s="229"/>
      <c r="FJ697" s="229"/>
      <c r="FK697" s="229"/>
      <c r="FL697" s="229"/>
      <c r="FM697" s="229"/>
      <c r="FN697" s="229"/>
      <c r="FO697" s="229"/>
      <c r="FP697" s="229"/>
      <c r="FQ697" s="229"/>
      <c r="FR697" s="229"/>
      <c r="FS697" s="229"/>
      <c r="FT697" s="229"/>
      <c r="FU697" s="229"/>
      <c r="FV697" s="229"/>
      <c r="FW697" s="229"/>
      <c r="FX697" s="229"/>
      <c r="FY697" s="229"/>
      <c r="FZ697" s="229"/>
      <c r="GA697" s="229"/>
      <c r="GB697" s="229"/>
      <c r="GC697" s="229"/>
      <c r="GD697" s="229"/>
      <c r="GE697" s="229"/>
      <c r="GF697" s="229"/>
      <c r="GG697" s="229"/>
      <c r="GH697" s="229"/>
      <c r="GI697" s="229"/>
      <c r="GJ697" s="229"/>
      <c r="GK697" s="229"/>
      <c r="GL697" s="229"/>
      <c r="GM697" s="229"/>
      <c r="GN697" s="229"/>
      <c r="GO697" s="229"/>
      <c r="GP697" s="229"/>
      <c r="GQ697" s="229"/>
      <c r="GR697" s="229"/>
      <c r="GS697" s="229"/>
      <c r="GT697" s="229"/>
      <c r="GU697" s="229"/>
      <c r="GV697" s="229"/>
      <c r="GW697" s="229"/>
      <c r="GX697" s="229"/>
      <c r="GY697" s="229"/>
      <c r="GZ697" s="229"/>
      <c r="HA697" s="229"/>
      <c r="HB697" s="229"/>
      <c r="HC697" s="229"/>
      <c r="HD697" s="229"/>
      <c r="HE697" s="229"/>
      <c r="HF697" s="229"/>
      <c r="HG697" s="229"/>
      <c r="HH697" s="229"/>
      <c r="HI697" s="229"/>
      <c r="HJ697" s="229"/>
      <c r="HK697" s="229"/>
      <c r="HL697" s="229"/>
      <c r="HM697" s="229"/>
      <c r="HN697" s="229"/>
      <c r="HO697" s="229"/>
      <c r="HP697" s="229"/>
      <c r="HQ697" s="229"/>
      <c r="HR697" s="229"/>
      <c r="HS697" s="229"/>
      <c r="HT697" s="229"/>
      <c r="HU697" s="229"/>
      <c r="HV697" s="229"/>
      <c r="HW697" s="229"/>
      <c r="HX697" s="229"/>
      <c r="HY697" s="229"/>
      <c r="HZ697" s="229"/>
      <c r="IA697" s="229"/>
      <c r="IB697" s="229"/>
      <c r="IC697" s="229"/>
      <c r="ID697" s="229"/>
      <c r="IE697" s="229"/>
      <c r="IF697" s="229"/>
      <c r="IG697" s="229"/>
      <c r="IH697" s="229"/>
      <c r="II697" s="229"/>
      <c r="IJ697" s="229"/>
      <c r="IK697" s="229"/>
      <c r="IL697" s="229"/>
      <c r="IM697" s="229"/>
      <c r="IN697" s="229"/>
      <c r="IO697" s="229"/>
    </row>
    <row r="698" spans="1:254" ht="28.5">
      <c r="A698" s="33" t="s">
        <v>1869</v>
      </c>
      <c r="B698" s="259" t="s">
        <v>1870</v>
      </c>
      <c r="C698" s="53" t="s">
        <v>24</v>
      </c>
      <c r="D698" s="55">
        <f t="shared" si="177"/>
        <v>8</v>
      </c>
      <c r="E698" s="55">
        <f t="shared" si="177"/>
        <v>8</v>
      </c>
      <c r="F698" s="294"/>
      <c r="G698" s="294"/>
      <c r="H698" s="55">
        <v>8</v>
      </c>
      <c r="I698" s="55">
        <v>8</v>
      </c>
      <c r="J698" s="294"/>
      <c r="K698" s="294"/>
      <c r="L698" s="55">
        <f t="shared" si="178"/>
        <v>1</v>
      </c>
      <c r="M698" s="55">
        <f t="shared" si="178"/>
        <v>0</v>
      </c>
      <c r="N698" s="55"/>
      <c r="O698" s="55"/>
      <c r="P698" s="55">
        <v>1</v>
      </c>
      <c r="Q698" s="55">
        <v>0</v>
      </c>
      <c r="R698" s="229"/>
      <c r="S698" s="229"/>
      <c r="T698" s="229"/>
      <c r="U698" s="229"/>
      <c r="V698" s="229"/>
      <c r="W698" s="229"/>
      <c r="X698" s="229"/>
      <c r="Y698" s="229"/>
      <c r="Z698" s="229"/>
      <c r="AA698" s="229"/>
      <c r="AB698" s="229"/>
      <c r="AC698" s="229"/>
      <c r="AD698" s="229"/>
      <c r="AE698" s="229"/>
      <c r="AF698" s="229"/>
      <c r="AG698" s="229"/>
      <c r="AH698" s="229"/>
      <c r="AI698" s="229"/>
      <c r="AJ698" s="229"/>
      <c r="AK698" s="229"/>
      <c r="AL698" s="229"/>
      <c r="AM698" s="229"/>
      <c r="AN698" s="229"/>
      <c r="AO698" s="229"/>
      <c r="AP698" s="229"/>
      <c r="AQ698" s="229"/>
      <c r="AR698" s="229"/>
      <c r="AS698" s="229"/>
      <c r="AT698" s="229"/>
      <c r="AU698" s="229"/>
      <c r="AV698" s="229"/>
      <c r="AW698" s="229"/>
      <c r="AX698" s="229"/>
      <c r="AY698" s="229"/>
      <c r="AZ698" s="229"/>
      <c r="BA698" s="229"/>
      <c r="BB698" s="229"/>
      <c r="BC698" s="229"/>
      <c r="BD698" s="229"/>
      <c r="BE698" s="229"/>
      <c r="BF698" s="229"/>
      <c r="BG698" s="229"/>
      <c r="BH698" s="229"/>
      <c r="BI698" s="229"/>
      <c r="BJ698" s="229"/>
      <c r="BK698" s="229"/>
      <c r="BL698" s="229"/>
      <c r="BM698" s="229"/>
      <c r="BN698" s="229"/>
      <c r="BO698" s="229"/>
      <c r="BP698" s="229"/>
      <c r="BQ698" s="229"/>
      <c r="BR698" s="229"/>
      <c r="BS698" s="229"/>
      <c r="BT698" s="229"/>
      <c r="BU698" s="229"/>
      <c r="BV698" s="229"/>
      <c r="BW698" s="229"/>
      <c r="BX698" s="229"/>
      <c r="BY698" s="229"/>
      <c r="BZ698" s="229"/>
      <c r="CA698" s="229"/>
      <c r="CB698" s="229"/>
      <c r="CC698" s="229"/>
      <c r="CD698" s="229"/>
      <c r="CE698" s="229"/>
      <c r="CF698" s="229"/>
      <c r="CG698" s="229"/>
      <c r="CH698" s="229"/>
      <c r="CI698" s="229"/>
      <c r="CJ698" s="229"/>
      <c r="CK698" s="229"/>
      <c r="CL698" s="229"/>
      <c r="CM698" s="229"/>
      <c r="CN698" s="229"/>
      <c r="CO698" s="229"/>
      <c r="CP698" s="229"/>
      <c r="CQ698" s="229"/>
      <c r="CR698" s="229"/>
      <c r="CS698" s="229"/>
      <c r="CT698" s="229"/>
      <c r="CU698" s="229"/>
      <c r="CV698" s="229"/>
      <c r="CW698" s="229"/>
      <c r="CX698" s="229"/>
      <c r="CY698" s="229"/>
      <c r="CZ698" s="229"/>
      <c r="DA698" s="229"/>
      <c r="DB698" s="229"/>
      <c r="DC698" s="229"/>
      <c r="DD698" s="229"/>
      <c r="DE698" s="229"/>
      <c r="DF698" s="229"/>
      <c r="DG698" s="229"/>
      <c r="DH698" s="229"/>
      <c r="DI698" s="229"/>
      <c r="DJ698" s="229"/>
      <c r="DK698" s="229"/>
      <c r="DL698" s="229"/>
      <c r="DM698" s="229"/>
      <c r="DN698" s="229"/>
      <c r="DO698" s="229"/>
      <c r="DP698" s="229"/>
      <c r="DQ698" s="229"/>
      <c r="DR698" s="229"/>
      <c r="DS698" s="229"/>
      <c r="DT698" s="229"/>
      <c r="DU698" s="229"/>
      <c r="DV698" s="229"/>
      <c r="DW698" s="229"/>
      <c r="DX698" s="229"/>
      <c r="DY698" s="229"/>
      <c r="DZ698" s="229"/>
      <c r="EA698" s="229"/>
      <c r="EB698" s="229"/>
      <c r="EC698" s="229"/>
      <c r="ED698" s="229"/>
      <c r="EE698" s="229"/>
      <c r="EF698" s="229"/>
      <c r="EG698" s="229"/>
      <c r="EH698" s="229"/>
      <c r="EI698" s="229"/>
      <c r="EJ698" s="229"/>
      <c r="EK698" s="229"/>
      <c r="EL698" s="229"/>
      <c r="EM698" s="229"/>
      <c r="EN698" s="229"/>
      <c r="EO698" s="229"/>
      <c r="EP698" s="229"/>
      <c r="EQ698" s="229"/>
      <c r="ER698" s="229"/>
      <c r="ES698" s="229"/>
      <c r="ET698" s="229"/>
      <c r="EU698" s="229"/>
      <c r="EV698" s="229"/>
      <c r="EW698" s="229"/>
      <c r="EX698" s="229"/>
      <c r="EY698" s="229"/>
      <c r="EZ698" s="229"/>
      <c r="FA698" s="229"/>
      <c r="FB698" s="229"/>
      <c r="FC698" s="229"/>
      <c r="FD698" s="229"/>
      <c r="FE698" s="229"/>
      <c r="FF698" s="229"/>
      <c r="FG698" s="229"/>
      <c r="FH698" s="229"/>
      <c r="FI698" s="229"/>
      <c r="FJ698" s="229"/>
      <c r="FK698" s="229"/>
      <c r="FL698" s="229"/>
      <c r="FM698" s="229"/>
      <c r="FN698" s="229"/>
      <c r="FO698" s="229"/>
      <c r="FP698" s="229"/>
      <c r="FQ698" s="229"/>
      <c r="FR698" s="229"/>
      <c r="FS698" s="229"/>
      <c r="FT698" s="229"/>
      <c r="FU698" s="229"/>
      <c r="FV698" s="229"/>
      <c r="FW698" s="229"/>
      <c r="FX698" s="229"/>
      <c r="FY698" s="229"/>
      <c r="FZ698" s="229"/>
      <c r="GA698" s="229"/>
      <c r="GB698" s="229"/>
      <c r="GC698" s="229"/>
      <c r="GD698" s="229"/>
      <c r="GE698" s="229"/>
      <c r="GF698" s="229"/>
      <c r="GG698" s="229"/>
      <c r="GH698" s="229"/>
      <c r="GI698" s="229"/>
      <c r="GJ698" s="229"/>
      <c r="GK698" s="229"/>
      <c r="GL698" s="229"/>
      <c r="GM698" s="229"/>
      <c r="GN698" s="229"/>
      <c r="GO698" s="229"/>
      <c r="GP698" s="229"/>
      <c r="GQ698" s="229"/>
      <c r="GR698" s="229"/>
      <c r="GS698" s="229"/>
      <c r="GT698" s="229"/>
      <c r="GU698" s="229"/>
      <c r="GV698" s="229"/>
      <c r="GW698" s="229"/>
      <c r="GX698" s="229"/>
      <c r="GY698" s="229"/>
      <c r="GZ698" s="229"/>
      <c r="HA698" s="229"/>
      <c r="HB698" s="229"/>
      <c r="HC698" s="229"/>
      <c r="HD698" s="229"/>
      <c r="HE698" s="229"/>
      <c r="HF698" s="229"/>
      <c r="HG698" s="229"/>
      <c r="HH698" s="229"/>
      <c r="HI698" s="229"/>
      <c r="HJ698" s="229"/>
      <c r="HK698" s="229"/>
      <c r="HL698" s="229"/>
      <c r="HM698" s="229"/>
      <c r="HN698" s="229"/>
      <c r="HO698" s="229"/>
      <c r="HP698" s="229"/>
      <c r="HQ698" s="229"/>
      <c r="HR698" s="229"/>
      <c r="HS698" s="229"/>
      <c r="HT698" s="229"/>
      <c r="HU698" s="229"/>
      <c r="HV698" s="229"/>
      <c r="HW698" s="229"/>
      <c r="HX698" s="229"/>
      <c r="HY698" s="229"/>
      <c r="HZ698" s="229"/>
      <c r="IA698" s="229"/>
      <c r="IB698" s="229"/>
      <c r="IC698" s="229"/>
      <c r="ID698" s="229"/>
      <c r="IE698" s="229"/>
      <c r="IF698" s="229"/>
      <c r="IG698" s="229"/>
      <c r="IH698" s="229"/>
      <c r="II698" s="229"/>
      <c r="IJ698" s="229"/>
      <c r="IK698" s="229"/>
      <c r="IL698" s="229"/>
      <c r="IM698" s="229"/>
      <c r="IN698" s="229"/>
      <c r="IO698" s="229"/>
    </row>
    <row r="699" spans="1:254">
      <c r="A699" s="55" t="s">
        <v>1868</v>
      </c>
      <c r="B699" s="54" t="s">
        <v>1138</v>
      </c>
      <c r="C699" s="53" t="s">
        <v>25</v>
      </c>
      <c r="D699" s="55">
        <f t="shared" si="177"/>
        <v>7</v>
      </c>
      <c r="E699" s="55">
        <f t="shared" si="177"/>
        <v>6</v>
      </c>
      <c r="F699" s="294"/>
      <c r="G699" s="294"/>
      <c r="H699" s="55">
        <v>7</v>
      </c>
      <c r="I699" s="55">
        <v>6</v>
      </c>
      <c r="J699" s="294"/>
      <c r="K699" s="294"/>
      <c r="L699" s="55">
        <f t="shared" si="178"/>
        <v>3</v>
      </c>
      <c r="M699" s="55">
        <f t="shared" si="178"/>
        <v>0</v>
      </c>
      <c r="N699" s="55"/>
      <c r="O699" s="55"/>
      <c r="P699" s="55">
        <v>3</v>
      </c>
      <c r="Q699" s="55">
        <v>0</v>
      </c>
    </row>
    <row r="700" spans="1:254" ht="28.5">
      <c r="A700" s="55" t="s">
        <v>2000</v>
      </c>
      <c r="B700" s="259" t="s">
        <v>2001</v>
      </c>
      <c r="C700" s="53" t="s">
        <v>26</v>
      </c>
      <c r="D700" s="55">
        <f t="shared" si="177"/>
        <v>7</v>
      </c>
      <c r="E700" s="55">
        <f t="shared" si="177"/>
        <v>7</v>
      </c>
      <c r="F700" s="294"/>
      <c r="G700" s="294"/>
      <c r="H700" s="55">
        <v>7</v>
      </c>
      <c r="I700" s="55">
        <v>7</v>
      </c>
      <c r="J700" s="294"/>
      <c r="K700" s="294"/>
      <c r="L700" s="55">
        <f t="shared" si="178"/>
        <v>1</v>
      </c>
      <c r="M700" s="55">
        <f t="shared" si="178"/>
        <v>0</v>
      </c>
      <c r="N700" s="55"/>
      <c r="O700" s="55"/>
      <c r="P700" s="55">
        <v>1</v>
      </c>
      <c r="Q700" s="55">
        <v>0</v>
      </c>
    </row>
    <row r="701" spans="1:254">
      <c r="A701" s="55" t="s">
        <v>2002</v>
      </c>
      <c r="B701" s="54" t="s">
        <v>1142</v>
      </c>
      <c r="C701" s="53" t="s">
        <v>1803</v>
      </c>
      <c r="D701" s="55">
        <f t="shared" si="177"/>
        <v>9</v>
      </c>
      <c r="E701" s="55">
        <f t="shared" si="177"/>
        <v>0</v>
      </c>
      <c r="F701" s="294"/>
      <c r="G701" s="294"/>
      <c r="H701" s="55">
        <v>9</v>
      </c>
      <c r="I701" s="55"/>
      <c r="J701" s="294"/>
      <c r="K701" s="294"/>
      <c r="L701" s="55">
        <f t="shared" si="178"/>
        <v>4</v>
      </c>
      <c r="M701" s="55">
        <f t="shared" si="178"/>
        <v>0</v>
      </c>
      <c r="N701" s="55">
        <v>3</v>
      </c>
      <c r="O701" s="55"/>
      <c r="P701" s="55">
        <v>1</v>
      </c>
      <c r="Q701" s="55"/>
    </row>
    <row r="702" spans="1:254">
      <c r="A702" s="55" t="s">
        <v>875</v>
      </c>
      <c r="B702" s="259" t="s">
        <v>876</v>
      </c>
      <c r="C702" s="53" t="s">
        <v>27</v>
      </c>
      <c r="D702" s="55">
        <f t="shared" si="177"/>
        <v>20</v>
      </c>
      <c r="E702" s="55">
        <f t="shared" si="177"/>
        <v>20</v>
      </c>
      <c r="F702" s="294"/>
      <c r="G702" s="294"/>
      <c r="H702" s="55">
        <v>20</v>
      </c>
      <c r="I702" s="55">
        <v>20</v>
      </c>
      <c r="J702" s="294"/>
      <c r="K702" s="294"/>
      <c r="L702" s="55">
        <f t="shared" si="178"/>
        <v>14</v>
      </c>
      <c r="M702" s="55">
        <f t="shared" si="178"/>
        <v>0</v>
      </c>
      <c r="N702" s="55">
        <v>6</v>
      </c>
      <c r="O702" s="55"/>
      <c r="P702" s="55">
        <v>8</v>
      </c>
      <c r="Q702" s="55"/>
    </row>
    <row r="703" spans="1:254" ht="28.5">
      <c r="A703" s="55" t="s">
        <v>2003</v>
      </c>
      <c r="B703" s="54" t="s">
        <v>1146</v>
      </c>
      <c r="C703" s="53" t="s">
        <v>28</v>
      </c>
      <c r="D703" s="55">
        <f t="shared" si="177"/>
        <v>15</v>
      </c>
      <c r="E703" s="55">
        <f t="shared" si="177"/>
        <v>1</v>
      </c>
      <c r="F703" s="294"/>
      <c r="G703" s="294"/>
      <c r="H703" s="55">
        <v>15</v>
      </c>
      <c r="I703" s="55">
        <v>1</v>
      </c>
      <c r="J703" s="294"/>
      <c r="K703" s="294"/>
      <c r="L703" s="55">
        <f t="shared" si="178"/>
        <v>4</v>
      </c>
      <c r="M703" s="55">
        <f t="shared" si="178"/>
        <v>1</v>
      </c>
      <c r="N703" s="55"/>
      <c r="O703" s="55"/>
      <c r="P703" s="55">
        <v>4</v>
      </c>
      <c r="Q703" s="55">
        <v>1</v>
      </c>
    </row>
    <row r="704" spans="1:254" s="228" customFormat="1">
      <c r="A704" s="48" t="s">
        <v>1369</v>
      </c>
      <c r="B704" s="49" t="s">
        <v>1519</v>
      </c>
      <c r="C704" s="53" t="s">
        <v>29</v>
      </c>
      <c r="D704" s="55">
        <f t="shared" si="177"/>
        <v>66</v>
      </c>
      <c r="E704" s="55">
        <f t="shared" si="177"/>
        <v>2</v>
      </c>
      <c r="F704" s="55">
        <v>66</v>
      </c>
      <c r="G704" s="55">
        <v>2</v>
      </c>
      <c r="H704" s="294"/>
      <c r="I704" s="294"/>
      <c r="J704" s="294"/>
      <c r="K704" s="294"/>
      <c r="L704" s="55">
        <f t="shared" si="178"/>
        <v>18</v>
      </c>
      <c r="M704" s="55">
        <f t="shared" si="178"/>
        <v>1</v>
      </c>
      <c r="N704" s="55"/>
      <c r="O704" s="55"/>
      <c r="P704" s="55">
        <v>18</v>
      </c>
      <c r="Q704" s="55">
        <v>1</v>
      </c>
      <c r="IP704" s="231"/>
      <c r="IQ704" s="231"/>
      <c r="IR704" s="231"/>
      <c r="IS704" s="231"/>
      <c r="IT704" s="231"/>
    </row>
    <row r="705" spans="1:254" s="228" customFormat="1">
      <c r="A705" s="55" t="s">
        <v>1385</v>
      </c>
      <c r="B705" s="259" t="s">
        <v>2004</v>
      </c>
      <c r="C705" s="53" t="s">
        <v>30</v>
      </c>
      <c r="D705" s="55">
        <f t="shared" si="177"/>
        <v>19</v>
      </c>
      <c r="E705" s="55">
        <f t="shared" si="177"/>
        <v>18</v>
      </c>
      <c r="F705" s="55">
        <v>19</v>
      </c>
      <c r="G705" s="55">
        <v>18</v>
      </c>
      <c r="H705" s="294"/>
      <c r="I705" s="294"/>
      <c r="J705" s="294"/>
      <c r="K705" s="294"/>
      <c r="L705" s="55">
        <f t="shared" si="178"/>
        <v>2</v>
      </c>
      <c r="M705" s="55">
        <f t="shared" si="178"/>
        <v>2</v>
      </c>
      <c r="N705" s="55"/>
      <c r="O705" s="55"/>
      <c r="P705" s="55">
        <v>2</v>
      </c>
      <c r="Q705" s="55">
        <v>2</v>
      </c>
      <c r="IP705" s="231"/>
      <c r="IQ705" s="231"/>
      <c r="IR705" s="231"/>
      <c r="IS705" s="231"/>
      <c r="IT705" s="231"/>
    </row>
    <row r="706" spans="1:254" s="228" customFormat="1">
      <c r="A706" s="55" t="s">
        <v>2005</v>
      </c>
      <c r="B706" s="54" t="s">
        <v>1152</v>
      </c>
      <c r="C706" s="53" t="s">
        <v>31</v>
      </c>
      <c r="D706" s="55">
        <f t="shared" si="177"/>
        <v>29</v>
      </c>
      <c r="E706" s="55">
        <f t="shared" si="177"/>
        <v>15</v>
      </c>
      <c r="F706" s="55">
        <v>29</v>
      </c>
      <c r="G706" s="55">
        <v>15</v>
      </c>
      <c r="H706" s="294"/>
      <c r="I706" s="294"/>
      <c r="J706" s="294"/>
      <c r="K706" s="294"/>
      <c r="L706" s="55">
        <f t="shared" si="178"/>
        <v>9</v>
      </c>
      <c r="M706" s="55">
        <f t="shared" si="178"/>
        <v>5</v>
      </c>
      <c r="N706" s="55"/>
      <c r="O706" s="55"/>
      <c r="P706" s="55">
        <v>9</v>
      </c>
      <c r="Q706" s="55">
        <v>5</v>
      </c>
      <c r="IP706" s="231"/>
      <c r="IQ706" s="231"/>
      <c r="IR706" s="231"/>
      <c r="IS706" s="231"/>
      <c r="IT706" s="231"/>
    </row>
    <row r="707" spans="1:254" s="228" customFormat="1">
      <c r="A707" s="55" t="s">
        <v>2006</v>
      </c>
      <c r="B707" s="259" t="s">
        <v>2007</v>
      </c>
      <c r="C707" s="53" t="s">
        <v>32</v>
      </c>
      <c r="D707" s="55">
        <f t="shared" si="177"/>
        <v>7</v>
      </c>
      <c r="E707" s="55">
        <f t="shared" si="177"/>
        <v>3</v>
      </c>
      <c r="F707" s="55">
        <v>7</v>
      </c>
      <c r="G707" s="55">
        <v>3</v>
      </c>
      <c r="H707" s="294"/>
      <c r="I707" s="294"/>
      <c r="J707" s="294"/>
      <c r="K707" s="294"/>
      <c r="L707" s="55">
        <f t="shared" si="178"/>
        <v>1</v>
      </c>
      <c r="M707" s="55">
        <f t="shared" si="178"/>
        <v>0</v>
      </c>
      <c r="N707" s="55"/>
      <c r="O707" s="55"/>
      <c r="P707" s="55">
        <v>1</v>
      </c>
      <c r="Q707" s="55"/>
      <c r="IP707" s="231"/>
      <c r="IQ707" s="231"/>
      <c r="IR707" s="231"/>
      <c r="IS707" s="231"/>
      <c r="IT707" s="231"/>
    </row>
    <row r="708" spans="1:254" s="228" customFormat="1">
      <c r="A708" s="55" t="s">
        <v>2008</v>
      </c>
      <c r="B708" s="259" t="s">
        <v>2009</v>
      </c>
      <c r="C708" s="53" t="s">
        <v>1827</v>
      </c>
      <c r="D708" s="55">
        <f t="shared" si="177"/>
        <v>13</v>
      </c>
      <c r="E708" s="55">
        <f t="shared" si="177"/>
        <v>4</v>
      </c>
      <c r="F708" s="55">
        <v>13</v>
      </c>
      <c r="G708" s="55">
        <v>4</v>
      </c>
      <c r="H708" s="294"/>
      <c r="I708" s="294"/>
      <c r="J708" s="294"/>
      <c r="K708" s="294"/>
      <c r="L708" s="55">
        <f t="shared" si="178"/>
        <v>2</v>
      </c>
      <c r="M708" s="55">
        <f t="shared" si="178"/>
        <v>0</v>
      </c>
      <c r="N708" s="55"/>
      <c r="O708" s="55"/>
      <c r="P708" s="55">
        <v>2</v>
      </c>
      <c r="Q708" s="55"/>
      <c r="IP708" s="231"/>
      <c r="IQ708" s="231"/>
      <c r="IR708" s="231"/>
      <c r="IS708" s="231"/>
      <c r="IT708" s="231"/>
    </row>
    <row r="709" spans="1:254" s="228" customFormat="1">
      <c r="A709" s="55" t="s">
        <v>2010</v>
      </c>
      <c r="B709" s="54" t="s">
        <v>1158</v>
      </c>
      <c r="C709" s="53" t="s">
        <v>33</v>
      </c>
      <c r="D709" s="55">
        <f t="shared" si="177"/>
        <v>11</v>
      </c>
      <c r="E709" s="55">
        <f t="shared" si="177"/>
        <v>10</v>
      </c>
      <c r="F709" s="55">
        <v>11</v>
      </c>
      <c r="G709" s="55">
        <v>10</v>
      </c>
      <c r="H709" s="294"/>
      <c r="I709" s="294"/>
      <c r="J709" s="294"/>
      <c r="K709" s="294"/>
      <c r="L709" s="55">
        <f t="shared" si="178"/>
        <v>4</v>
      </c>
      <c r="M709" s="55">
        <f t="shared" si="178"/>
        <v>4</v>
      </c>
      <c r="N709" s="55"/>
      <c r="O709" s="55"/>
      <c r="P709" s="55">
        <v>4</v>
      </c>
      <c r="Q709" s="55">
        <v>4</v>
      </c>
      <c r="IP709" s="231"/>
      <c r="IQ709" s="231"/>
      <c r="IR709" s="231"/>
      <c r="IS709" s="231"/>
      <c r="IT709" s="231"/>
    </row>
    <row r="710" spans="1:254" s="228" customFormat="1">
      <c r="A710" s="55" t="s">
        <v>1465</v>
      </c>
      <c r="B710" s="54" t="s">
        <v>1160</v>
      </c>
      <c r="C710" s="53" t="s">
        <v>34</v>
      </c>
      <c r="D710" s="55">
        <f t="shared" si="177"/>
        <v>15</v>
      </c>
      <c r="E710" s="55">
        <f t="shared" si="177"/>
        <v>3</v>
      </c>
      <c r="F710" s="55">
        <v>15</v>
      </c>
      <c r="G710" s="55">
        <v>3</v>
      </c>
      <c r="H710" s="294"/>
      <c r="I710" s="294"/>
      <c r="J710" s="294"/>
      <c r="K710" s="294"/>
      <c r="L710" s="55">
        <f t="shared" si="178"/>
        <v>1</v>
      </c>
      <c r="M710" s="55">
        <f t="shared" si="178"/>
        <v>1</v>
      </c>
      <c r="N710" s="55"/>
      <c r="O710" s="55"/>
      <c r="P710" s="55">
        <v>1</v>
      </c>
      <c r="Q710" s="55">
        <v>1</v>
      </c>
      <c r="IP710" s="231"/>
      <c r="IQ710" s="231"/>
      <c r="IR710" s="231"/>
      <c r="IS710" s="231"/>
      <c r="IT710" s="231"/>
    </row>
    <row r="711" spans="1:254" s="228" customFormat="1">
      <c r="A711" s="55" t="s">
        <v>2011</v>
      </c>
      <c r="B711" s="54" t="s">
        <v>1162</v>
      </c>
      <c r="C711" s="53" t="s">
        <v>35</v>
      </c>
      <c r="D711" s="55">
        <f t="shared" si="177"/>
        <v>4</v>
      </c>
      <c r="E711" s="55">
        <f t="shared" si="177"/>
        <v>2</v>
      </c>
      <c r="F711" s="55">
        <v>4</v>
      </c>
      <c r="G711" s="55">
        <v>2</v>
      </c>
      <c r="H711" s="294"/>
      <c r="I711" s="294"/>
      <c r="J711" s="294"/>
      <c r="K711" s="294"/>
      <c r="L711" s="55">
        <f t="shared" si="178"/>
        <v>0</v>
      </c>
      <c r="M711" s="55">
        <f t="shared" si="178"/>
        <v>0</v>
      </c>
      <c r="N711" s="55"/>
      <c r="O711" s="55"/>
      <c r="P711" s="55"/>
      <c r="Q711" s="55"/>
      <c r="IP711" s="231"/>
      <c r="IQ711" s="231"/>
      <c r="IR711" s="231"/>
      <c r="IS711" s="231"/>
      <c r="IT711" s="231"/>
    </row>
    <row r="712" spans="1:254" s="228" customFormat="1" ht="28.5">
      <c r="A712" s="55" t="s">
        <v>2012</v>
      </c>
      <c r="B712" s="54" t="s">
        <v>1164</v>
      </c>
      <c r="C712" s="53" t="s">
        <v>37</v>
      </c>
      <c r="D712" s="55">
        <f t="shared" si="177"/>
        <v>12</v>
      </c>
      <c r="E712" s="55">
        <f t="shared" si="177"/>
        <v>2</v>
      </c>
      <c r="F712" s="55">
        <v>12</v>
      </c>
      <c r="G712" s="55">
        <v>2</v>
      </c>
      <c r="H712" s="294"/>
      <c r="I712" s="294"/>
      <c r="J712" s="294"/>
      <c r="K712" s="294"/>
      <c r="L712" s="55">
        <f t="shared" si="178"/>
        <v>0</v>
      </c>
      <c r="M712" s="55">
        <f t="shared" si="178"/>
        <v>0</v>
      </c>
      <c r="N712" s="55"/>
      <c r="O712" s="55"/>
      <c r="P712" s="55"/>
      <c r="Q712" s="55"/>
      <c r="IP712" s="231"/>
      <c r="IQ712" s="231"/>
      <c r="IR712" s="231"/>
      <c r="IS712" s="231"/>
      <c r="IT712" s="231"/>
    </row>
    <row r="713" spans="1:254" s="228" customFormat="1">
      <c r="A713" s="35" t="s">
        <v>186</v>
      </c>
      <c r="B713" s="259" t="s">
        <v>143</v>
      </c>
      <c r="C713" s="53" t="s">
        <v>1982</v>
      </c>
      <c r="D713" s="55">
        <f t="shared" si="177"/>
        <v>25</v>
      </c>
      <c r="E713" s="55">
        <f t="shared" si="177"/>
        <v>0</v>
      </c>
      <c r="F713" s="271"/>
      <c r="G713" s="271"/>
      <c r="H713" s="294"/>
      <c r="I713" s="294"/>
      <c r="J713" s="55">
        <v>25</v>
      </c>
      <c r="K713" s="55"/>
      <c r="L713" s="55">
        <f t="shared" si="178"/>
        <v>0</v>
      </c>
      <c r="M713" s="55">
        <f t="shared" si="178"/>
        <v>0</v>
      </c>
      <c r="N713" s="55"/>
      <c r="O713" s="55"/>
      <c r="P713" s="55"/>
      <c r="Q713" s="55"/>
      <c r="IP713" s="231"/>
      <c r="IQ713" s="231"/>
      <c r="IR713" s="231"/>
      <c r="IS713" s="231"/>
      <c r="IT713" s="231"/>
    </row>
    <row r="714" spans="1:254" s="228" customFormat="1">
      <c r="A714" s="33" t="s">
        <v>1880</v>
      </c>
      <c r="B714" s="46" t="s">
        <v>415</v>
      </c>
      <c r="C714" s="53" t="s">
        <v>40</v>
      </c>
      <c r="D714" s="55">
        <f t="shared" si="177"/>
        <v>16</v>
      </c>
      <c r="E714" s="55">
        <f t="shared" si="177"/>
        <v>16</v>
      </c>
      <c r="F714" s="271"/>
      <c r="G714" s="271"/>
      <c r="H714" s="294"/>
      <c r="I714" s="294"/>
      <c r="J714" s="55">
        <v>16</v>
      </c>
      <c r="K714" s="55">
        <v>16</v>
      </c>
      <c r="L714" s="55">
        <f t="shared" si="178"/>
        <v>0</v>
      </c>
      <c r="M714" s="55">
        <f t="shared" si="178"/>
        <v>0</v>
      </c>
      <c r="N714" s="55"/>
      <c r="O714" s="55"/>
      <c r="P714" s="55"/>
      <c r="Q714" s="55"/>
      <c r="IP714" s="231"/>
      <c r="IQ714" s="231"/>
      <c r="IR714" s="231"/>
      <c r="IS714" s="231"/>
      <c r="IT714" s="231"/>
    </row>
    <row r="715" spans="1:254" s="228" customFormat="1" ht="18" customHeight="1">
      <c r="A715" s="258" t="s">
        <v>2013</v>
      </c>
      <c r="B715" s="258"/>
      <c r="C715" s="258"/>
      <c r="D715" s="250">
        <f>SUM(D716:D740)</f>
        <v>833</v>
      </c>
      <c r="E715" s="250">
        <f t="shared" ref="E715:Q715" si="179">SUM(E716:E740)</f>
        <v>457</v>
      </c>
      <c r="F715" s="250">
        <f t="shared" si="179"/>
        <v>0</v>
      </c>
      <c r="G715" s="250">
        <f t="shared" si="179"/>
        <v>0</v>
      </c>
      <c r="H715" s="250">
        <f t="shared" si="179"/>
        <v>735</v>
      </c>
      <c r="I715" s="250">
        <f t="shared" si="179"/>
        <v>376</v>
      </c>
      <c r="J715" s="250">
        <f t="shared" si="179"/>
        <v>98</v>
      </c>
      <c r="K715" s="250">
        <f t="shared" si="179"/>
        <v>81</v>
      </c>
      <c r="L715" s="250">
        <f t="shared" si="179"/>
        <v>8</v>
      </c>
      <c r="M715" s="250">
        <f t="shared" si="179"/>
        <v>2</v>
      </c>
      <c r="N715" s="250">
        <f t="shared" si="179"/>
        <v>8</v>
      </c>
      <c r="O715" s="250">
        <f t="shared" si="179"/>
        <v>2</v>
      </c>
      <c r="P715" s="250">
        <f t="shared" si="179"/>
        <v>0</v>
      </c>
      <c r="Q715" s="250">
        <f t="shared" si="179"/>
        <v>0</v>
      </c>
      <c r="IP715" s="231"/>
      <c r="IQ715" s="231"/>
      <c r="IR715" s="231"/>
      <c r="IS715" s="231"/>
      <c r="IT715" s="231"/>
    </row>
    <row r="716" spans="1:254" s="228" customFormat="1">
      <c r="A716" s="33" t="s">
        <v>228</v>
      </c>
      <c r="B716" s="259" t="s">
        <v>86</v>
      </c>
      <c r="C716" s="34" t="s">
        <v>14</v>
      </c>
      <c r="D716" s="33">
        <f>+F716+H716+J716</f>
        <v>34</v>
      </c>
      <c r="E716" s="33">
        <f>+G716+I716+K716</f>
        <v>20</v>
      </c>
      <c r="F716" s="33"/>
      <c r="G716" s="33"/>
      <c r="H716" s="33">
        <v>34</v>
      </c>
      <c r="I716" s="33">
        <v>20</v>
      </c>
      <c r="J716" s="33"/>
      <c r="K716" s="33"/>
      <c r="L716" s="33">
        <f>+N716+P716</f>
        <v>1</v>
      </c>
      <c r="M716" s="33">
        <f>+O716+Q716</f>
        <v>0</v>
      </c>
      <c r="N716" s="33">
        <v>1</v>
      </c>
      <c r="O716" s="33">
        <v>0</v>
      </c>
      <c r="P716" s="33"/>
      <c r="Q716" s="33"/>
      <c r="IP716" s="231"/>
      <c r="IQ716" s="231"/>
      <c r="IR716" s="231"/>
      <c r="IS716" s="231"/>
      <c r="IT716" s="231"/>
    </row>
    <row r="717" spans="1:254" s="228" customFormat="1">
      <c r="A717" s="33" t="s">
        <v>1353</v>
      </c>
      <c r="B717" s="259" t="s">
        <v>419</v>
      </c>
      <c r="C717" s="34" t="s">
        <v>15</v>
      </c>
      <c r="D717" s="33">
        <f t="shared" ref="D717:E740" si="180">+F717+H717+J717</f>
        <v>11</v>
      </c>
      <c r="E717" s="33">
        <f t="shared" si="180"/>
        <v>9</v>
      </c>
      <c r="F717" s="33"/>
      <c r="G717" s="33"/>
      <c r="H717" s="33">
        <v>11</v>
      </c>
      <c r="I717" s="33">
        <v>9</v>
      </c>
      <c r="J717" s="33"/>
      <c r="K717" s="33"/>
      <c r="L717" s="33">
        <f t="shared" ref="L717:M740" si="181">+N717+P717</f>
        <v>1</v>
      </c>
      <c r="M717" s="33">
        <f t="shared" si="181"/>
        <v>1</v>
      </c>
      <c r="N717" s="33">
        <v>1</v>
      </c>
      <c r="O717" s="33">
        <v>1</v>
      </c>
      <c r="P717" s="33"/>
      <c r="Q717" s="33"/>
      <c r="IP717" s="231"/>
      <c r="IQ717" s="231"/>
      <c r="IR717" s="231"/>
      <c r="IS717" s="231"/>
      <c r="IT717" s="231"/>
    </row>
    <row r="718" spans="1:254" s="228" customFormat="1">
      <c r="A718" s="33" t="s">
        <v>617</v>
      </c>
      <c r="B718" s="46" t="s">
        <v>370</v>
      </c>
      <c r="C718" s="34" t="s">
        <v>16</v>
      </c>
      <c r="D718" s="33">
        <f t="shared" si="180"/>
        <v>30</v>
      </c>
      <c r="E718" s="33">
        <f t="shared" si="180"/>
        <v>0</v>
      </c>
      <c r="F718" s="33"/>
      <c r="G718" s="33"/>
      <c r="H718" s="33">
        <v>30</v>
      </c>
      <c r="I718" s="33">
        <v>0</v>
      </c>
      <c r="J718" s="33"/>
      <c r="K718" s="33"/>
      <c r="L718" s="33">
        <f t="shared" si="181"/>
        <v>0</v>
      </c>
      <c r="M718" s="33">
        <f t="shared" si="181"/>
        <v>0</v>
      </c>
      <c r="N718" s="33"/>
      <c r="O718" s="33"/>
      <c r="P718" s="33"/>
      <c r="Q718" s="33"/>
      <c r="IP718" s="231"/>
      <c r="IQ718" s="231"/>
      <c r="IR718" s="231"/>
      <c r="IS718" s="231"/>
      <c r="IT718" s="231"/>
    </row>
    <row r="719" spans="1:254" s="228" customFormat="1">
      <c r="A719" s="33" t="s">
        <v>59</v>
      </c>
      <c r="B719" s="46" t="s">
        <v>1022</v>
      </c>
      <c r="C719" s="34" t="s">
        <v>17</v>
      </c>
      <c r="D719" s="33">
        <f t="shared" si="180"/>
        <v>90</v>
      </c>
      <c r="E719" s="33">
        <f t="shared" si="180"/>
        <v>53</v>
      </c>
      <c r="F719" s="33"/>
      <c r="G719" s="33"/>
      <c r="H719" s="33">
        <v>52</v>
      </c>
      <c r="I719" s="33">
        <v>32</v>
      </c>
      <c r="J719" s="61">
        <v>38</v>
      </c>
      <c r="K719" s="61">
        <v>21</v>
      </c>
      <c r="L719" s="33">
        <f t="shared" si="181"/>
        <v>0</v>
      </c>
      <c r="M719" s="33">
        <f t="shared" si="181"/>
        <v>0</v>
      </c>
      <c r="N719" s="33"/>
      <c r="O719" s="33"/>
      <c r="P719" s="33"/>
      <c r="Q719" s="33"/>
      <c r="IP719" s="231"/>
      <c r="IQ719" s="231"/>
      <c r="IR719" s="231"/>
      <c r="IS719" s="231"/>
      <c r="IT719" s="231"/>
    </row>
    <row r="720" spans="1:254" s="228" customFormat="1">
      <c r="A720" s="33" t="s">
        <v>53</v>
      </c>
      <c r="B720" s="46" t="s">
        <v>54</v>
      </c>
      <c r="C720" s="34" t="s">
        <v>21</v>
      </c>
      <c r="D720" s="33">
        <f t="shared" si="180"/>
        <v>120</v>
      </c>
      <c r="E720" s="33">
        <f t="shared" si="180"/>
        <v>92</v>
      </c>
      <c r="F720" s="33"/>
      <c r="G720" s="33"/>
      <c r="H720" s="33">
        <v>120</v>
      </c>
      <c r="I720" s="33">
        <v>92</v>
      </c>
      <c r="J720" s="61"/>
      <c r="K720" s="61"/>
      <c r="L720" s="33">
        <f t="shared" si="181"/>
        <v>0</v>
      </c>
      <c r="M720" s="33">
        <f t="shared" si="181"/>
        <v>0</v>
      </c>
      <c r="N720" s="33"/>
      <c r="O720" s="33"/>
      <c r="P720" s="33"/>
      <c r="Q720" s="33"/>
      <c r="IP720" s="231"/>
      <c r="IQ720" s="231"/>
      <c r="IR720" s="231"/>
      <c r="IS720" s="231"/>
      <c r="IT720" s="231"/>
    </row>
    <row r="721" spans="1:254" s="228" customFormat="1">
      <c r="A721" s="33" t="s">
        <v>41</v>
      </c>
      <c r="B721" s="259" t="s">
        <v>42</v>
      </c>
      <c r="C721" s="34" t="s">
        <v>22</v>
      </c>
      <c r="D721" s="33">
        <f t="shared" si="180"/>
        <v>86</v>
      </c>
      <c r="E721" s="33">
        <f t="shared" si="180"/>
        <v>85</v>
      </c>
      <c r="F721" s="33"/>
      <c r="G721" s="33"/>
      <c r="H721" s="33">
        <v>46</v>
      </c>
      <c r="I721" s="33">
        <v>45</v>
      </c>
      <c r="J721" s="61">
        <v>40</v>
      </c>
      <c r="K721" s="61">
        <v>40</v>
      </c>
      <c r="L721" s="33">
        <f t="shared" si="181"/>
        <v>0</v>
      </c>
      <c r="M721" s="33">
        <f t="shared" si="181"/>
        <v>0</v>
      </c>
      <c r="N721" s="33"/>
      <c r="O721" s="33"/>
      <c r="P721" s="33"/>
      <c r="Q721" s="33"/>
      <c r="IP721" s="231"/>
      <c r="IQ721" s="231"/>
      <c r="IR721" s="231"/>
      <c r="IS721" s="231"/>
      <c r="IT721" s="231"/>
    </row>
    <row r="722" spans="1:254" s="228" customFormat="1">
      <c r="A722" s="33" t="s">
        <v>65</v>
      </c>
      <c r="B722" s="46" t="s">
        <v>66</v>
      </c>
      <c r="C722" s="34" t="s">
        <v>23</v>
      </c>
      <c r="D722" s="33">
        <f t="shared" si="180"/>
        <v>13</v>
      </c>
      <c r="E722" s="33">
        <f t="shared" si="180"/>
        <v>6</v>
      </c>
      <c r="F722" s="33"/>
      <c r="G722" s="33"/>
      <c r="H722" s="33">
        <v>13</v>
      </c>
      <c r="I722" s="33">
        <v>6</v>
      </c>
      <c r="J722" s="61"/>
      <c r="K722" s="61"/>
      <c r="L722" s="33">
        <f t="shared" si="181"/>
        <v>2</v>
      </c>
      <c r="M722" s="33">
        <f t="shared" si="181"/>
        <v>1</v>
      </c>
      <c r="N722" s="33">
        <v>2</v>
      </c>
      <c r="O722" s="33">
        <v>1</v>
      </c>
      <c r="P722" s="33"/>
      <c r="Q722" s="33"/>
      <c r="IP722" s="231"/>
      <c r="IQ722" s="231"/>
      <c r="IR722" s="231"/>
      <c r="IS722" s="231"/>
      <c r="IT722" s="231"/>
    </row>
    <row r="723" spans="1:254" s="228" customFormat="1">
      <c r="A723" s="33" t="s">
        <v>44</v>
      </c>
      <c r="B723" s="259" t="s">
        <v>45</v>
      </c>
      <c r="C723" s="34" t="s">
        <v>24</v>
      </c>
      <c r="D723" s="33">
        <f t="shared" si="180"/>
        <v>40</v>
      </c>
      <c r="E723" s="33">
        <f t="shared" si="180"/>
        <v>0</v>
      </c>
      <c r="F723" s="33"/>
      <c r="G723" s="33"/>
      <c r="H723" s="33">
        <v>40</v>
      </c>
      <c r="I723" s="33">
        <v>0</v>
      </c>
      <c r="J723" s="61"/>
      <c r="K723" s="61"/>
      <c r="L723" s="33">
        <f t="shared" si="181"/>
        <v>1</v>
      </c>
      <c r="M723" s="33">
        <f t="shared" si="181"/>
        <v>0</v>
      </c>
      <c r="N723" s="33">
        <v>1</v>
      </c>
      <c r="O723" s="33">
        <v>0</v>
      </c>
      <c r="P723" s="33"/>
      <c r="Q723" s="33"/>
      <c r="IP723" s="231"/>
      <c r="IQ723" s="231"/>
      <c r="IR723" s="231"/>
      <c r="IS723" s="231"/>
      <c r="IT723" s="231"/>
    </row>
    <row r="724" spans="1:254" s="228" customFormat="1">
      <c r="A724" s="33" t="s">
        <v>50</v>
      </c>
      <c r="B724" s="46" t="s">
        <v>51</v>
      </c>
      <c r="C724" s="34" t="s">
        <v>25</v>
      </c>
      <c r="D724" s="33">
        <f t="shared" si="180"/>
        <v>30</v>
      </c>
      <c r="E724" s="33">
        <f t="shared" si="180"/>
        <v>1</v>
      </c>
      <c r="F724" s="33"/>
      <c r="G724" s="33"/>
      <c r="H724" s="33">
        <v>30</v>
      </c>
      <c r="I724" s="33">
        <v>1</v>
      </c>
      <c r="J724" s="61"/>
      <c r="K724" s="61"/>
      <c r="L724" s="33">
        <f t="shared" si="181"/>
        <v>1</v>
      </c>
      <c r="M724" s="33">
        <f t="shared" si="181"/>
        <v>0</v>
      </c>
      <c r="N724" s="33">
        <v>1</v>
      </c>
      <c r="O724" s="33">
        <v>0</v>
      </c>
      <c r="P724" s="33"/>
      <c r="Q724" s="33"/>
      <c r="IP724" s="231"/>
      <c r="IQ724" s="231"/>
      <c r="IR724" s="231"/>
      <c r="IS724" s="231"/>
      <c r="IT724" s="231"/>
    </row>
    <row r="725" spans="1:254" s="228" customFormat="1">
      <c r="A725" s="33" t="s">
        <v>274</v>
      </c>
      <c r="B725" s="259" t="s">
        <v>275</v>
      </c>
      <c r="C725" s="34" t="s">
        <v>26</v>
      </c>
      <c r="D725" s="33">
        <f t="shared" si="180"/>
        <v>18</v>
      </c>
      <c r="E725" s="33">
        <f t="shared" si="180"/>
        <v>0</v>
      </c>
      <c r="F725" s="33"/>
      <c r="G725" s="33"/>
      <c r="H725" s="33">
        <v>18</v>
      </c>
      <c r="I725" s="33">
        <v>0</v>
      </c>
      <c r="J725" s="61"/>
      <c r="K725" s="61"/>
      <c r="L725" s="33">
        <f t="shared" si="181"/>
        <v>2</v>
      </c>
      <c r="M725" s="33">
        <f t="shared" si="181"/>
        <v>0</v>
      </c>
      <c r="N725" s="33">
        <v>2</v>
      </c>
      <c r="O725" s="33">
        <v>0</v>
      </c>
      <c r="P725" s="33"/>
      <c r="Q725" s="33"/>
      <c r="IP725" s="231"/>
      <c r="IQ725" s="231"/>
      <c r="IR725" s="231"/>
      <c r="IS725" s="231"/>
      <c r="IT725" s="231"/>
    </row>
    <row r="726" spans="1:254" s="228" customFormat="1">
      <c r="A726" s="35" t="s">
        <v>241</v>
      </c>
      <c r="B726" s="46" t="s">
        <v>204</v>
      </c>
      <c r="C726" s="34" t="s">
        <v>1803</v>
      </c>
      <c r="D726" s="33">
        <f t="shared" si="180"/>
        <v>30</v>
      </c>
      <c r="E726" s="33">
        <f t="shared" si="180"/>
        <v>0</v>
      </c>
      <c r="F726" s="33"/>
      <c r="G726" s="33"/>
      <c r="H726" s="33">
        <v>30</v>
      </c>
      <c r="I726" s="33">
        <v>0</v>
      </c>
      <c r="J726" s="61"/>
      <c r="K726" s="61"/>
      <c r="L726" s="33">
        <f t="shared" si="181"/>
        <v>0</v>
      </c>
      <c r="M726" s="33">
        <f t="shared" si="181"/>
        <v>0</v>
      </c>
      <c r="N726" s="33"/>
      <c r="O726" s="33"/>
      <c r="P726" s="33"/>
      <c r="Q726" s="33"/>
      <c r="IP726" s="231"/>
      <c r="IQ726" s="231"/>
      <c r="IR726" s="231"/>
      <c r="IS726" s="231"/>
      <c r="IT726" s="231"/>
    </row>
    <row r="727" spans="1:254" s="228" customFormat="1">
      <c r="A727" s="33" t="s">
        <v>1428</v>
      </c>
      <c r="B727" s="46" t="s">
        <v>545</v>
      </c>
      <c r="C727" s="34" t="s">
        <v>27</v>
      </c>
      <c r="D727" s="33">
        <f t="shared" si="180"/>
        <v>25</v>
      </c>
      <c r="E727" s="33">
        <f t="shared" si="180"/>
        <v>20</v>
      </c>
      <c r="F727" s="33"/>
      <c r="G727" s="33"/>
      <c r="H727" s="33">
        <v>25</v>
      </c>
      <c r="I727" s="33">
        <v>20</v>
      </c>
      <c r="J727" s="61"/>
      <c r="K727" s="61"/>
      <c r="L727" s="33">
        <f t="shared" si="181"/>
        <v>0</v>
      </c>
      <c r="M727" s="33">
        <f t="shared" si="181"/>
        <v>0</v>
      </c>
      <c r="N727" s="33"/>
      <c r="O727" s="33"/>
      <c r="P727" s="33"/>
      <c r="Q727" s="33"/>
      <c r="IP727" s="231"/>
      <c r="IQ727" s="231"/>
      <c r="IR727" s="231"/>
      <c r="IS727" s="231"/>
      <c r="IT727" s="231"/>
    </row>
    <row r="728" spans="1:254" s="228" customFormat="1">
      <c r="A728" s="35" t="s">
        <v>186</v>
      </c>
      <c r="B728" s="259" t="s">
        <v>143</v>
      </c>
      <c r="C728" s="34" t="s">
        <v>28</v>
      </c>
      <c r="D728" s="33">
        <f t="shared" si="180"/>
        <v>42</v>
      </c>
      <c r="E728" s="33">
        <f t="shared" si="180"/>
        <v>0</v>
      </c>
      <c r="F728" s="33"/>
      <c r="G728" s="33"/>
      <c r="H728" s="33">
        <v>42</v>
      </c>
      <c r="I728" s="33">
        <v>0</v>
      </c>
      <c r="J728" s="61"/>
      <c r="K728" s="61"/>
      <c r="L728" s="33">
        <f t="shared" si="181"/>
        <v>0</v>
      </c>
      <c r="M728" s="33">
        <f t="shared" si="181"/>
        <v>0</v>
      </c>
      <c r="N728" s="33"/>
      <c r="O728" s="33"/>
      <c r="P728" s="33"/>
      <c r="Q728" s="33"/>
      <c r="IP728" s="231"/>
      <c r="IQ728" s="231"/>
      <c r="IR728" s="231"/>
      <c r="IS728" s="231"/>
      <c r="IT728" s="231"/>
    </row>
    <row r="729" spans="1:254" s="228" customFormat="1">
      <c r="A729" s="33" t="s">
        <v>1277</v>
      </c>
      <c r="B729" s="46" t="s">
        <v>112</v>
      </c>
      <c r="C729" s="34" t="s">
        <v>29</v>
      </c>
      <c r="D729" s="33">
        <f t="shared" si="180"/>
        <v>16</v>
      </c>
      <c r="E729" s="33">
        <f t="shared" si="180"/>
        <v>13</v>
      </c>
      <c r="F729" s="33"/>
      <c r="G729" s="33"/>
      <c r="H729" s="33">
        <v>16</v>
      </c>
      <c r="I729" s="33">
        <v>13</v>
      </c>
      <c r="J729" s="61"/>
      <c r="K729" s="61"/>
      <c r="L729" s="33">
        <f t="shared" si="181"/>
        <v>0</v>
      </c>
      <c r="M729" s="33">
        <f t="shared" si="181"/>
        <v>0</v>
      </c>
      <c r="N729" s="33"/>
      <c r="O729" s="33"/>
      <c r="P729" s="33"/>
      <c r="Q729" s="33"/>
      <c r="IP729" s="231"/>
      <c r="IQ729" s="231"/>
      <c r="IR729" s="231"/>
      <c r="IS729" s="231"/>
      <c r="IT729" s="231"/>
    </row>
    <row r="730" spans="1:254" s="228" customFormat="1" ht="28.5">
      <c r="A730" s="33" t="s">
        <v>98</v>
      </c>
      <c r="B730" s="259" t="s">
        <v>1186</v>
      </c>
      <c r="C730" s="34" t="s">
        <v>30</v>
      </c>
      <c r="D730" s="33">
        <f t="shared" si="180"/>
        <v>24</v>
      </c>
      <c r="E730" s="33">
        <f t="shared" si="180"/>
        <v>20</v>
      </c>
      <c r="F730" s="33"/>
      <c r="G730" s="33"/>
      <c r="H730" s="33">
        <v>24</v>
      </c>
      <c r="I730" s="33">
        <v>20</v>
      </c>
      <c r="J730" s="61"/>
      <c r="K730" s="61"/>
      <c r="L730" s="33">
        <f t="shared" si="181"/>
        <v>0</v>
      </c>
      <c r="M730" s="33">
        <f t="shared" si="181"/>
        <v>0</v>
      </c>
      <c r="N730" s="33"/>
      <c r="O730" s="33"/>
      <c r="P730" s="33"/>
      <c r="Q730" s="33"/>
      <c r="IP730" s="231"/>
      <c r="IQ730" s="231"/>
      <c r="IR730" s="231"/>
      <c r="IS730" s="231"/>
      <c r="IT730" s="231"/>
    </row>
    <row r="731" spans="1:254" s="228" customFormat="1">
      <c r="A731" s="33" t="s">
        <v>628</v>
      </c>
      <c r="B731" s="46" t="s">
        <v>83</v>
      </c>
      <c r="C731" s="34" t="s">
        <v>31</v>
      </c>
      <c r="D731" s="33">
        <f t="shared" si="180"/>
        <v>18</v>
      </c>
      <c r="E731" s="33">
        <f t="shared" si="180"/>
        <v>18</v>
      </c>
      <c r="F731" s="33"/>
      <c r="G731" s="33"/>
      <c r="H731" s="33">
        <v>18</v>
      </c>
      <c r="I731" s="33">
        <v>18</v>
      </c>
      <c r="J731" s="61"/>
      <c r="K731" s="61"/>
      <c r="L731" s="33">
        <f t="shared" si="181"/>
        <v>0</v>
      </c>
      <c r="M731" s="33">
        <f t="shared" si="181"/>
        <v>0</v>
      </c>
      <c r="N731" s="33"/>
      <c r="O731" s="33"/>
      <c r="P731" s="33"/>
      <c r="Q731" s="33"/>
      <c r="IP731" s="231"/>
      <c r="IQ731" s="231"/>
      <c r="IR731" s="231"/>
      <c r="IS731" s="231"/>
      <c r="IT731" s="231"/>
    </row>
    <row r="732" spans="1:254" s="228" customFormat="1">
      <c r="A732" s="33" t="s">
        <v>635</v>
      </c>
      <c r="B732" s="46" t="s">
        <v>367</v>
      </c>
      <c r="C732" s="34" t="s">
        <v>32</v>
      </c>
      <c r="D732" s="33">
        <f t="shared" si="180"/>
        <v>21</v>
      </c>
      <c r="E732" s="33">
        <f t="shared" si="180"/>
        <v>0</v>
      </c>
      <c r="F732" s="33"/>
      <c r="G732" s="33"/>
      <c r="H732" s="33">
        <v>21</v>
      </c>
      <c r="I732" s="33">
        <v>0</v>
      </c>
      <c r="J732" s="61"/>
      <c r="K732" s="61"/>
      <c r="L732" s="33">
        <f t="shared" si="181"/>
        <v>0</v>
      </c>
      <c r="M732" s="33">
        <f t="shared" si="181"/>
        <v>0</v>
      </c>
      <c r="N732" s="33"/>
      <c r="O732" s="33"/>
      <c r="P732" s="33"/>
      <c r="Q732" s="33"/>
      <c r="IP732" s="231"/>
      <c r="IQ732" s="231"/>
      <c r="IR732" s="231"/>
      <c r="IS732" s="231"/>
      <c r="IT732" s="231"/>
    </row>
    <row r="733" spans="1:254" s="228" customFormat="1">
      <c r="A733" s="35" t="s">
        <v>120</v>
      </c>
      <c r="B733" s="259" t="s">
        <v>256</v>
      </c>
      <c r="C733" s="34" t="s">
        <v>1827</v>
      </c>
      <c r="D733" s="33">
        <f t="shared" si="180"/>
        <v>23</v>
      </c>
      <c r="E733" s="33">
        <f t="shared" si="180"/>
        <v>7</v>
      </c>
      <c r="F733" s="33"/>
      <c r="G733" s="33"/>
      <c r="H733" s="33">
        <v>23</v>
      </c>
      <c r="I733" s="33">
        <v>7</v>
      </c>
      <c r="J733" s="61"/>
      <c r="K733" s="61"/>
      <c r="L733" s="33">
        <f t="shared" si="181"/>
        <v>0</v>
      </c>
      <c r="M733" s="33">
        <f t="shared" si="181"/>
        <v>0</v>
      </c>
      <c r="N733" s="33"/>
      <c r="O733" s="33"/>
      <c r="P733" s="33"/>
      <c r="Q733" s="33"/>
      <c r="IP733" s="231"/>
      <c r="IQ733" s="231"/>
      <c r="IR733" s="231"/>
      <c r="IS733" s="231"/>
      <c r="IT733" s="231"/>
    </row>
    <row r="734" spans="1:254" s="228" customFormat="1">
      <c r="A734" s="33" t="s">
        <v>62</v>
      </c>
      <c r="B734" s="46" t="s">
        <v>63</v>
      </c>
      <c r="C734" s="34" t="s">
        <v>33</v>
      </c>
      <c r="D734" s="33">
        <f t="shared" si="180"/>
        <v>40</v>
      </c>
      <c r="E734" s="33">
        <f t="shared" si="180"/>
        <v>38</v>
      </c>
      <c r="F734" s="33"/>
      <c r="G734" s="33"/>
      <c r="H734" s="33">
        <v>20</v>
      </c>
      <c r="I734" s="33">
        <v>18</v>
      </c>
      <c r="J734" s="61">
        <v>20</v>
      </c>
      <c r="K734" s="61">
        <v>20</v>
      </c>
      <c r="L734" s="33">
        <f t="shared" si="181"/>
        <v>0</v>
      </c>
      <c r="M734" s="33">
        <f t="shared" si="181"/>
        <v>0</v>
      </c>
      <c r="N734" s="33"/>
      <c r="O734" s="33"/>
      <c r="P734" s="33"/>
      <c r="Q734" s="33"/>
      <c r="IP734" s="231"/>
      <c r="IQ734" s="231"/>
      <c r="IR734" s="231"/>
      <c r="IS734" s="231"/>
      <c r="IT734" s="231"/>
    </row>
    <row r="735" spans="1:254" s="228" customFormat="1">
      <c r="A735" s="33" t="s">
        <v>757</v>
      </c>
      <c r="B735" s="46" t="s">
        <v>1194</v>
      </c>
      <c r="C735" s="34" t="s">
        <v>34</v>
      </c>
      <c r="D735" s="33">
        <f t="shared" si="180"/>
        <v>25</v>
      </c>
      <c r="E735" s="33">
        <f t="shared" si="180"/>
        <v>15</v>
      </c>
      <c r="F735" s="33"/>
      <c r="G735" s="33"/>
      <c r="H735" s="33">
        <v>25</v>
      </c>
      <c r="I735" s="33">
        <v>15</v>
      </c>
      <c r="J735" s="61"/>
      <c r="K735" s="61"/>
      <c r="L735" s="33">
        <f t="shared" si="181"/>
        <v>0</v>
      </c>
      <c r="M735" s="33">
        <f t="shared" si="181"/>
        <v>0</v>
      </c>
      <c r="N735" s="33"/>
      <c r="O735" s="33"/>
      <c r="P735" s="33"/>
      <c r="Q735" s="33"/>
      <c r="IP735" s="231"/>
      <c r="IQ735" s="231"/>
      <c r="IR735" s="231"/>
      <c r="IS735" s="231"/>
      <c r="IT735" s="231"/>
    </row>
    <row r="736" spans="1:254" ht="28.5">
      <c r="A736" s="33" t="s">
        <v>1845</v>
      </c>
      <c r="B736" s="259" t="s">
        <v>1846</v>
      </c>
      <c r="C736" s="34" t="s">
        <v>35</v>
      </c>
      <c r="D736" s="33">
        <f t="shared" si="180"/>
        <v>16</v>
      </c>
      <c r="E736" s="33">
        <f t="shared" si="180"/>
        <v>10</v>
      </c>
      <c r="F736" s="33"/>
      <c r="G736" s="33"/>
      <c r="H736" s="33">
        <v>16</v>
      </c>
      <c r="I736" s="33">
        <v>10</v>
      </c>
      <c r="J736" s="33"/>
      <c r="K736" s="33"/>
      <c r="L736" s="33">
        <f t="shared" si="181"/>
        <v>0</v>
      </c>
      <c r="M736" s="33">
        <f t="shared" si="181"/>
        <v>0</v>
      </c>
      <c r="N736" s="33"/>
      <c r="O736" s="33"/>
      <c r="P736" s="33"/>
      <c r="Q736" s="33"/>
    </row>
    <row r="737" spans="1:249">
      <c r="A737" s="33" t="s">
        <v>1961</v>
      </c>
      <c r="B737" s="46" t="s">
        <v>962</v>
      </c>
      <c r="C737" s="34" t="s">
        <v>37</v>
      </c>
      <c r="D737" s="33">
        <f t="shared" si="180"/>
        <v>19</v>
      </c>
      <c r="E737" s="33">
        <f t="shared" si="180"/>
        <v>19</v>
      </c>
      <c r="F737" s="33"/>
      <c r="G737" s="33"/>
      <c r="H737" s="33">
        <v>19</v>
      </c>
      <c r="I737" s="33">
        <v>19</v>
      </c>
      <c r="J737" s="33"/>
      <c r="K737" s="33"/>
      <c r="L737" s="33">
        <f t="shared" si="181"/>
        <v>0</v>
      </c>
      <c r="M737" s="33">
        <f t="shared" si="181"/>
        <v>0</v>
      </c>
      <c r="N737" s="33"/>
      <c r="O737" s="33"/>
      <c r="P737" s="33"/>
      <c r="Q737" s="33"/>
    </row>
    <row r="738" spans="1:249" ht="28.5">
      <c r="A738" s="33" t="s">
        <v>649</v>
      </c>
      <c r="B738" s="46" t="s">
        <v>1200</v>
      </c>
      <c r="C738" s="34" t="s">
        <v>1982</v>
      </c>
      <c r="D738" s="33">
        <f t="shared" si="180"/>
        <v>21</v>
      </c>
      <c r="E738" s="33">
        <f t="shared" si="180"/>
        <v>20</v>
      </c>
      <c r="F738" s="33"/>
      <c r="G738" s="33"/>
      <c r="H738" s="33">
        <v>21</v>
      </c>
      <c r="I738" s="33">
        <v>20</v>
      </c>
      <c r="J738" s="33"/>
      <c r="K738" s="33"/>
      <c r="L738" s="33">
        <f t="shared" si="181"/>
        <v>0</v>
      </c>
      <c r="M738" s="33">
        <f t="shared" si="181"/>
        <v>0</v>
      </c>
      <c r="N738" s="33"/>
      <c r="O738" s="33"/>
      <c r="P738" s="33"/>
      <c r="Q738" s="33"/>
    </row>
    <row r="739" spans="1:249">
      <c r="A739" s="33" t="s">
        <v>1968</v>
      </c>
      <c r="B739" s="259" t="s">
        <v>1203</v>
      </c>
      <c r="C739" s="34" t="s">
        <v>40</v>
      </c>
      <c r="D739" s="33">
        <f t="shared" si="180"/>
        <v>13</v>
      </c>
      <c r="E739" s="33">
        <f t="shared" si="180"/>
        <v>0</v>
      </c>
      <c r="F739" s="33"/>
      <c r="G739" s="33"/>
      <c r="H739" s="33">
        <v>13</v>
      </c>
      <c r="I739" s="33">
        <v>0</v>
      </c>
      <c r="J739" s="33"/>
      <c r="K739" s="33"/>
      <c r="L739" s="33">
        <f t="shared" si="181"/>
        <v>0</v>
      </c>
      <c r="M739" s="33">
        <f t="shared" si="181"/>
        <v>0</v>
      </c>
      <c r="N739" s="33"/>
      <c r="O739" s="33"/>
      <c r="P739" s="33"/>
      <c r="Q739" s="33"/>
    </row>
    <row r="740" spans="1:249">
      <c r="A740" s="35" t="s">
        <v>655</v>
      </c>
      <c r="B740" s="259" t="s">
        <v>656</v>
      </c>
      <c r="C740" s="34" t="s">
        <v>43</v>
      </c>
      <c r="D740" s="33">
        <f t="shared" si="180"/>
        <v>28</v>
      </c>
      <c r="E740" s="33">
        <f t="shared" si="180"/>
        <v>11</v>
      </c>
      <c r="F740" s="33"/>
      <c r="G740" s="33"/>
      <c r="H740" s="33">
        <v>28</v>
      </c>
      <c r="I740" s="33">
        <v>11</v>
      </c>
      <c r="J740" s="33"/>
      <c r="K740" s="33"/>
      <c r="L740" s="33">
        <f t="shared" si="181"/>
        <v>0</v>
      </c>
      <c r="M740" s="33">
        <f t="shared" si="181"/>
        <v>0</v>
      </c>
      <c r="N740" s="33"/>
      <c r="O740" s="33"/>
      <c r="P740" s="33"/>
      <c r="Q740" s="33"/>
    </row>
    <row r="741" spans="1:249" ht="17.25" customHeight="1">
      <c r="A741" s="269" t="s">
        <v>2014</v>
      </c>
      <c r="B741" s="269"/>
      <c r="C741" s="269"/>
      <c r="D741" s="250">
        <f>SUM(D742:D761)</f>
        <v>276</v>
      </c>
      <c r="E741" s="250">
        <f t="shared" ref="E741:Q741" si="182">SUM(E742:E761)</f>
        <v>98</v>
      </c>
      <c r="F741" s="250">
        <f t="shared" si="182"/>
        <v>15</v>
      </c>
      <c r="G741" s="250">
        <f t="shared" si="182"/>
        <v>11</v>
      </c>
      <c r="H741" s="250">
        <f t="shared" si="182"/>
        <v>114</v>
      </c>
      <c r="I741" s="250">
        <f t="shared" si="182"/>
        <v>15</v>
      </c>
      <c r="J741" s="250">
        <f t="shared" si="182"/>
        <v>147</v>
      </c>
      <c r="K741" s="250">
        <f t="shared" si="182"/>
        <v>72</v>
      </c>
      <c r="L741" s="250">
        <f t="shared" si="182"/>
        <v>3</v>
      </c>
      <c r="M741" s="250">
        <f t="shared" si="182"/>
        <v>2</v>
      </c>
      <c r="N741" s="250">
        <f t="shared" si="182"/>
        <v>0</v>
      </c>
      <c r="O741" s="250">
        <f t="shared" si="182"/>
        <v>0</v>
      </c>
      <c r="P741" s="250">
        <f t="shared" si="182"/>
        <v>3</v>
      </c>
      <c r="Q741" s="250">
        <f t="shared" si="182"/>
        <v>2</v>
      </c>
      <c r="R741" s="229"/>
      <c r="S741" s="229"/>
      <c r="T741" s="229"/>
      <c r="U741" s="229"/>
      <c r="V741" s="229"/>
      <c r="W741" s="229"/>
      <c r="X741" s="229"/>
      <c r="Y741" s="229"/>
      <c r="Z741" s="229"/>
      <c r="AA741" s="229"/>
      <c r="AB741" s="229"/>
      <c r="AC741" s="229"/>
      <c r="AD741" s="229"/>
      <c r="AE741" s="229"/>
      <c r="AF741" s="229"/>
      <c r="AG741" s="229"/>
      <c r="AH741" s="229"/>
      <c r="AI741" s="229"/>
      <c r="AJ741" s="229"/>
      <c r="AK741" s="229"/>
      <c r="AL741" s="229"/>
      <c r="AM741" s="229"/>
      <c r="AN741" s="229"/>
      <c r="AO741" s="229"/>
      <c r="AP741" s="229"/>
      <c r="AQ741" s="229"/>
      <c r="AR741" s="229"/>
      <c r="AS741" s="229"/>
      <c r="AT741" s="229"/>
      <c r="AU741" s="229"/>
      <c r="AV741" s="229"/>
      <c r="AW741" s="229"/>
      <c r="AX741" s="229"/>
      <c r="AY741" s="229"/>
      <c r="AZ741" s="229"/>
      <c r="BA741" s="229"/>
      <c r="BB741" s="229"/>
      <c r="BC741" s="229"/>
      <c r="BD741" s="229"/>
      <c r="BE741" s="229"/>
      <c r="BF741" s="229"/>
      <c r="BG741" s="229"/>
      <c r="BH741" s="229"/>
      <c r="BI741" s="229"/>
      <c r="BJ741" s="229"/>
      <c r="BK741" s="229"/>
      <c r="BL741" s="229"/>
      <c r="BM741" s="229"/>
      <c r="BN741" s="229"/>
      <c r="BO741" s="229"/>
      <c r="BP741" s="229"/>
      <c r="BQ741" s="229"/>
      <c r="BR741" s="229"/>
      <c r="BS741" s="229"/>
      <c r="BT741" s="229"/>
      <c r="BU741" s="229"/>
      <c r="BV741" s="229"/>
      <c r="BW741" s="229"/>
      <c r="BX741" s="229"/>
      <c r="BY741" s="229"/>
      <c r="BZ741" s="229"/>
      <c r="CA741" s="229"/>
      <c r="CB741" s="229"/>
      <c r="CC741" s="229"/>
      <c r="CD741" s="229"/>
      <c r="CE741" s="229"/>
      <c r="CF741" s="229"/>
      <c r="CG741" s="229"/>
      <c r="CH741" s="229"/>
      <c r="CI741" s="229"/>
      <c r="CJ741" s="229"/>
      <c r="CK741" s="229"/>
      <c r="CL741" s="229"/>
      <c r="CM741" s="229"/>
      <c r="CN741" s="229"/>
      <c r="CO741" s="229"/>
      <c r="CP741" s="229"/>
      <c r="CQ741" s="229"/>
      <c r="CR741" s="229"/>
      <c r="CS741" s="229"/>
      <c r="CT741" s="229"/>
      <c r="CU741" s="229"/>
      <c r="CV741" s="229"/>
      <c r="CW741" s="229"/>
      <c r="CX741" s="229"/>
      <c r="CY741" s="229"/>
      <c r="CZ741" s="229"/>
      <c r="DA741" s="229"/>
      <c r="DB741" s="229"/>
      <c r="DC741" s="229"/>
      <c r="DD741" s="229"/>
      <c r="DE741" s="229"/>
      <c r="DF741" s="229"/>
      <c r="DG741" s="229"/>
      <c r="DH741" s="229"/>
      <c r="DI741" s="229"/>
      <c r="DJ741" s="229"/>
      <c r="DK741" s="229"/>
      <c r="DL741" s="229"/>
      <c r="DM741" s="229"/>
      <c r="DN741" s="229"/>
      <c r="DO741" s="229"/>
      <c r="DP741" s="229"/>
      <c r="DQ741" s="229"/>
      <c r="DR741" s="229"/>
      <c r="DS741" s="229"/>
      <c r="DT741" s="229"/>
      <c r="DU741" s="229"/>
      <c r="DV741" s="229"/>
      <c r="DW741" s="229"/>
      <c r="DX741" s="229"/>
      <c r="DY741" s="229"/>
      <c r="DZ741" s="229"/>
      <c r="EA741" s="229"/>
      <c r="EB741" s="229"/>
      <c r="EC741" s="229"/>
      <c r="ED741" s="229"/>
      <c r="EE741" s="229"/>
      <c r="EF741" s="229"/>
      <c r="EG741" s="229"/>
      <c r="EH741" s="229"/>
      <c r="EI741" s="229"/>
      <c r="EJ741" s="229"/>
      <c r="EK741" s="229"/>
      <c r="EL741" s="229"/>
      <c r="EM741" s="229"/>
      <c r="EN741" s="229"/>
      <c r="EO741" s="229"/>
      <c r="EP741" s="229"/>
      <c r="EQ741" s="229"/>
      <c r="ER741" s="229"/>
      <c r="ES741" s="229"/>
      <c r="ET741" s="229"/>
      <c r="EU741" s="229"/>
      <c r="EV741" s="229"/>
      <c r="EW741" s="229"/>
      <c r="EX741" s="229"/>
      <c r="EY741" s="229"/>
      <c r="EZ741" s="229"/>
      <c r="FA741" s="229"/>
      <c r="FB741" s="229"/>
      <c r="FC741" s="229"/>
      <c r="FD741" s="229"/>
      <c r="FE741" s="229"/>
      <c r="FF741" s="229"/>
      <c r="FG741" s="229"/>
      <c r="FH741" s="229"/>
      <c r="FI741" s="229"/>
      <c r="FJ741" s="229"/>
      <c r="FK741" s="229"/>
      <c r="FL741" s="229"/>
      <c r="FM741" s="229"/>
      <c r="FN741" s="229"/>
      <c r="FO741" s="229"/>
      <c r="FP741" s="229"/>
      <c r="FQ741" s="229"/>
      <c r="FR741" s="229"/>
      <c r="FS741" s="229"/>
      <c r="FT741" s="229"/>
      <c r="FU741" s="229"/>
      <c r="FV741" s="229"/>
      <c r="FW741" s="229"/>
      <c r="FX741" s="229"/>
      <c r="FY741" s="229"/>
      <c r="FZ741" s="229"/>
      <c r="GA741" s="229"/>
      <c r="GB741" s="229"/>
      <c r="GC741" s="229"/>
      <c r="GD741" s="229"/>
      <c r="GE741" s="229"/>
      <c r="GF741" s="229"/>
      <c r="GG741" s="229"/>
      <c r="GH741" s="229"/>
      <c r="GI741" s="229"/>
      <c r="GJ741" s="229"/>
      <c r="GK741" s="229"/>
      <c r="GL741" s="229"/>
      <c r="GM741" s="229"/>
      <c r="GN741" s="229"/>
      <c r="GO741" s="229"/>
      <c r="GP741" s="229"/>
      <c r="GQ741" s="229"/>
      <c r="GR741" s="229"/>
      <c r="GS741" s="229"/>
      <c r="GT741" s="229"/>
      <c r="GU741" s="229"/>
      <c r="GV741" s="229"/>
      <c r="GW741" s="229"/>
      <c r="GX741" s="229"/>
      <c r="GY741" s="229"/>
      <c r="GZ741" s="229"/>
      <c r="HA741" s="229"/>
      <c r="HB741" s="229"/>
      <c r="HC741" s="229"/>
      <c r="HD741" s="229"/>
      <c r="HE741" s="229"/>
      <c r="HF741" s="229"/>
      <c r="HG741" s="229"/>
      <c r="HH741" s="229"/>
      <c r="HI741" s="229"/>
      <c r="HJ741" s="229"/>
      <c r="HK741" s="229"/>
      <c r="HL741" s="229"/>
      <c r="HM741" s="229"/>
      <c r="HN741" s="229"/>
      <c r="HO741" s="229"/>
      <c r="HP741" s="229"/>
      <c r="HQ741" s="229"/>
      <c r="HR741" s="229"/>
      <c r="HS741" s="229"/>
      <c r="HT741" s="229"/>
      <c r="HU741" s="229"/>
      <c r="HV741" s="229"/>
      <c r="HW741" s="229"/>
      <c r="HX741" s="229"/>
      <c r="HY741" s="229"/>
      <c r="HZ741" s="229"/>
      <c r="IA741" s="229"/>
      <c r="IB741" s="229"/>
      <c r="IC741" s="229"/>
      <c r="ID741" s="229"/>
      <c r="IE741" s="229"/>
      <c r="IF741" s="229"/>
      <c r="IG741" s="229"/>
      <c r="IH741" s="229"/>
      <c r="II741" s="229"/>
      <c r="IJ741" s="229"/>
      <c r="IK741" s="229"/>
      <c r="IL741" s="229"/>
      <c r="IM741" s="229"/>
      <c r="IN741" s="229"/>
      <c r="IO741" s="229"/>
    </row>
    <row r="742" spans="1:249">
      <c r="A742" s="33" t="s">
        <v>59</v>
      </c>
      <c r="B742" s="46" t="s">
        <v>1022</v>
      </c>
      <c r="C742" s="5" t="s">
        <v>14</v>
      </c>
      <c r="D742" s="296">
        <f>+F742+H742+J742</f>
        <v>9</v>
      </c>
      <c r="E742" s="296">
        <f>+G742+I742+K742</f>
        <v>2</v>
      </c>
      <c r="F742" s="296"/>
      <c r="G742" s="296"/>
      <c r="H742" s="296">
        <v>9</v>
      </c>
      <c r="I742" s="296">
        <v>2</v>
      </c>
      <c r="J742" s="296"/>
      <c r="K742" s="296"/>
      <c r="L742" s="41">
        <f>+N742+P742</f>
        <v>0</v>
      </c>
      <c r="M742" s="41">
        <f>+O742+Q742</f>
        <v>0</v>
      </c>
      <c r="N742" s="41"/>
      <c r="O742" s="41"/>
      <c r="P742" s="41"/>
      <c r="Q742" s="41"/>
    </row>
    <row r="743" spans="1:249">
      <c r="A743" s="35" t="s">
        <v>165</v>
      </c>
      <c r="B743" s="259" t="s">
        <v>80</v>
      </c>
      <c r="C743" s="5" t="s">
        <v>15</v>
      </c>
      <c r="D743" s="296">
        <f t="shared" ref="D743:E761" si="183">+F743+H743+J743</f>
        <v>18</v>
      </c>
      <c r="E743" s="296">
        <f t="shared" si="183"/>
        <v>0</v>
      </c>
      <c r="F743" s="296"/>
      <c r="G743" s="296"/>
      <c r="H743" s="296">
        <v>18</v>
      </c>
      <c r="I743" s="296"/>
      <c r="J743" s="296"/>
      <c r="K743" s="296"/>
      <c r="L743" s="41">
        <f t="shared" ref="L743:M761" si="184">+N743+P743</f>
        <v>0</v>
      </c>
      <c r="M743" s="41">
        <f t="shared" si="184"/>
        <v>0</v>
      </c>
      <c r="N743" s="41"/>
      <c r="O743" s="41"/>
      <c r="P743" s="41"/>
      <c r="Q743" s="41"/>
    </row>
    <row r="744" spans="1:249">
      <c r="A744" s="35" t="s">
        <v>47</v>
      </c>
      <c r="B744" s="46" t="s">
        <v>48</v>
      </c>
      <c r="C744" s="5" t="s">
        <v>16</v>
      </c>
      <c r="D744" s="296">
        <f t="shared" si="183"/>
        <v>2</v>
      </c>
      <c r="E744" s="296">
        <f t="shared" si="183"/>
        <v>0</v>
      </c>
      <c r="F744" s="296"/>
      <c r="G744" s="296"/>
      <c r="H744" s="296">
        <v>2</v>
      </c>
      <c r="I744" s="296"/>
      <c r="J744" s="296"/>
      <c r="K744" s="296"/>
      <c r="L744" s="41">
        <f t="shared" si="184"/>
        <v>0</v>
      </c>
      <c r="M744" s="41">
        <f t="shared" si="184"/>
        <v>0</v>
      </c>
      <c r="N744" s="41"/>
      <c r="O744" s="41"/>
      <c r="P744" s="41"/>
      <c r="Q744" s="41"/>
    </row>
    <row r="745" spans="1:249">
      <c r="A745" s="33" t="s">
        <v>53</v>
      </c>
      <c r="B745" s="46" t="s">
        <v>173</v>
      </c>
      <c r="C745" s="5" t="s">
        <v>17</v>
      </c>
      <c r="D745" s="296">
        <f t="shared" si="183"/>
        <v>15</v>
      </c>
      <c r="E745" s="296">
        <f t="shared" si="183"/>
        <v>15</v>
      </c>
      <c r="F745" s="296"/>
      <c r="G745" s="296"/>
      <c r="H745" s="296">
        <v>1</v>
      </c>
      <c r="I745" s="296">
        <v>1</v>
      </c>
      <c r="J745" s="296">
        <v>14</v>
      </c>
      <c r="K745" s="296">
        <v>14</v>
      </c>
      <c r="L745" s="41">
        <f t="shared" si="184"/>
        <v>1</v>
      </c>
      <c r="M745" s="41">
        <f t="shared" si="184"/>
        <v>1</v>
      </c>
      <c r="N745" s="41"/>
      <c r="O745" s="41"/>
      <c r="P745" s="41">
        <v>1</v>
      </c>
      <c r="Q745" s="41">
        <v>1</v>
      </c>
    </row>
    <row r="746" spans="1:249">
      <c r="A746" s="33" t="s">
        <v>44</v>
      </c>
      <c r="B746" s="259" t="s">
        <v>45</v>
      </c>
      <c r="C746" s="5" t="s">
        <v>21</v>
      </c>
      <c r="D746" s="296">
        <f t="shared" si="183"/>
        <v>5</v>
      </c>
      <c r="E746" s="296">
        <f t="shared" si="183"/>
        <v>0</v>
      </c>
      <c r="F746" s="296"/>
      <c r="G746" s="296"/>
      <c r="H746" s="296">
        <v>5</v>
      </c>
      <c r="I746" s="296">
        <v>0</v>
      </c>
      <c r="J746" s="296"/>
      <c r="K746" s="296"/>
      <c r="L746" s="41">
        <f t="shared" si="184"/>
        <v>0</v>
      </c>
      <c r="M746" s="41">
        <f t="shared" si="184"/>
        <v>0</v>
      </c>
      <c r="N746" s="41"/>
      <c r="O746" s="41"/>
      <c r="P746" s="41"/>
      <c r="Q746" s="41"/>
    </row>
    <row r="747" spans="1:249" ht="28.5">
      <c r="A747" s="33" t="s">
        <v>38</v>
      </c>
      <c r="B747" s="259" t="s">
        <v>96</v>
      </c>
      <c r="C747" s="5" t="s">
        <v>22</v>
      </c>
      <c r="D747" s="296">
        <f t="shared" si="183"/>
        <v>0</v>
      </c>
      <c r="E747" s="296">
        <f t="shared" si="183"/>
        <v>0</v>
      </c>
      <c r="F747" s="296"/>
      <c r="G747" s="296"/>
      <c r="H747" s="296"/>
      <c r="I747" s="296"/>
      <c r="J747" s="296"/>
      <c r="K747" s="296"/>
      <c r="L747" s="41">
        <f t="shared" si="184"/>
        <v>0</v>
      </c>
      <c r="M747" s="41">
        <f t="shared" si="184"/>
        <v>0</v>
      </c>
      <c r="N747" s="41"/>
      <c r="O747" s="41"/>
      <c r="P747" s="41"/>
      <c r="Q747" s="41"/>
    </row>
    <row r="748" spans="1:249">
      <c r="A748" s="33" t="s">
        <v>62</v>
      </c>
      <c r="B748" s="259" t="s">
        <v>63</v>
      </c>
      <c r="C748" s="5" t="s">
        <v>23</v>
      </c>
      <c r="D748" s="296">
        <f t="shared" si="183"/>
        <v>3</v>
      </c>
      <c r="E748" s="296">
        <f t="shared" si="183"/>
        <v>3</v>
      </c>
      <c r="F748" s="296"/>
      <c r="G748" s="296"/>
      <c r="H748" s="296">
        <v>3</v>
      </c>
      <c r="I748" s="296">
        <v>3</v>
      </c>
      <c r="J748" s="296"/>
      <c r="K748" s="296"/>
      <c r="L748" s="41">
        <f t="shared" si="184"/>
        <v>0</v>
      </c>
      <c r="M748" s="41">
        <f t="shared" si="184"/>
        <v>0</v>
      </c>
      <c r="N748" s="41"/>
      <c r="O748" s="41"/>
      <c r="P748" s="41"/>
      <c r="Q748" s="41"/>
    </row>
    <row r="749" spans="1:249">
      <c r="A749" s="33" t="s">
        <v>274</v>
      </c>
      <c r="B749" s="259" t="s">
        <v>275</v>
      </c>
      <c r="C749" s="5" t="s">
        <v>24</v>
      </c>
      <c r="D749" s="296">
        <f t="shared" si="183"/>
        <v>0</v>
      </c>
      <c r="E749" s="296">
        <f t="shared" si="183"/>
        <v>0</v>
      </c>
      <c r="F749" s="296"/>
      <c r="G749" s="296"/>
      <c r="H749" s="296"/>
      <c r="I749" s="296"/>
      <c r="J749" s="296"/>
      <c r="K749" s="296"/>
      <c r="L749" s="41">
        <f t="shared" si="184"/>
        <v>0</v>
      </c>
      <c r="M749" s="41">
        <f t="shared" si="184"/>
        <v>0</v>
      </c>
      <c r="N749" s="41"/>
      <c r="O749" s="41"/>
      <c r="P749" s="41"/>
      <c r="Q749" s="41"/>
    </row>
    <row r="750" spans="1:249">
      <c r="A750" s="33" t="s">
        <v>41</v>
      </c>
      <c r="B750" s="259" t="s">
        <v>42</v>
      </c>
      <c r="C750" s="5" t="s">
        <v>25</v>
      </c>
      <c r="D750" s="296">
        <f t="shared" si="183"/>
        <v>32</v>
      </c>
      <c r="E750" s="296">
        <f t="shared" si="183"/>
        <v>32</v>
      </c>
      <c r="F750" s="296"/>
      <c r="G750" s="296"/>
      <c r="H750" s="296">
        <v>6</v>
      </c>
      <c r="I750" s="296">
        <v>6</v>
      </c>
      <c r="J750" s="296">
        <v>26</v>
      </c>
      <c r="K750" s="296">
        <v>26</v>
      </c>
      <c r="L750" s="41">
        <f t="shared" si="184"/>
        <v>0</v>
      </c>
      <c r="M750" s="41">
        <f t="shared" si="184"/>
        <v>0</v>
      </c>
      <c r="N750" s="41"/>
      <c r="O750" s="41"/>
      <c r="P750" s="41"/>
      <c r="Q750" s="41"/>
    </row>
    <row r="751" spans="1:249">
      <c r="A751" s="38" t="s">
        <v>280</v>
      </c>
      <c r="B751" s="259" t="s">
        <v>281</v>
      </c>
      <c r="C751" s="5" t="s">
        <v>26</v>
      </c>
      <c r="D751" s="296">
        <f t="shared" si="183"/>
        <v>27</v>
      </c>
      <c r="E751" s="296">
        <f t="shared" si="183"/>
        <v>3</v>
      </c>
      <c r="F751" s="296"/>
      <c r="G751" s="296"/>
      <c r="H751" s="296">
        <v>12</v>
      </c>
      <c r="I751" s="296"/>
      <c r="J751" s="296">
        <v>15</v>
      </c>
      <c r="K751" s="296">
        <v>3</v>
      </c>
      <c r="L751" s="41">
        <f t="shared" si="184"/>
        <v>0</v>
      </c>
      <c r="M751" s="41">
        <f t="shared" si="184"/>
        <v>0</v>
      </c>
      <c r="N751" s="41"/>
      <c r="O751" s="41"/>
      <c r="P751" s="41"/>
      <c r="Q751" s="41"/>
    </row>
    <row r="752" spans="1:249">
      <c r="A752" s="33" t="s">
        <v>50</v>
      </c>
      <c r="B752" s="46" t="s">
        <v>51</v>
      </c>
      <c r="C752" s="5" t="s">
        <v>1803</v>
      </c>
      <c r="D752" s="296">
        <f t="shared" si="183"/>
        <v>39</v>
      </c>
      <c r="E752" s="296">
        <f t="shared" si="183"/>
        <v>0</v>
      </c>
      <c r="F752" s="296"/>
      <c r="G752" s="296"/>
      <c r="H752" s="296">
        <v>39</v>
      </c>
      <c r="I752" s="296">
        <v>0</v>
      </c>
      <c r="J752" s="296"/>
      <c r="K752" s="296"/>
      <c r="L752" s="41">
        <f t="shared" si="184"/>
        <v>0</v>
      </c>
      <c r="M752" s="41">
        <f t="shared" si="184"/>
        <v>0</v>
      </c>
      <c r="N752" s="41"/>
      <c r="O752" s="41"/>
      <c r="P752" s="41"/>
      <c r="Q752" s="41"/>
    </row>
    <row r="753" spans="1:254">
      <c r="A753" s="283" t="s">
        <v>1855</v>
      </c>
      <c r="B753" s="39" t="s">
        <v>821</v>
      </c>
      <c r="C753" s="5" t="s">
        <v>27</v>
      </c>
      <c r="D753" s="296">
        <f t="shared" si="183"/>
        <v>7</v>
      </c>
      <c r="E753" s="296">
        <f t="shared" si="183"/>
        <v>1</v>
      </c>
      <c r="F753" s="296"/>
      <c r="G753" s="296"/>
      <c r="H753" s="296">
        <v>7</v>
      </c>
      <c r="I753" s="296">
        <v>1</v>
      </c>
      <c r="J753" s="296"/>
      <c r="K753" s="296"/>
      <c r="L753" s="41">
        <f t="shared" si="184"/>
        <v>0</v>
      </c>
      <c r="M753" s="41">
        <f t="shared" si="184"/>
        <v>0</v>
      </c>
      <c r="N753" s="41"/>
      <c r="O753" s="41"/>
      <c r="P753" s="41"/>
      <c r="Q753" s="41"/>
    </row>
    <row r="754" spans="1:254">
      <c r="A754" s="35" t="s">
        <v>186</v>
      </c>
      <c r="B754" s="259" t="s">
        <v>143</v>
      </c>
      <c r="C754" s="5" t="s">
        <v>28</v>
      </c>
      <c r="D754" s="296">
        <f t="shared" si="183"/>
        <v>77</v>
      </c>
      <c r="E754" s="296">
        <f t="shared" si="183"/>
        <v>25</v>
      </c>
      <c r="F754" s="296"/>
      <c r="G754" s="296"/>
      <c r="H754" s="296">
        <v>12</v>
      </c>
      <c r="I754" s="296">
        <v>2</v>
      </c>
      <c r="J754" s="296">
        <v>65</v>
      </c>
      <c r="K754" s="296">
        <v>23</v>
      </c>
      <c r="L754" s="41">
        <f t="shared" si="184"/>
        <v>2</v>
      </c>
      <c r="M754" s="41">
        <f t="shared" si="184"/>
        <v>1</v>
      </c>
      <c r="N754" s="41"/>
      <c r="O754" s="41"/>
      <c r="P754" s="41">
        <v>2</v>
      </c>
      <c r="Q754" s="41">
        <v>1</v>
      </c>
    </row>
    <row r="755" spans="1:254">
      <c r="A755" s="41" t="s">
        <v>1465</v>
      </c>
      <c r="B755" s="259" t="s">
        <v>902</v>
      </c>
      <c r="C755" s="5" t="s">
        <v>29</v>
      </c>
      <c r="D755" s="296">
        <f t="shared" si="183"/>
        <v>0</v>
      </c>
      <c r="E755" s="296">
        <f t="shared" si="183"/>
        <v>0</v>
      </c>
      <c r="F755" s="296"/>
      <c r="G755" s="296"/>
      <c r="H755" s="296"/>
      <c r="I755" s="296"/>
      <c r="J755" s="296"/>
      <c r="K755" s="296"/>
      <c r="L755" s="41">
        <f t="shared" si="184"/>
        <v>0</v>
      </c>
      <c r="M755" s="41">
        <f t="shared" si="184"/>
        <v>0</v>
      </c>
      <c r="N755" s="41"/>
      <c r="O755" s="41"/>
      <c r="P755" s="41"/>
      <c r="Q755" s="41"/>
    </row>
    <row r="756" spans="1:254">
      <c r="A756" s="35" t="s">
        <v>1959</v>
      </c>
      <c r="B756" s="259" t="s">
        <v>955</v>
      </c>
      <c r="C756" s="5" t="s">
        <v>30</v>
      </c>
      <c r="D756" s="296">
        <f t="shared" si="183"/>
        <v>7</v>
      </c>
      <c r="E756" s="296">
        <f t="shared" si="183"/>
        <v>6</v>
      </c>
      <c r="F756" s="296">
        <v>7</v>
      </c>
      <c r="G756" s="296">
        <v>6</v>
      </c>
      <c r="H756" s="296"/>
      <c r="I756" s="296"/>
      <c r="J756" s="296"/>
      <c r="K756" s="296"/>
      <c r="L756" s="41">
        <f t="shared" si="184"/>
        <v>0</v>
      </c>
      <c r="M756" s="41">
        <f t="shared" si="184"/>
        <v>0</v>
      </c>
      <c r="N756" s="41"/>
      <c r="O756" s="41"/>
      <c r="P756" s="41"/>
      <c r="Q756" s="41"/>
    </row>
    <row r="757" spans="1:254">
      <c r="A757" s="297" t="s">
        <v>1954</v>
      </c>
      <c r="B757" s="259" t="s">
        <v>947</v>
      </c>
      <c r="C757" s="5" t="s">
        <v>31</v>
      </c>
      <c r="D757" s="296">
        <f t="shared" si="183"/>
        <v>0</v>
      </c>
      <c r="E757" s="296">
        <f t="shared" si="183"/>
        <v>0</v>
      </c>
      <c r="F757" s="296"/>
      <c r="G757" s="296"/>
      <c r="H757" s="296"/>
      <c r="I757" s="296"/>
      <c r="J757" s="296"/>
      <c r="K757" s="296"/>
      <c r="L757" s="41">
        <f t="shared" si="184"/>
        <v>0</v>
      </c>
      <c r="M757" s="41">
        <f t="shared" si="184"/>
        <v>0</v>
      </c>
      <c r="N757" s="41"/>
      <c r="O757" s="41"/>
      <c r="P757" s="41"/>
      <c r="Q757" s="41"/>
    </row>
    <row r="758" spans="1:254">
      <c r="A758" s="297" t="s">
        <v>1962</v>
      </c>
      <c r="B758" s="298" t="s">
        <v>1226</v>
      </c>
      <c r="C758" s="5" t="s">
        <v>32</v>
      </c>
      <c r="D758" s="296">
        <f t="shared" si="183"/>
        <v>8</v>
      </c>
      <c r="E758" s="296">
        <f t="shared" si="183"/>
        <v>5</v>
      </c>
      <c r="F758" s="296">
        <v>8</v>
      </c>
      <c r="G758" s="296">
        <v>5</v>
      </c>
      <c r="H758" s="296"/>
      <c r="I758" s="296"/>
      <c r="J758" s="296"/>
      <c r="K758" s="296"/>
      <c r="L758" s="41">
        <f t="shared" si="184"/>
        <v>0</v>
      </c>
      <c r="M758" s="41">
        <f t="shared" si="184"/>
        <v>0</v>
      </c>
      <c r="N758" s="41"/>
      <c r="O758" s="41"/>
      <c r="P758" s="41"/>
      <c r="Q758" s="41"/>
    </row>
    <row r="759" spans="1:254">
      <c r="A759" s="35" t="s">
        <v>241</v>
      </c>
      <c r="B759" s="46" t="s">
        <v>204</v>
      </c>
      <c r="C759" s="5" t="s">
        <v>1827</v>
      </c>
      <c r="D759" s="296">
        <f t="shared" si="183"/>
        <v>2</v>
      </c>
      <c r="E759" s="296">
        <f t="shared" si="183"/>
        <v>0</v>
      </c>
      <c r="F759" s="296"/>
      <c r="G759" s="296"/>
      <c r="H759" s="296"/>
      <c r="I759" s="296"/>
      <c r="J759" s="296">
        <v>2</v>
      </c>
      <c r="K759" s="296"/>
      <c r="L759" s="41">
        <f t="shared" si="184"/>
        <v>0</v>
      </c>
      <c r="M759" s="41">
        <f t="shared" si="184"/>
        <v>0</v>
      </c>
      <c r="N759" s="41"/>
      <c r="O759" s="41"/>
      <c r="P759" s="41"/>
      <c r="Q759" s="41"/>
    </row>
    <row r="760" spans="1:254" ht="28.5">
      <c r="A760" s="33" t="s">
        <v>649</v>
      </c>
      <c r="B760" s="46" t="s">
        <v>1200</v>
      </c>
      <c r="C760" s="5" t="s">
        <v>33</v>
      </c>
      <c r="D760" s="296">
        <f t="shared" si="183"/>
        <v>10</v>
      </c>
      <c r="E760" s="296">
        <f t="shared" si="183"/>
        <v>6</v>
      </c>
      <c r="F760" s="296"/>
      <c r="G760" s="296"/>
      <c r="H760" s="296"/>
      <c r="I760" s="296"/>
      <c r="J760" s="296">
        <v>10</v>
      </c>
      <c r="K760" s="296">
        <v>6</v>
      </c>
      <c r="L760" s="41">
        <f t="shared" si="184"/>
        <v>0</v>
      </c>
      <c r="M760" s="41">
        <f t="shared" si="184"/>
        <v>0</v>
      </c>
      <c r="N760" s="41"/>
      <c r="O760" s="41"/>
      <c r="P760" s="41"/>
      <c r="Q760" s="41"/>
    </row>
    <row r="761" spans="1:254">
      <c r="A761" s="33" t="s">
        <v>2015</v>
      </c>
      <c r="B761" s="274" t="s">
        <v>1232</v>
      </c>
      <c r="C761" s="5" t="s">
        <v>34</v>
      </c>
      <c r="D761" s="296">
        <f t="shared" si="183"/>
        <v>15</v>
      </c>
      <c r="E761" s="296">
        <f t="shared" si="183"/>
        <v>0</v>
      </c>
      <c r="F761" s="296"/>
      <c r="G761" s="296"/>
      <c r="H761" s="296"/>
      <c r="I761" s="296"/>
      <c r="J761" s="296">
        <v>15</v>
      </c>
      <c r="K761" s="296"/>
      <c r="L761" s="41">
        <f t="shared" si="184"/>
        <v>0</v>
      </c>
      <c r="M761" s="41">
        <f t="shared" si="184"/>
        <v>0</v>
      </c>
      <c r="N761" s="41"/>
      <c r="O761" s="41"/>
      <c r="P761" s="41"/>
      <c r="Q761" s="41"/>
    </row>
    <row r="762" spans="1:254" ht="30.75" customHeight="1">
      <c r="A762" s="269" t="s">
        <v>2016</v>
      </c>
      <c r="B762" s="269"/>
      <c r="C762" s="269"/>
      <c r="D762" s="250">
        <f>SUM(D763:D780)</f>
        <v>315</v>
      </c>
      <c r="E762" s="250">
        <f t="shared" ref="E762:Q762" si="185">SUM(E763:E780)</f>
        <v>91</v>
      </c>
      <c r="F762" s="250">
        <f t="shared" si="185"/>
        <v>33</v>
      </c>
      <c r="G762" s="250">
        <f t="shared" si="185"/>
        <v>19</v>
      </c>
      <c r="H762" s="250">
        <f t="shared" si="185"/>
        <v>144</v>
      </c>
      <c r="I762" s="250">
        <f t="shared" si="185"/>
        <v>21</v>
      </c>
      <c r="J762" s="250">
        <f t="shared" si="185"/>
        <v>138</v>
      </c>
      <c r="K762" s="250">
        <f t="shared" si="185"/>
        <v>51</v>
      </c>
      <c r="L762" s="250">
        <f t="shared" si="185"/>
        <v>8</v>
      </c>
      <c r="M762" s="250">
        <f t="shared" si="185"/>
        <v>0</v>
      </c>
      <c r="N762" s="250">
        <f t="shared" si="185"/>
        <v>8</v>
      </c>
      <c r="O762" s="250">
        <f t="shared" si="185"/>
        <v>0</v>
      </c>
      <c r="P762" s="250">
        <f t="shared" si="185"/>
        <v>0</v>
      </c>
      <c r="Q762" s="250">
        <f t="shared" si="185"/>
        <v>0</v>
      </c>
      <c r="R762" s="229"/>
      <c r="S762" s="229"/>
      <c r="T762" s="229"/>
      <c r="U762" s="229"/>
      <c r="V762" s="229"/>
      <c r="W762" s="229"/>
      <c r="X762" s="229"/>
      <c r="Y762" s="229"/>
      <c r="Z762" s="229"/>
      <c r="AA762" s="229"/>
      <c r="AB762" s="229"/>
      <c r="AC762" s="229"/>
      <c r="AD762" s="229"/>
      <c r="AE762" s="229"/>
      <c r="AF762" s="229"/>
      <c r="AG762" s="229"/>
      <c r="AH762" s="229"/>
      <c r="AI762" s="229"/>
      <c r="AJ762" s="229"/>
      <c r="AK762" s="229"/>
      <c r="AL762" s="229"/>
      <c r="AM762" s="229"/>
      <c r="AN762" s="229"/>
      <c r="AO762" s="229"/>
      <c r="AP762" s="229"/>
      <c r="AQ762" s="229"/>
      <c r="AR762" s="229"/>
      <c r="AS762" s="229"/>
      <c r="AT762" s="229"/>
      <c r="AU762" s="229"/>
      <c r="AV762" s="229"/>
      <c r="AW762" s="229"/>
      <c r="AX762" s="229"/>
      <c r="AY762" s="229"/>
      <c r="AZ762" s="229"/>
      <c r="BA762" s="229"/>
      <c r="BB762" s="229"/>
      <c r="BC762" s="229"/>
      <c r="BD762" s="229"/>
      <c r="BE762" s="229"/>
      <c r="BF762" s="229"/>
      <c r="BG762" s="229"/>
      <c r="BH762" s="229"/>
      <c r="BI762" s="229"/>
      <c r="BJ762" s="229"/>
      <c r="BK762" s="229"/>
      <c r="BL762" s="229"/>
      <c r="BM762" s="229"/>
      <c r="BN762" s="229"/>
      <c r="BO762" s="229"/>
      <c r="BP762" s="229"/>
      <c r="BQ762" s="229"/>
      <c r="BR762" s="229"/>
      <c r="BS762" s="229"/>
      <c r="BT762" s="229"/>
      <c r="BU762" s="229"/>
      <c r="BV762" s="229"/>
      <c r="BW762" s="229"/>
      <c r="BX762" s="229"/>
      <c r="BY762" s="229"/>
      <c r="BZ762" s="229"/>
      <c r="CA762" s="229"/>
      <c r="CB762" s="229"/>
      <c r="CC762" s="229"/>
      <c r="CD762" s="229"/>
      <c r="CE762" s="229"/>
      <c r="CF762" s="229"/>
      <c r="CG762" s="229"/>
      <c r="CH762" s="229"/>
      <c r="CI762" s="229"/>
      <c r="CJ762" s="229"/>
      <c r="CK762" s="229"/>
      <c r="CL762" s="229"/>
      <c r="CM762" s="229"/>
      <c r="CN762" s="229"/>
      <c r="CO762" s="229"/>
      <c r="CP762" s="229"/>
      <c r="CQ762" s="229"/>
      <c r="CR762" s="229"/>
      <c r="CS762" s="229"/>
      <c r="CT762" s="229"/>
      <c r="CU762" s="229"/>
      <c r="CV762" s="229"/>
      <c r="CW762" s="229"/>
      <c r="CX762" s="229"/>
      <c r="CY762" s="229"/>
      <c r="CZ762" s="229"/>
      <c r="DA762" s="229"/>
      <c r="DB762" s="229"/>
      <c r="DC762" s="229"/>
      <c r="DD762" s="229"/>
      <c r="DE762" s="229"/>
      <c r="DF762" s="229"/>
      <c r="DG762" s="229"/>
      <c r="DH762" s="229"/>
      <c r="DI762" s="229"/>
      <c r="DJ762" s="229"/>
      <c r="DK762" s="229"/>
      <c r="DL762" s="229"/>
      <c r="DM762" s="229"/>
      <c r="DN762" s="229"/>
      <c r="DO762" s="229"/>
      <c r="DP762" s="229"/>
      <c r="DQ762" s="229"/>
      <c r="DR762" s="229"/>
      <c r="DS762" s="229"/>
      <c r="DT762" s="229"/>
      <c r="DU762" s="229"/>
      <c r="DV762" s="229"/>
      <c r="DW762" s="229"/>
      <c r="DX762" s="229"/>
      <c r="DY762" s="229"/>
      <c r="DZ762" s="229"/>
      <c r="EA762" s="229"/>
      <c r="EB762" s="229"/>
      <c r="EC762" s="229"/>
      <c r="ED762" s="229"/>
      <c r="EE762" s="229"/>
      <c r="EF762" s="229"/>
      <c r="EG762" s="229"/>
      <c r="EH762" s="229"/>
      <c r="EI762" s="229"/>
      <c r="EJ762" s="229"/>
      <c r="EK762" s="229"/>
      <c r="EL762" s="229"/>
      <c r="EM762" s="229"/>
      <c r="EN762" s="229"/>
      <c r="EO762" s="229"/>
      <c r="EP762" s="229"/>
      <c r="EQ762" s="229"/>
      <c r="ER762" s="229"/>
      <c r="ES762" s="229"/>
      <c r="ET762" s="229"/>
      <c r="EU762" s="229"/>
      <c r="EV762" s="229"/>
      <c r="EW762" s="229"/>
      <c r="EX762" s="229"/>
      <c r="EY762" s="229"/>
      <c r="EZ762" s="229"/>
      <c r="FA762" s="229"/>
      <c r="FB762" s="229"/>
      <c r="FC762" s="229"/>
      <c r="FD762" s="229"/>
      <c r="FE762" s="229"/>
      <c r="FF762" s="229"/>
      <c r="FG762" s="229"/>
      <c r="FH762" s="229"/>
      <c r="FI762" s="229"/>
      <c r="FJ762" s="229"/>
      <c r="FK762" s="229"/>
      <c r="FL762" s="229"/>
      <c r="FM762" s="229"/>
      <c r="FN762" s="229"/>
      <c r="FO762" s="229"/>
      <c r="FP762" s="229"/>
      <c r="FQ762" s="229"/>
      <c r="FR762" s="229"/>
      <c r="FS762" s="229"/>
      <c r="FT762" s="229"/>
      <c r="FU762" s="229"/>
      <c r="FV762" s="229"/>
      <c r="FW762" s="229"/>
      <c r="FX762" s="229"/>
      <c r="FY762" s="229"/>
      <c r="FZ762" s="229"/>
      <c r="GA762" s="229"/>
      <c r="GB762" s="229"/>
      <c r="GC762" s="229"/>
      <c r="GD762" s="229"/>
      <c r="GE762" s="229"/>
      <c r="GF762" s="229"/>
      <c r="GG762" s="229"/>
      <c r="GH762" s="229"/>
      <c r="GI762" s="229"/>
      <c r="GJ762" s="229"/>
      <c r="GK762" s="229"/>
      <c r="GL762" s="229"/>
      <c r="GM762" s="229"/>
      <c r="GN762" s="229"/>
      <c r="GO762" s="229"/>
      <c r="GP762" s="229"/>
      <c r="GQ762" s="229"/>
      <c r="GR762" s="229"/>
      <c r="GS762" s="229"/>
      <c r="GT762" s="229"/>
      <c r="GU762" s="229"/>
      <c r="GV762" s="229"/>
      <c r="GW762" s="229"/>
      <c r="GX762" s="229"/>
      <c r="GY762" s="229"/>
      <c r="GZ762" s="229"/>
      <c r="HA762" s="229"/>
      <c r="HB762" s="229"/>
      <c r="HC762" s="229"/>
      <c r="HD762" s="229"/>
      <c r="HE762" s="229"/>
      <c r="HF762" s="229"/>
      <c r="HG762" s="229"/>
      <c r="HH762" s="229"/>
      <c r="HI762" s="229"/>
      <c r="HJ762" s="229"/>
      <c r="HK762" s="229"/>
      <c r="HL762" s="229"/>
      <c r="HM762" s="229"/>
      <c r="HN762" s="229"/>
      <c r="HO762" s="229"/>
      <c r="HP762" s="229"/>
      <c r="HQ762" s="229"/>
      <c r="HR762" s="229"/>
      <c r="HS762" s="229"/>
      <c r="HT762" s="229"/>
      <c r="HU762" s="229"/>
      <c r="HV762" s="229"/>
      <c r="HW762" s="229"/>
      <c r="HX762" s="229"/>
      <c r="HY762" s="229"/>
      <c r="HZ762" s="229"/>
      <c r="IA762" s="229"/>
      <c r="IB762" s="229"/>
      <c r="IC762" s="229"/>
      <c r="ID762" s="229"/>
      <c r="IE762" s="229"/>
      <c r="IF762" s="229"/>
      <c r="IG762" s="229"/>
      <c r="IH762" s="229"/>
      <c r="II762" s="229"/>
      <c r="IJ762" s="229"/>
      <c r="IK762" s="229"/>
      <c r="IL762" s="229"/>
      <c r="IM762" s="229"/>
      <c r="IN762" s="229"/>
      <c r="IO762" s="229"/>
    </row>
    <row r="763" spans="1:254" ht="28.5">
      <c r="A763" s="288" t="s">
        <v>1395</v>
      </c>
      <c r="B763" s="259" t="s">
        <v>1324</v>
      </c>
      <c r="C763" s="45" t="s">
        <v>14</v>
      </c>
      <c r="D763" s="41">
        <f>+F763+H763+J763</f>
        <v>7</v>
      </c>
      <c r="E763" s="41">
        <f>+G763+I763+K763</f>
        <v>6</v>
      </c>
      <c r="F763" s="41">
        <v>7</v>
      </c>
      <c r="G763" s="41">
        <v>6</v>
      </c>
      <c r="H763" s="41"/>
      <c r="I763" s="41"/>
      <c r="J763" s="41"/>
      <c r="K763" s="41"/>
      <c r="L763" s="41"/>
      <c r="M763" s="41"/>
      <c r="N763" s="41"/>
      <c r="O763" s="41"/>
      <c r="P763" s="41"/>
      <c r="Q763" s="41"/>
    </row>
    <row r="764" spans="1:254" ht="28.5">
      <c r="A764" s="56" t="s">
        <v>2017</v>
      </c>
      <c r="B764" s="46" t="s">
        <v>1240</v>
      </c>
      <c r="C764" s="45" t="s">
        <v>15</v>
      </c>
      <c r="D764" s="41">
        <f t="shared" ref="D764:E780" si="186">+F764+H764+J764</f>
        <v>10</v>
      </c>
      <c r="E764" s="41">
        <f t="shared" si="186"/>
        <v>1</v>
      </c>
      <c r="F764" s="41">
        <v>10</v>
      </c>
      <c r="G764" s="41">
        <v>1</v>
      </c>
      <c r="H764" s="41"/>
      <c r="I764" s="41"/>
      <c r="J764" s="41"/>
      <c r="K764" s="41"/>
      <c r="L764" s="41"/>
      <c r="M764" s="41"/>
      <c r="N764" s="41"/>
      <c r="O764" s="41"/>
      <c r="P764" s="41"/>
      <c r="Q764" s="41"/>
    </row>
    <row r="765" spans="1:254">
      <c r="A765" s="55" t="s">
        <v>1385</v>
      </c>
      <c r="B765" s="259" t="s">
        <v>2004</v>
      </c>
      <c r="C765" s="45" t="s">
        <v>16</v>
      </c>
      <c r="D765" s="41">
        <f t="shared" si="186"/>
        <v>10</v>
      </c>
      <c r="E765" s="41">
        <f t="shared" si="186"/>
        <v>10</v>
      </c>
      <c r="F765" s="41">
        <v>10</v>
      </c>
      <c r="G765" s="41">
        <v>10</v>
      </c>
      <c r="H765" s="41"/>
      <c r="I765" s="41"/>
      <c r="J765" s="41"/>
      <c r="K765" s="41"/>
      <c r="L765" s="41"/>
      <c r="M765" s="41"/>
      <c r="N765" s="41"/>
      <c r="O765" s="41"/>
      <c r="P765" s="41"/>
      <c r="Q765" s="41"/>
    </row>
    <row r="766" spans="1:254">
      <c r="A766" s="56" t="s">
        <v>2018</v>
      </c>
      <c r="B766" s="46" t="s">
        <v>1246</v>
      </c>
      <c r="C766" s="45" t="s">
        <v>17</v>
      </c>
      <c r="D766" s="41">
        <f t="shared" si="186"/>
        <v>6</v>
      </c>
      <c r="E766" s="41">
        <f t="shared" si="186"/>
        <v>2</v>
      </c>
      <c r="F766" s="41">
        <v>6</v>
      </c>
      <c r="G766" s="41">
        <v>2</v>
      </c>
      <c r="H766" s="41"/>
      <c r="I766" s="41"/>
      <c r="J766" s="41"/>
      <c r="K766" s="41"/>
      <c r="L766" s="41"/>
      <c r="M766" s="41"/>
      <c r="N766" s="41"/>
      <c r="O766" s="41"/>
      <c r="P766" s="41"/>
      <c r="Q766" s="41"/>
    </row>
    <row r="767" spans="1:254">
      <c r="A767" s="33" t="s">
        <v>53</v>
      </c>
      <c r="B767" s="46" t="s">
        <v>173</v>
      </c>
      <c r="C767" s="45" t="s">
        <v>21</v>
      </c>
      <c r="D767" s="41">
        <f t="shared" si="186"/>
        <v>26</v>
      </c>
      <c r="E767" s="41">
        <f t="shared" si="186"/>
        <v>3</v>
      </c>
      <c r="F767" s="41"/>
      <c r="G767" s="41"/>
      <c r="H767" s="41">
        <v>26</v>
      </c>
      <c r="I767" s="41">
        <v>3</v>
      </c>
      <c r="J767" s="41"/>
      <c r="K767" s="41"/>
      <c r="L767" s="41"/>
      <c r="M767" s="41"/>
      <c r="N767" s="41"/>
      <c r="O767" s="41"/>
      <c r="P767" s="41"/>
      <c r="Q767" s="41"/>
    </row>
    <row r="768" spans="1:254" s="228" customFormat="1">
      <c r="A768" s="33" t="s">
        <v>44</v>
      </c>
      <c r="B768" s="259" t="s">
        <v>45</v>
      </c>
      <c r="C768" s="45" t="s">
        <v>22</v>
      </c>
      <c r="D768" s="41">
        <f t="shared" si="186"/>
        <v>32</v>
      </c>
      <c r="E768" s="41">
        <f t="shared" si="186"/>
        <v>0</v>
      </c>
      <c r="F768" s="41"/>
      <c r="G768" s="41"/>
      <c r="H768" s="41">
        <v>32</v>
      </c>
      <c r="I768" s="41">
        <v>0</v>
      </c>
      <c r="J768" s="41"/>
      <c r="K768" s="41"/>
      <c r="L768" s="41">
        <f>N768+P768</f>
        <v>7</v>
      </c>
      <c r="M768" s="41">
        <f>O768+Q768</f>
        <v>0</v>
      </c>
      <c r="N768" s="41">
        <v>7</v>
      </c>
      <c r="O768" s="41">
        <v>0</v>
      </c>
      <c r="P768" s="41"/>
      <c r="Q768" s="41"/>
      <c r="IP768" s="231"/>
      <c r="IQ768" s="231"/>
      <c r="IR768" s="231"/>
      <c r="IS768" s="231"/>
      <c r="IT768" s="231"/>
    </row>
    <row r="769" spans="1:254" s="228" customFormat="1">
      <c r="A769" s="35" t="s">
        <v>123</v>
      </c>
      <c r="B769" s="259" t="s">
        <v>1849</v>
      </c>
      <c r="C769" s="45" t="s">
        <v>23</v>
      </c>
      <c r="D769" s="41">
        <f t="shared" si="186"/>
        <v>14</v>
      </c>
      <c r="E769" s="41">
        <f t="shared" si="186"/>
        <v>0</v>
      </c>
      <c r="F769" s="41"/>
      <c r="G769" s="41"/>
      <c r="H769" s="41">
        <v>14</v>
      </c>
      <c r="I769" s="41">
        <v>0</v>
      </c>
      <c r="J769" s="41"/>
      <c r="K769" s="41"/>
      <c r="L769" s="41">
        <f>N769+P769</f>
        <v>1</v>
      </c>
      <c r="M769" s="41">
        <f>O769+Q769</f>
        <v>0</v>
      </c>
      <c r="N769" s="41">
        <v>1</v>
      </c>
      <c r="O769" s="41">
        <v>0</v>
      </c>
      <c r="P769" s="41"/>
      <c r="Q769" s="41"/>
      <c r="IP769" s="231"/>
      <c r="IQ769" s="231"/>
      <c r="IR769" s="231"/>
      <c r="IS769" s="231"/>
      <c r="IT769" s="231"/>
    </row>
    <row r="770" spans="1:254" s="228" customFormat="1">
      <c r="A770" s="33" t="s">
        <v>59</v>
      </c>
      <c r="B770" s="46" t="s">
        <v>1022</v>
      </c>
      <c r="C770" s="279" t="s">
        <v>24</v>
      </c>
      <c r="D770" s="41">
        <f t="shared" si="186"/>
        <v>10</v>
      </c>
      <c r="E770" s="41">
        <f t="shared" si="186"/>
        <v>5</v>
      </c>
      <c r="F770" s="41"/>
      <c r="G770" s="41"/>
      <c r="H770" s="41">
        <v>10</v>
      </c>
      <c r="I770" s="41">
        <v>5</v>
      </c>
      <c r="J770" s="41"/>
      <c r="K770" s="41"/>
      <c r="L770" s="41"/>
      <c r="M770" s="41"/>
      <c r="N770" s="41"/>
      <c r="O770" s="41"/>
      <c r="P770" s="41"/>
      <c r="Q770" s="41"/>
      <c r="IP770" s="231"/>
      <c r="IQ770" s="231"/>
      <c r="IR770" s="231"/>
      <c r="IS770" s="231"/>
      <c r="IT770" s="231"/>
    </row>
    <row r="771" spans="1:254" s="228" customFormat="1">
      <c r="A771" s="299" t="s">
        <v>2019</v>
      </c>
      <c r="B771" s="46" t="s">
        <v>509</v>
      </c>
      <c r="C771" s="279" t="s">
        <v>25</v>
      </c>
      <c r="D771" s="41">
        <f t="shared" si="186"/>
        <v>15</v>
      </c>
      <c r="E771" s="41">
        <f t="shared" si="186"/>
        <v>2</v>
      </c>
      <c r="F771" s="41"/>
      <c r="G771" s="41"/>
      <c r="H771" s="41">
        <v>15</v>
      </c>
      <c r="I771" s="41">
        <v>2</v>
      </c>
      <c r="J771" s="41"/>
      <c r="K771" s="41"/>
      <c r="L771" s="41"/>
      <c r="M771" s="41"/>
      <c r="N771" s="41"/>
      <c r="O771" s="41"/>
      <c r="P771" s="41"/>
      <c r="Q771" s="41"/>
      <c r="IP771" s="231"/>
      <c r="IQ771" s="231"/>
      <c r="IR771" s="231"/>
      <c r="IS771" s="231"/>
      <c r="IT771" s="231"/>
    </row>
    <row r="772" spans="1:254" s="228" customFormat="1">
      <c r="A772" s="33" t="s">
        <v>62</v>
      </c>
      <c r="B772" s="259" t="s">
        <v>63</v>
      </c>
      <c r="C772" s="45">
        <v>10</v>
      </c>
      <c r="D772" s="41">
        <f t="shared" si="186"/>
        <v>9</v>
      </c>
      <c r="E772" s="41">
        <f t="shared" si="186"/>
        <v>9</v>
      </c>
      <c r="F772" s="41"/>
      <c r="G772" s="41"/>
      <c r="H772" s="41">
        <v>9</v>
      </c>
      <c r="I772" s="41">
        <v>9</v>
      </c>
      <c r="J772" s="41"/>
      <c r="K772" s="41"/>
      <c r="L772" s="41"/>
      <c r="M772" s="41"/>
      <c r="N772" s="41"/>
      <c r="O772" s="41"/>
      <c r="P772" s="41"/>
      <c r="Q772" s="41"/>
      <c r="IP772" s="231"/>
      <c r="IQ772" s="231"/>
      <c r="IR772" s="231"/>
      <c r="IS772" s="231"/>
      <c r="IT772" s="231"/>
    </row>
    <row r="773" spans="1:254" s="228" customFormat="1">
      <c r="A773" s="33" t="s">
        <v>50</v>
      </c>
      <c r="B773" s="46" t="s">
        <v>51</v>
      </c>
      <c r="C773" s="45">
        <v>11</v>
      </c>
      <c r="D773" s="41">
        <f t="shared" si="186"/>
        <v>15</v>
      </c>
      <c r="E773" s="41">
        <f t="shared" si="186"/>
        <v>0</v>
      </c>
      <c r="F773" s="41"/>
      <c r="G773" s="41"/>
      <c r="H773" s="41">
        <v>15</v>
      </c>
      <c r="I773" s="41">
        <v>0</v>
      </c>
      <c r="J773" s="41"/>
      <c r="K773" s="41"/>
      <c r="L773" s="41"/>
      <c r="M773" s="41"/>
      <c r="N773" s="41"/>
      <c r="O773" s="41"/>
      <c r="P773" s="41"/>
      <c r="Q773" s="41"/>
      <c r="IP773" s="231"/>
      <c r="IQ773" s="231"/>
      <c r="IR773" s="231"/>
      <c r="IS773" s="231"/>
      <c r="IT773" s="231"/>
    </row>
    <row r="774" spans="1:254" s="228" customFormat="1">
      <c r="A774" s="56" t="s">
        <v>1428</v>
      </c>
      <c r="B774" s="46" t="s">
        <v>545</v>
      </c>
      <c r="C774" s="45">
        <v>12</v>
      </c>
      <c r="D774" s="41">
        <f t="shared" si="186"/>
        <v>7</v>
      </c>
      <c r="E774" s="41">
        <f t="shared" si="186"/>
        <v>0</v>
      </c>
      <c r="F774" s="41"/>
      <c r="G774" s="41"/>
      <c r="H774" s="41">
        <v>7</v>
      </c>
      <c r="I774" s="41">
        <v>0</v>
      </c>
      <c r="J774" s="41"/>
      <c r="K774" s="41"/>
      <c r="L774" s="41"/>
      <c r="M774" s="41"/>
      <c r="N774" s="41"/>
      <c r="O774" s="41"/>
      <c r="P774" s="41"/>
      <c r="Q774" s="41"/>
      <c r="IP774" s="231"/>
      <c r="IQ774" s="231"/>
      <c r="IR774" s="231"/>
      <c r="IS774" s="231"/>
      <c r="IT774" s="231"/>
    </row>
    <row r="775" spans="1:254" s="228" customFormat="1">
      <c r="A775" s="56" t="s">
        <v>1277</v>
      </c>
      <c r="B775" s="46" t="s">
        <v>112</v>
      </c>
      <c r="C775" s="45">
        <v>13</v>
      </c>
      <c r="D775" s="41">
        <f t="shared" si="186"/>
        <v>16</v>
      </c>
      <c r="E775" s="41">
        <f t="shared" si="186"/>
        <v>2</v>
      </c>
      <c r="F775" s="41"/>
      <c r="G775" s="41"/>
      <c r="H775" s="41">
        <v>16</v>
      </c>
      <c r="I775" s="41">
        <v>2</v>
      </c>
      <c r="J775" s="41"/>
      <c r="K775" s="41"/>
      <c r="L775" s="41"/>
      <c r="M775" s="41"/>
      <c r="N775" s="41"/>
      <c r="O775" s="41"/>
      <c r="P775" s="41"/>
      <c r="Q775" s="41"/>
      <c r="IP775" s="231"/>
      <c r="IQ775" s="231"/>
      <c r="IR775" s="231"/>
      <c r="IS775" s="231"/>
      <c r="IT775" s="231"/>
    </row>
    <row r="776" spans="1:254" s="228" customFormat="1">
      <c r="A776" s="281" t="s">
        <v>59</v>
      </c>
      <c r="B776" s="259" t="s">
        <v>797</v>
      </c>
      <c r="C776" s="45">
        <v>14</v>
      </c>
      <c r="D776" s="41">
        <f t="shared" si="186"/>
        <v>18</v>
      </c>
      <c r="E776" s="41">
        <f t="shared" si="186"/>
        <v>0</v>
      </c>
      <c r="F776" s="41"/>
      <c r="G776" s="41"/>
      <c r="H776" s="41"/>
      <c r="I776" s="41"/>
      <c r="J776" s="41">
        <v>18</v>
      </c>
      <c r="K776" s="41">
        <v>0</v>
      </c>
      <c r="L776" s="41"/>
      <c r="M776" s="41"/>
      <c r="N776" s="41"/>
      <c r="O776" s="41"/>
      <c r="P776" s="41"/>
      <c r="Q776" s="41"/>
      <c r="IP776" s="231"/>
      <c r="IQ776" s="231"/>
      <c r="IR776" s="231"/>
      <c r="IS776" s="231"/>
      <c r="IT776" s="231"/>
    </row>
    <row r="777" spans="1:254" s="228" customFormat="1">
      <c r="A777" s="33" t="s">
        <v>53</v>
      </c>
      <c r="B777" s="46" t="s">
        <v>173</v>
      </c>
      <c r="C777" s="45">
        <v>15</v>
      </c>
      <c r="D777" s="41">
        <f t="shared" si="186"/>
        <v>23</v>
      </c>
      <c r="E777" s="41">
        <f t="shared" si="186"/>
        <v>23</v>
      </c>
      <c r="F777" s="41"/>
      <c r="G777" s="41"/>
      <c r="H777" s="41"/>
      <c r="I777" s="41"/>
      <c r="J777" s="41">
        <v>23</v>
      </c>
      <c r="K777" s="41">
        <v>23</v>
      </c>
      <c r="L777" s="41"/>
      <c r="M777" s="41"/>
      <c r="N777" s="41"/>
      <c r="O777" s="41"/>
      <c r="P777" s="41"/>
      <c r="Q777" s="41"/>
      <c r="IP777" s="231"/>
      <c r="IQ777" s="231"/>
      <c r="IR777" s="231"/>
      <c r="IS777" s="231"/>
      <c r="IT777" s="231"/>
    </row>
    <row r="778" spans="1:254" s="228" customFormat="1">
      <c r="A778" s="33" t="s">
        <v>1881</v>
      </c>
      <c r="B778" s="259" t="s">
        <v>1259</v>
      </c>
      <c r="C778" s="45">
        <v>16</v>
      </c>
      <c r="D778" s="41">
        <f t="shared" si="186"/>
        <v>36</v>
      </c>
      <c r="E778" s="41">
        <f t="shared" si="186"/>
        <v>0</v>
      </c>
      <c r="F778" s="41"/>
      <c r="G778" s="41"/>
      <c r="H778" s="41"/>
      <c r="I778" s="41"/>
      <c r="J778" s="41">
        <v>36</v>
      </c>
      <c r="K778" s="41">
        <v>0</v>
      </c>
      <c r="L778" s="41"/>
      <c r="M778" s="41"/>
      <c r="N778" s="41"/>
      <c r="O778" s="41"/>
      <c r="P778" s="41"/>
      <c r="Q778" s="41"/>
      <c r="IP778" s="231"/>
      <c r="IQ778" s="231"/>
      <c r="IR778" s="231"/>
      <c r="IS778" s="231"/>
      <c r="IT778" s="231"/>
    </row>
    <row r="779" spans="1:254" s="228" customFormat="1">
      <c r="A779" s="33" t="s">
        <v>41</v>
      </c>
      <c r="B779" s="259" t="s">
        <v>42</v>
      </c>
      <c r="C779" s="45">
        <v>17</v>
      </c>
      <c r="D779" s="41">
        <f t="shared" si="186"/>
        <v>32</v>
      </c>
      <c r="E779" s="41">
        <f t="shared" si="186"/>
        <v>28</v>
      </c>
      <c r="F779" s="41"/>
      <c r="G779" s="41"/>
      <c r="H779" s="41"/>
      <c r="I779" s="41"/>
      <c r="J779" s="41">
        <v>32</v>
      </c>
      <c r="K779" s="41">
        <v>28</v>
      </c>
      <c r="L779" s="41"/>
      <c r="M779" s="41"/>
      <c r="N779" s="41"/>
      <c r="O779" s="41"/>
      <c r="P779" s="41"/>
      <c r="Q779" s="41"/>
      <c r="IP779" s="231"/>
      <c r="IQ779" s="231"/>
      <c r="IR779" s="231"/>
      <c r="IS779" s="231"/>
      <c r="IT779" s="231"/>
    </row>
    <row r="780" spans="1:254" s="228" customFormat="1">
      <c r="A780" s="35" t="s">
        <v>165</v>
      </c>
      <c r="B780" s="259" t="s">
        <v>80</v>
      </c>
      <c r="C780" s="45">
        <v>18</v>
      </c>
      <c r="D780" s="41">
        <f t="shared" si="186"/>
        <v>29</v>
      </c>
      <c r="E780" s="41">
        <f t="shared" si="186"/>
        <v>0</v>
      </c>
      <c r="F780" s="41"/>
      <c r="G780" s="41"/>
      <c r="H780" s="41"/>
      <c r="I780" s="41"/>
      <c r="J780" s="41">
        <v>29</v>
      </c>
      <c r="K780" s="41">
        <v>0</v>
      </c>
      <c r="L780" s="41"/>
      <c r="M780" s="41"/>
      <c r="N780" s="41"/>
      <c r="O780" s="41"/>
      <c r="P780" s="41"/>
      <c r="Q780" s="41"/>
      <c r="IP780" s="231"/>
      <c r="IQ780" s="231"/>
      <c r="IR780" s="231"/>
      <c r="IS780" s="231"/>
      <c r="IT780" s="231"/>
    </row>
    <row r="781" spans="1:254" s="228" customFormat="1" ht="18" customHeight="1">
      <c r="A781" s="258" t="s">
        <v>1262</v>
      </c>
      <c r="B781" s="258"/>
      <c r="C781" s="258"/>
      <c r="D781" s="300">
        <f>SUM(D782:D792)</f>
        <v>165</v>
      </c>
      <c r="E781" s="300">
        <f t="shared" ref="E781:Q781" si="187">SUM(E782:E792)</f>
        <v>53</v>
      </c>
      <c r="F781" s="300">
        <f t="shared" si="187"/>
        <v>0</v>
      </c>
      <c r="G781" s="300">
        <f t="shared" si="187"/>
        <v>0</v>
      </c>
      <c r="H781" s="300">
        <f t="shared" si="187"/>
        <v>145</v>
      </c>
      <c r="I781" s="300">
        <f t="shared" si="187"/>
        <v>49</v>
      </c>
      <c r="J781" s="300">
        <f t="shared" si="187"/>
        <v>20</v>
      </c>
      <c r="K781" s="300">
        <f t="shared" si="187"/>
        <v>4</v>
      </c>
      <c r="L781" s="300">
        <f t="shared" si="187"/>
        <v>6</v>
      </c>
      <c r="M781" s="300">
        <f t="shared" si="187"/>
        <v>1</v>
      </c>
      <c r="N781" s="300">
        <f t="shared" si="187"/>
        <v>6</v>
      </c>
      <c r="O781" s="300">
        <f t="shared" si="187"/>
        <v>1</v>
      </c>
      <c r="P781" s="300">
        <f t="shared" si="187"/>
        <v>0</v>
      </c>
      <c r="Q781" s="300">
        <f t="shared" si="187"/>
        <v>0</v>
      </c>
      <c r="IP781" s="231"/>
      <c r="IQ781" s="231"/>
      <c r="IR781" s="231"/>
      <c r="IS781" s="231"/>
      <c r="IT781" s="231"/>
    </row>
    <row r="782" spans="1:254" s="228" customFormat="1">
      <c r="A782" s="33" t="s">
        <v>59</v>
      </c>
      <c r="B782" s="46" t="s">
        <v>1022</v>
      </c>
      <c r="C782" s="34" t="s">
        <v>14</v>
      </c>
      <c r="D782" s="33">
        <f>+F782+H782+J782</f>
        <v>28</v>
      </c>
      <c r="E782" s="33">
        <f>+G782+I782+K782</f>
        <v>4</v>
      </c>
      <c r="F782" s="33"/>
      <c r="G782" s="33"/>
      <c r="H782" s="33">
        <v>28</v>
      </c>
      <c r="I782" s="33">
        <v>4</v>
      </c>
      <c r="J782" s="33"/>
      <c r="K782" s="33"/>
      <c r="L782" s="33">
        <f t="shared" ref="L782:M789" si="188">+N782+P782</f>
        <v>0</v>
      </c>
      <c r="M782" s="33">
        <f t="shared" si="188"/>
        <v>0</v>
      </c>
      <c r="N782" s="33"/>
      <c r="O782" s="33"/>
      <c r="P782" s="33"/>
      <c r="Q782" s="33"/>
      <c r="IP782" s="231"/>
      <c r="IQ782" s="231"/>
      <c r="IR782" s="231"/>
      <c r="IS782" s="231"/>
      <c r="IT782" s="231"/>
    </row>
    <row r="783" spans="1:254" s="228" customFormat="1">
      <c r="A783" s="33" t="s">
        <v>65</v>
      </c>
      <c r="B783" s="301" t="s">
        <v>66</v>
      </c>
      <c r="C783" s="34" t="s">
        <v>15</v>
      </c>
      <c r="D783" s="33">
        <f t="shared" ref="D783:E792" si="189">+F783+H783+J783</f>
        <v>7</v>
      </c>
      <c r="E783" s="33">
        <f t="shared" si="189"/>
        <v>0</v>
      </c>
      <c r="F783" s="33"/>
      <c r="G783" s="33"/>
      <c r="H783" s="33">
        <v>7</v>
      </c>
      <c r="I783" s="33">
        <v>0</v>
      </c>
      <c r="J783" s="33"/>
      <c r="K783" s="33"/>
      <c r="L783" s="33">
        <f t="shared" si="188"/>
        <v>1</v>
      </c>
      <c r="M783" s="33">
        <f t="shared" si="188"/>
        <v>0</v>
      </c>
      <c r="N783" s="33">
        <v>1</v>
      </c>
      <c r="O783" s="33">
        <v>0</v>
      </c>
      <c r="P783" s="33"/>
      <c r="Q783" s="33"/>
      <c r="IP783" s="231"/>
      <c r="IQ783" s="231"/>
      <c r="IR783" s="231"/>
      <c r="IS783" s="231"/>
      <c r="IT783" s="231"/>
    </row>
    <row r="784" spans="1:254" s="228" customFormat="1" ht="28.5">
      <c r="A784" s="33" t="s">
        <v>117</v>
      </c>
      <c r="B784" s="259" t="s">
        <v>1852</v>
      </c>
      <c r="C784" s="34" t="s">
        <v>16</v>
      </c>
      <c r="D784" s="33">
        <f t="shared" si="189"/>
        <v>7</v>
      </c>
      <c r="E784" s="33">
        <f t="shared" si="189"/>
        <v>0</v>
      </c>
      <c r="F784" s="33"/>
      <c r="G784" s="33"/>
      <c r="H784" s="33">
        <v>7</v>
      </c>
      <c r="I784" s="33">
        <v>0</v>
      </c>
      <c r="J784" s="33"/>
      <c r="K784" s="33"/>
      <c r="L784" s="33">
        <f t="shared" si="188"/>
        <v>1</v>
      </c>
      <c r="M784" s="33">
        <f t="shared" si="188"/>
        <v>0</v>
      </c>
      <c r="N784" s="33">
        <v>1</v>
      </c>
      <c r="O784" s="33">
        <v>0</v>
      </c>
      <c r="P784" s="33"/>
      <c r="Q784" s="33"/>
      <c r="IP784" s="231"/>
      <c r="IQ784" s="231"/>
      <c r="IR784" s="231"/>
      <c r="IS784" s="231"/>
      <c r="IT784" s="231"/>
    </row>
    <row r="785" spans="1:254" s="228" customFormat="1">
      <c r="A785" s="33" t="s">
        <v>53</v>
      </c>
      <c r="B785" s="301" t="s">
        <v>54</v>
      </c>
      <c r="C785" s="34" t="s">
        <v>17</v>
      </c>
      <c r="D785" s="33">
        <f t="shared" si="189"/>
        <v>27</v>
      </c>
      <c r="E785" s="33">
        <f t="shared" si="189"/>
        <v>21</v>
      </c>
      <c r="F785" s="33"/>
      <c r="G785" s="33"/>
      <c r="H785" s="33">
        <v>27</v>
      </c>
      <c r="I785" s="33">
        <v>21</v>
      </c>
      <c r="J785" s="33"/>
      <c r="K785" s="33"/>
      <c r="L785" s="33">
        <f t="shared" si="188"/>
        <v>3</v>
      </c>
      <c r="M785" s="33">
        <f t="shared" si="188"/>
        <v>1</v>
      </c>
      <c r="N785" s="33">
        <v>3</v>
      </c>
      <c r="O785" s="33">
        <v>1</v>
      </c>
      <c r="P785" s="33"/>
      <c r="Q785" s="33"/>
      <c r="IP785" s="231"/>
      <c r="IQ785" s="231"/>
      <c r="IR785" s="231"/>
      <c r="IS785" s="231"/>
      <c r="IT785" s="231"/>
    </row>
    <row r="786" spans="1:254" s="228" customFormat="1">
      <c r="A786" s="33" t="s">
        <v>44</v>
      </c>
      <c r="B786" s="259" t="s">
        <v>45</v>
      </c>
      <c r="C786" s="34" t="s">
        <v>21</v>
      </c>
      <c r="D786" s="33">
        <f t="shared" si="189"/>
        <v>23</v>
      </c>
      <c r="E786" s="33">
        <f t="shared" si="189"/>
        <v>0</v>
      </c>
      <c r="F786" s="33"/>
      <c r="G786" s="33"/>
      <c r="H786" s="33">
        <v>23</v>
      </c>
      <c r="I786" s="33">
        <v>0</v>
      </c>
      <c r="J786" s="33"/>
      <c r="K786" s="33"/>
      <c r="L786" s="33">
        <f t="shared" si="188"/>
        <v>1</v>
      </c>
      <c r="M786" s="33">
        <f t="shared" si="188"/>
        <v>0</v>
      </c>
      <c r="N786" s="33">
        <v>1</v>
      </c>
      <c r="O786" s="33">
        <v>0</v>
      </c>
      <c r="P786" s="33"/>
      <c r="Q786" s="33"/>
      <c r="IP786" s="231"/>
      <c r="IQ786" s="231"/>
      <c r="IR786" s="231"/>
      <c r="IS786" s="231"/>
      <c r="IT786" s="231"/>
    </row>
    <row r="787" spans="1:254" s="228" customFormat="1">
      <c r="A787" s="38" t="s">
        <v>1277</v>
      </c>
      <c r="B787" s="259" t="s">
        <v>112</v>
      </c>
      <c r="C787" s="34" t="s">
        <v>22</v>
      </c>
      <c r="D787" s="33">
        <f t="shared" si="189"/>
        <v>10</v>
      </c>
      <c r="E787" s="33">
        <f t="shared" si="189"/>
        <v>10</v>
      </c>
      <c r="F787" s="33"/>
      <c r="G787" s="33"/>
      <c r="H787" s="33">
        <v>10</v>
      </c>
      <c r="I787" s="33">
        <v>10</v>
      </c>
      <c r="J787" s="33"/>
      <c r="K787" s="33"/>
      <c r="L787" s="33">
        <f t="shared" si="188"/>
        <v>0</v>
      </c>
      <c r="M787" s="33">
        <f t="shared" si="188"/>
        <v>0</v>
      </c>
      <c r="N787" s="33"/>
      <c r="O787" s="33"/>
      <c r="P787" s="33"/>
      <c r="Q787" s="33"/>
      <c r="IP787" s="231"/>
      <c r="IQ787" s="231"/>
      <c r="IR787" s="231"/>
      <c r="IS787" s="231"/>
      <c r="IT787" s="231"/>
    </row>
    <row r="788" spans="1:254" s="228" customFormat="1">
      <c r="A788" s="35" t="s">
        <v>186</v>
      </c>
      <c r="B788" s="259" t="s">
        <v>143</v>
      </c>
      <c r="C788" s="34" t="s">
        <v>23</v>
      </c>
      <c r="D788" s="33">
        <f t="shared" si="189"/>
        <v>16</v>
      </c>
      <c r="E788" s="33">
        <f t="shared" si="189"/>
        <v>1</v>
      </c>
      <c r="F788" s="33"/>
      <c r="G788" s="33"/>
      <c r="H788" s="33">
        <v>16</v>
      </c>
      <c r="I788" s="33">
        <v>1</v>
      </c>
      <c r="J788" s="33"/>
      <c r="K788" s="33"/>
      <c r="L788" s="33">
        <f t="shared" si="188"/>
        <v>0</v>
      </c>
      <c r="M788" s="33">
        <f t="shared" si="188"/>
        <v>0</v>
      </c>
      <c r="N788" s="33"/>
      <c r="O788" s="33"/>
      <c r="P788" s="33"/>
      <c r="Q788" s="33"/>
      <c r="IP788" s="231"/>
      <c r="IQ788" s="231"/>
      <c r="IR788" s="231"/>
      <c r="IS788" s="231"/>
      <c r="IT788" s="231"/>
    </row>
    <row r="789" spans="1:254" s="228" customFormat="1">
      <c r="A789" s="35" t="s">
        <v>1274</v>
      </c>
      <c r="B789" s="259" t="s">
        <v>218</v>
      </c>
      <c r="C789" s="34" t="s">
        <v>24</v>
      </c>
      <c r="D789" s="33">
        <f t="shared" si="189"/>
        <v>9</v>
      </c>
      <c r="E789" s="33">
        <f t="shared" si="189"/>
        <v>6</v>
      </c>
      <c r="F789" s="33"/>
      <c r="G789" s="33"/>
      <c r="H789" s="33">
        <v>9</v>
      </c>
      <c r="I789" s="33">
        <v>6</v>
      </c>
      <c r="J789" s="33"/>
      <c r="K789" s="33"/>
      <c r="L789" s="33">
        <f t="shared" si="188"/>
        <v>0</v>
      </c>
      <c r="M789" s="33">
        <f t="shared" si="188"/>
        <v>0</v>
      </c>
      <c r="N789" s="33"/>
      <c r="O789" s="33"/>
      <c r="P789" s="33"/>
      <c r="Q789" s="33"/>
      <c r="IP789" s="231"/>
      <c r="IQ789" s="231"/>
      <c r="IR789" s="231"/>
      <c r="IS789" s="231"/>
      <c r="IT789" s="231"/>
    </row>
    <row r="790" spans="1:254" s="228" customFormat="1">
      <c r="A790" s="33" t="s">
        <v>1428</v>
      </c>
      <c r="B790" s="46" t="s">
        <v>545</v>
      </c>
      <c r="C790" s="34" t="s">
        <v>25</v>
      </c>
      <c r="D790" s="33">
        <f t="shared" si="189"/>
        <v>10</v>
      </c>
      <c r="E790" s="33">
        <f t="shared" si="189"/>
        <v>7</v>
      </c>
      <c r="F790" s="33"/>
      <c r="G790" s="33"/>
      <c r="H790" s="33">
        <v>10</v>
      </c>
      <c r="I790" s="33">
        <v>7</v>
      </c>
      <c r="J790" s="33"/>
      <c r="K790" s="33"/>
      <c r="L790" s="33"/>
      <c r="M790" s="33"/>
      <c r="N790" s="33"/>
      <c r="O790" s="33"/>
      <c r="P790" s="33"/>
      <c r="Q790" s="33"/>
      <c r="IP790" s="231"/>
      <c r="IQ790" s="231"/>
      <c r="IR790" s="231"/>
      <c r="IS790" s="231"/>
      <c r="IT790" s="231"/>
    </row>
    <row r="791" spans="1:254" s="228" customFormat="1">
      <c r="A791" s="33" t="s">
        <v>114</v>
      </c>
      <c r="B791" s="46" t="s">
        <v>115</v>
      </c>
      <c r="C791" s="34" t="s">
        <v>26</v>
      </c>
      <c r="D791" s="33">
        <f t="shared" si="189"/>
        <v>8</v>
      </c>
      <c r="E791" s="33">
        <f t="shared" si="189"/>
        <v>0</v>
      </c>
      <c r="F791" s="33"/>
      <c r="G791" s="33"/>
      <c r="H791" s="33">
        <v>8</v>
      </c>
      <c r="I791" s="33">
        <v>0</v>
      </c>
      <c r="J791" s="33"/>
      <c r="K791" s="33"/>
      <c r="L791" s="33"/>
      <c r="M791" s="33"/>
      <c r="N791" s="33"/>
      <c r="O791" s="33"/>
      <c r="P791" s="33"/>
      <c r="Q791" s="33"/>
      <c r="IP791" s="231"/>
      <c r="IQ791" s="231"/>
      <c r="IR791" s="231"/>
      <c r="IS791" s="231"/>
      <c r="IT791" s="231"/>
    </row>
    <row r="792" spans="1:254" s="228" customFormat="1" ht="15">
      <c r="A792" s="302"/>
      <c r="B792" s="46" t="s">
        <v>1848</v>
      </c>
      <c r="C792" s="33">
        <v>11</v>
      </c>
      <c r="D792" s="33">
        <f t="shared" si="189"/>
        <v>20</v>
      </c>
      <c r="E792" s="33">
        <f t="shared" si="189"/>
        <v>4</v>
      </c>
      <c r="F792" s="33"/>
      <c r="G792" s="33"/>
      <c r="H792" s="33"/>
      <c r="I792" s="33"/>
      <c r="J792" s="33">
        <v>20</v>
      </c>
      <c r="K792" s="33">
        <v>4</v>
      </c>
      <c r="L792" s="33"/>
      <c r="M792" s="33"/>
      <c r="N792" s="33"/>
      <c r="O792" s="33"/>
      <c r="P792" s="33"/>
      <c r="Q792" s="33"/>
      <c r="IP792" s="231"/>
      <c r="IQ792" s="231"/>
      <c r="IR792" s="231"/>
      <c r="IS792" s="231"/>
      <c r="IT792" s="231"/>
    </row>
    <row r="793" spans="1:254" s="228" customFormat="1" ht="18" customHeight="1">
      <c r="A793" s="269" t="s">
        <v>2020</v>
      </c>
      <c r="B793" s="269"/>
      <c r="C793" s="269"/>
      <c r="D793" s="250">
        <f>SUM(D794:D818)</f>
        <v>423</v>
      </c>
      <c r="E793" s="250">
        <f t="shared" ref="E793:Q793" si="190">SUM(E794:E818)</f>
        <v>179</v>
      </c>
      <c r="F793" s="250">
        <f t="shared" si="190"/>
        <v>94</v>
      </c>
      <c r="G793" s="250">
        <f t="shared" si="190"/>
        <v>35</v>
      </c>
      <c r="H793" s="250">
        <f t="shared" si="190"/>
        <v>250</v>
      </c>
      <c r="I793" s="250">
        <f t="shared" si="190"/>
        <v>107</v>
      </c>
      <c r="J793" s="250">
        <f t="shared" si="190"/>
        <v>79</v>
      </c>
      <c r="K793" s="250">
        <f t="shared" si="190"/>
        <v>37</v>
      </c>
      <c r="L793" s="250">
        <f t="shared" si="190"/>
        <v>33</v>
      </c>
      <c r="M793" s="250">
        <f t="shared" si="190"/>
        <v>10</v>
      </c>
      <c r="N793" s="250">
        <f t="shared" si="190"/>
        <v>23</v>
      </c>
      <c r="O793" s="250">
        <f t="shared" si="190"/>
        <v>10</v>
      </c>
      <c r="P793" s="250">
        <f t="shared" si="190"/>
        <v>10</v>
      </c>
      <c r="Q793" s="250">
        <f t="shared" si="190"/>
        <v>0</v>
      </c>
      <c r="IP793" s="231"/>
      <c r="IQ793" s="231"/>
      <c r="IR793" s="231"/>
      <c r="IS793" s="231"/>
      <c r="IT793" s="231"/>
    </row>
    <row r="794" spans="1:254" s="228" customFormat="1">
      <c r="A794" s="57" t="s">
        <v>65</v>
      </c>
      <c r="B794" s="58" t="s">
        <v>66</v>
      </c>
      <c r="C794" s="5" t="s">
        <v>14</v>
      </c>
      <c r="D794" s="61">
        <f>+F794+H794+J794</f>
        <v>17</v>
      </c>
      <c r="E794" s="61">
        <f>+G794+I794+K794</f>
        <v>0</v>
      </c>
      <c r="F794" s="41"/>
      <c r="G794" s="41"/>
      <c r="H794" s="61">
        <v>17</v>
      </c>
      <c r="I794" s="61"/>
      <c r="J794" s="41"/>
      <c r="K794" s="41"/>
      <c r="L794" s="41">
        <f>+N794+P794</f>
        <v>7</v>
      </c>
      <c r="M794" s="41">
        <f>+O794+Q794</f>
        <v>0</v>
      </c>
      <c r="N794" s="41">
        <v>4</v>
      </c>
      <c r="O794" s="41">
        <v>0</v>
      </c>
      <c r="P794" s="303">
        <v>3</v>
      </c>
      <c r="Q794" s="41">
        <v>0</v>
      </c>
      <c r="IP794" s="231"/>
      <c r="IQ794" s="231"/>
      <c r="IR794" s="231"/>
      <c r="IS794" s="231"/>
      <c r="IT794" s="231"/>
    </row>
    <row r="795" spans="1:254" s="228" customFormat="1">
      <c r="A795" s="33" t="s">
        <v>635</v>
      </c>
      <c r="B795" s="46" t="s">
        <v>367</v>
      </c>
      <c r="C795" s="5" t="s">
        <v>15</v>
      </c>
      <c r="D795" s="61">
        <f t="shared" ref="D795:E818" si="191">+F795+H795+J795</f>
        <v>18</v>
      </c>
      <c r="E795" s="61">
        <f t="shared" si="191"/>
        <v>0</v>
      </c>
      <c r="F795" s="304"/>
      <c r="G795" s="304"/>
      <c r="H795" s="41">
        <v>13</v>
      </c>
      <c r="I795" s="41"/>
      <c r="J795" s="41">
        <v>5</v>
      </c>
      <c r="K795" s="41"/>
      <c r="L795" s="41">
        <f t="shared" ref="L795:M818" si="192">+N795+P795</f>
        <v>3</v>
      </c>
      <c r="M795" s="41">
        <f t="shared" si="192"/>
        <v>0</v>
      </c>
      <c r="N795" s="41">
        <v>3</v>
      </c>
      <c r="O795" s="41"/>
      <c r="P795" s="303"/>
      <c r="Q795" s="41"/>
      <c r="IP795" s="231"/>
      <c r="IQ795" s="231"/>
      <c r="IR795" s="231"/>
      <c r="IS795" s="231"/>
      <c r="IT795" s="231"/>
    </row>
    <row r="796" spans="1:254" s="228" customFormat="1" ht="28.5">
      <c r="A796" s="35" t="s">
        <v>1415</v>
      </c>
      <c r="B796" s="259" t="s">
        <v>408</v>
      </c>
      <c r="C796" s="5" t="s">
        <v>16</v>
      </c>
      <c r="D796" s="61">
        <f t="shared" si="191"/>
        <v>28</v>
      </c>
      <c r="E796" s="61">
        <f t="shared" si="191"/>
        <v>28</v>
      </c>
      <c r="F796" s="304"/>
      <c r="G796" s="304"/>
      <c r="H796" s="41">
        <v>11</v>
      </c>
      <c r="I796" s="41">
        <v>11</v>
      </c>
      <c r="J796" s="41">
        <v>17</v>
      </c>
      <c r="K796" s="41">
        <v>17</v>
      </c>
      <c r="L796" s="41">
        <f t="shared" si="192"/>
        <v>0</v>
      </c>
      <c r="M796" s="41">
        <f t="shared" si="192"/>
        <v>0</v>
      </c>
      <c r="N796" s="41"/>
      <c r="O796" s="41"/>
      <c r="P796" s="303"/>
      <c r="Q796" s="41"/>
      <c r="IP796" s="231"/>
      <c r="IQ796" s="231"/>
      <c r="IR796" s="231"/>
      <c r="IS796" s="231"/>
      <c r="IT796" s="231"/>
    </row>
    <row r="797" spans="1:254" s="228" customFormat="1">
      <c r="A797" s="33" t="s">
        <v>41</v>
      </c>
      <c r="B797" s="259" t="s">
        <v>42</v>
      </c>
      <c r="C797" s="5" t="s">
        <v>17</v>
      </c>
      <c r="D797" s="61">
        <f t="shared" si="191"/>
        <v>29</v>
      </c>
      <c r="E797" s="61">
        <f t="shared" si="191"/>
        <v>29</v>
      </c>
      <c r="F797" s="304"/>
      <c r="G797" s="304"/>
      <c r="H797" s="41">
        <v>19</v>
      </c>
      <c r="I797" s="41">
        <v>19</v>
      </c>
      <c r="J797" s="41">
        <v>10</v>
      </c>
      <c r="K797" s="41">
        <v>10</v>
      </c>
      <c r="L797" s="41">
        <f t="shared" si="192"/>
        <v>0</v>
      </c>
      <c r="M797" s="41">
        <f t="shared" si="192"/>
        <v>0</v>
      </c>
      <c r="N797" s="41"/>
      <c r="O797" s="41"/>
      <c r="P797" s="303"/>
      <c r="Q797" s="41"/>
      <c r="IP797" s="231"/>
      <c r="IQ797" s="231"/>
      <c r="IR797" s="231"/>
      <c r="IS797" s="231"/>
      <c r="IT797" s="231"/>
    </row>
    <row r="798" spans="1:254" s="228" customFormat="1">
      <c r="A798" s="35" t="s">
        <v>165</v>
      </c>
      <c r="B798" s="259" t="s">
        <v>80</v>
      </c>
      <c r="C798" s="5" t="s">
        <v>21</v>
      </c>
      <c r="D798" s="61">
        <f t="shared" si="191"/>
        <v>31</v>
      </c>
      <c r="E798" s="61">
        <f t="shared" si="191"/>
        <v>0</v>
      </c>
      <c r="F798" s="304"/>
      <c r="G798" s="304"/>
      <c r="H798" s="41">
        <v>12</v>
      </c>
      <c r="I798" s="41"/>
      <c r="J798" s="41">
        <v>19</v>
      </c>
      <c r="K798" s="41"/>
      <c r="L798" s="41">
        <f t="shared" si="192"/>
        <v>2</v>
      </c>
      <c r="M798" s="41">
        <f t="shared" si="192"/>
        <v>0</v>
      </c>
      <c r="N798" s="41">
        <v>2</v>
      </c>
      <c r="O798" s="41"/>
      <c r="P798" s="303"/>
      <c r="Q798" s="41"/>
      <c r="IP798" s="231"/>
      <c r="IQ798" s="231"/>
      <c r="IR798" s="231"/>
      <c r="IS798" s="231"/>
      <c r="IT798" s="231"/>
    </row>
    <row r="799" spans="1:254" s="228" customFormat="1">
      <c r="A799" s="57" t="s">
        <v>1355</v>
      </c>
      <c r="B799" s="46" t="s">
        <v>424</v>
      </c>
      <c r="C799" s="5" t="s">
        <v>22</v>
      </c>
      <c r="D799" s="61">
        <f t="shared" si="191"/>
        <v>5</v>
      </c>
      <c r="E799" s="61">
        <f t="shared" si="191"/>
        <v>2</v>
      </c>
      <c r="F799" s="41"/>
      <c r="G799" s="41"/>
      <c r="H799" s="41">
        <v>5</v>
      </c>
      <c r="I799" s="41">
        <v>2</v>
      </c>
      <c r="J799" s="33"/>
      <c r="K799" s="61"/>
      <c r="L799" s="41">
        <f t="shared" si="192"/>
        <v>1</v>
      </c>
      <c r="M799" s="41">
        <f t="shared" si="192"/>
        <v>0</v>
      </c>
      <c r="N799" s="41">
        <v>1</v>
      </c>
      <c r="O799" s="41"/>
      <c r="P799" s="303"/>
      <c r="Q799" s="41"/>
      <c r="IP799" s="231"/>
      <c r="IQ799" s="231"/>
      <c r="IR799" s="231"/>
      <c r="IS799" s="231"/>
      <c r="IT799" s="231"/>
    </row>
    <row r="800" spans="1:254" s="228" customFormat="1">
      <c r="A800" s="57" t="s">
        <v>2021</v>
      </c>
      <c r="B800" s="46" t="s">
        <v>1292</v>
      </c>
      <c r="C800" s="5" t="s">
        <v>23</v>
      </c>
      <c r="D800" s="61">
        <f t="shared" si="191"/>
        <v>23</v>
      </c>
      <c r="E800" s="61">
        <f t="shared" si="191"/>
        <v>20</v>
      </c>
      <c r="F800" s="41"/>
      <c r="G800" s="41"/>
      <c r="H800" s="61">
        <v>18</v>
      </c>
      <c r="I800" s="61">
        <v>15</v>
      </c>
      <c r="J800" s="41">
        <v>5</v>
      </c>
      <c r="K800" s="41">
        <v>5</v>
      </c>
      <c r="L800" s="41">
        <f t="shared" si="192"/>
        <v>4</v>
      </c>
      <c r="M800" s="41">
        <f t="shared" si="192"/>
        <v>4</v>
      </c>
      <c r="N800" s="41">
        <v>4</v>
      </c>
      <c r="O800" s="41">
        <v>4</v>
      </c>
      <c r="P800" s="303"/>
      <c r="Q800" s="41"/>
      <c r="IP800" s="231"/>
      <c r="IQ800" s="231"/>
      <c r="IR800" s="231"/>
      <c r="IS800" s="231"/>
      <c r="IT800" s="231"/>
    </row>
    <row r="801" spans="1:254" s="228" customFormat="1">
      <c r="A801" s="57" t="s">
        <v>108</v>
      </c>
      <c r="B801" s="46" t="s">
        <v>1294</v>
      </c>
      <c r="C801" s="5" t="s">
        <v>24</v>
      </c>
      <c r="D801" s="61">
        <f t="shared" si="191"/>
        <v>8</v>
      </c>
      <c r="E801" s="61">
        <f t="shared" si="191"/>
        <v>3</v>
      </c>
      <c r="F801" s="41"/>
      <c r="G801" s="41"/>
      <c r="H801" s="61">
        <v>8</v>
      </c>
      <c r="I801" s="61">
        <v>3</v>
      </c>
      <c r="J801" s="304"/>
      <c r="K801" s="304"/>
      <c r="L801" s="41">
        <f t="shared" si="192"/>
        <v>1</v>
      </c>
      <c r="M801" s="41">
        <f t="shared" si="192"/>
        <v>0</v>
      </c>
      <c r="N801" s="41">
        <v>1</v>
      </c>
      <c r="O801" s="41"/>
      <c r="P801" s="303"/>
      <c r="Q801" s="41"/>
      <c r="IP801" s="231"/>
      <c r="IQ801" s="231"/>
      <c r="IR801" s="231"/>
      <c r="IS801" s="231"/>
      <c r="IT801" s="231"/>
    </row>
    <row r="802" spans="1:254" s="228" customFormat="1">
      <c r="A802" s="33" t="s">
        <v>59</v>
      </c>
      <c r="B802" s="46" t="s">
        <v>1022</v>
      </c>
      <c r="C802" s="5" t="s">
        <v>25</v>
      </c>
      <c r="D802" s="61">
        <f t="shared" si="191"/>
        <v>18</v>
      </c>
      <c r="E802" s="61">
        <f t="shared" si="191"/>
        <v>10</v>
      </c>
      <c r="F802" s="41"/>
      <c r="G802" s="41"/>
      <c r="H802" s="61">
        <v>18</v>
      </c>
      <c r="I802" s="61">
        <v>10</v>
      </c>
      <c r="J802" s="41"/>
      <c r="K802" s="41"/>
      <c r="L802" s="41">
        <f t="shared" si="192"/>
        <v>5</v>
      </c>
      <c r="M802" s="41">
        <f t="shared" si="192"/>
        <v>3</v>
      </c>
      <c r="N802" s="41">
        <v>4</v>
      </c>
      <c r="O802" s="41">
        <v>3</v>
      </c>
      <c r="P802" s="303">
        <v>1</v>
      </c>
      <c r="Q802" s="41"/>
      <c r="IP802" s="231"/>
      <c r="IQ802" s="231"/>
      <c r="IR802" s="231"/>
      <c r="IS802" s="231"/>
      <c r="IT802" s="231"/>
    </row>
    <row r="803" spans="1:254" s="228" customFormat="1">
      <c r="A803" s="57" t="s">
        <v>496</v>
      </c>
      <c r="B803" s="58" t="s">
        <v>497</v>
      </c>
      <c r="C803" s="5" t="s">
        <v>26</v>
      </c>
      <c r="D803" s="61">
        <f t="shared" si="191"/>
        <v>10</v>
      </c>
      <c r="E803" s="61">
        <f t="shared" si="191"/>
        <v>10</v>
      </c>
      <c r="F803" s="41"/>
      <c r="G803" s="41"/>
      <c r="H803" s="33">
        <v>10</v>
      </c>
      <c r="I803" s="33">
        <v>10</v>
      </c>
      <c r="J803" s="41"/>
      <c r="K803" s="41"/>
      <c r="L803" s="41">
        <f t="shared" si="192"/>
        <v>0</v>
      </c>
      <c r="M803" s="41">
        <f t="shared" si="192"/>
        <v>0</v>
      </c>
      <c r="N803" s="41"/>
      <c r="O803" s="41"/>
      <c r="P803" s="271"/>
      <c r="Q803" s="41"/>
      <c r="IP803" s="231"/>
      <c r="IQ803" s="231"/>
      <c r="IR803" s="231"/>
      <c r="IS803" s="231"/>
      <c r="IT803" s="231"/>
    </row>
    <row r="804" spans="1:254" s="228" customFormat="1">
      <c r="A804" s="59" t="s">
        <v>114</v>
      </c>
      <c r="B804" s="60" t="s">
        <v>1301</v>
      </c>
      <c r="C804" s="5" t="s">
        <v>1803</v>
      </c>
      <c r="D804" s="61">
        <f t="shared" si="191"/>
        <v>8</v>
      </c>
      <c r="E804" s="61">
        <f t="shared" si="191"/>
        <v>0</v>
      </c>
      <c r="F804" s="41"/>
      <c r="G804" s="41"/>
      <c r="H804" s="61">
        <v>8</v>
      </c>
      <c r="I804" s="61"/>
      <c r="J804" s="41"/>
      <c r="K804" s="41"/>
      <c r="L804" s="41">
        <f t="shared" si="192"/>
        <v>0</v>
      </c>
      <c r="M804" s="41">
        <f t="shared" si="192"/>
        <v>0</v>
      </c>
      <c r="N804" s="41"/>
      <c r="O804" s="41"/>
      <c r="P804" s="303"/>
      <c r="Q804" s="41"/>
      <c r="IP804" s="231"/>
      <c r="IQ804" s="231"/>
      <c r="IR804" s="231"/>
      <c r="IS804" s="231"/>
      <c r="IT804" s="231"/>
    </row>
    <row r="805" spans="1:254" s="228" customFormat="1">
      <c r="A805" s="33" t="s">
        <v>253</v>
      </c>
      <c r="B805" s="259" t="s">
        <v>254</v>
      </c>
      <c r="C805" s="5" t="s">
        <v>27</v>
      </c>
      <c r="D805" s="61">
        <f t="shared" si="191"/>
        <v>21</v>
      </c>
      <c r="E805" s="61">
        <f t="shared" si="191"/>
        <v>1</v>
      </c>
      <c r="F805" s="41"/>
      <c r="G805" s="41"/>
      <c r="H805" s="61">
        <v>21</v>
      </c>
      <c r="I805" s="61">
        <v>1</v>
      </c>
      <c r="J805" s="41"/>
      <c r="K805" s="41"/>
      <c r="L805" s="41">
        <f t="shared" si="192"/>
        <v>0</v>
      </c>
      <c r="M805" s="41">
        <f t="shared" si="192"/>
        <v>0</v>
      </c>
      <c r="N805" s="41"/>
      <c r="O805" s="41"/>
      <c r="P805" s="303"/>
      <c r="Q805" s="41"/>
      <c r="IP805" s="231"/>
      <c r="IQ805" s="231"/>
      <c r="IR805" s="231"/>
      <c r="IS805" s="231"/>
      <c r="IT805" s="231"/>
    </row>
    <row r="806" spans="1:254" s="228" customFormat="1" ht="28.5">
      <c r="A806" s="61" t="s">
        <v>2022</v>
      </c>
      <c r="B806" s="62" t="s">
        <v>1307</v>
      </c>
      <c r="C806" s="5" t="s">
        <v>28</v>
      </c>
      <c r="D806" s="61">
        <f t="shared" si="191"/>
        <v>10</v>
      </c>
      <c r="E806" s="61">
        <f t="shared" si="191"/>
        <v>10</v>
      </c>
      <c r="F806" s="41"/>
      <c r="G806" s="41"/>
      <c r="H806" s="41">
        <v>10</v>
      </c>
      <c r="I806" s="41">
        <v>10</v>
      </c>
      <c r="J806" s="61"/>
      <c r="K806" s="61"/>
      <c r="L806" s="41">
        <f t="shared" si="192"/>
        <v>0</v>
      </c>
      <c r="M806" s="41">
        <f t="shared" si="192"/>
        <v>0</v>
      </c>
      <c r="N806" s="41"/>
      <c r="O806" s="41"/>
      <c r="P806" s="303"/>
      <c r="Q806" s="41"/>
      <c r="IP806" s="231"/>
      <c r="IQ806" s="231"/>
      <c r="IR806" s="231"/>
      <c r="IS806" s="231"/>
      <c r="IT806" s="231"/>
    </row>
    <row r="807" spans="1:254" s="228" customFormat="1">
      <c r="A807" s="33" t="s">
        <v>53</v>
      </c>
      <c r="B807" s="46" t="s">
        <v>173</v>
      </c>
      <c r="C807" s="5" t="s">
        <v>29</v>
      </c>
      <c r="D807" s="61">
        <f t="shared" si="191"/>
        <v>33</v>
      </c>
      <c r="E807" s="61">
        <f t="shared" si="191"/>
        <v>27</v>
      </c>
      <c r="F807" s="41"/>
      <c r="G807" s="41"/>
      <c r="H807" s="61">
        <v>28</v>
      </c>
      <c r="I807" s="61">
        <v>22</v>
      </c>
      <c r="J807" s="41">
        <v>5</v>
      </c>
      <c r="K807" s="41">
        <v>5</v>
      </c>
      <c r="L807" s="41">
        <f t="shared" si="192"/>
        <v>0</v>
      </c>
      <c r="M807" s="41">
        <f t="shared" si="192"/>
        <v>0</v>
      </c>
      <c r="N807" s="41"/>
      <c r="O807" s="41"/>
      <c r="P807" s="303"/>
      <c r="Q807" s="41"/>
      <c r="IP807" s="231"/>
      <c r="IQ807" s="231"/>
      <c r="IR807" s="231"/>
      <c r="IS807" s="231"/>
      <c r="IT807" s="231"/>
    </row>
    <row r="808" spans="1:254" s="228" customFormat="1">
      <c r="A808" s="35" t="s">
        <v>241</v>
      </c>
      <c r="B808" s="46" t="s">
        <v>204</v>
      </c>
      <c r="C808" s="5" t="s">
        <v>30</v>
      </c>
      <c r="D808" s="61">
        <f t="shared" si="191"/>
        <v>21</v>
      </c>
      <c r="E808" s="61">
        <f t="shared" si="191"/>
        <v>0</v>
      </c>
      <c r="F808" s="41"/>
      <c r="G808" s="41"/>
      <c r="H808" s="61">
        <v>21</v>
      </c>
      <c r="I808" s="61"/>
      <c r="J808" s="41"/>
      <c r="K808" s="41"/>
      <c r="L808" s="41">
        <f t="shared" si="192"/>
        <v>0</v>
      </c>
      <c r="M808" s="41">
        <f t="shared" si="192"/>
        <v>0</v>
      </c>
      <c r="N808" s="41"/>
      <c r="O808" s="41"/>
      <c r="P808" s="303"/>
      <c r="Q808" s="41"/>
      <c r="IP808" s="231"/>
      <c r="IQ808" s="231"/>
      <c r="IR808" s="231"/>
      <c r="IS808" s="231"/>
      <c r="IT808" s="231"/>
    </row>
    <row r="809" spans="1:254" s="228" customFormat="1">
      <c r="A809" s="38" t="s">
        <v>105</v>
      </c>
      <c r="B809" s="259" t="s">
        <v>1844</v>
      </c>
      <c r="C809" s="5" t="s">
        <v>31</v>
      </c>
      <c r="D809" s="61">
        <f t="shared" si="191"/>
        <v>13</v>
      </c>
      <c r="E809" s="61">
        <f t="shared" si="191"/>
        <v>4</v>
      </c>
      <c r="F809" s="41"/>
      <c r="G809" s="41"/>
      <c r="H809" s="61">
        <v>13</v>
      </c>
      <c r="I809" s="61">
        <v>4</v>
      </c>
      <c r="J809" s="41"/>
      <c r="K809" s="41"/>
      <c r="L809" s="41">
        <f t="shared" si="192"/>
        <v>0</v>
      </c>
      <c r="M809" s="41">
        <f t="shared" si="192"/>
        <v>0</v>
      </c>
      <c r="N809" s="41"/>
      <c r="O809" s="41"/>
      <c r="P809" s="303"/>
      <c r="Q809" s="41"/>
      <c r="IP809" s="231"/>
      <c r="IQ809" s="231"/>
      <c r="IR809" s="231"/>
      <c r="IS809" s="231"/>
      <c r="IT809" s="231"/>
    </row>
    <row r="810" spans="1:254" s="228" customFormat="1">
      <c r="A810" s="57" t="s">
        <v>1969</v>
      </c>
      <c r="B810" s="58" t="s">
        <v>996</v>
      </c>
      <c r="C810" s="5" t="s">
        <v>32</v>
      </c>
      <c r="D810" s="61">
        <f t="shared" si="191"/>
        <v>18</v>
      </c>
      <c r="E810" s="61">
        <f t="shared" si="191"/>
        <v>0</v>
      </c>
      <c r="F810" s="41"/>
      <c r="G810" s="41"/>
      <c r="H810" s="61">
        <v>18</v>
      </c>
      <c r="I810" s="61"/>
      <c r="J810" s="41"/>
      <c r="K810" s="41"/>
      <c r="L810" s="41">
        <f t="shared" si="192"/>
        <v>0</v>
      </c>
      <c r="M810" s="41">
        <f t="shared" si="192"/>
        <v>0</v>
      </c>
      <c r="N810" s="41"/>
      <c r="O810" s="41"/>
      <c r="P810" s="303"/>
      <c r="Q810" s="41"/>
      <c r="IP810" s="231"/>
      <c r="IQ810" s="231"/>
      <c r="IR810" s="231"/>
      <c r="IS810" s="231"/>
      <c r="IT810" s="231"/>
    </row>
    <row r="811" spans="1:254" s="228" customFormat="1">
      <c r="A811" s="57" t="s">
        <v>1398</v>
      </c>
      <c r="B811" s="46" t="s">
        <v>896</v>
      </c>
      <c r="C811" s="5" t="s">
        <v>1827</v>
      </c>
      <c r="D811" s="61">
        <f t="shared" si="191"/>
        <v>7</v>
      </c>
      <c r="E811" s="61">
        <f t="shared" si="191"/>
        <v>2</v>
      </c>
      <c r="F811" s="41">
        <v>7</v>
      </c>
      <c r="G811" s="41">
        <v>2</v>
      </c>
      <c r="H811" s="61"/>
      <c r="I811" s="61"/>
      <c r="J811" s="41"/>
      <c r="K811" s="41"/>
      <c r="L811" s="41">
        <f t="shared" si="192"/>
        <v>1</v>
      </c>
      <c r="M811" s="41">
        <f t="shared" si="192"/>
        <v>0</v>
      </c>
      <c r="N811" s="41"/>
      <c r="O811" s="41"/>
      <c r="P811" s="303">
        <v>1</v>
      </c>
      <c r="Q811" s="41"/>
      <c r="IP811" s="231"/>
      <c r="IQ811" s="231"/>
      <c r="IR811" s="231"/>
      <c r="IS811" s="231"/>
      <c r="IT811" s="231"/>
    </row>
    <row r="812" spans="1:254" s="228" customFormat="1">
      <c r="A812" s="281" t="s">
        <v>1462</v>
      </c>
      <c r="B812" s="46" t="s">
        <v>905</v>
      </c>
      <c r="C812" s="5" t="s">
        <v>33</v>
      </c>
      <c r="D812" s="61">
        <f t="shared" si="191"/>
        <v>16</v>
      </c>
      <c r="E812" s="61">
        <f t="shared" si="191"/>
        <v>0</v>
      </c>
      <c r="F812" s="41">
        <v>16</v>
      </c>
      <c r="G812" s="41"/>
      <c r="H812" s="61"/>
      <c r="I812" s="61"/>
      <c r="J812" s="41"/>
      <c r="K812" s="41"/>
      <c r="L812" s="41">
        <f t="shared" si="192"/>
        <v>3</v>
      </c>
      <c r="M812" s="41">
        <f t="shared" si="192"/>
        <v>0</v>
      </c>
      <c r="N812" s="41"/>
      <c r="O812" s="41"/>
      <c r="P812" s="303">
        <v>3</v>
      </c>
      <c r="Q812" s="41"/>
      <c r="IP812" s="231"/>
      <c r="IQ812" s="231"/>
      <c r="IR812" s="231"/>
      <c r="IS812" s="231"/>
      <c r="IT812" s="231"/>
    </row>
    <row r="813" spans="1:254" s="228" customFormat="1">
      <c r="A813" s="41" t="s">
        <v>1957</v>
      </c>
      <c r="B813" s="259" t="s">
        <v>1958</v>
      </c>
      <c r="C813" s="5" t="s">
        <v>34</v>
      </c>
      <c r="D813" s="61">
        <f t="shared" si="191"/>
        <v>12</v>
      </c>
      <c r="E813" s="61">
        <f t="shared" si="191"/>
        <v>12</v>
      </c>
      <c r="F813" s="41">
        <v>12</v>
      </c>
      <c r="G813" s="41">
        <v>12</v>
      </c>
      <c r="H813" s="61"/>
      <c r="I813" s="61"/>
      <c r="J813" s="41"/>
      <c r="K813" s="41"/>
      <c r="L813" s="41">
        <f t="shared" si="192"/>
        <v>1</v>
      </c>
      <c r="M813" s="41">
        <f t="shared" si="192"/>
        <v>1</v>
      </c>
      <c r="N813" s="41">
        <v>1</v>
      </c>
      <c r="O813" s="41">
        <v>1</v>
      </c>
      <c r="P813" s="303"/>
      <c r="Q813" s="41"/>
      <c r="IP813" s="231"/>
      <c r="IQ813" s="231"/>
      <c r="IR813" s="231"/>
      <c r="IS813" s="231"/>
      <c r="IT813" s="231"/>
    </row>
    <row r="814" spans="1:254" s="228" customFormat="1">
      <c r="A814" s="57" t="s">
        <v>2018</v>
      </c>
      <c r="B814" s="58" t="s">
        <v>1322</v>
      </c>
      <c r="C814" s="5" t="s">
        <v>35</v>
      </c>
      <c r="D814" s="61">
        <f t="shared" si="191"/>
        <v>5</v>
      </c>
      <c r="E814" s="61">
        <f t="shared" si="191"/>
        <v>2</v>
      </c>
      <c r="F814" s="41">
        <v>5</v>
      </c>
      <c r="G814" s="41">
        <v>2</v>
      </c>
      <c r="H814" s="61"/>
      <c r="I814" s="61"/>
      <c r="J814" s="41"/>
      <c r="K814" s="41"/>
      <c r="L814" s="41">
        <f t="shared" si="192"/>
        <v>2</v>
      </c>
      <c r="M814" s="41">
        <f t="shared" si="192"/>
        <v>1</v>
      </c>
      <c r="N814" s="41">
        <v>2</v>
      </c>
      <c r="O814" s="41">
        <v>1</v>
      </c>
      <c r="P814" s="303"/>
      <c r="Q814" s="41"/>
      <c r="IP814" s="231"/>
      <c r="IQ814" s="231"/>
      <c r="IR814" s="231"/>
      <c r="IS814" s="231"/>
      <c r="IT814" s="231"/>
    </row>
    <row r="815" spans="1:254" s="228" customFormat="1" ht="28.5">
      <c r="A815" s="288" t="s">
        <v>1395</v>
      </c>
      <c r="B815" s="259" t="s">
        <v>1324</v>
      </c>
      <c r="C815" s="5" t="s">
        <v>37</v>
      </c>
      <c r="D815" s="61">
        <f t="shared" si="191"/>
        <v>16</v>
      </c>
      <c r="E815" s="61">
        <f t="shared" si="191"/>
        <v>16</v>
      </c>
      <c r="F815" s="41">
        <v>16</v>
      </c>
      <c r="G815" s="41">
        <v>16</v>
      </c>
      <c r="H815" s="61"/>
      <c r="I815" s="61"/>
      <c r="J815" s="41"/>
      <c r="K815" s="41"/>
      <c r="L815" s="41">
        <f t="shared" si="192"/>
        <v>1</v>
      </c>
      <c r="M815" s="41">
        <f t="shared" si="192"/>
        <v>1</v>
      </c>
      <c r="N815" s="41">
        <v>1</v>
      </c>
      <c r="O815" s="41">
        <v>1</v>
      </c>
      <c r="P815" s="303"/>
      <c r="Q815" s="41"/>
      <c r="IP815" s="231"/>
      <c r="IQ815" s="231"/>
      <c r="IR815" s="231"/>
      <c r="IS815" s="231"/>
      <c r="IT815" s="231"/>
    </row>
    <row r="816" spans="1:254" s="228" customFormat="1">
      <c r="A816" s="57" t="s">
        <v>1962</v>
      </c>
      <c r="B816" s="58" t="s">
        <v>1081</v>
      </c>
      <c r="C816" s="5" t="s">
        <v>1982</v>
      </c>
      <c r="D816" s="61">
        <f t="shared" si="191"/>
        <v>23</v>
      </c>
      <c r="E816" s="61">
        <f t="shared" si="191"/>
        <v>3</v>
      </c>
      <c r="F816" s="41">
        <v>23</v>
      </c>
      <c r="G816" s="41">
        <v>3</v>
      </c>
      <c r="H816" s="61"/>
      <c r="I816" s="61"/>
      <c r="J816" s="41"/>
      <c r="K816" s="41"/>
      <c r="L816" s="41">
        <f t="shared" si="192"/>
        <v>2</v>
      </c>
      <c r="M816" s="41">
        <f t="shared" si="192"/>
        <v>0</v>
      </c>
      <c r="N816" s="41"/>
      <c r="O816" s="41"/>
      <c r="P816" s="303">
        <v>2</v>
      </c>
      <c r="Q816" s="41"/>
      <c r="IP816" s="231"/>
      <c r="IQ816" s="231"/>
      <c r="IR816" s="231"/>
      <c r="IS816" s="231"/>
      <c r="IT816" s="231"/>
    </row>
    <row r="817" spans="1:254" s="228" customFormat="1">
      <c r="A817" s="57" t="s">
        <v>2023</v>
      </c>
      <c r="B817" s="58" t="s">
        <v>1328</v>
      </c>
      <c r="C817" s="5" t="s">
        <v>40</v>
      </c>
      <c r="D817" s="61">
        <f t="shared" si="191"/>
        <v>15</v>
      </c>
      <c r="E817" s="61">
        <f t="shared" si="191"/>
        <v>0</v>
      </c>
      <c r="F817" s="41">
        <v>15</v>
      </c>
      <c r="G817" s="41"/>
      <c r="H817" s="61"/>
      <c r="I817" s="61"/>
      <c r="J817" s="41"/>
      <c r="K817" s="41"/>
      <c r="L817" s="41">
        <f t="shared" si="192"/>
        <v>0</v>
      </c>
      <c r="M817" s="41">
        <f t="shared" si="192"/>
        <v>0</v>
      </c>
      <c r="N817" s="41"/>
      <c r="O817" s="41"/>
      <c r="P817" s="303"/>
      <c r="Q817" s="41"/>
      <c r="IP817" s="231"/>
      <c r="IQ817" s="231"/>
      <c r="IR817" s="231"/>
      <c r="IS817" s="231"/>
      <c r="IT817" s="231"/>
    </row>
    <row r="818" spans="1:254" s="228" customFormat="1">
      <c r="A818" s="33" t="s">
        <v>50</v>
      </c>
      <c r="B818" s="46" t="s">
        <v>51</v>
      </c>
      <c r="C818" s="5" t="s">
        <v>43</v>
      </c>
      <c r="D818" s="61">
        <f t="shared" si="191"/>
        <v>18</v>
      </c>
      <c r="E818" s="61">
        <f t="shared" si="191"/>
        <v>0</v>
      </c>
      <c r="F818" s="41"/>
      <c r="G818" s="41"/>
      <c r="H818" s="61"/>
      <c r="I818" s="61"/>
      <c r="J818" s="41">
        <v>18</v>
      </c>
      <c r="K818" s="41"/>
      <c r="L818" s="41">
        <f t="shared" si="192"/>
        <v>0</v>
      </c>
      <c r="M818" s="41">
        <f t="shared" si="192"/>
        <v>0</v>
      </c>
      <c r="N818" s="41"/>
      <c r="O818" s="41"/>
      <c r="P818" s="303"/>
      <c r="Q818" s="41"/>
      <c r="IP818" s="231"/>
      <c r="IQ818" s="231"/>
      <c r="IR818" s="231"/>
      <c r="IS818" s="231"/>
      <c r="IT818" s="231"/>
    </row>
    <row r="819" spans="1:254" s="228" customFormat="1" ht="18" customHeight="1">
      <c r="A819" s="269" t="s">
        <v>2024</v>
      </c>
      <c r="B819" s="269"/>
      <c r="C819" s="269"/>
      <c r="D819" s="250">
        <f>SUM(D820:D847)</f>
        <v>489</v>
      </c>
      <c r="E819" s="250">
        <f t="shared" ref="E819:Q819" si="193">SUM(E820:E847)</f>
        <v>286</v>
      </c>
      <c r="F819" s="250">
        <f t="shared" si="193"/>
        <v>115</v>
      </c>
      <c r="G819" s="250">
        <f t="shared" si="193"/>
        <v>49</v>
      </c>
      <c r="H819" s="250">
        <f t="shared" si="193"/>
        <v>374</v>
      </c>
      <c r="I819" s="250">
        <f t="shared" si="193"/>
        <v>237</v>
      </c>
      <c r="J819" s="250">
        <f t="shared" si="193"/>
        <v>0</v>
      </c>
      <c r="K819" s="250">
        <f t="shared" si="193"/>
        <v>0</v>
      </c>
      <c r="L819" s="250">
        <f t="shared" si="193"/>
        <v>72</v>
      </c>
      <c r="M819" s="250">
        <f t="shared" si="193"/>
        <v>50</v>
      </c>
      <c r="N819" s="250">
        <f t="shared" si="193"/>
        <v>36</v>
      </c>
      <c r="O819" s="250">
        <f t="shared" si="193"/>
        <v>23</v>
      </c>
      <c r="P819" s="250">
        <f t="shared" si="193"/>
        <v>36</v>
      </c>
      <c r="Q819" s="250">
        <f t="shared" si="193"/>
        <v>27</v>
      </c>
      <c r="IP819" s="231"/>
      <c r="IQ819" s="231"/>
      <c r="IR819" s="231"/>
      <c r="IS819" s="231"/>
      <c r="IT819" s="231"/>
    </row>
    <row r="820" spans="1:254" s="228" customFormat="1">
      <c r="A820" s="33" t="s">
        <v>62</v>
      </c>
      <c r="B820" s="259" t="s">
        <v>63</v>
      </c>
      <c r="C820" s="5" t="s">
        <v>14</v>
      </c>
      <c r="D820" s="41">
        <f>+F820+H820+J820</f>
        <v>55</v>
      </c>
      <c r="E820" s="41">
        <f>+G820+I820+K820</f>
        <v>37</v>
      </c>
      <c r="F820" s="41"/>
      <c r="G820" s="41"/>
      <c r="H820" s="41">
        <f>32+23</f>
        <v>55</v>
      </c>
      <c r="I820" s="41">
        <f>24+13</f>
        <v>37</v>
      </c>
      <c r="J820" s="41"/>
      <c r="K820" s="41"/>
      <c r="L820" s="41">
        <f>N820+P820</f>
        <v>16</v>
      </c>
      <c r="M820" s="41">
        <f>O820+Q820</f>
        <v>8</v>
      </c>
      <c r="N820" s="41">
        <v>7</v>
      </c>
      <c r="O820" s="41">
        <v>1</v>
      </c>
      <c r="P820" s="41">
        <v>9</v>
      </c>
      <c r="Q820" s="41">
        <v>7</v>
      </c>
      <c r="IP820" s="231"/>
      <c r="IQ820" s="231"/>
      <c r="IR820" s="231"/>
      <c r="IS820" s="231"/>
      <c r="IT820" s="231"/>
    </row>
    <row r="821" spans="1:254" s="228" customFormat="1">
      <c r="A821" s="35" t="s">
        <v>628</v>
      </c>
      <c r="B821" s="259" t="s">
        <v>83</v>
      </c>
      <c r="C821" s="5" t="s">
        <v>15</v>
      </c>
      <c r="D821" s="41">
        <f t="shared" ref="D821:E847" si="194">+F821+H821+J821</f>
        <v>46</v>
      </c>
      <c r="E821" s="41">
        <f t="shared" si="194"/>
        <v>46</v>
      </c>
      <c r="F821" s="41"/>
      <c r="G821" s="41"/>
      <c r="H821" s="41">
        <f>27+19</f>
        <v>46</v>
      </c>
      <c r="I821" s="41">
        <f>27+19</f>
        <v>46</v>
      </c>
      <c r="J821" s="41"/>
      <c r="K821" s="41"/>
      <c r="L821" s="41">
        <f t="shared" ref="L821:M847" si="195">N821+P821</f>
        <v>7</v>
      </c>
      <c r="M821" s="41">
        <f t="shared" si="195"/>
        <v>7</v>
      </c>
      <c r="N821" s="41">
        <v>4</v>
      </c>
      <c r="O821" s="41">
        <v>4</v>
      </c>
      <c r="P821" s="41">
        <v>3</v>
      </c>
      <c r="Q821" s="41">
        <v>3</v>
      </c>
      <c r="IP821" s="231"/>
      <c r="IQ821" s="231"/>
      <c r="IR821" s="231"/>
      <c r="IS821" s="231"/>
      <c r="IT821" s="231"/>
    </row>
    <row r="822" spans="1:254" s="228" customFormat="1">
      <c r="A822" s="35" t="s">
        <v>1335</v>
      </c>
      <c r="B822" s="259" t="s">
        <v>1336</v>
      </c>
      <c r="C822" s="5" t="s">
        <v>16</v>
      </c>
      <c r="D822" s="41">
        <f t="shared" si="194"/>
        <v>23</v>
      </c>
      <c r="E822" s="41">
        <f t="shared" si="194"/>
        <v>10</v>
      </c>
      <c r="F822" s="41"/>
      <c r="G822" s="41"/>
      <c r="H822" s="41">
        <v>23</v>
      </c>
      <c r="I822" s="41">
        <v>10</v>
      </c>
      <c r="J822" s="41"/>
      <c r="K822" s="41"/>
      <c r="L822" s="41">
        <f t="shared" si="195"/>
        <v>4</v>
      </c>
      <c r="M822" s="41">
        <f t="shared" si="195"/>
        <v>2</v>
      </c>
      <c r="N822" s="41"/>
      <c r="O822" s="41"/>
      <c r="P822" s="41">
        <v>4</v>
      </c>
      <c r="Q822" s="41">
        <v>2</v>
      </c>
      <c r="IP822" s="231"/>
      <c r="IQ822" s="231"/>
      <c r="IR822" s="231"/>
      <c r="IS822" s="231"/>
      <c r="IT822" s="231"/>
    </row>
    <row r="823" spans="1:254" s="228" customFormat="1" ht="28.5">
      <c r="A823" s="33" t="s">
        <v>38</v>
      </c>
      <c r="B823" s="259" t="s">
        <v>96</v>
      </c>
      <c r="C823" s="5" t="s">
        <v>17</v>
      </c>
      <c r="D823" s="41">
        <f t="shared" si="194"/>
        <v>18</v>
      </c>
      <c r="E823" s="41">
        <f t="shared" si="194"/>
        <v>2</v>
      </c>
      <c r="F823" s="41"/>
      <c r="G823" s="41"/>
      <c r="H823" s="41">
        <v>18</v>
      </c>
      <c r="I823" s="41">
        <v>2</v>
      </c>
      <c r="J823" s="41"/>
      <c r="K823" s="41"/>
      <c r="L823" s="41">
        <f t="shared" si="195"/>
        <v>5</v>
      </c>
      <c r="M823" s="41">
        <f t="shared" si="195"/>
        <v>5</v>
      </c>
      <c r="N823" s="41"/>
      <c r="O823" s="41"/>
      <c r="P823" s="41">
        <v>5</v>
      </c>
      <c r="Q823" s="41">
        <v>5</v>
      </c>
      <c r="IP823" s="231"/>
      <c r="IQ823" s="231"/>
      <c r="IR823" s="231"/>
      <c r="IS823" s="231"/>
      <c r="IT823" s="231"/>
    </row>
    <row r="824" spans="1:254" s="228" customFormat="1">
      <c r="A824" s="33" t="s">
        <v>228</v>
      </c>
      <c r="B824" s="259" t="s">
        <v>86</v>
      </c>
      <c r="C824" s="5" t="s">
        <v>21</v>
      </c>
      <c r="D824" s="41">
        <f t="shared" si="194"/>
        <v>23</v>
      </c>
      <c r="E824" s="41">
        <f t="shared" si="194"/>
        <v>22</v>
      </c>
      <c r="F824" s="41"/>
      <c r="G824" s="41"/>
      <c r="H824" s="41">
        <v>23</v>
      </c>
      <c r="I824" s="41">
        <v>22</v>
      </c>
      <c r="J824" s="41"/>
      <c r="K824" s="41"/>
      <c r="L824" s="41">
        <f t="shared" si="195"/>
        <v>5</v>
      </c>
      <c r="M824" s="41">
        <f t="shared" si="195"/>
        <v>5</v>
      </c>
      <c r="N824" s="41">
        <v>1</v>
      </c>
      <c r="O824" s="41">
        <v>1</v>
      </c>
      <c r="P824" s="41">
        <v>4</v>
      </c>
      <c r="Q824" s="41">
        <v>4</v>
      </c>
      <c r="IP824" s="231"/>
      <c r="IQ824" s="231"/>
      <c r="IR824" s="231"/>
      <c r="IS824" s="231"/>
      <c r="IT824" s="231"/>
    </row>
    <row r="825" spans="1:254" s="228" customFormat="1" ht="28.5">
      <c r="A825" s="33" t="s">
        <v>649</v>
      </c>
      <c r="B825" s="46" t="s">
        <v>1200</v>
      </c>
      <c r="C825" s="5" t="s">
        <v>22</v>
      </c>
      <c r="D825" s="41">
        <f t="shared" si="194"/>
        <v>20</v>
      </c>
      <c r="E825" s="41">
        <f t="shared" si="194"/>
        <v>16</v>
      </c>
      <c r="F825" s="41"/>
      <c r="G825" s="41"/>
      <c r="H825" s="41">
        <v>20</v>
      </c>
      <c r="I825" s="41">
        <v>16</v>
      </c>
      <c r="J825" s="41"/>
      <c r="K825" s="41"/>
      <c r="L825" s="41">
        <f t="shared" si="195"/>
        <v>2</v>
      </c>
      <c r="M825" s="41">
        <f t="shared" si="195"/>
        <v>2</v>
      </c>
      <c r="N825" s="41"/>
      <c r="O825" s="41"/>
      <c r="P825" s="41">
        <v>2</v>
      </c>
      <c r="Q825" s="41">
        <v>2</v>
      </c>
      <c r="IP825" s="231"/>
      <c r="IQ825" s="231"/>
      <c r="IR825" s="231"/>
      <c r="IS825" s="231"/>
      <c r="IT825" s="231"/>
    </row>
    <row r="826" spans="1:254" s="228" customFormat="1">
      <c r="A826" s="33" t="s">
        <v>44</v>
      </c>
      <c r="B826" s="259" t="s">
        <v>45</v>
      </c>
      <c r="C826" s="5" t="s">
        <v>23</v>
      </c>
      <c r="D826" s="41">
        <f t="shared" si="194"/>
        <v>22</v>
      </c>
      <c r="E826" s="41">
        <f t="shared" si="194"/>
        <v>0</v>
      </c>
      <c r="F826" s="41"/>
      <c r="G826" s="41"/>
      <c r="H826" s="41">
        <v>22</v>
      </c>
      <c r="I826" s="41">
        <v>0</v>
      </c>
      <c r="J826" s="41"/>
      <c r="K826" s="41"/>
      <c r="L826" s="41">
        <f t="shared" si="195"/>
        <v>0</v>
      </c>
      <c r="M826" s="41">
        <f t="shared" si="195"/>
        <v>0</v>
      </c>
      <c r="N826" s="41"/>
      <c r="O826" s="41"/>
      <c r="P826" s="41"/>
      <c r="Q826" s="41"/>
      <c r="IP826" s="231"/>
      <c r="IQ826" s="231"/>
      <c r="IR826" s="231"/>
      <c r="IS826" s="231"/>
      <c r="IT826" s="231"/>
    </row>
    <row r="827" spans="1:254" s="228" customFormat="1">
      <c r="A827" s="35" t="s">
        <v>165</v>
      </c>
      <c r="B827" s="259" t="s">
        <v>80</v>
      </c>
      <c r="C827" s="5" t="s">
        <v>24</v>
      </c>
      <c r="D827" s="41">
        <f t="shared" si="194"/>
        <v>6</v>
      </c>
      <c r="E827" s="41">
        <f t="shared" si="194"/>
        <v>1</v>
      </c>
      <c r="F827" s="41"/>
      <c r="G827" s="41"/>
      <c r="H827" s="41">
        <v>6</v>
      </c>
      <c r="I827" s="41">
        <v>1</v>
      </c>
      <c r="J827" s="41"/>
      <c r="K827" s="41"/>
      <c r="L827" s="41">
        <f t="shared" si="195"/>
        <v>1</v>
      </c>
      <c r="M827" s="41">
        <f t="shared" si="195"/>
        <v>0</v>
      </c>
      <c r="N827" s="41"/>
      <c r="O827" s="41"/>
      <c r="P827" s="41">
        <v>1</v>
      </c>
      <c r="Q827" s="41">
        <v>0</v>
      </c>
      <c r="IP827" s="231"/>
      <c r="IQ827" s="231"/>
      <c r="IR827" s="231"/>
      <c r="IS827" s="231"/>
      <c r="IT827" s="231"/>
    </row>
    <row r="828" spans="1:254" s="228" customFormat="1">
      <c r="A828" s="38" t="s">
        <v>280</v>
      </c>
      <c r="B828" s="259" t="s">
        <v>281</v>
      </c>
      <c r="C828" s="5" t="s">
        <v>25</v>
      </c>
      <c r="D828" s="41">
        <f t="shared" si="194"/>
        <v>22</v>
      </c>
      <c r="E828" s="41">
        <f t="shared" si="194"/>
        <v>0</v>
      </c>
      <c r="F828" s="41"/>
      <c r="G828" s="41"/>
      <c r="H828" s="41">
        <v>22</v>
      </c>
      <c r="I828" s="41">
        <v>0</v>
      </c>
      <c r="J828" s="41"/>
      <c r="K828" s="41"/>
      <c r="L828" s="41">
        <f t="shared" si="195"/>
        <v>8</v>
      </c>
      <c r="M828" s="41">
        <f t="shared" si="195"/>
        <v>0</v>
      </c>
      <c r="N828" s="41">
        <v>6</v>
      </c>
      <c r="O828" s="41">
        <v>0</v>
      </c>
      <c r="P828" s="41">
        <v>2</v>
      </c>
      <c r="Q828" s="41">
        <v>0</v>
      </c>
      <c r="IP828" s="231"/>
      <c r="IQ828" s="231"/>
      <c r="IR828" s="231"/>
      <c r="IS828" s="231"/>
      <c r="IT828" s="231"/>
    </row>
    <row r="829" spans="1:254" s="228" customFormat="1">
      <c r="A829" s="33" t="s">
        <v>41</v>
      </c>
      <c r="B829" s="259" t="s">
        <v>42</v>
      </c>
      <c r="C829" s="5" t="s">
        <v>26</v>
      </c>
      <c r="D829" s="41">
        <f t="shared" si="194"/>
        <v>42</v>
      </c>
      <c r="E829" s="41">
        <f t="shared" si="194"/>
        <v>41</v>
      </c>
      <c r="F829" s="41"/>
      <c r="G829" s="41"/>
      <c r="H829" s="41">
        <f>27+15</f>
        <v>42</v>
      </c>
      <c r="I829" s="41">
        <f>26+15</f>
        <v>41</v>
      </c>
      <c r="J829" s="41"/>
      <c r="K829" s="41"/>
      <c r="L829" s="41">
        <f t="shared" si="195"/>
        <v>0</v>
      </c>
      <c r="M829" s="41">
        <f t="shared" si="195"/>
        <v>0</v>
      </c>
      <c r="N829" s="41"/>
      <c r="O829" s="41"/>
      <c r="P829" s="41"/>
      <c r="Q829" s="41"/>
      <c r="IP829" s="231"/>
      <c r="IQ829" s="231"/>
      <c r="IR829" s="231"/>
      <c r="IS829" s="231"/>
      <c r="IT829" s="231"/>
    </row>
    <row r="830" spans="1:254" s="228" customFormat="1">
      <c r="A830" s="41" t="s">
        <v>884</v>
      </c>
      <c r="B830" s="259" t="s">
        <v>1947</v>
      </c>
      <c r="C830" s="5" t="s">
        <v>1803</v>
      </c>
      <c r="D830" s="41">
        <f t="shared" si="194"/>
        <v>10</v>
      </c>
      <c r="E830" s="41">
        <f t="shared" si="194"/>
        <v>4</v>
      </c>
      <c r="F830" s="41"/>
      <c r="G830" s="41"/>
      <c r="H830" s="41">
        <v>10</v>
      </c>
      <c r="I830" s="41">
        <v>4</v>
      </c>
      <c r="J830" s="41"/>
      <c r="K830" s="41"/>
      <c r="L830" s="41">
        <f t="shared" si="195"/>
        <v>1</v>
      </c>
      <c r="M830" s="41">
        <f t="shared" si="195"/>
        <v>1</v>
      </c>
      <c r="N830" s="41"/>
      <c r="O830" s="41"/>
      <c r="P830" s="41">
        <v>1</v>
      </c>
      <c r="Q830" s="41">
        <v>1</v>
      </c>
      <c r="IP830" s="231"/>
      <c r="IQ830" s="231"/>
      <c r="IR830" s="231"/>
      <c r="IS830" s="231"/>
      <c r="IT830" s="231"/>
    </row>
    <row r="831" spans="1:254" s="228" customFormat="1" ht="15">
      <c r="A831" s="305" t="s">
        <v>53</v>
      </c>
      <c r="B831" s="306" t="s">
        <v>54</v>
      </c>
      <c r="C831" s="5" t="s">
        <v>27</v>
      </c>
      <c r="D831" s="41">
        <f t="shared" si="194"/>
        <v>12</v>
      </c>
      <c r="E831" s="41">
        <f t="shared" si="194"/>
        <v>7</v>
      </c>
      <c r="F831" s="41"/>
      <c r="G831" s="41"/>
      <c r="H831" s="41">
        <v>12</v>
      </c>
      <c r="I831" s="41">
        <v>7</v>
      </c>
      <c r="J831" s="41"/>
      <c r="K831" s="41"/>
      <c r="L831" s="41">
        <f t="shared" si="195"/>
        <v>0</v>
      </c>
      <c r="M831" s="41">
        <f t="shared" si="195"/>
        <v>0</v>
      </c>
      <c r="N831" s="41"/>
      <c r="O831" s="41"/>
      <c r="P831" s="41"/>
      <c r="Q831" s="41"/>
      <c r="IP831" s="231"/>
      <c r="IQ831" s="231"/>
      <c r="IR831" s="231"/>
      <c r="IS831" s="231"/>
      <c r="IT831" s="231"/>
    </row>
    <row r="832" spans="1:254" s="228" customFormat="1">
      <c r="A832" s="35" t="s">
        <v>1350</v>
      </c>
      <c r="B832" s="259" t="s">
        <v>1351</v>
      </c>
      <c r="C832" s="5" t="s">
        <v>28</v>
      </c>
      <c r="D832" s="41">
        <f t="shared" si="194"/>
        <v>5</v>
      </c>
      <c r="E832" s="41">
        <f t="shared" si="194"/>
        <v>0</v>
      </c>
      <c r="F832" s="41"/>
      <c r="G832" s="41"/>
      <c r="H832" s="41">
        <v>5</v>
      </c>
      <c r="I832" s="41">
        <v>0</v>
      </c>
      <c r="J832" s="41"/>
      <c r="K832" s="41"/>
      <c r="L832" s="41">
        <f t="shared" si="195"/>
        <v>0</v>
      </c>
      <c r="M832" s="41">
        <f t="shared" si="195"/>
        <v>0</v>
      </c>
      <c r="N832" s="41"/>
      <c r="O832" s="41"/>
      <c r="P832" s="41"/>
      <c r="Q832" s="41"/>
      <c r="IP832" s="231"/>
      <c r="IQ832" s="231"/>
      <c r="IR832" s="231"/>
      <c r="IS832" s="231"/>
      <c r="IT832" s="231"/>
    </row>
    <row r="833" spans="1:254" s="228" customFormat="1">
      <c r="A833" s="33" t="s">
        <v>1353</v>
      </c>
      <c r="B833" s="259" t="s">
        <v>419</v>
      </c>
      <c r="C833" s="5" t="s">
        <v>29</v>
      </c>
      <c r="D833" s="41">
        <f t="shared" si="194"/>
        <v>28</v>
      </c>
      <c r="E833" s="41">
        <f t="shared" si="194"/>
        <v>17</v>
      </c>
      <c r="F833" s="41"/>
      <c r="G833" s="41"/>
      <c r="H833" s="41">
        <v>28</v>
      </c>
      <c r="I833" s="41">
        <v>17</v>
      </c>
      <c r="J833" s="41"/>
      <c r="K833" s="41"/>
      <c r="L833" s="41">
        <f t="shared" si="195"/>
        <v>7</v>
      </c>
      <c r="M833" s="41">
        <f t="shared" si="195"/>
        <v>4</v>
      </c>
      <c r="N833" s="41">
        <v>2</v>
      </c>
      <c r="O833" s="41">
        <v>1</v>
      </c>
      <c r="P833" s="41">
        <v>5</v>
      </c>
      <c r="Q833" s="41">
        <v>3</v>
      </c>
      <c r="IP833" s="231"/>
      <c r="IQ833" s="231"/>
      <c r="IR833" s="231"/>
      <c r="IS833" s="231"/>
      <c r="IT833" s="231"/>
    </row>
    <row r="834" spans="1:254" s="228" customFormat="1">
      <c r="A834" s="35" t="s">
        <v>1355</v>
      </c>
      <c r="B834" s="259" t="s">
        <v>1356</v>
      </c>
      <c r="C834" s="5" t="s">
        <v>30</v>
      </c>
      <c r="D834" s="41">
        <f t="shared" si="194"/>
        <v>10</v>
      </c>
      <c r="E834" s="41">
        <f t="shared" si="194"/>
        <v>3</v>
      </c>
      <c r="F834" s="41"/>
      <c r="G834" s="41"/>
      <c r="H834" s="41">
        <v>10</v>
      </c>
      <c r="I834" s="41">
        <v>3</v>
      </c>
      <c r="J834" s="41"/>
      <c r="K834" s="41"/>
      <c r="L834" s="41">
        <f t="shared" si="195"/>
        <v>0</v>
      </c>
      <c r="M834" s="41">
        <f t="shared" si="195"/>
        <v>0</v>
      </c>
      <c r="N834" s="41"/>
      <c r="O834" s="41"/>
      <c r="P834" s="41"/>
      <c r="Q834" s="41"/>
      <c r="IP834" s="231"/>
      <c r="IQ834" s="231"/>
      <c r="IR834" s="231"/>
      <c r="IS834" s="231"/>
      <c r="IT834" s="231"/>
    </row>
    <row r="835" spans="1:254" s="228" customFormat="1" ht="15">
      <c r="A835" s="305" t="s">
        <v>1358</v>
      </c>
      <c r="B835" s="307" t="s">
        <v>1359</v>
      </c>
      <c r="C835" s="5" t="s">
        <v>31</v>
      </c>
      <c r="D835" s="41">
        <f t="shared" si="194"/>
        <v>17</v>
      </c>
      <c r="E835" s="41">
        <f t="shared" si="194"/>
        <v>17</v>
      </c>
      <c r="F835" s="41"/>
      <c r="G835" s="41"/>
      <c r="H835" s="41">
        <v>17</v>
      </c>
      <c r="I835" s="41">
        <v>17</v>
      </c>
      <c r="J835" s="41"/>
      <c r="K835" s="41"/>
      <c r="L835" s="41">
        <f t="shared" si="195"/>
        <v>16</v>
      </c>
      <c r="M835" s="41">
        <f t="shared" si="195"/>
        <v>16</v>
      </c>
      <c r="N835" s="41">
        <v>16</v>
      </c>
      <c r="O835" s="41">
        <v>16</v>
      </c>
      <c r="P835" s="41"/>
      <c r="Q835" s="41"/>
      <c r="IP835" s="231"/>
      <c r="IQ835" s="231"/>
      <c r="IR835" s="231"/>
      <c r="IS835" s="231"/>
      <c r="IT835" s="231"/>
    </row>
    <row r="836" spans="1:254" s="228" customFormat="1" ht="28.5">
      <c r="A836" s="305" t="s">
        <v>1361</v>
      </c>
      <c r="B836" s="307" t="s">
        <v>248</v>
      </c>
      <c r="C836" s="5" t="s">
        <v>32</v>
      </c>
      <c r="D836" s="41">
        <f t="shared" si="194"/>
        <v>10</v>
      </c>
      <c r="E836" s="41">
        <f t="shared" si="194"/>
        <v>10</v>
      </c>
      <c r="F836" s="41"/>
      <c r="G836" s="41"/>
      <c r="H836" s="41">
        <v>10</v>
      </c>
      <c r="I836" s="41">
        <v>10</v>
      </c>
      <c r="J836" s="41"/>
      <c r="K836" s="41"/>
      <c r="L836" s="41">
        <f t="shared" si="195"/>
        <v>0</v>
      </c>
      <c r="M836" s="41">
        <f t="shared" si="195"/>
        <v>0</v>
      </c>
      <c r="N836" s="41"/>
      <c r="O836" s="41"/>
      <c r="P836" s="41"/>
      <c r="Q836" s="41"/>
      <c r="IP836" s="231"/>
      <c r="IQ836" s="231"/>
      <c r="IR836" s="231"/>
      <c r="IS836" s="231"/>
      <c r="IT836" s="231"/>
    </row>
    <row r="837" spans="1:254" s="228" customFormat="1">
      <c r="A837" s="35" t="s">
        <v>250</v>
      </c>
      <c r="B837" s="259" t="s">
        <v>251</v>
      </c>
      <c r="C837" s="5" t="s">
        <v>1827</v>
      </c>
      <c r="D837" s="41">
        <f t="shared" si="194"/>
        <v>5</v>
      </c>
      <c r="E837" s="41">
        <f t="shared" si="194"/>
        <v>4</v>
      </c>
      <c r="F837" s="41"/>
      <c r="G837" s="41"/>
      <c r="H837" s="41">
        <v>5</v>
      </c>
      <c r="I837" s="41">
        <v>4</v>
      </c>
      <c r="J837" s="41"/>
      <c r="K837" s="41"/>
      <c r="L837" s="41">
        <f t="shared" si="195"/>
        <v>0</v>
      </c>
      <c r="M837" s="41">
        <f t="shared" si="195"/>
        <v>0</v>
      </c>
      <c r="N837" s="41"/>
      <c r="O837" s="41"/>
      <c r="P837" s="41"/>
      <c r="Q837" s="41"/>
      <c r="IP837" s="231"/>
      <c r="IQ837" s="231"/>
      <c r="IR837" s="231"/>
      <c r="IS837" s="231"/>
      <c r="IT837" s="231"/>
    </row>
    <row r="838" spans="1:254" s="228" customFormat="1">
      <c r="A838" s="51" t="s">
        <v>1364</v>
      </c>
      <c r="B838" s="52" t="s">
        <v>1072</v>
      </c>
      <c r="C838" s="5" t="s">
        <v>33</v>
      </c>
      <c r="D838" s="41">
        <f t="shared" si="194"/>
        <v>15</v>
      </c>
      <c r="E838" s="41">
        <f t="shared" si="194"/>
        <v>12</v>
      </c>
      <c r="F838" s="41">
        <v>15</v>
      </c>
      <c r="G838" s="41">
        <v>12</v>
      </c>
      <c r="H838" s="41"/>
      <c r="I838" s="41"/>
      <c r="J838" s="41"/>
      <c r="K838" s="41"/>
      <c r="L838" s="41">
        <f t="shared" si="195"/>
        <v>0</v>
      </c>
      <c r="M838" s="41">
        <f t="shared" si="195"/>
        <v>0</v>
      </c>
      <c r="N838" s="41"/>
      <c r="O838" s="41"/>
      <c r="P838" s="41"/>
      <c r="Q838" s="41"/>
      <c r="IP838" s="231"/>
      <c r="IQ838" s="231"/>
      <c r="IR838" s="231"/>
      <c r="IS838" s="231"/>
      <c r="IT838" s="231"/>
    </row>
    <row r="839" spans="1:254" s="228" customFormat="1">
      <c r="A839" s="48" t="s">
        <v>1366</v>
      </c>
      <c r="B839" s="259" t="s">
        <v>1036</v>
      </c>
      <c r="C839" s="5" t="s">
        <v>34</v>
      </c>
      <c r="D839" s="41">
        <f t="shared" si="194"/>
        <v>14</v>
      </c>
      <c r="E839" s="41">
        <f t="shared" si="194"/>
        <v>2</v>
      </c>
      <c r="F839" s="41">
        <v>14</v>
      </c>
      <c r="G839" s="41">
        <v>2</v>
      </c>
      <c r="H839" s="41"/>
      <c r="I839" s="41"/>
      <c r="J839" s="41"/>
      <c r="K839" s="41"/>
      <c r="L839" s="41">
        <f t="shared" si="195"/>
        <v>0</v>
      </c>
      <c r="M839" s="41">
        <f t="shared" si="195"/>
        <v>0</v>
      </c>
      <c r="N839" s="41"/>
      <c r="O839" s="41"/>
      <c r="P839" s="41"/>
      <c r="Q839" s="41"/>
      <c r="IP839" s="231"/>
      <c r="IQ839" s="231"/>
      <c r="IR839" s="231"/>
      <c r="IS839" s="231"/>
      <c r="IT839" s="231"/>
    </row>
    <row r="840" spans="1:254" s="228" customFormat="1">
      <c r="A840" s="48" t="s">
        <v>1369</v>
      </c>
      <c r="B840" s="49" t="s">
        <v>1519</v>
      </c>
      <c r="C840" s="5" t="s">
        <v>35</v>
      </c>
      <c r="D840" s="41">
        <f t="shared" si="194"/>
        <v>12</v>
      </c>
      <c r="E840" s="41">
        <f t="shared" si="194"/>
        <v>0</v>
      </c>
      <c r="F840" s="41">
        <v>12</v>
      </c>
      <c r="G840" s="41">
        <v>0</v>
      </c>
      <c r="H840" s="41"/>
      <c r="I840" s="41"/>
      <c r="J840" s="41"/>
      <c r="K840" s="41"/>
      <c r="L840" s="41">
        <f t="shared" si="195"/>
        <v>0</v>
      </c>
      <c r="M840" s="41">
        <f t="shared" si="195"/>
        <v>0</v>
      </c>
      <c r="N840" s="41"/>
      <c r="O840" s="41"/>
      <c r="P840" s="41"/>
      <c r="Q840" s="41"/>
      <c r="IP840" s="231"/>
      <c r="IQ840" s="231"/>
      <c r="IR840" s="231"/>
      <c r="IS840" s="231"/>
      <c r="IT840" s="231"/>
    </row>
    <row r="841" spans="1:254" s="228" customFormat="1">
      <c r="A841" s="35" t="s">
        <v>1372</v>
      </c>
      <c r="B841" s="259" t="s">
        <v>1160</v>
      </c>
      <c r="C841" s="5" t="s">
        <v>37</v>
      </c>
      <c r="D841" s="41">
        <f t="shared" si="194"/>
        <v>12</v>
      </c>
      <c r="E841" s="41">
        <f t="shared" si="194"/>
        <v>0</v>
      </c>
      <c r="F841" s="41">
        <v>12</v>
      </c>
      <c r="G841" s="41">
        <v>0</v>
      </c>
      <c r="H841" s="41"/>
      <c r="I841" s="41"/>
      <c r="J841" s="41"/>
      <c r="K841" s="41"/>
      <c r="L841" s="41">
        <f t="shared" si="195"/>
        <v>0</v>
      </c>
      <c r="M841" s="41">
        <f t="shared" si="195"/>
        <v>0</v>
      </c>
      <c r="N841" s="41"/>
      <c r="O841" s="41"/>
      <c r="P841" s="41"/>
      <c r="Q841" s="41"/>
      <c r="IP841" s="231"/>
      <c r="IQ841" s="231"/>
      <c r="IR841" s="231"/>
      <c r="IS841" s="231"/>
      <c r="IT841" s="231"/>
    </row>
    <row r="842" spans="1:254" s="228" customFormat="1">
      <c r="A842" s="35" t="s">
        <v>1374</v>
      </c>
      <c r="B842" s="259" t="s">
        <v>1015</v>
      </c>
      <c r="C842" s="5" t="s">
        <v>1982</v>
      </c>
      <c r="D842" s="41">
        <f t="shared" si="194"/>
        <v>8</v>
      </c>
      <c r="E842" s="41">
        <f t="shared" si="194"/>
        <v>0</v>
      </c>
      <c r="F842" s="41">
        <v>8</v>
      </c>
      <c r="G842" s="41">
        <v>0</v>
      </c>
      <c r="H842" s="41"/>
      <c r="I842" s="41"/>
      <c r="J842" s="41"/>
      <c r="K842" s="41"/>
      <c r="L842" s="41">
        <f t="shared" si="195"/>
        <v>0</v>
      </c>
      <c r="M842" s="41">
        <f t="shared" si="195"/>
        <v>0</v>
      </c>
      <c r="N842" s="41"/>
      <c r="O842" s="41"/>
      <c r="P842" s="41"/>
      <c r="Q842" s="41"/>
      <c r="IP842" s="231"/>
      <c r="IQ842" s="231"/>
      <c r="IR842" s="231"/>
      <c r="IS842" s="231"/>
      <c r="IT842" s="231"/>
    </row>
    <row r="843" spans="1:254" s="228" customFormat="1">
      <c r="A843" s="288" t="s">
        <v>1376</v>
      </c>
      <c r="B843" s="259" t="s">
        <v>1377</v>
      </c>
      <c r="C843" s="5" t="s">
        <v>40</v>
      </c>
      <c r="D843" s="41">
        <f t="shared" si="194"/>
        <v>7</v>
      </c>
      <c r="E843" s="41">
        <f t="shared" si="194"/>
        <v>6</v>
      </c>
      <c r="F843" s="41">
        <v>7</v>
      </c>
      <c r="G843" s="41">
        <v>6</v>
      </c>
      <c r="H843" s="41"/>
      <c r="I843" s="41"/>
      <c r="J843" s="41"/>
      <c r="K843" s="41"/>
      <c r="L843" s="41">
        <f t="shared" si="195"/>
        <v>0</v>
      </c>
      <c r="M843" s="41">
        <f t="shared" si="195"/>
        <v>0</v>
      </c>
      <c r="N843" s="41"/>
      <c r="O843" s="41"/>
      <c r="P843" s="41"/>
      <c r="Q843" s="41"/>
      <c r="IP843" s="231"/>
      <c r="IQ843" s="231"/>
      <c r="IR843" s="231"/>
      <c r="IS843" s="231"/>
      <c r="IT843" s="231"/>
    </row>
    <row r="844" spans="1:254" s="228" customFormat="1">
      <c r="A844" s="35" t="s">
        <v>1379</v>
      </c>
      <c r="B844" s="259" t="s">
        <v>1380</v>
      </c>
      <c r="C844" s="5" t="s">
        <v>43</v>
      </c>
      <c r="D844" s="41">
        <f t="shared" si="194"/>
        <v>15</v>
      </c>
      <c r="E844" s="41">
        <f t="shared" si="194"/>
        <v>15</v>
      </c>
      <c r="F844" s="41">
        <v>15</v>
      </c>
      <c r="G844" s="41">
        <v>15</v>
      </c>
      <c r="H844" s="41"/>
      <c r="I844" s="41"/>
      <c r="J844" s="41"/>
      <c r="K844" s="41"/>
      <c r="L844" s="41">
        <f t="shared" si="195"/>
        <v>0</v>
      </c>
      <c r="M844" s="41">
        <f t="shared" si="195"/>
        <v>0</v>
      </c>
      <c r="N844" s="41"/>
      <c r="O844" s="41"/>
      <c r="P844" s="41"/>
      <c r="Q844" s="41"/>
      <c r="IP844" s="231"/>
      <c r="IQ844" s="231"/>
      <c r="IR844" s="231"/>
      <c r="IS844" s="231"/>
      <c r="IT844" s="231"/>
    </row>
    <row r="845" spans="1:254" s="228" customFormat="1">
      <c r="A845" s="35" t="s">
        <v>1382</v>
      </c>
      <c r="B845" s="259" t="s">
        <v>1383</v>
      </c>
      <c r="C845" s="5" t="s">
        <v>46</v>
      </c>
      <c r="D845" s="41">
        <f t="shared" si="194"/>
        <v>9</v>
      </c>
      <c r="E845" s="41">
        <f t="shared" si="194"/>
        <v>4</v>
      </c>
      <c r="F845" s="41">
        <v>9</v>
      </c>
      <c r="G845" s="41">
        <v>4</v>
      </c>
      <c r="H845" s="41"/>
      <c r="I845" s="41"/>
      <c r="J845" s="41"/>
      <c r="K845" s="41"/>
      <c r="L845" s="41">
        <f t="shared" si="195"/>
        <v>0</v>
      </c>
      <c r="M845" s="41">
        <f t="shared" si="195"/>
        <v>0</v>
      </c>
      <c r="N845" s="41"/>
      <c r="O845" s="41"/>
      <c r="P845" s="41"/>
      <c r="Q845" s="41"/>
      <c r="IP845" s="231"/>
      <c r="IQ845" s="231"/>
      <c r="IR845" s="231"/>
      <c r="IS845" s="231"/>
      <c r="IT845" s="231"/>
    </row>
    <row r="846" spans="1:254" s="228" customFormat="1">
      <c r="A846" s="55" t="s">
        <v>875</v>
      </c>
      <c r="B846" s="259" t="s">
        <v>876</v>
      </c>
      <c r="C846" s="5" t="s">
        <v>49</v>
      </c>
      <c r="D846" s="41">
        <f t="shared" si="194"/>
        <v>5</v>
      </c>
      <c r="E846" s="41">
        <f t="shared" si="194"/>
        <v>5</v>
      </c>
      <c r="F846" s="41">
        <v>5</v>
      </c>
      <c r="G846" s="41">
        <v>5</v>
      </c>
      <c r="H846" s="41"/>
      <c r="I846" s="41"/>
      <c r="J846" s="41"/>
      <c r="K846" s="41"/>
      <c r="L846" s="41">
        <f t="shared" si="195"/>
        <v>0</v>
      </c>
      <c r="M846" s="41">
        <f t="shared" si="195"/>
        <v>0</v>
      </c>
      <c r="N846" s="41"/>
      <c r="O846" s="41"/>
      <c r="P846" s="41"/>
      <c r="Q846" s="41"/>
      <c r="IP846" s="231"/>
      <c r="IQ846" s="231"/>
      <c r="IR846" s="231"/>
      <c r="IS846" s="231"/>
      <c r="IT846" s="231"/>
    </row>
    <row r="847" spans="1:254" s="228" customFormat="1">
      <c r="A847" s="281" t="s">
        <v>1388</v>
      </c>
      <c r="B847" s="259" t="s">
        <v>1389</v>
      </c>
      <c r="C847" s="5" t="s">
        <v>1996</v>
      </c>
      <c r="D847" s="41">
        <f t="shared" si="194"/>
        <v>18</v>
      </c>
      <c r="E847" s="41">
        <f t="shared" si="194"/>
        <v>5</v>
      </c>
      <c r="F847" s="41">
        <v>18</v>
      </c>
      <c r="G847" s="41">
        <v>5</v>
      </c>
      <c r="H847" s="41"/>
      <c r="I847" s="41"/>
      <c r="J847" s="41"/>
      <c r="K847" s="41"/>
      <c r="L847" s="41">
        <f t="shared" si="195"/>
        <v>0</v>
      </c>
      <c r="M847" s="41">
        <f t="shared" si="195"/>
        <v>0</v>
      </c>
      <c r="N847" s="41"/>
      <c r="O847" s="41"/>
      <c r="P847" s="41"/>
      <c r="Q847" s="41"/>
      <c r="IP847" s="231"/>
      <c r="IQ847" s="231"/>
      <c r="IR847" s="231"/>
      <c r="IS847" s="231"/>
      <c r="IT847" s="231"/>
    </row>
    <row r="848" spans="1:254" s="228" customFormat="1" ht="18" customHeight="1">
      <c r="A848" s="269" t="s">
        <v>2025</v>
      </c>
      <c r="B848" s="269"/>
      <c r="C848" s="269"/>
      <c r="D848" s="250">
        <f>SUM(D849:D879)</f>
        <v>631</v>
      </c>
      <c r="E848" s="250">
        <f t="shared" ref="E848:Q848" si="196">SUM(E849:E879)</f>
        <v>287</v>
      </c>
      <c r="F848" s="250">
        <f t="shared" si="196"/>
        <v>69</v>
      </c>
      <c r="G848" s="250">
        <f t="shared" si="196"/>
        <v>21</v>
      </c>
      <c r="H848" s="250">
        <f t="shared" si="196"/>
        <v>482</v>
      </c>
      <c r="I848" s="250">
        <f t="shared" si="196"/>
        <v>204</v>
      </c>
      <c r="J848" s="250">
        <f t="shared" si="196"/>
        <v>80</v>
      </c>
      <c r="K848" s="250">
        <f t="shared" si="196"/>
        <v>62</v>
      </c>
      <c r="L848" s="250">
        <f t="shared" si="196"/>
        <v>46</v>
      </c>
      <c r="M848" s="250">
        <f t="shared" si="196"/>
        <v>19</v>
      </c>
      <c r="N848" s="250">
        <f t="shared" si="196"/>
        <v>11</v>
      </c>
      <c r="O848" s="250">
        <f t="shared" si="196"/>
        <v>3</v>
      </c>
      <c r="P848" s="250">
        <f t="shared" si="196"/>
        <v>35</v>
      </c>
      <c r="Q848" s="250">
        <f t="shared" si="196"/>
        <v>16</v>
      </c>
      <c r="IP848" s="231"/>
      <c r="IQ848" s="231"/>
      <c r="IR848" s="231"/>
      <c r="IS848" s="231"/>
      <c r="IT848" s="231"/>
    </row>
    <row r="849" spans="1:254" s="228" customFormat="1">
      <c r="A849" s="41" t="s">
        <v>1393</v>
      </c>
      <c r="B849" s="42" t="s">
        <v>1078</v>
      </c>
      <c r="C849" s="45" t="s">
        <v>14</v>
      </c>
      <c r="D849" s="41">
        <f>+F849+H849+J849</f>
        <v>23</v>
      </c>
      <c r="E849" s="41">
        <f>+G849+I849+K849</f>
        <v>6</v>
      </c>
      <c r="F849" s="304">
        <v>23</v>
      </c>
      <c r="G849" s="304">
        <v>6</v>
      </c>
      <c r="H849" s="41"/>
      <c r="I849" s="41"/>
      <c r="J849" s="41"/>
      <c r="K849" s="41"/>
      <c r="L849" s="41">
        <f>+N849+P849</f>
        <v>5</v>
      </c>
      <c r="M849" s="41">
        <f>+O849+Q849</f>
        <v>1</v>
      </c>
      <c r="N849" s="41"/>
      <c r="O849" s="41"/>
      <c r="P849" s="41">
        <v>5</v>
      </c>
      <c r="Q849" s="41">
        <v>1</v>
      </c>
      <c r="IP849" s="231"/>
      <c r="IQ849" s="231"/>
      <c r="IR849" s="231"/>
      <c r="IS849" s="231"/>
      <c r="IT849" s="231"/>
    </row>
    <row r="850" spans="1:254" s="228" customFormat="1">
      <c r="A850" s="45" t="s">
        <v>2026</v>
      </c>
      <c r="B850" s="42" t="s">
        <v>2027</v>
      </c>
      <c r="C850" s="45" t="s">
        <v>15</v>
      </c>
      <c r="D850" s="41">
        <f t="shared" ref="D850:E879" si="197">+F850+H850+J850</f>
        <v>20</v>
      </c>
      <c r="E850" s="41">
        <f t="shared" si="197"/>
        <v>3</v>
      </c>
      <c r="F850" s="41">
        <v>20</v>
      </c>
      <c r="G850" s="41">
        <v>3</v>
      </c>
      <c r="H850" s="41"/>
      <c r="I850" s="41"/>
      <c r="J850" s="41"/>
      <c r="K850" s="41"/>
      <c r="L850" s="41">
        <f t="shared" ref="L850:M879" si="198">+N850+P850</f>
        <v>14</v>
      </c>
      <c r="M850" s="41">
        <f t="shared" si="198"/>
        <v>3</v>
      </c>
      <c r="N850" s="41"/>
      <c r="O850" s="41"/>
      <c r="P850" s="41">
        <v>14</v>
      </c>
      <c r="Q850" s="41">
        <v>3</v>
      </c>
      <c r="IP850" s="231"/>
      <c r="IQ850" s="231"/>
      <c r="IR850" s="231"/>
      <c r="IS850" s="231"/>
      <c r="IT850" s="231"/>
    </row>
    <row r="851" spans="1:254" s="228" customFormat="1" ht="28.5">
      <c r="A851" s="288" t="s">
        <v>1395</v>
      </c>
      <c r="B851" s="259" t="s">
        <v>1324</v>
      </c>
      <c r="C851" s="45" t="s">
        <v>16</v>
      </c>
      <c r="D851" s="41">
        <f t="shared" si="197"/>
        <v>10</v>
      </c>
      <c r="E851" s="41">
        <f t="shared" si="197"/>
        <v>10</v>
      </c>
      <c r="F851" s="41">
        <v>10</v>
      </c>
      <c r="G851" s="41">
        <v>10</v>
      </c>
      <c r="H851" s="41"/>
      <c r="I851" s="41"/>
      <c r="J851" s="41"/>
      <c r="K851" s="41"/>
      <c r="L851" s="41">
        <f t="shared" si="198"/>
        <v>0</v>
      </c>
      <c r="M851" s="41">
        <f t="shared" si="198"/>
        <v>0</v>
      </c>
      <c r="N851" s="41"/>
      <c r="O851" s="41"/>
      <c r="P851" s="41"/>
      <c r="Q851" s="41"/>
      <c r="IP851" s="231"/>
      <c r="IQ851" s="231"/>
      <c r="IR851" s="231"/>
      <c r="IS851" s="231"/>
      <c r="IT851" s="231"/>
    </row>
    <row r="852" spans="1:254" s="228" customFormat="1">
      <c r="A852" s="45" t="s">
        <v>1398</v>
      </c>
      <c r="B852" s="46" t="s">
        <v>896</v>
      </c>
      <c r="C852" s="45" t="s">
        <v>17</v>
      </c>
      <c r="D852" s="41">
        <f t="shared" si="197"/>
        <v>4</v>
      </c>
      <c r="E852" s="41">
        <f t="shared" si="197"/>
        <v>0</v>
      </c>
      <c r="F852" s="41">
        <v>4</v>
      </c>
      <c r="G852" s="41">
        <v>0</v>
      </c>
      <c r="H852" s="41"/>
      <c r="I852" s="41"/>
      <c r="J852" s="41"/>
      <c r="K852" s="41"/>
      <c r="L852" s="41">
        <f t="shared" si="198"/>
        <v>0</v>
      </c>
      <c r="M852" s="41">
        <f t="shared" si="198"/>
        <v>0</v>
      </c>
      <c r="N852" s="41"/>
      <c r="O852" s="41"/>
      <c r="P852" s="41"/>
      <c r="Q852" s="41"/>
      <c r="IP852" s="231"/>
      <c r="IQ852" s="231"/>
      <c r="IR852" s="231"/>
      <c r="IS852" s="231"/>
      <c r="IT852" s="231"/>
    </row>
    <row r="853" spans="1:254" s="228" customFormat="1" ht="28.5">
      <c r="A853" s="45" t="s">
        <v>907</v>
      </c>
      <c r="B853" s="46" t="s">
        <v>1952</v>
      </c>
      <c r="C853" s="45" t="s">
        <v>21</v>
      </c>
      <c r="D853" s="41">
        <f t="shared" si="197"/>
        <v>12</v>
      </c>
      <c r="E853" s="41">
        <f t="shared" si="197"/>
        <v>2</v>
      </c>
      <c r="F853" s="41">
        <v>12</v>
      </c>
      <c r="G853" s="41">
        <v>2</v>
      </c>
      <c r="H853" s="41"/>
      <c r="I853" s="41"/>
      <c r="J853" s="41"/>
      <c r="K853" s="41"/>
      <c r="L853" s="41">
        <f t="shared" si="198"/>
        <v>1</v>
      </c>
      <c r="M853" s="41">
        <f t="shared" si="198"/>
        <v>0</v>
      </c>
      <c r="N853" s="41">
        <v>1</v>
      </c>
      <c r="O853" s="41">
        <v>0</v>
      </c>
      <c r="P853" s="41"/>
      <c r="Q853" s="41"/>
      <c r="IP853" s="231"/>
      <c r="IQ853" s="231"/>
      <c r="IR853" s="231"/>
      <c r="IS853" s="231"/>
      <c r="IT853" s="231"/>
    </row>
    <row r="854" spans="1:254" s="228" customFormat="1">
      <c r="A854" s="33" t="s">
        <v>50</v>
      </c>
      <c r="B854" s="46" t="s">
        <v>51</v>
      </c>
      <c r="C854" s="45" t="s">
        <v>22</v>
      </c>
      <c r="D854" s="41">
        <f t="shared" si="197"/>
        <v>24</v>
      </c>
      <c r="E854" s="41">
        <f t="shared" si="197"/>
        <v>0</v>
      </c>
      <c r="F854" s="41"/>
      <c r="G854" s="41"/>
      <c r="H854" s="41">
        <v>24</v>
      </c>
      <c r="I854" s="41">
        <v>0</v>
      </c>
      <c r="J854" s="41"/>
      <c r="K854" s="41"/>
      <c r="L854" s="41">
        <f t="shared" si="198"/>
        <v>1</v>
      </c>
      <c r="M854" s="41">
        <f t="shared" si="198"/>
        <v>0</v>
      </c>
      <c r="N854" s="41">
        <v>1</v>
      </c>
      <c r="O854" s="41">
        <v>0</v>
      </c>
      <c r="P854" s="41"/>
      <c r="Q854" s="41"/>
      <c r="IP854" s="231"/>
      <c r="IQ854" s="231"/>
      <c r="IR854" s="231"/>
      <c r="IS854" s="231"/>
      <c r="IT854" s="231"/>
    </row>
    <row r="855" spans="1:254" s="228" customFormat="1">
      <c r="A855" s="41" t="s">
        <v>617</v>
      </c>
      <c r="B855" s="42" t="s">
        <v>596</v>
      </c>
      <c r="C855" s="45" t="s">
        <v>23</v>
      </c>
      <c r="D855" s="41">
        <f t="shared" si="197"/>
        <v>18</v>
      </c>
      <c r="E855" s="41">
        <f t="shared" si="197"/>
        <v>0</v>
      </c>
      <c r="F855" s="41"/>
      <c r="G855" s="41"/>
      <c r="H855" s="41">
        <v>18</v>
      </c>
      <c r="I855" s="41">
        <v>0</v>
      </c>
      <c r="J855" s="41"/>
      <c r="K855" s="41"/>
      <c r="L855" s="41">
        <f t="shared" si="198"/>
        <v>2</v>
      </c>
      <c r="M855" s="41">
        <f t="shared" si="198"/>
        <v>0</v>
      </c>
      <c r="N855" s="41"/>
      <c r="O855" s="41"/>
      <c r="P855" s="41">
        <v>2</v>
      </c>
      <c r="Q855" s="41">
        <v>0</v>
      </c>
      <c r="IP855" s="231"/>
      <c r="IQ855" s="231"/>
      <c r="IR855" s="231"/>
      <c r="IS855" s="231"/>
      <c r="IT855" s="231"/>
    </row>
    <row r="856" spans="1:254" s="228" customFormat="1">
      <c r="A856" s="33" t="s">
        <v>59</v>
      </c>
      <c r="B856" s="46" t="s">
        <v>1022</v>
      </c>
      <c r="C856" s="45" t="s">
        <v>24</v>
      </c>
      <c r="D856" s="41">
        <f t="shared" si="197"/>
        <v>39</v>
      </c>
      <c r="E856" s="41">
        <f t="shared" si="197"/>
        <v>17</v>
      </c>
      <c r="F856" s="41"/>
      <c r="G856" s="41"/>
      <c r="H856" s="41">
        <v>24</v>
      </c>
      <c r="I856" s="41">
        <v>3</v>
      </c>
      <c r="J856" s="41">
        <v>15</v>
      </c>
      <c r="K856" s="41">
        <v>14</v>
      </c>
      <c r="L856" s="41">
        <f t="shared" si="198"/>
        <v>3</v>
      </c>
      <c r="M856" s="41">
        <f t="shared" si="198"/>
        <v>0</v>
      </c>
      <c r="N856" s="41">
        <v>3</v>
      </c>
      <c r="O856" s="41">
        <v>0</v>
      </c>
      <c r="P856" s="41"/>
      <c r="Q856" s="41"/>
      <c r="IP856" s="231"/>
      <c r="IQ856" s="231"/>
      <c r="IR856" s="231"/>
      <c r="IS856" s="231"/>
      <c r="IT856" s="231"/>
    </row>
    <row r="857" spans="1:254" s="228" customFormat="1">
      <c r="A857" s="35" t="s">
        <v>123</v>
      </c>
      <c r="B857" s="259" t="s">
        <v>1849</v>
      </c>
      <c r="C857" s="45" t="s">
        <v>25</v>
      </c>
      <c r="D857" s="41">
        <f t="shared" si="197"/>
        <v>6</v>
      </c>
      <c r="E857" s="41">
        <f t="shared" si="197"/>
        <v>0</v>
      </c>
      <c r="F857" s="41"/>
      <c r="G857" s="41"/>
      <c r="H857" s="41">
        <v>6</v>
      </c>
      <c r="I857" s="41">
        <v>0</v>
      </c>
      <c r="J857" s="41"/>
      <c r="K857" s="41"/>
      <c r="L857" s="41">
        <f t="shared" si="198"/>
        <v>1</v>
      </c>
      <c r="M857" s="41">
        <f t="shared" si="198"/>
        <v>0</v>
      </c>
      <c r="N857" s="41">
        <v>1</v>
      </c>
      <c r="O857" s="41">
        <v>0</v>
      </c>
      <c r="P857" s="41"/>
      <c r="Q857" s="41"/>
      <c r="IP857" s="231"/>
      <c r="IQ857" s="231"/>
      <c r="IR857" s="231"/>
      <c r="IS857" s="231"/>
      <c r="IT857" s="231"/>
    </row>
    <row r="858" spans="1:254" s="228" customFormat="1">
      <c r="A858" s="41" t="s">
        <v>165</v>
      </c>
      <c r="B858" s="42" t="s">
        <v>166</v>
      </c>
      <c r="C858" s="45" t="s">
        <v>26</v>
      </c>
      <c r="D858" s="41">
        <f t="shared" si="197"/>
        <v>28</v>
      </c>
      <c r="E858" s="41">
        <f t="shared" si="197"/>
        <v>0</v>
      </c>
      <c r="F858" s="41"/>
      <c r="G858" s="41"/>
      <c r="H858" s="41">
        <v>28</v>
      </c>
      <c r="I858" s="41">
        <v>0</v>
      </c>
      <c r="J858" s="41"/>
      <c r="K858" s="41"/>
      <c r="L858" s="41">
        <f t="shared" si="198"/>
        <v>1</v>
      </c>
      <c r="M858" s="41">
        <f t="shared" si="198"/>
        <v>0</v>
      </c>
      <c r="N858" s="41">
        <v>1</v>
      </c>
      <c r="O858" s="41">
        <v>0</v>
      </c>
      <c r="P858" s="41"/>
      <c r="Q858" s="41"/>
      <c r="IP858" s="231"/>
      <c r="IQ858" s="231"/>
      <c r="IR858" s="231"/>
      <c r="IS858" s="231"/>
      <c r="IT858" s="231"/>
    </row>
    <row r="859" spans="1:254" s="228" customFormat="1">
      <c r="A859" s="308" t="s">
        <v>53</v>
      </c>
      <c r="B859" s="42" t="s">
        <v>54</v>
      </c>
      <c r="C859" s="45" t="s">
        <v>1803</v>
      </c>
      <c r="D859" s="41">
        <f t="shared" si="197"/>
        <v>30</v>
      </c>
      <c r="E859" s="41">
        <f t="shared" si="197"/>
        <v>27</v>
      </c>
      <c r="F859" s="41"/>
      <c r="G859" s="41"/>
      <c r="H859" s="41">
        <v>30</v>
      </c>
      <c r="I859" s="41">
        <v>27</v>
      </c>
      <c r="J859" s="41"/>
      <c r="K859" s="41"/>
      <c r="L859" s="41">
        <f t="shared" si="198"/>
        <v>1</v>
      </c>
      <c r="M859" s="41">
        <f t="shared" si="198"/>
        <v>1</v>
      </c>
      <c r="N859" s="41">
        <v>1</v>
      </c>
      <c r="O859" s="41">
        <v>1</v>
      </c>
      <c r="P859" s="41"/>
      <c r="Q859" s="41"/>
      <c r="IP859" s="231"/>
      <c r="IQ859" s="231"/>
      <c r="IR859" s="231"/>
      <c r="IS859" s="231"/>
      <c r="IT859" s="231"/>
    </row>
    <row r="860" spans="1:254" s="228" customFormat="1">
      <c r="A860" s="33" t="s">
        <v>62</v>
      </c>
      <c r="B860" s="259" t="s">
        <v>63</v>
      </c>
      <c r="C860" s="45" t="s">
        <v>27</v>
      </c>
      <c r="D860" s="41">
        <f t="shared" si="197"/>
        <v>57</v>
      </c>
      <c r="E860" s="41">
        <f t="shared" si="197"/>
        <v>55</v>
      </c>
      <c r="F860" s="41"/>
      <c r="G860" s="41"/>
      <c r="H860" s="41">
        <v>27</v>
      </c>
      <c r="I860" s="41">
        <v>27</v>
      </c>
      <c r="J860" s="41">
        <v>30</v>
      </c>
      <c r="K860" s="41">
        <v>28</v>
      </c>
      <c r="L860" s="41">
        <f t="shared" si="198"/>
        <v>1</v>
      </c>
      <c r="M860" s="41">
        <f t="shared" si="198"/>
        <v>1</v>
      </c>
      <c r="N860" s="41">
        <v>1</v>
      </c>
      <c r="O860" s="41">
        <v>1</v>
      </c>
      <c r="P860" s="41"/>
      <c r="Q860" s="41"/>
      <c r="IP860" s="231"/>
      <c r="IQ860" s="231"/>
      <c r="IR860" s="231"/>
      <c r="IS860" s="231"/>
      <c r="IT860" s="231"/>
    </row>
    <row r="861" spans="1:254" s="228" customFormat="1" ht="28.5">
      <c r="A861" s="41" t="s">
        <v>1411</v>
      </c>
      <c r="B861" s="259" t="s">
        <v>1995</v>
      </c>
      <c r="C861" s="45" t="s">
        <v>28</v>
      </c>
      <c r="D861" s="41">
        <f t="shared" si="197"/>
        <v>12</v>
      </c>
      <c r="E861" s="41">
        <f t="shared" si="197"/>
        <v>0</v>
      </c>
      <c r="F861" s="41"/>
      <c r="G861" s="41"/>
      <c r="H861" s="41">
        <v>12</v>
      </c>
      <c r="I861" s="41">
        <v>0</v>
      </c>
      <c r="J861" s="41"/>
      <c r="K861" s="41"/>
      <c r="L861" s="41">
        <f t="shared" si="198"/>
        <v>1</v>
      </c>
      <c r="M861" s="41">
        <f t="shared" si="198"/>
        <v>0</v>
      </c>
      <c r="N861" s="41">
        <v>1</v>
      </c>
      <c r="O861" s="41">
        <v>0</v>
      </c>
      <c r="P861" s="41"/>
      <c r="Q861" s="41"/>
      <c r="IP861" s="231"/>
      <c r="IQ861" s="231"/>
      <c r="IR861" s="231"/>
      <c r="IS861" s="231"/>
      <c r="IT861" s="231"/>
    </row>
    <row r="862" spans="1:254" s="228" customFormat="1">
      <c r="A862" s="35" t="s">
        <v>241</v>
      </c>
      <c r="B862" s="46" t="s">
        <v>204</v>
      </c>
      <c r="C862" s="45" t="s">
        <v>29</v>
      </c>
      <c r="D862" s="41">
        <f t="shared" si="197"/>
        <v>12</v>
      </c>
      <c r="E862" s="41">
        <f t="shared" si="197"/>
        <v>0</v>
      </c>
      <c r="F862" s="41"/>
      <c r="G862" s="41"/>
      <c r="H862" s="41">
        <v>12</v>
      </c>
      <c r="I862" s="41">
        <v>0</v>
      </c>
      <c r="J862" s="41"/>
      <c r="K862" s="41"/>
      <c r="L862" s="41">
        <f t="shared" si="198"/>
        <v>0</v>
      </c>
      <c r="M862" s="41">
        <f t="shared" si="198"/>
        <v>0</v>
      </c>
      <c r="N862" s="41"/>
      <c r="O862" s="41"/>
      <c r="P862" s="41"/>
      <c r="Q862" s="41"/>
      <c r="IP862" s="231"/>
      <c r="IQ862" s="231"/>
      <c r="IR862" s="231"/>
      <c r="IS862" s="231"/>
      <c r="IT862" s="231"/>
    </row>
    <row r="863" spans="1:254" s="228" customFormat="1">
      <c r="A863" s="45" t="s">
        <v>635</v>
      </c>
      <c r="B863" s="42" t="s">
        <v>666</v>
      </c>
      <c r="C863" s="45" t="s">
        <v>30</v>
      </c>
      <c r="D863" s="41">
        <f t="shared" si="197"/>
        <v>8</v>
      </c>
      <c r="E863" s="41">
        <f t="shared" si="197"/>
        <v>0</v>
      </c>
      <c r="F863" s="41"/>
      <c r="G863" s="41"/>
      <c r="H863" s="41">
        <v>8</v>
      </c>
      <c r="I863" s="41">
        <v>0</v>
      </c>
      <c r="J863" s="41"/>
      <c r="K863" s="41"/>
      <c r="L863" s="41">
        <f t="shared" si="198"/>
        <v>0</v>
      </c>
      <c r="M863" s="41">
        <f t="shared" si="198"/>
        <v>0</v>
      </c>
      <c r="N863" s="41"/>
      <c r="O863" s="41"/>
      <c r="P863" s="41"/>
      <c r="Q863" s="41"/>
      <c r="IP863" s="231"/>
      <c r="IQ863" s="231"/>
      <c r="IR863" s="231"/>
      <c r="IS863" s="231"/>
      <c r="IT863" s="231"/>
    </row>
    <row r="864" spans="1:254" s="228" customFormat="1" ht="28.5">
      <c r="A864" s="35" t="s">
        <v>1415</v>
      </c>
      <c r="B864" s="259" t="s">
        <v>408</v>
      </c>
      <c r="C864" s="45" t="s">
        <v>31</v>
      </c>
      <c r="D864" s="41">
        <f t="shared" si="197"/>
        <v>21</v>
      </c>
      <c r="E864" s="41">
        <f t="shared" si="197"/>
        <v>21</v>
      </c>
      <c r="F864" s="41"/>
      <c r="G864" s="41"/>
      <c r="H864" s="41">
        <v>21</v>
      </c>
      <c r="I864" s="41">
        <v>21</v>
      </c>
      <c r="J864" s="41"/>
      <c r="K864" s="41"/>
      <c r="L864" s="41">
        <f t="shared" si="198"/>
        <v>1</v>
      </c>
      <c r="M864" s="41">
        <f t="shared" si="198"/>
        <v>1</v>
      </c>
      <c r="N864" s="41"/>
      <c r="O864" s="41"/>
      <c r="P864" s="41">
        <v>1</v>
      </c>
      <c r="Q864" s="41">
        <v>1</v>
      </c>
      <c r="IP864" s="231"/>
      <c r="IQ864" s="231"/>
      <c r="IR864" s="231"/>
      <c r="IS864" s="231"/>
      <c r="IT864" s="231"/>
    </row>
    <row r="865" spans="1:254" s="228" customFormat="1">
      <c r="A865" s="33" t="s">
        <v>41</v>
      </c>
      <c r="B865" s="259" t="s">
        <v>42</v>
      </c>
      <c r="C865" s="45" t="s">
        <v>32</v>
      </c>
      <c r="D865" s="41">
        <f t="shared" si="197"/>
        <v>49</v>
      </c>
      <c r="E865" s="41">
        <f t="shared" si="197"/>
        <v>49</v>
      </c>
      <c r="F865" s="41"/>
      <c r="G865" s="41"/>
      <c r="H865" s="41">
        <v>29</v>
      </c>
      <c r="I865" s="41">
        <v>29</v>
      </c>
      <c r="J865" s="41">
        <v>20</v>
      </c>
      <c r="K865" s="41">
        <v>20</v>
      </c>
      <c r="L865" s="41">
        <f t="shared" si="198"/>
        <v>1</v>
      </c>
      <c r="M865" s="41">
        <f t="shared" si="198"/>
        <v>1</v>
      </c>
      <c r="N865" s="41">
        <v>1</v>
      </c>
      <c r="O865" s="41">
        <v>1</v>
      </c>
      <c r="P865" s="41"/>
      <c r="Q865" s="41"/>
      <c r="IP865" s="231"/>
      <c r="IQ865" s="231"/>
      <c r="IR865" s="231"/>
      <c r="IS865" s="231"/>
      <c r="IT865" s="231"/>
    </row>
    <row r="866" spans="1:254" s="228" customFormat="1">
      <c r="A866" s="45" t="s">
        <v>628</v>
      </c>
      <c r="B866" s="42" t="s">
        <v>327</v>
      </c>
      <c r="C866" s="45" t="s">
        <v>1827</v>
      </c>
      <c r="D866" s="41">
        <f t="shared" si="197"/>
        <v>22</v>
      </c>
      <c r="E866" s="41">
        <f t="shared" si="197"/>
        <v>22</v>
      </c>
      <c r="F866" s="41"/>
      <c r="G866" s="41"/>
      <c r="H866" s="41">
        <v>22</v>
      </c>
      <c r="I866" s="41">
        <v>22</v>
      </c>
      <c r="J866" s="41"/>
      <c r="K866" s="41"/>
      <c r="L866" s="41">
        <f t="shared" si="198"/>
        <v>0</v>
      </c>
      <c r="M866" s="41">
        <f t="shared" si="198"/>
        <v>0</v>
      </c>
      <c r="N866" s="41"/>
      <c r="O866" s="41"/>
      <c r="P866" s="41"/>
      <c r="Q866" s="41"/>
      <c r="IP866" s="231"/>
      <c r="IQ866" s="231"/>
      <c r="IR866" s="231"/>
      <c r="IS866" s="231"/>
      <c r="IT866" s="231"/>
    </row>
    <row r="867" spans="1:254" s="228" customFormat="1">
      <c r="A867" s="45" t="s">
        <v>65</v>
      </c>
      <c r="B867" s="42" t="s">
        <v>163</v>
      </c>
      <c r="C867" s="45" t="s">
        <v>33</v>
      </c>
      <c r="D867" s="41">
        <f t="shared" si="197"/>
        <v>27</v>
      </c>
      <c r="E867" s="41">
        <f t="shared" si="197"/>
        <v>0</v>
      </c>
      <c r="F867" s="41"/>
      <c r="G867" s="41"/>
      <c r="H867" s="41">
        <v>27</v>
      </c>
      <c r="I867" s="41">
        <v>0</v>
      </c>
      <c r="J867" s="41"/>
      <c r="K867" s="41"/>
      <c r="L867" s="41">
        <f t="shared" si="198"/>
        <v>0</v>
      </c>
      <c r="M867" s="41">
        <f t="shared" si="198"/>
        <v>0</v>
      </c>
      <c r="N867" s="41"/>
      <c r="O867" s="41"/>
      <c r="P867" s="41"/>
      <c r="Q867" s="41"/>
      <c r="IP867" s="231"/>
      <c r="IQ867" s="231"/>
      <c r="IR867" s="231"/>
      <c r="IS867" s="231"/>
      <c r="IT867" s="231"/>
    </row>
    <row r="868" spans="1:254" s="228" customFormat="1">
      <c r="A868" s="35" t="s">
        <v>186</v>
      </c>
      <c r="B868" s="259" t="s">
        <v>143</v>
      </c>
      <c r="C868" s="45" t="s">
        <v>34</v>
      </c>
      <c r="D868" s="41">
        <f t="shared" si="197"/>
        <v>28</v>
      </c>
      <c r="E868" s="41">
        <f t="shared" si="197"/>
        <v>0</v>
      </c>
      <c r="F868" s="41"/>
      <c r="G868" s="41"/>
      <c r="H868" s="41">
        <v>28</v>
      </c>
      <c r="I868" s="41">
        <v>0</v>
      </c>
      <c r="J868" s="41"/>
      <c r="K868" s="41"/>
      <c r="L868" s="41">
        <f t="shared" si="198"/>
        <v>0</v>
      </c>
      <c r="M868" s="41">
        <f t="shared" si="198"/>
        <v>0</v>
      </c>
      <c r="N868" s="41"/>
      <c r="O868" s="41"/>
      <c r="P868" s="41"/>
      <c r="Q868" s="41"/>
      <c r="IP868" s="231"/>
      <c r="IQ868" s="231"/>
      <c r="IR868" s="231"/>
      <c r="IS868" s="231"/>
      <c r="IT868" s="231"/>
    </row>
    <row r="869" spans="1:254" s="228" customFormat="1">
      <c r="A869" s="45" t="s">
        <v>250</v>
      </c>
      <c r="B869" s="46" t="s">
        <v>1422</v>
      </c>
      <c r="C869" s="45" t="s">
        <v>35</v>
      </c>
      <c r="D869" s="41">
        <f t="shared" si="197"/>
        <v>18</v>
      </c>
      <c r="E869" s="41">
        <f t="shared" si="197"/>
        <v>11</v>
      </c>
      <c r="F869" s="41"/>
      <c r="G869" s="41"/>
      <c r="H869" s="41">
        <v>18</v>
      </c>
      <c r="I869" s="41">
        <v>11</v>
      </c>
      <c r="J869" s="41"/>
      <c r="K869" s="41"/>
      <c r="L869" s="41">
        <f t="shared" si="198"/>
        <v>0</v>
      </c>
      <c r="M869" s="41">
        <f t="shared" si="198"/>
        <v>0</v>
      </c>
      <c r="N869" s="41"/>
      <c r="O869" s="41"/>
      <c r="P869" s="41"/>
      <c r="Q869" s="41"/>
      <c r="IP869" s="231"/>
      <c r="IQ869" s="231"/>
      <c r="IR869" s="231"/>
      <c r="IS869" s="231"/>
      <c r="IT869" s="231"/>
    </row>
    <row r="870" spans="1:254" s="228" customFormat="1">
      <c r="A870" s="35" t="s">
        <v>47</v>
      </c>
      <c r="B870" s="46" t="s">
        <v>48</v>
      </c>
      <c r="C870" s="45" t="s">
        <v>37</v>
      </c>
      <c r="D870" s="41">
        <f t="shared" si="197"/>
        <v>25</v>
      </c>
      <c r="E870" s="41">
        <f t="shared" si="197"/>
        <v>0</v>
      </c>
      <c r="F870" s="41"/>
      <c r="G870" s="41"/>
      <c r="H870" s="41">
        <v>10</v>
      </c>
      <c r="I870" s="41">
        <v>0</v>
      </c>
      <c r="J870" s="41">
        <v>15</v>
      </c>
      <c r="K870" s="41">
        <v>0</v>
      </c>
      <c r="L870" s="41">
        <f t="shared" si="198"/>
        <v>0</v>
      </c>
      <c r="M870" s="41">
        <f t="shared" si="198"/>
        <v>0</v>
      </c>
      <c r="N870" s="41"/>
      <c r="O870" s="41"/>
      <c r="P870" s="41"/>
      <c r="Q870" s="41"/>
      <c r="IP870" s="231"/>
      <c r="IQ870" s="231"/>
      <c r="IR870" s="231"/>
      <c r="IS870" s="231"/>
      <c r="IT870" s="231"/>
    </row>
    <row r="871" spans="1:254" s="228" customFormat="1">
      <c r="A871" s="45" t="s">
        <v>108</v>
      </c>
      <c r="B871" s="42" t="s">
        <v>1294</v>
      </c>
      <c r="C871" s="45" t="s">
        <v>1982</v>
      </c>
      <c r="D871" s="41">
        <f t="shared" si="197"/>
        <v>13</v>
      </c>
      <c r="E871" s="41">
        <f t="shared" si="197"/>
        <v>9</v>
      </c>
      <c r="F871" s="41"/>
      <c r="G871" s="41"/>
      <c r="H871" s="41">
        <v>13</v>
      </c>
      <c r="I871" s="41">
        <v>9</v>
      </c>
      <c r="J871" s="41"/>
      <c r="K871" s="41"/>
      <c r="L871" s="41">
        <f t="shared" si="198"/>
        <v>2</v>
      </c>
      <c r="M871" s="41">
        <f t="shared" si="198"/>
        <v>2</v>
      </c>
      <c r="N871" s="41"/>
      <c r="O871" s="41"/>
      <c r="P871" s="41">
        <v>2</v>
      </c>
      <c r="Q871" s="41">
        <v>2</v>
      </c>
      <c r="IP871" s="231"/>
      <c r="IQ871" s="231"/>
      <c r="IR871" s="231"/>
      <c r="IS871" s="231"/>
      <c r="IT871" s="231"/>
    </row>
    <row r="872" spans="1:254" s="228" customFormat="1" ht="42.75">
      <c r="A872" s="33" t="s">
        <v>1425</v>
      </c>
      <c r="B872" s="46" t="s">
        <v>427</v>
      </c>
      <c r="C872" s="45" t="s">
        <v>40</v>
      </c>
      <c r="D872" s="41">
        <f t="shared" si="197"/>
        <v>12</v>
      </c>
      <c r="E872" s="41">
        <f t="shared" si="197"/>
        <v>7</v>
      </c>
      <c r="F872" s="41"/>
      <c r="G872" s="41"/>
      <c r="H872" s="41">
        <v>12</v>
      </c>
      <c r="I872" s="41">
        <v>7</v>
      </c>
      <c r="J872" s="41"/>
      <c r="K872" s="41"/>
      <c r="L872" s="41">
        <f t="shared" si="198"/>
        <v>3</v>
      </c>
      <c r="M872" s="41">
        <f t="shared" si="198"/>
        <v>2</v>
      </c>
      <c r="N872" s="41"/>
      <c r="O872" s="41"/>
      <c r="P872" s="41">
        <v>3</v>
      </c>
      <c r="Q872" s="41">
        <v>2</v>
      </c>
      <c r="IP872" s="231"/>
      <c r="IQ872" s="231"/>
      <c r="IR872" s="231"/>
      <c r="IS872" s="231"/>
      <c r="IT872" s="231"/>
    </row>
    <row r="873" spans="1:254" s="228" customFormat="1">
      <c r="A873" s="45" t="s">
        <v>1428</v>
      </c>
      <c r="B873" s="46" t="s">
        <v>545</v>
      </c>
      <c r="C873" s="45" t="s">
        <v>43</v>
      </c>
      <c r="D873" s="41">
        <f t="shared" si="197"/>
        <v>15</v>
      </c>
      <c r="E873" s="41">
        <f t="shared" si="197"/>
        <v>0</v>
      </c>
      <c r="F873" s="41"/>
      <c r="G873" s="41"/>
      <c r="H873" s="41">
        <v>15</v>
      </c>
      <c r="I873" s="41">
        <v>0</v>
      </c>
      <c r="J873" s="41"/>
      <c r="K873" s="41"/>
      <c r="L873" s="41">
        <f t="shared" si="198"/>
        <v>0</v>
      </c>
      <c r="M873" s="41">
        <f t="shared" si="198"/>
        <v>0</v>
      </c>
      <c r="N873" s="41"/>
      <c r="O873" s="41"/>
      <c r="P873" s="41"/>
      <c r="Q873" s="41"/>
      <c r="IP873" s="231"/>
      <c r="IQ873" s="231"/>
      <c r="IR873" s="231"/>
      <c r="IS873" s="231"/>
      <c r="IT873" s="231"/>
    </row>
    <row r="874" spans="1:254" s="228" customFormat="1">
      <c r="A874" s="45" t="s">
        <v>258</v>
      </c>
      <c r="B874" s="46" t="s">
        <v>504</v>
      </c>
      <c r="C874" s="45" t="s">
        <v>46</v>
      </c>
      <c r="D874" s="41">
        <f t="shared" si="197"/>
        <v>17</v>
      </c>
      <c r="E874" s="41">
        <f t="shared" si="197"/>
        <v>0</v>
      </c>
      <c r="F874" s="41"/>
      <c r="G874" s="41"/>
      <c r="H874" s="41">
        <v>17</v>
      </c>
      <c r="I874" s="41">
        <v>0</v>
      </c>
      <c r="J874" s="41"/>
      <c r="K874" s="41"/>
      <c r="L874" s="41">
        <f t="shared" si="198"/>
        <v>0</v>
      </c>
      <c r="M874" s="41">
        <f t="shared" si="198"/>
        <v>0</v>
      </c>
      <c r="N874" s="41"/>
      <c r="O874" s="41"/>
      <c r="P874" s="41"/>
      <c r="Q874" s="41"/>
      <c r="IP874" s="231"/>
      <c r="IQ874" s="231"/>
      <c r="IR874" s="231"/>
      <c r="IS874" s="231"/>
      <c r="IT874" s="231"/>
    </row>
    <row r="875" spans="1:254" s="228" customFormat="1">
      <c r="A875" s="45" t="s">
        <v>1431</v>
      </c>
      <c r="B875" s="46" t="s">
        <v>1432</v>
      </c>
      <c r="C875" s="45" t="s">
        <v>49</v>
      </c>
      <c r="D875" s="41">
        <f t="shared" si="197"/>
        <v>21</v>
      </c>
      <c r="E875" s="41">
        <f t="shared" si="197"/>
        <v>20</v>
      </c>
      <c r="F875" s="41"/>
      <c r="G875" s="41"/>
      <c r="H875" s="41">
        <v>21</v>
      </c>
      <c r="I875" s="41">
        <v>20</v>
      </c>
      <c r="J875" s="41"/>
      <c r="K875" s="41"/>
      <c r="L875" s="41">
        <f t="shared" si="198"/>
        <v>3</v>
      </c>
      <c r="M875" s="41">
        <f t="shared" si="198"/>
        <v>3</v>
      </c>
      <c r="N875" s="41"/>
      <c r="O875" s="41"/>
      <c r="P875" s="41">
        <v>3</v>
      </c>
      <c r="Q875" s="41">
        <v>3</v>
      </c>
      <c r="IP875" s="231"/>
      <c r="IQ875" s="231"/>
      <c r="IR875" s="231"/>
      <c r="IS875" s="231"/>
      <c r="IT875" s="231"/>
    </row>
    <row r="876" spans="1:254" s="228" customFormat="1" ht="28.5">
      <c r="A876" s="45" t="s">
        <v>261</v>
      </c>
      <c r="B876" s="46" t="s">
        <v>262</v>
      </c>
      <c r="C876" s="45" t="s">
        <v>1996</v>
      </c>
      <c r="D876" s="41">
        <f t="shared" si="197"/>
        <v>15</v>
      </c>
      <c r="E876" s="41">
        <f t="shared" si="197"/>
        <v>3</v>
      </c>
      <c r="F876" s="41"/>
      <c r="G876" s="41"/>
      <c r="H876" s="41">
        <v>15</v>
      </c>
      <c r="I876" s="41">
        <v>3</v>
      </c>
      <c r="J876" s="41"/>
      <c r="K876" s="41"/>
      <c r="L876" s="41">
        <f t="shared" si="198"/>
        <v>0</v>
      </c>
      <c r="M876" s="41">
        <f t="shared" si="198"/>
        <v>0</v>
      </c>
      <c r="N876" s="41"/>
      <c r="O876" s="41"/>
      <c r="P876" s="41"/>
      <c r="Q876" s="41"/>
      <c r="IP876" s="231"/>
      <c r="IQ876" s="231"/>
      <c r="IR876" s="231"/>
      <c r="IS876" s="231"/>
      <c r="IT876" s="231"/>
    </row>
    <row r="877" spans="1:254" s="228" customFormat="1">
      <c r="A877" s="45" t="s">
        <v>1435</v>
      </c>
      <c r="B877" s="46" t="s">
        <v>112</v>
      </c>
      <c r="C877" s="45" t="s">
        <v>52</v>
      </c>
      <c r="D877" s="41">
        <f t="shared" si="197"/>
        <v>14</v>
      </c>
      <c r="E877" s="41">
        <f t="shared" si="197"/>
        <v>11</v>
      </c>
      <c r="F877" s="41"/>
      <c r="G877" s="41"/>
      <c r="H877" s="41">
        <v>14</v>
      </c>
      <c r="I877" s="41">
        <v>11</v>
      </c>
      <c r="J877" s="41"/>
      <c r="K877" s="41"/>
      <c r="L877" s="41">
        <f t="shared" si="198"/>
        <v>2</v>
      </c>
      <c r="M877" s="41">
        <f t="shared" si="198"/>
        <v>2</v>
      </c>
      <c r="N877" s="41"/>
      <c r="O877" s="41"/>
      <c r="P877" s="41">
        <v>2</v>
      </c>
      <c r="Q877" s="41">
        <v>2</v>
      </c>
      <c r="IP877" s="231"/>
      <c r="IQ877" s="231"/>
      <c r="IR877" s="231"/>
      <c r="IS877" s="231"/>
      <c r="IT877" s="231"/>
    </row>
    <row r="878" spans="1:254" s="228" customFormat="1" ht="28.5">
      <c r="A878" s="45" t="s">
        <v>1845</v>
      </c>
      <c r="B878" s="46" t="s">
        <v>2028</v>
      </c>
      <c r="C878" s="45" t="s">
        <v>1997</v>
      </c>
      <c r="D878" s="41">
        <f t="shared" si="197"/>
        <v>22</v>
      </c>
      <c r="E878" s="41">
        <f t="shared" si="197"/>
        <v>14</v>
      </c>
      <c r="F878" s="41"/>
      <c r="G878" s="41"/>
      <c r="H878" s="41">
        <v>22</v>
      </c>
      <c r="I878" s="41">
        <v>14</v>
      </c>
      <c r="J878" s="41"/>
      <c r="K878" s="41"/>
      <c r="L878" s="41">
        <f t="shared" si="198"/>
        <v>3</v>
      </c>
      <c r="M878" s="41">
        <f t="shared" si="198"/>
        <v>2</v>
      </c>
      <c r="N878" s="41"/>
      <c r="O878" s="41"/>
      <c r="P878" s="41">
        <v>3</v>
      </c>
      <c r="Q878" s="41">
        <v>2</v>
      </c>
      <c r="IP878" s="231"/>
      <c r="IQ878" s="231"/>
      <c r="IR878" s="231"/>
      <c r="IS878" s="231"/>
      <c r="IT878" s="231"/>
    </row>
    <row r="879" spans="1:254" s="228" customFormat="1">
      <c r="A879" s="45" t="s">
        <v>264</v>
      </c>
      <c r="B879" s="46" t="s">
        <v>265</v>
      </c>
      <c r="C879" s="45" t="s">
        <v>55</v>
      </c>
      <c r="D879" s="41">
        <f t="shared" si="197"/>
        <v>9</v>
      </c>
      <c r="E879" s="41">
        <f t="shared" si="197"/>
        <v>0</v>
      </c>
      <c r="F879" s="41"/>
      <c r="G879" s="41"/>
      <c r="H879" s="41">
        <v>9</v>
      </c>
      <c r="I879" s="41">
        <v>0</v>
      </c>
      <c r="J879" s="41"/>
      <c r="K879" s="41"/>
      <c r="L879" s="41">
        <f t="shared" si="198"/>
        <v>0</v>
      </c>
      <c r="M879" s="41">
        <f t="shared" si="198"/>
        <v>0</v>
      </c>
      <c r="N879" s="41"/>
      <c r="O879" s="41"/>
      <c r="P879" s="41"/>
      <c r="Q879" s="41"/>
      <c r="IP879" s="231"/>
      <c r="IQ879" s="231"/>
      <c r="IR879" s="231"/>
      <c r="IS879" s="231"/>
      <c r="IT879" s="231"/>
    </row>
    <row r="880" spans="1:254" s="228" customFormat="1" ht="15.75" customHeight="1">
      <c r="A880" s="287" t="s">
        <v>2029</v>
      </c>
      <c r="B880" s="287"/>
      <c r="C880" s="287"/>
      <c r="D880" s="250">
        <f>+D881+D902+D914+D930</f>
        <v>1826</v>
      </c>
      <c r="E880" s="250">
        <f t="shared" ref="E880:Q880" si="199">+E881+E902+E914+E930</f>
        <v>676</v>
      </c>
      <c r="F880" s="250">
        <f t="shared" si="199"/>
        <v>599</v>
      </c>
      <c r="G880" s="250">
        <f t="shared" si="199"/>
        <v>253</v>
      </c>
      <c r="H880" s="250">
        <f t="shared" si="199"/>
        <v>647</v>
      </c>
      <c r="I880" s="250">
        <f t="shared" si="199"/>
        <v>235</v>
      </c>
      <c r="J880" s="250">
        <f t="shared" si="199"/>
        <v>580</v>
      </c>
      <c r="K880" s="250">
        <f t="shared" si="199"/>
        <v>188</v>
      </c>
      <c r="L880" s="250">
        <f t="shared" si="199"/>
        <v>207</v>
      </c>
      <c r="M880" s="250">
        <f t="shared" si="199"/>
        <v>79</v>
      </c>
      <c r="N880" s="250">
        <f t="shared" si="199"/>
        <v>136</v>
      </c>
      <c r="O880" s="250">
        <f t="shared" si="199"/>
        <v>39</v>
      </c>
      <c r="P880" s="250">
        <f t="shared" si="199"/>
        <v>71</v>
      </c>
      <c r="Q880" s="250">
        <f t="shared" si="199"/>
        <v>40</v>
      </c>
      <c r="IP880" s="231"/>
      <c r="IQ880" s="231"/>
      <c r="IR880" s="231"/>
      <c r="IS880" s="231"/>
      <c r="IT880" s="231"/>
    </row>
    <row r="881" spans="1:254" s="228" customFormat="1" ht="18" customHeight="1">
      <c r="A881" s="269" t="s">
        <v>2030</v>
      </c>
      <c r="B881" s="269"/>
      <c r="C881" s="269"/>
      <c r="D881" s="250">
        <f>SUM(D882:D901)</f>
        <v>945</v>
      </c>
      <c r="E881" s="250">
        <f t="shared" ref="E881:Q881" si="200">SUM(E882:E901)</f>
        <v>353</v>
      </c>
      <c r="F881" s="250">
        <f t="shared" si="200"/>
        <v>298</v>
      </c>
      <c r="G881" s="250">
        <f t="shared" si="200"/>
        <v>127</v>
      </c>
      <c r="H881" s="250">
        <f t="shared" si="200"/>
        <v>125</v>
      </c>
      <c r="I881" s="250">
        <f t="shared" si="200"/>
        <v>43</v>
      </c>
      <c r="J881" s="250">
        <f t="shared" si="200"/>
        <v>522</v>
      </c>
      <c r="K881" s="250">
        <f t="shared" si="200"/>
        <v>183</v>
      </c>
      <c r="L881" s="250">
        <f t="shared" si="200"/>
        <v>41</v>
      </c>
      <c r="M881" s="250">
        <f t="shared" si="200"/>
        <v>13</v>
      </c>
      <c r="N881" s="250">
        <f t="shared" si="200"/>
        <v>41</v>
      </c>
      <c r="O881" s="250">
        <f t="shared" si="200"/>
        <v>13</v>
      </c>
      <c r="P881" s="250">
        <f t="shared" si="200"/>
        <v>0</v>
      </c>
      <c r="Q881" s="250">
        <f t="shared" si="200"/>
        <v>0</v>
      </c>
      <c r="IP881" s="231"/>
      <c r="IQ881" s="231"/>
      <c r="IR881" s="231"/>
      <c r="IS881" s="231"/>
      <c r="IT881" s="231"/>
    </row>
    <row r="882" spans="1:254" s="228" customFormat="1">
      <c r="A882" s="33" t="s">
        <v>59</v>
      </c>
      <c r="B882" s="46" t="s">
        <v>1022</v>
      </c>
      <c r="C882" s="5" t="s">
        <v>14</v>
      </c>
      <c r="D882" s="41">
        <f>+F882+H882+J882</f>
        <v>69</v>
      </c>
      <c r="E882" s="41">
        <f>+G882+I882+K882</f>
        <v>29</v>
      </c>
      <c r="F882" s="41"/>
      <c r="G882" s="41"/>
      <c r="H882" s="41">
        <v>13</v>
      </c>
      <c r="I882" s="41">
        <v>2</v>
      </c>
      <c r="J882" s="41">
        <v>56</v>
      </c>
      <c r="K882" s="41">
        <v>27</v>
      </c>
      <c r="L882" s="41">
        <f>+N882+P882</f>
        <v>6</v>
      </c>
      <c r="M882" s="41">
        <f>+O882+Q882</f>
        <v>2</v>
      </c>
      <c r="N882" s="41">
        <v>6</v>
      </c>
      <c r="O882" s="41">
        <v>2</v>
      </c>
      <c r="P882" s="41"/>
      <c r="Q882" s="41"/>
      <c r="IP882" s="231"/>
      <c r="IQ882" s="231"/>
      <c r="IR882" s="231"/>
      <c r="IS882" s="231"/>
      <c r="IT882" s="231"/>
    </row>
    <row r="883" spans="1:254" s="228" customFormat="1">
      <c r="A883" s="33" t="s">
        <v>50</v>
      </c>
      <c r="B883" s="46" t="s">
        <v>51</v>
      </c>
      <c r="C883" s="5" t="s">
        <v>15</v>
      </c>
      <c r="D883" s="41">
        <f t="shared" ref="D883:E901" si="201">+F883+H883+J883</f>
        <v>45</v>
      </c>
      <c r="E883" s="41">
        <f t="shared" si="201"/>
        <v>5</v>
      </c>
      <c r="F883" s="41"/>
      <c r="G883" s="41"/>
      <c r="H883" s="309"/>
      <c r="I883" s="309"/>
      <c r="J883" s="41">
        <v>45</v>
      </c>
      <c r="K883" s="41">
        <v>5</v>
      </c>
      <c r="L883" s="41">
        <f t="shared" ref="L883:M901" si="202">+N883+P883</f>
        <v>3</v>
      </c>
      <c r="M883" s="41">
        <f t="shared" si="202"/>
        <v>0</v>
      </c>
      <c r="N883" s="41">
        <v>3</v>
      </c>
      <c r="O883" s="41"/>
      <c r="P883" s="41"/>
      <c r="Q883" s="41"/>
      <c r="IP883" s="231"/>
      <c r="IQ883" s="231"/>
      <c r="IR883" s="231"/>
      <c r="IS883" s="231"/>
      <c r="IT883" s="231"/>
    </row>
    <row r="884" spans="1:254" s="228" customFormat="1">
      <c r="A884" s="288" t="s">
        <v>65</v>
      </c>
      <c r="B884" s="310" t="s">
        <v>163</v>
      </c>
      <c r="C884" s="5" t="s">
        <v>16</v>
      </c>
      <c r="D884" s="41">
        <f t="shared" si="201"/>
        <v>79</v>
      </c>
      <c r="E884" s="41">
        <f t="shared" si="201"/>
        <v>9</v>
      </c>
      <c r="F884" s="41"/>
      <c r="G884" s="41"/>
      <c r="H884" s="41">
        <v>26</v>
      </c>
      <c r="I884" s="41">
        <v>1</v>
      </c>
      <c r="J884" s="41">
        <v>53</v>
      </c>
      <c r="K884" s="41">
        <v>8</v>
      </c>
      <c r="L884" s="41">
        <f t="shared" si="202"/>
        <v>19</v>
      </c>
      <c r="M884" s="41">
        <f t="shared" si="202"/>
        <v>1</v>
      </c>
      <c r="N884" s="41">
        <v>19</v>
      </c>
      <c r="O884" s="41">
        <v>1</v>
      </c>
      <c r="P884" s="41"/>
      <c r="Q884" s="41"/>
      <c r="IP884" s="231"/>
      <c r="IQ884" s="231"/>
      <c r="IR884" s="231"/>
      <c r="IS884" s="231"/>
      <c r="IT884" s="231"/>
    </row>
    <row r="885" spans="1:254" s="228" customFormat="1">
      <c r="A885" s="35" t="s">
        <v>165</v>
      </c>
      <c r="B885" s="259" t="s">
        <v>80</v>
      </c>
      <c r="C885" s="5" t="s">
        <v>17</v>
      </c>
      <c r="D885" s="41">
        <f t="shared" si="201"/>
        <v>73</v>
      </c>
      <c r="E885" s="41">
        <f t="shared" si="201"/>
        <v>7</v>
      </c>
      <c r="F885" s="41"/>
      <c r="G885" s="41"/>
      <c r="H885" s="41">
        <v>13</v>
      </c>
      <c r="I885" s="41">
        <v>1</v>
      </c>
      <c r="J885" s="41">
        <v>60</v>
      </c>
      <c r="K885" s="41">
        <v>6</v>
      </c>
      <c r="L885" s="41">
        <f t="shared" si="202"/>
        <v>0</v>
      </c>
      <c r="M885" s="41">
        <f t="shared" si="202"/>
        <v>0</v>
      </c>
      <c r="N885" s="41"/>
      <c r="O885" s="41"/>
      <c r="P885" s="41"/>
      <c r="Q885" s="41"/>
      <c r="IP885" s="231"/>
      <c r="IQ885" s="231"/>
      <c r="IR885" s="231"/>
      <c r="IS885" s="231"/>
      <c r="IT885" s="231"/>
    </row>
    <row r="886" spans="1:254" s="228" customFormat="1">
      <c r="A886" s="35" t="s">
        <v>47</v>
      </c>
      <c r="B886" s="46" t="s">
        <v>48</v>
      </c>
      <c r="C886" s="5" t="s">
        <v>21</v>
      </c>
      <c r="D886" s="41">
        <f t="shared" si="201"/>
        <v>49</v>
      </c>
      <c r="E886" s="41">
        <f t="shared" si="201"/>
        <v>7</v>
      </c>
      <c r="F886" s="41"/>
      <c r="G886" s="41"/>
      <c r="H886" s="41">
        <v>14</v>
      </c>
      <c r="I886" s="41">
        <v>2</v>
      </c>
      <c r="J886" s="41">
        <v>35</v>
      </c>
      <c r="K886" s="41">
        <v>5</v>
      </c>
      <c r="L886" s="41">
        <f t="shared" si="202"/>
        <v>1</v>
      </c>
      <c r="M886" s="41">
        <f t="shared" si="202"/>
        <v>0</v>
      </c>
      <c r="N886" s="41">
        <v>1</v>
      </c>
      <c r="O886" s="41"/>
      <c r="P886" s="41"/>
      <c r="Q886" s="41"/>
      <c r="IP886" s="231"/>
      <c r="IQ886" s="231"/>
      <c r="IR886" s="231"/>
      <c r="IS886" s="231"/>
      <c r="IT886" s="231"/>
    </row>
    <row r="887" spans="1:254" s="228" customFormat="1">
      <c r="A887" s="35" t="s">
        <v>1335</v>
      </c>
      <c r="B887" s="259" t="s">
        <v>1336</v>
      </c>
      <c r="C887" s="5" t="s">
        <v>22</v>
      </c>
      <c r="D887" s="41">
        <f t="shared" si="201"/>
        <v>13</v>
      </c>
      <c r="E887" s="41">
        <f t="shared" si="201"/>
        <v>4</v>
      </c>
      <c r="F887" s="41"/>
      <c r="G887" s="41"/>
      <c r="H887" s="41">
        <v>13</v>
      </c>
      <c r="I887" s="41">
        <v>4</v>
      </c>
      <c r="J887" s="41"/>
      <c r="K887" s="41"/>
      <c r="L887" s="41">
        <f t="shared" si="202"/>
        <v>0</v>
      </c>
      <c r="M887" s="41">
        <f t="shared" si="202"/>
        <v>0</v>
      </c>
      <c r="N887" s="41"/>
      <c r="O887" s="41"/>
      <c r="P887" s="41"/>
      <c r="Q887" s="41"/>
      <c r="IP887" s="231"/>
      <c r="IQ887" s="231"/>
      <c r="IR887" s="231"/>
      <c r="IS887" s="231"/>
      <c r="IT887" s="231"/>
    </row>
    <row r="888" spans="1:254" s="228" customFormat="1" ht="28.5">
      <c r="A888" s="35" t="s">
        <v>1415</v>
      </c>
      <c r="B888" s="259" t="s">
        <v>408</v>
      </c>
      <c r="C888" s="5" t="s">
        <v>23</v>
      </c>
      <c r="D888" s="41">
        <f t="shared" si="201"/>
        <v>26</v>
      </c>
      <c r="E888" s="41">
        <f t="shared" si="201"/>
        <v>11</v>
      </c>
      <c r="F888" s="41"/>
      <c r="G888" s="41"/>
      <c r="H888" s="309"/>
      <c r="I888" s="309"/>
      <c r="J888" s="41">
        <v>26</v>
      </c>
      <c r="K888" s="41">
        <v>11</v>
      </c>
      <c r="L888" s="41">
        <f t="shared" si="202"/>
        <v>0</v>
      </c>
      <c r="M888" s="41">
        <f t="shared" si="202"/>
        <v>0</v>
      </c>
      <c r="N888" s="41"/>
      <c r="O888" s="41"/>
      <c r="P888" s="41"/>
      <c r="Q888" s="41"/>
      <c r="IP888" s="231"/>
      <c r="IQ888" s="231"/>
      <c r="IR888" s="231"/>
      <c r="IS888" s="231"/>
      <c r="IT888" s="231"/>
    </row>
    <row r="889" spans="1:254" s="228" customFormat="1">
      <c r="A889" s="33" t="s">
        <v>53</v>
      </c>
      <c r="B889" s="46" t="s">
        <v>173</v>
      </c>
      <c r="C889" s="5" t="s">
        <v>24</v>
      </c>
      <c r="D889" s="41">
        <f t="shared" si="201"/>
        <v>76</v>
      </c>
      <c r="E889" s="41">
        <f t="shared" si="201"/>
        <v>39</v>
      </c>
      <c r="F889" s="41"/>
      <c r="G889" s="41"/>
      <c r="H889" s="41">
        <v>25</v>
      </c>
      <c r="I889" s="41">
        <v>12</v>
      </c>
      <c r="J889" s="41">
        <v>51</v>
      </c>
      <c r="K889" s="41">
        <v>27</v>
      </c>
      <c r="L889" s="41">
        <f t="shared" si="202"/>
        <v>9</v>
      </c>
      <c r="M889" s="41">
        <f t="shared" si="202"/>
        <v>7</v>
      </c>
      <c r="N889" s="41">
        <v>9</v>
      </c>
      <c r="O889" s="41">
        <v>7</v>
      </c>
      <c r="P889" s="41"/>
      <c r="Q889" s="41"/>
      <c r="IP889" s="231"/>
      <c r="IQ889" s="231"/>
      <c r="IR889" s="231"/>
      <c r="IS889" s="231"/>
      <c r="IT889" s="231"/>
    </row>
    <row r="890" spans="1:254" s="228" customFormat="1">
      <c r="A890" s="33" t="s">
        <v>62</v>
      </c>
      <c r="B890" s="259" t="s">
        <v>63</v>
      </c>
      <c r="C890" s="5" t="s">
        <v>25</v>
      </c>
      <c r="D890" s="41">
        <f t="shared" si="201"/>
        <v>43</v>
      </c>
      <c r="E890" s="41">
        <f t="shared" si="201"/>
        <v>20</v>
      </c>
      <c r="F890" s="41"/>
      <c r="G890" s="41"/>
      <c r="H890" s="41">
        <v>14</v>
      </c>
      <c r="I890" s="41">
        <v>14</v>
      </c>
      <c r="J890" s="41">
        <v>29</v>
      </c>
      <c r="K890" s="41">
        <v>6</v>
      </c>
      <c r="L890" s="41">
        <f t="shared" si="202"/>
        <v>0</v>
      </c>
      <c r="M890" s="41">
        <f t="shared" si="202"/>
        <v>0</v>
      </c>
      <c r="N890" s="41"/>
      <c r="O890" s="41"/>
      <c r="P890" s="41"/>
      <c r="Q890" s="41"/>
      <c r="IP890" s="231"/>
      <c r="IQ890" s="231"/>
      <c r="IR890" s="231"/>
      <c r="IS890" s="231"/>
      <c r="IT890" s="231"/>
    </row>
    <row r="891" spans="1:254" s="228" customFormat="1">
      <c r="A891" s="288" t="s">
        <v>628</v>
      </c>
      <c r="B891" s="310" t="s">
        <v>83</v>
      </c>
      <c r="C891" s="5" t="s">
        <v>26</v>
      </c>
      <c r="D891" s="41">
        <f t="shared" si="201"/>
        <v>38</v>
      </c>
      <c r="E891" s="41">
        <f t="shared" si="201"/>
        <v>31</v>
      </c>
      <c r="F891" s="41"/>
      <c r="G891" s="41"/>
      <c r="H891" s="41">
        <v>7</v>
      </c>
      <c r="I891" s="41">
        <v>7</v>
      </c>
      <c r="J891" s="41">
        <v>31</v>
      </c>
      <c r="K891" s="41">
        <v>24</v>
      </c>
      <c r="L891" s="41">
        <f t="shared" si="202"/>
        <v>3</v>
      </c>
      <c r="M891" s="41">
        <f t="shared" si="202"/>
        <v>3</v>
      </c>
      <c r="N891" s="41">
        <v>3</v>
      </c>
      <c r="O891" s="41">
        <v>3</v>
      </c>
      <c r="P891" s="41"/>
      <c r="Q891" s="41"/>
      <c r="IP891" s="231"/>
      <c r="IQ891" s="231"/>
      <c r="IR891" s="231"/>
      <c r="IS891" s="231"/>
      <c r="IT891" s="231"/>
    </row>
    <row r="892" spans="1:254" s="228" customFormat="1" ht="28.5">
      <c r="A892" s="33" t="s">
        <v>98</v>
      </c>
      <c r="B892" s="259" t="s">
        <v>1186</v>
      </c>
      <c r="C892" s="5" t="s">
        <v>1803</v>
      </c>
      <c r="D892" s="41">
        <f t="shared" si="201"/>
        <v>50</v>
      </c>
      <c r="E892" s="41">
        <f t="shared" si="201"/>
        <v>22</v>
      </c>
      <c r="F892" s="41"/>
      <c r="G892" s="41"/>
      <c r="H892" s="271"/>
      <c r="I892" s="271"/>
      <c r="J892" s="41">
        <v>50</v>
      </c>
      <c r="K892" s="41">
        <v>22</v>
      </c>
      <c r="L892" s="41">
        <f t="shared" si="202"/>
        <v>0</v>
      </c>
      <c r="M892" s="41">
        <f t="shared" si="202"/>
        <v>0</v>
      </c>
      <c r="N892" s="41"/>
      <c r="O892" s="41"/>
      <c r="P892" s="41"/>
      <c r="Q892" s="41"/>
      <c r="IP892" s="231"/>
      <c r="IQ892" s="231"/>
      <c r="IR892" s="231"/>
      <c r="IS892" s="231"/>
      <c r="IT892" s="231"/>
    </row>
    <row r="893" spans="1:254" s="228" customFormat="1">
      <c r="A893" s="35" t="s">
        <v>1455</v>
      </c>
      <c r="B893" s="259" t="s">
        <v>212</v>
      </c>
      <c r="C893" s="5" t="s">
        <v>27</v>
      </c>
      <c r="D893" s="41">
        <f t="shared" si="201"/>
        <v>29</v>
      </c>
      <c r="E893" s="41">
        <f t="shared" si="201"/>
        <v>9</v>
      </c>
      <c r="F893" s="41"/>
      <c r="G893" s="41"/>
      <c r="H893" s="271"/>
      <c r="I893" s="271"/>
      <c r="J893" s="41">
        <v>29</v>
      </c>
      <c r="K893" s="41">
        <v>9</v>
      </c>
      <c r="L893" s="41">
        <f t="shared" si="202"/>
        <v>0</v>
      </c>
      <c r="M893" s="41">
        <f t="shared" si="202"/>
        <v>0</v>
      </c>
      <c r="N893" s="41"/>
      <c r="O893" s="41"/>
      <c r="P893" s="41"/>
      <c r="Q893" s="41"/>
      <c r="IP893" s="231"/>
      <c r="IQ893" s="231"/>
      <c r="IR893" s="231"/>
      <c r="IS893" s="231"/>
      <c r="IT893" s="231"/>
    </row>
    <row r="894" spans="1:254" s="228" customFormat="1" ht="28.5">
      <c r="A894" s="281" t="s">
        <v>1361</v>
      </c>
      <c r="B894" s="46" t="s">
        <v>437</v>
      </c>
      <c r="C894" s="5" t="s">
        <v>28</v>
      </c>
      <c r="D894" s="41">
        <f t="shared" si="201"/>
        <v>37</v>
      </c>
      <c r="E894" s="41">
        <f t="shared" si="201"/>
        <v>15</v>
      </c>
      <c r="F894" s="41"/>
      <c r="G894" s="41"/>
      <c r="H894" s="271"/>
      <c r="I894" s="271"/>
      <c r="J894" s="41">
        <v>37</v>
      </c>
      <c r="K894" s="41">
        <v>15</v>
      </c>
      <c r="L894" s="41">
        <f t="shared" si="202"/>
        <v>0</v>
      </c>
      <c r="M894" s="41">
        <f t="shared" si="202"/>
        <v>0</v>
      </c>
      <c r="N894" s="41"/>
      <c r="O894" s="41"/>
      <c r="P894" s="41"/>
      <c r="Q894" s="41"/>
      <c r="IP894" s="231"/>
      <c r="IQ894" s="231"/>
      <c r="IR894" s="231"/>
      <c r="IS894" s="231"/>
      <c r="IT894" s="231"/>
    </row>
    <row r="895" spans="1:254" s="228" customFormat="1">
      <c r="A895" s="33" t="s">
        <v>41</v>
      </c>
      <c r="B895" s="259" t="s">
        <v>42</v>
      </c>
      <c r="C895" s="5" t="s">
        <v>29</v>
      </c>
      <c r="D895" s="41">
        <f t="shared" si="201"/>
        <v>20</v>
      </c>
      <c r="E895" s="41">
        <f t="shared" si="201"/>
        <v>18</v>
      </c>
      <c r="F895" s="41"/>
      <c r="G895" s="309"/>
      <c r="H895" s="271"/>
      <c r="I895" s="271"/>
      <c r="J895" s="41">
        <v>20</v>
      </c>
      <c r="K895" s="41">
        <v>18</v>
      </c>
      <c r="L895" s="41">
        <f t="shared" si="202"/>
        <v>0</v>
      </c>
      <c r="M895" s="41">
        <f t="shared" si="202"/>
        <v>0</v>
      </c>
      <c r="N895" s="41"/>
      <c r="O895" s="271"/>
      <c r="P895" s="41"/>
      <c r="Q895" s="41"/>
      <c r="IP895" s="231"/>
      <c r="IQ895" s="231"/>
      <c r="IR895" s="231"/>
      <c r="IS895" s="231"/>
      <c r="IT895" s="231"/>
    </row>
    <row r="896" spans="1:254" s="228" customFormat="1">
      <c r="A896" s="288" t="s">
        <v>1398</v>
      </c>
      <c r="B896" s="46" t="s">
        <v>896</v>
      </c>
      <c r="C896" s="5" t="s">
        <v>30</v>
      </c>
      <c r="D896" s="41">
        <f t="shared" si="201"/>
        <v>60</v>
      </c>
      <c r="E896" s="41">
        <f t="shared" si="201"/>
        <v>7</v>
      </c>
      <c r="F896" s="281">
        <v>60</v>
      </c>
      <c r="G896" s="41">
        <v>7</v>
      </c>
      <c r="H896" s="41"/>
      <c r="I896" s="41"/>
      <c r="J896" s="41"/>
      <c r="K896" s="41"/>
      <c r="L896" s="41">
        <f t="shared" si="202"/>
        <v>0</v>
      </c>
      <c r="M896" s="41">
        <f t="shared" si="202"/>
        <v>0</v>
      </c>
      <c r="N896" s="41"/>
      <c r="O896" s="41"/>
      <c r="P896" s="41"/>
      <c r="Q896" s="41"/>
      <c r="IP896" s="231"/>
      <c r="IQ896" s="231"/>
      <c r="IR896" s="231"/>
      <c r="IS896" s="231"/>
      <c r="IT896" s="231"/>
    </row>
    <row r="897" spans="1:254" s="228" customFormat="1">
      <c r="A897" s="281" t="s">
        <v>1462</v>
      </c>
      <c r="B897" s="46" t="s">
        <v>905</v>
      </c>
      <c r="C897" s="5" t="s">
        <v>31</v>
      </c>
      <c r="D897" s="41">
        <f t="shared" si="201"/>
        <v>57</v>
      </c>
      <c r="E897" s="41">
        <f t="shared" si="201"/>
        <v>3</v>
      </c>
      <c r="F897" s="281">
        <v>57</v>
      </c>
      <c r="G897" s="41">
        <v>3</v>
      </c>
      <c r="H897" s="271"/>
      <c r="I897" s="271"/>
      <c r="J897" s="41"/>
      <c r="K897" s="41"/>
      <c r="L897" s="41">
        <f t="shared" si="202"/>
        <v>0</v>
      </c>
      <c r="M897" s="41">
        <f t="shared" si="202"/>
        <v>0</v>
      </c>
      <c r="N897" s="41"/>
      <c r="O897" s="41"/>
      <c r="P897" s="41"/>
      <c r="Q897" s="41"/>
      <c r="IP897" s="231"/>
      <c r="IQ897" s="231"/>
      <c r="IR897" s="231"/>
      <c r="IS897" s="231"/>
      <c r="IT897" s="231"/>
    </row>
    <row r="898" spans="1:254" s="228" customFormat="1">
      <c r="A898" s="41" t="s">
        <v>1465</v>
      </c>
      <c r="B898" s="259" t="s">
        <v>902</v>
      </c>
      <c r="C898" s="5" t="s">
        <v>32</v>
      </c>
      <c r="D898" s="41">
        <f t="shared" si="201"/>
        <v>47</v>
      </c>
      <c r="E898" s="41">
        <f t="shared" si="201"/>
        <v>4</v>
      </c>
      <c r="F898" s="281">
        <v>47</v>
      </c>
      <c r="G898" s="41">
        <v>4</v>
      </c>
      <c r="H898" s="271"/>
      <c r="I898" s="271"/>
      <c r="J898" s="41"/>
      <c r="K898" s="41"/>
      <c r="L898" s="41">
        <f t="shared" si="202"/>
        <v>0</v>
      </c>
      <c r="M898" s="41">
        <f t="shared" si="202"/>
        <v>0</v>
      </c>
      <c r="N898" s="41"/>
      <c r="O898" s="41"/>
      <c r="P898" s="41"/>
      <c r="Q898" s="41"/>
      <c r="IP898" s="231"/>
      <c r="IQ898" s="231"/>
      <c r="IR898" s="231"/>
      <c r="IS898" s="231"/>
      <c r="IT898" s="231"/>
    </row>
    <row r="899" spans="1:254" s="228" customFormat="1">
      <c r="A899" s="288" t="s">
        <v>1376</v>
      </c>
      <c r="B899" s="259" t="s">
        <v>1377</v>
      </c>
      <c r="C899" s="5" t="s">
        <v>1827</v>
      </c>
      <c r="D899" s="41">
        <f t="shared" si="201"/>
        <v>49</v>
      </c>
      <c r="E899" s="41">
        <f t="shared" si="201"/>
        <v>43</v>
      </c>
      <c r="F899" s="281">
        <v>49</v>
      </c>
      <c r="G899" s="41">
        <v>43</v>
      </c>
      <c r="H899" s="271"/>
      <c r="I899" s="271"/>
      <c r="J899" s="41"/>
      <c r="K899" s="41"/>
      <c r="L899" s="41">
        <f t="shared" si="202"/>
        <v>0</v>
      </c>
      <c r="M899" s="41">
        <f t="shared" si="202"/>
        <v>0</v>
      </c>
      <c r="N899" s="41"/>
      <c r="O899" s="41"/>
      <c r="P899" s="41"/>
      <c r="Q899" s="41"/>
      <c r="IP899" s="231"/>
      <c r="IQ899" s="231"/>
      <c r="IR899" s="231"/>
      <c r="IS899" s="231"/>
      <c r="IT899" s="231"/>
    </row>
    <row r="900" spans="1:254" s="228" customFormat="1">
      <c r="A900" s="288" t="s">
        <v>1379</v>
      </c>
      <c r="B900" s="259" t="s">
        <v>1380</v>
      </c>
      <c r="C900" s="5" t="s">
        <v>33</v>
      </c>
      <c r="D900" s="41">
        <f t="shared" si="201"/>
        <v>37</v>
      </c>
      <c r="E900" s="41">
        <f t="shared" si="201"/>
        <v>37</v>
      </c>
      <c r="F900" s="281">
        <v>37</v>
      </c>
      <c r="G900" s="41">
        <v>37</v>
      </c>
      <c r="H900" s="271"/>
      <c r="I900" s="271"/>
      <c r="J900" s="41"/>
      <c r="K900" s="41"/>
      <c r="L900" s="41">
        <f t="shared" si="202"/>
        <v>0</v>
      </c>
      <c r="M900" s="41">
        <f t="shared" si="202"/>
        <v>0</v>
      </c>
      <c r="N900" s="41"/>
      <c r="O900" s="41"/>
      <c r="P900" s="41"/>
      <c r="Q900" s="41"/>
      <c r="IP900" s="231"/>
      <c r="IQ900" s="231"/>
      <c r="IR900" s="231"/>
      <c r="IS900" s="231"/>
      <c r="IT900" s="231"/>
    </row>
    <row r="901" spans="1:254" s="228" customFormat="1" ht="28.5">
      <c r="A901" s="288" t="s">
        <v>1395</v>
      </c>
      <c r="B901" s="259" t="s">
        <v>1324</v>
      </c>
      <c r="C901" s="5" t="s">
        <v>34</v>
      </c>
      <c r="D901" s="41">
        <f t="shared" si="201"/>
        <v>48</v>
      </c>
      <c r="E901" s="41">
        <f t="shared" si="201"/>
        <v>33</v>
      </c>
      <c r="F901" s="281">
        <v>48</v>
      </c>
      <c r="G901" s="41">
        <v>33</v>
      </c>
      <c r="H901" s="271"/>
      <c r="I901" s="271"/>
      <c r="J901" s="41"/>
      <c r="K901" s="41"/>
      <c r="L901" s="41">
        <f t="shared" si="202"/>
        <v>0</v>
      </c>
      <c r="M901" s="41">
        <f t="shared" si="202"/>
        <v>0</v>
      </c>
      <c r="N901" s="41"/>
      <c r="O901" s="41"/>
      <c r="P901" s="41"/>
      <c r="Q901" s="41"/>
      <c r="IP901" s="231"/>
      <c r="IQ901" s="231"/>
      <c r="IR901" s="231"/>
      <c r="IS901" s="231"/>
      <c r="IT901" s="231"/>
    </row>
    <row r="902" spans="1:254" s="228" customFormat="1" ht="18" customHeight="1">
      <c r="A902" s="269" t="s">
        <v>2031</v>
      </c>
      <c r="B902" s="269"/>
      <c r="C902" s="269"/>
      <c r="D902" s="250">
        <f>SUM(D903:D913)</f>
        <v>382</v>
      </c>
      <c r="E902" s="250">
        <f t="shared" ref="E902:Q902" si="203">SUM(E903:E913)</f>
        <v>201</v>
      </c>
      <c r="F902" s="250">
        <f t="shared" si="203"/>
        <v>190</v>
      </c>
      <c r="G902" s="250">
        <f t="shared" si="203"/>
        <v>101</v>
      </c>
      <c r="H902" s="250">
        <f t="shared" si="203"/>
        <v>185</v>
      </c>
      <c r="I902" s="250">
        <f t="shared" si="203"/>
        <v>96</v>
      </c>
      <c r="J902" s="250">
        <f t="shared" si="203"/>
        <v>7</v>
      </c>
      <c r="K902" s="250">
        <f t="shared" si="203"/>
        <v>4</v>
      </c>
      <c r="L902" s="250">
        <f t="shared" si="203"/>
        <v>74</v>
      </c>
      <c r="M902" s="250">
        <f t="shared" si="203"/>
        <v>37</v>
      </c>
      <c r="N902" s="250">
        <f t="shared" si="203"/>
        <v>57</v>
      </c>
      <c r="O902" s="250">
        <f t="shared" si="203"/>
        <v>24</v>
      </c>
      <c r="P902" s="250">
        <f t="shared" si="203"/>
        <v>17</v>
      </c>
      <c r="Q902" s="250">
        <f t="shared" si="203"/>
        <v>13</v>
      </c>
      <c r="IP902" s="231"/>
      <c r="IQ902" s="231"/>
      <c r="IR902" s="231"/>
      <c r="IS902" s="231"/>
      <c r="IT902" s="231"/>
    </row>
    <row r="903" spans="1:254" s="228" customFormat="1">
      <c r="A903" s="33" t="s">
        <v>53</v>
      </c>
      <c r="B903" s="46" t="s">
        <v>173</v>
      </c>
      <c r="C903" s="311" t="s">
        <v>14</v>
      </c>
      <c r="D903" s="45">
        <f>+F903+H903+J903</f>
        <v>125</v>
      </c>
      <c r="E903" s="45">
        <f>+G903+I903+K903</f>
        <v>62</v>
      </c>
      <c r="F903" s="45"/>
      <c r="G903" s="45"/>
      <c r="H903" s="45">
        <v>118</v>
      </c>
      <c r="I903" s="45">
        <v>58</v>
      </c>
      <c r="J903" s="45">
        <v>7</v>
      </c>
      <c r="K903" s="45">
        <v>4</v>
      </c>
      <c r="L903" s="45">
        <f>N903+P903</f>
        <v>35</v>
      </c>
      <c r="M903" s="45">
        <f>O903+Q903</f>
        <v>12</v>
      </c>
      <c r="N903" s="45">
        <v>35</v>
      </c>
      <c r="O903" s="45">
        <v>12</v>
      </c>
      <c r="P903" s="45"/>
      <c r="Q903" s="45"/>
      <c r="IP903" s="231"/>
      <c r="IQ903" s="231"/>
      <c r="IR903" s="231"/>
      <c r="IS903" s="231"/>
      <c r="IT903" s="231"/>
    </row>
    <row r="904" spans="1:254" s="228" customFormat="1" ht="28.5">
      <c r="A904" s="35" t="s">
        <v>1415</v>
      </c>
      <c r="B904" s="259" t="s">
        <v>408</v>
      </c>
      <c r="C904" s="311" t="s">
        <v>15</v>
      </c>
      <c r="D904" s="45">
        <f t="shared" ref="D904:E913" si="204">+F904+H904+J904</f>
        <v>24</v>
      </c>
      <c r="E904" s="45">
        <f t="shared" si="204"/>
        <v>24</v>
      </c>
      <c r="F904" s="45"/>
      <c r="G904" s="45"/>
      <c r="H904" s="45">
        <v>24</v>
      </c>
      <c r="I904" s="45">
        <v>24</v>
      </c>
      <c r="J904" s="45"/>
      <c r="K904" s="45"/>
      <c r="L904" s="45">
        <f t="shared" ref="L904:M913" si="205">N904+P904</f>
        <v>14</v>
      </c>
      <c r="M904" s="45">
        <f t="shared" si="205"/>
        <v>12</v>
      </c>
      <c r="N904" s="45">
        <v>14</v>
      </c>
      <c r="O904" s="45">
        <v>12</v>
      </c>
      <c r="P904" s="45"/>
      <c r="Q904" s="45"/>
      <c r="IP904" s="231"/>
      <c r="IQ904" s="231"/>
      <c r="IR904" s="231"/>
      <c r="IS904" s="231"/>
      <c r="IT904" s="231"/>
    </row>
    <row r="905" spans="1:254" s="228" customFormat="1" ht="28.5">
      <c r="A905" s="63" t="s">
        <v>2032</v>
      </c>
      <c r="B905" s="64" t="s">
        <v>1479</v>
      </c>
      <c r="C905" s="311" t="s">
        <v>16</v>
      </c>
      <c r="D905" s="45">
        <f t="shared" si="204"/>
        <v>5</v>
      </c>
      <c r="E905" s="45">
        <f t="shared" si="204"/>
        <v>0</v>
      </c>
      <c r="F905" s="45"/>
      <c r="G905" s="45"/>
      <c r="H905" s="45">
        <v>5</v>
      </c>
      <c r="I905" s="45">
        <v>0</v>
      </c>
      <c r="J905" s="45"/>
      <c r="K905" s="45"/>
      <c r="L905" s="45">
        <f t="shared" si="205"/>
        <v>3</v>
      </c>
      <c r="M905" s="45">
        <f t="shared" si="205"/>
        <v>0</v>
      </c>
      <c r="N905" s="45">
        <v>3</v>
      </c>
      <c r="O905" s="45">
        <v>0</v>
      </c>
      <c r="P905" s="45"/>
      <c r="Q905" s="45"/>
      <c r="IP905" s="231"/>
      <c r="IQ905" s="231"/>
      <c r="IR905" s="231"/>
      <c r="IS905" s="231"/>
      <c r="IT905" s="231"/>
    </row>
    <row r="906" spans="1:254" s="228" customFormat="1">
      <c r="A906" s="33" t="s">
        <v>1353</v>
      </c>
      <c r="B906" s="259" t="s">
        <v>419</v>
      </c>
      <c r="C906" s="311" t="s">
        <v>17</v>
      </c>
      <c r="D906" s="45">
        <f t="shared" si="204"/>
        <v>18</v>
      </c>
      <c r="E906" s="45">
        <f t="shared" si="204"/>
        <v>8</v>
      </c>
      <c r="F906" s="45"/>
      <c r="G906" s="45"/>
      <c r="H906" s="45">
        <v>18</v>
      </c>
      <c r="I906" s="45">
        <v>8</v>
      </c>
      <c r="J906" s="45"/>
      <c r="K906" s="45"/>
      <c r="L906" s="45">
        <f t="shared" si="205"/>
        <v>0</v>
      </c>
      <c r="M906" s="45">
        <f t="shared" si="205"/>
        <v>0</v>
      </c>
      <c r="N906" s="45">
        <v>0</v>
      </c>
      <c r="O906" s="45">
        <v>0</v>
      </c>
      <c r="P906" s="45"/>
      <c r="Q906" s="45"/>
      <c r="IP906" s="231"/>
      <c r="IQ906" s="231"/>
      <c r="IR906" s="231"/>
      <c r="IS906" s="231"/>
      <c r="IT906" s="231"/>
    </row>
    <row r="907" spans="1:254" s="228" customFormat="1" ht="28.5">
      <c r="A907" s="33" t="s">
        <v>261</v>
      </c>
      <c r="B907" s="259" t="s">
        <v>262</v>
      </c>
      <c r="C907" s="311" t="s">
        <v>21</v>
      </c>
      <c r="D907" s="45">
        <f t="shared" si="204"/>
        <v>6</v>
      </c>
      <c r="E907" s="45">
        <f t="shared" si="204"/>
        <v>6</v>
      </c>
      <c r="F907" s="45"/>
      <c r="G907" s="45"/>
      <c r="H907" s="45">
        <v>6</v>
      </c>
      <c r="I907" s="45">
        <v>6</v>
      </c>
      <c r="J907" s="45"/>
      <c r="K907" s="45"/>
      <c r="L907" s="45">
        <f t="shared" si="205"/>
        <v>0</v>
      </c>
      <c r="M907" s="45">
        <f t="shared" si="205"/>
        <v>0</v>
      </c>
      <c r="N907" s="45">
        <v>0</v>
      </c>
      <c r="O907" s="45">
        <v>0</v>
      </c>
      <c r="P907" s="45"/>
      <c r="Q907" s="45"/>
      <c r="IP907" s="231"/>
      <c r="IQ907" s="231"/>
      <c r="IR907" s="231"/>
      <c r="IS907" s="231"/>
      <c r="IT907" s="231"/>
    </row>
    <row r="908" spans="1:254" s="228" customFormat="1">
      <c r="A908" s="38" t="s">
        <v>280</v>
      </c>
      <c r="B908" s="259" t="s">
        <v>281</v>
      </c>
      <c r="C908" s="311" t="s">
        <v>22</v>
      </c>
      <c r="D908" s="45">
        <f t="shared" si="204"/>
        <v>14</v>
      </c>
      <c r="E908" s="45">
        <f t="shared" si="204"/>
        <v>0</v>
      </c>
      <c r="F908" s="45">
        <v>0</v>
      </c>
      <c r="G908" s="45">
        <v>0</v>
      </c>
      <c r="H908" s="45">
        <v>14</v>
      </c>
      <c r="I908" s="45">
        <v>0</v>
      </c>
      <c r="J908" s="45"/>
      <c r="K908" s="45"/>
      <c r="L908" s="45">
        <f t="shared" si="205"/>
        <v>5</v>
      </c>
      <c r="M908" s="45">
        <f t="shared" si="205"/>
        <v>0</v>
      </c>
      <c r="N908" s="45">
        <v>5</v>
      </c>
      <c r="O908" s="45">
        <v>0</v>
      </c>
      <c r="P908" s="45">
        <v>0</v>
      </c>
      <c r="Q908" s="45">
        <v>0</v>
      </c>
      <c r="IP908" s="231"/>
      <c r="IQ908" s="231"/>
      <c r="IR908" s="231"/>
      <c r="IS908" s="231"/>
      <c r="IT908" s="231"/>
    </row>
    <row r="909" spans="1:254" s="228" customFormat="1">
      <c r="A909" s="63" t="s">
        <v>1962</v>
      </c>
      <c r="B909" s="65" t="s">
        <v>1226</v>
      </c>
      <c r="C909" s="311" t="s">
        <v>23</v>
      </c>
      <c r="D909" s="45">
        <f t="shared" si="204"/>
        <v>6</v>
      </c>
      <c r="E909" s="45">
        <f t="shared" si="204"/>
        <v>0</v>
      </c>
      <c r="F909" s="45">
        <v>6</v>
      </c>
      <c r="G909" s="45">
        <v>0</v>
      </c>
      <c r="H909" s="45">
        <v>0</v>
      </c>
      <c r="I909" s="45">
        <v>0</v>
      </c>
      <c r="J909" s="45"/>
      <c r="K909" s="45"/>
      <c r="L909" s="45">
        <f t="shared" si="205"/>
        <v>0</v>
      </c>
      <c r="M909" s="45">
        <f t="shared" si="205"/>
        <v>0</v>
      </c>
      <c r="N909" s="45">
        <v>0</v>
      </c>
      <c r="O909" s="45">
        <v>0</v>
      </c>
      <c r="P909" s="45">
        <v>0</v>
      </c>
      <c r="Q909" s="45">
        <v>0</v>
      </c>
      <c r="IP909" s="231"/>
      <c r="IQ909" s="231"/>
      <c r="IR909" s="231"/>
      <c r="IS909" s="231"/>
      <c r="IT909" s="231"/>
    </row>
    <row r="910" spans="1:254" s="228" customFormat="1" ht="28.5">
      <c r="A910" s="288" t="s">
        <v>1395</v>
      </c>
      <c r="B910" s="259" t="s">
        <v>1324</v>
      </c>
      <c r="C910" s="311" t="s">
        <v>24</v>
      </c>
      <c r="D910" s="45">
        <f t="shared" si="204"/>
        <v>92</v>
      </c>
      <c r="E910" s="45">
        <f t="shared" si="204"/>
        <v>48</v>
      </c>
      <c r="F910" s="45">
        <v>92</v>
      </c>
      <c r="G910" s="45">
        <v>48</v>
      </c>
      <c r="H910" s="45">
        <v>0</v>
      </c>
      <c r="I910" s="45">
        <v>0</v>
      </c>
      <c r="J910" s="45"/>
      <c r="K910" s="45"/>
      <c r="L910" s="45">
        <f t="shared" si="205"/>
        <v>10</v>
      </c>
      <c r="M910" s="45">
        <f t="shared" si="205"/>
        <v>8</v>
      </c>
      <c r="N910" s="45">
        <v>0</v>
      </c>
      <c r="O910" s="45">
        <v>0</v>
      </c>
      <c r="P910" s="45">
        <v>10</v>
      </c>
      <c r="Q910" s="45">
        <v>8</v>
      </c>
      <c r="IP910" s="231"/>
      <c r="IQ910" s="231"/>
      <c r="IR910" s="231"/>
      <c r="IS910" s="231"/>
      <c r="IT910" s="231"/>
    </row>
    <row r="911" spans="1:254" s="228" customFormat="1" ht="28.5">
      <c r="A911" s="63" t="s">
        <v>2033</v>
      </c>
      <c r="B911" s="64" t="s">
        <v>1491</v>
      </c>
      <c r="C911" s="311" t="s">
        <v>25</v>
      </c>
      <c r="D911" s="45">
        <f t="shared" si="204"/>
        <v>82</v>
      </c>
      <c r="E911" s="45">
        <f t="shared" si="204"/>
        <v>50</v>
      </c>
      <c r="F911" s="45">
        <v>82</v>
      </c>
      <c r="G911" s="45">
        <v>50</v>
      </c>
      <c r="H911" s="45">
        <v>0</v>
      </c>
      <c r="I911" s="45">
        <v>0</v>
      </c>
      <c r="J911" s="45"/>
      <c r="K911" s="45"/>
      <c r="L911" s="45">
        <f t="shared" si="205"/>
        <v>7</v>
      </c>
      <c r="M911" s="45">
        <f t="shared" si="205"/>
        <v>5</v>
      </c>
      <c r="N911" s="45">
        <v>0</v>
      </c>
      <c r="O911" s="45">
        <v>0</v>
      </c>
      <c r="P911" s="45">
        <v>7</v>
      </c>
      <c r="Q911" s="45">
        <v>5</v>
      </c>
      <c r="IP911" s="231"/>
      <c r="IQ911" s="231"/>
      <c r="IR911" s="231"/>
      <c r="IS911" s="231"/>
      <c r="IT911" s="231"/>
    </row>
    <row r="912" spans="1:254" s="228" customFormat="1">
      <c r="A912" s="63" t="s">
        <v>1954</v>
      </c>
      <c r="B912" s="259" t="s">
        <v>947</v>
      </c>
      <c r="C912" s="311" t="s">
        <v>26</v>
      </c>
      <c r="D912" s="45">
        <f t="shared" si="204"/>
        <v>9</v>
      </c>
      <c r="E912" s="45">
        <f t="shared" si="204"/>
        <v>3</v>
      </c>
      <c r="F912" s="45">
        <v>9</v>
      </c>
      <c r="G912" s="45">
        <v>3</v>
      </c>
      <c r="H912" s="45">
        <v>0</v>
      </c>
      <c r="I912" s="45">
        <v>0</v>
      </c>
      <c r="J912" s="45"/>
      <c r="K912" s="45"/>
      <c r="L912" s="45"/>
      <c r="M912" s="45"/>
      <c r="N912" s="45"/>
      <c r="O912" s="45"/>
      <c r="P912" s="45"/>
      <c r="Q912" s="45"/>
      <c r="IP912" s="231"/>
      <c r="IQ912" s="231"/>
      <c r="IR912" s="231"/>
      <c r="IS912" s="231"/>
      <c r="IT912" s="231"/>
    </row>
    <row r="913" spans="1:254" s="228" customFormat="1">
      <c r="A913" s="41" t="s">
        <v>1465</v>
      </c>
      <c r="B913" s="259" t="s">
        <v>902</v>
      </c>
      <c r="C913" s="311" t="s">
        <v>1803</v>
      </c>
      <c r="D913" s="45">
        <f t="shared" si="204"/>
        <v>1</v>
      </c>
      <c r="E913" s="45">
        <f t="shared" si="204"/>
        <v>0</v>
      </c>
      <c r="F913" s="45">
        <v>1</v>
      </c>
      <c r="G913" s="45">
        <v>0</v>
      </c>
      <c r="H913" s="45">
        <v>0</v>
      </c>
      <c r="I913" s="45">
        <v>0</v>
      </c>
      <c r="J913" s="45"/>
      <c r="K913" s="45"/>
      <c r="L913" s="45">
        <f t="shared" si="205"/>
        <v>0</v>
      </c>
      <c r="M913" s="45">
        <f t="shared" si="205"/>
        <v>0</v>
      </c>
      <c r="N913" s="45">
        <v>0</v>
      </c>
      <c r="O913" s="45">
        <v>0</v>
      </c>
      <c r="P913" s="45"/>
      <c r="Q913" s="45"/>
      <c r="IP913" s="231"/>
      <c r="IQ913" s="231"/>
      <c r="IR913" s="231"/>
      <c r="IS913" s="231"/>
      <c r="IT913" s="231"/>
    </row>
    <row r="914" spans="1:254" s="228" customFormat="1" ht="18" customHeight="1">
      <c r="A914" s="269" t="s">
        <v>2034</v>
      </c>
      <c r="B914" s="269"/>
      <c r="C914" s="269"/>
      <c r="D914" s="250">
        <f>SUM(D915:D929)</f>
        <v>340</v>
      </c>
      <c r="E914" s="250">
        <f t="shared" ref="E914:Q914" si="206">SUM(E915:E929)</f>
        <v>27</v>
      </c>
      <c r="F914" s="250">
        <f t="shared" si="206"/>
        <v>95</v>
      </c>
      <c r="G914" s="250">
        <f t="shared" si="206"/>
        <v>10</v>
      </c>
      <c r="H914" s="250">
        <f t="shared" si="206"/>
        <v>194</v>
      </c>
      <c r="I914" s="250">
        <f t="shared" si="206"/>
        <v>16</v>
      </c>
      <c r="J914" s="250">
        <f t="shared" si="206"/>
        <v>51</v>
      </c>
      <c r="K914" s="250">
        <f t="shared" si="206"/>
        <v>1</v>
      </c>
      <c r="L914" s="250">
        <f t="shared" si="206"/>
        <v>44</v>
      </c>
      <c r="M914" s="250">
        <f t="shared" si="206"/>
        <v>0</v>
      </c>
      <c r="N914" s="250">
        <f t="shared" si="206"/>
        <v>33</v>
      </c>
      <c r="O914" s="250">
        <f t="shared" si="206"/>
        <v>0</v>
      </c>
      <c r="P914" s="250">
        <f t="shared" si="206"/>
        <v>11</v>
      </c>
      <c r="Q914" s="250">
        <f t="shared" si="206"/>
        <v>0</v>
      </c>
      <c r="IP914" s="231"/>
      <c r="IQ914" s="231"/>
      <c r="IR914" s="231"/>
      <c r="IS914" s="231"/>
      <c r="IT914" s="231"/>
    </row>
    <row r="915" spans="1:254" s="228" customFormat="1">
      <c r="A915" s="66" t="s">
        <v>65</v>
      </c>
      <c r="B915" s="67" t="s">
        <v>66</v>
      </c>
      <c r="C915" s="312" t="s">
        <v>14</v>
      </c>
      <c r="D915" s="313">
        <f>+F915+H915+J915</f>
        <v>28</v>
      </c>
      <c r="E915" s="313">
        <f>+G915+I915+K915</f>
        <v>1</v>
      </c>
      <c r="F915" s="313"/>
      <c r="G915" s="313"/>
      <c r="H915" s="313">
        <v>28</v>
      </c>
      <c r="I915" s="313">
        <v>1</v>
      </c>
      <c r="J915" s="313"/>
      <c r="K915" s="313"/>
      <c r="L915" s="313">
        <f>+N915+P915</f>
        <v>11</v>
      </c>
      <c r="M915" s="313">
        <f>+O915+Q915</f>
        <v>0</v>
      </c>
      <c r="N915" s="313">
        <v>11</v>
      </c>
      <c r="O915" s="313"/>
      <c r="P915" s="313"/>
      <c r="Q915" s="313"/>
      <c r="IP915" s="231"/>
      <c r="IQ915" s="231"/>
      <c r="IR915" s="231"/>
      <c r="IS915" s="231"/>
      <c r="IT915" s="231"/>
    </row>
    <row r="916" spans="1:254" s="228" customFormat="1">
      <c r="A916" s="35" t="s">
        <v>165</v>
      </c>
      <c r="B916" s="259" t="s">
        <v>80</v>
      </c>
      <c r="C916" s="312" t="s">
        <v>15</v>
      </c>
      <c r="D916" s="313">
        <f t="shared" ref="D916:E929" si="207">+F916+H916+J916</f>
        <v>48</v>
      </c>
      <c r="E916" s="313">
        <f t="shared" si="207"/>
        <v>0</v>
      </c>
      <c r="F916" s="313"/>
      <c r="G916" s="313"/>
      <c r="H916" s="313">
        <v>17</v>
      </c>
      <c r="I916" s="313"/>
      <c r="J916" s="313">
        <v>31</v>
      </c>
      <c r="K916" s="313"/>
      <c r="L916" s="313">
        <f t="shared" ref="L916:M929" si="208">+N916+P916</f>
        <v>0</v>
      </c>
      <c r="M916" s="313">
        <f t="shared" si="208"/>
        <v>0</v>
      </c>
      <c r="N916" s="313"/>
      <c r="O916" s="313"/>
      <c r="P916" s="313"/>
      <c r="Q916" s="313"/>
      <c r="IP916" s="231"/>
      <c r="IQ916" s="231"/>
      <c r="IR916" s="231"/>
      <c r="IS916" s="231"/>
      <c r="IT916" s="231"/>
    </row>
    <row r="917" spans="1:254" s="228" customFormat="1">
      <c r="A917" s="33" t="s">
        <v>59</v>
      </c>
      <c r="B917" s="46" t="s">
        <v>1022</v>
      </c>
      <c r="C917" s="312" t="s">
        <v>16</v>
      </c>
      <c r="D917" s="313">
        <f t="shared" si="207"/>
        <v>9</v>
      </c>
      <c r="E917" s="313">
        <f t="shared" si="207"/>
        <v>5</v>
      </c>
      <c r="F917" s="313"/>
      <c r="G917" s="313"/>
      <c r="H917" s="313">
        <v>8</v>
      </c>
      <c r="I917" s="313">
        <v>4</v>
      </c>
      <c r="J917" s="313">
        <v>1</v>
      </c>
      <c r="K917" s="313">
        <v>1</v>
      </c>
      <c r="L917" s="313">
        <f t="shared" si="208"/>
        <v>0</v>
      </c>
      <c r="M917" s="313">
        <f t="shared" si="208"/>
        <v>0</v>
      </c>
      <c r="N917" s="313"/>
      <c r="O917" s="313"/>
      <c r="P917" s="313"/>
      <c r="Q917" s="313"/>
      <c r="IP917" s="231"/>
      <c r="IQ917" s="231"/>
      <c r="IR917" s="231"/>
      <c r="IS917" s="231"/>
      <c r="IT917" s="231"/>
    </row>
    <row r="918" spans="1:254" s="228" customFormat="1">
      <c r="A918" s="38" t="s">
        <v>294</v>
      </c>
      <c r="B918" s="259" t="s">
        <v>1860</v>
      </c>
      <c r="C918" s="312" t="s">
        <v>17</v>
      </c>
      <c r="D918" s="313">
        <f t="shared" si="207"/>
        <v>9</v>
      </c>
      <c r="E918" s="313">
        <f t="shared" si="207"/>
        <v>0</v>
      </c>
      <c r="F918" s="313"/>
      <c r="G918" s="313"/>
      <c r="H918" s="313">
        <v>9</v>
      </c>
      <c r="I918" s="313"/>
      <c r="J918" s="313"/>
      <c r="K918" s="313"/>
      <c r="L918" s="313">
        <f t="shared" si="208"/>
        <v>3</v>
      </c>
      <c r="M918" s="313">
        <f t="shared" si="208"/>
        <v>0</v>
      </c>
      <c r="N918" s="313">
        <v>3</v>
      </c>
      <c r="O918" s="313"/>
      <c r="P918" s="313"/>
      <c r="Q918" s="313"/>
      <c r="IP918" s="231"/>
      <c r="IQ918" s="231"/>
      <c r="IR918" s="231"/>
      <c r="IS918" s="231"/>
      <c r="IT918" s="231"/>
    </row>
    <row r="919" spans="1:254" s="228" customFormat="1">
      <c r="A919" s="33" t="s">
        <v>50</v>
      </c>
      <c r="B919" s="46" t="s">
        <v>51</v>
      </c>
      <c r="C919" s="312" t="s">
        <v>21</v>
      </c>
      <c r="D919" s="313">
        <f t="shared" si="207"/>
        <v>20</v>
      </c>
      <c r="E919" s="313">
        <f t="shared" si="207"/>
        <v>0</v>
      </c>
      <c r="F919" s="313"/>
      <c r="G919" s="313"/>
      <c r="H919" s="313">
        <v>20</v>
      </c>
      <c r="I919" s="313"/>
      <c r="J919" s="313"/>
      <c r="K919" s="313"/>
      <c r="L919" s="313">
        <f t="shared" si="208"/>
        <v>4</v>
      </c>
      <c r="M919" s="313">
        <f t="shared" si="208"/>
        <v>0</v>
      </c>
      <c r="N919" s="313">
        <v>4</v>
      </c>
      <c r="O919" s="313"/>
      <c r="P919" s="313"/>
      <c r="Q919" s="313"/>
      <c r="IP919" s="231"/>
      <c r="IQ919" s="231"/>
      <c r="IR919" s="231"/>
      <c r="IS919" s="231"/>
      <c r="IT919" s="231"/>
    </row>
    <row r="920" spans="1:254" s="228" customFormat="1">
      <c r="A920" s="35" t="s">
        <v>47</v>
      </c>
      <c r="B920" s="46" t="s">
        <v>48</v>
      </c>
      <c r="C920" s="312" t="s">
        <v>22</v>
      </c>
      <c r="D920" s="313">
        <f t="shared" si="207"/>
        <v>7</v>
      </c>
      <c r="E920" s="313">
        <f t="shared" si="207"/>
        <v>0</v>
      </c>
      <c r="F920" s="313"/>
      <c r="G920" s="313"/>
      <c r="H920" s="313">
        <v>7</v>
      </c>
      <c r="I920" s="313"/>
      <c r="J920" s="313"/>
      <c r="K920" s="313"/>
      <c r="L920" s="313">
        <f t="shared" si="208"/>
        <v>1</v>
      </c>
      <c r="M920" s="313">
        <f t="shared" si="208"/>
        <v>0</v>
      </c>
      <c r="N920" s="313">
        <v>1</v>
      </c>
      <c r="O920" s="313"/>
      <c r="P920" s="313"/>
      <c r="Q920" s="313"/>
      <c r="IP920" s="231"/>
      <c r="IQ920" s="231"/>
      <c r="IR920" s="231"/>
      <c r="IS920" s="231"/>
      <c r="IT920" s="231"/>
    </row>
    <row r="921" spans="1:254" s="228" customFormat="1">
      <c r="A921" s="33" t="s">
        <v>53</v>
      </c>
      <c r="B921" s="46" t="s">
        <v>173</v>
      </c>
      <c r="C921" s="312" t="s">
        <v>23</v>
      </c>
      <c r="D921" s="313">
        <f t="shared" si="207"/>
        <v>28</v>
      </c>
      <c r="E921" s="313">
        <f t="shared" si="207"/>
        <v>10</v>
      </c>
      <c r="F921" s="313"/>
      <c r="G921" s="313"/>
      <c r="H921" s="313">
        <v>28</v>
      </c>
      <c r="I921" s="313">
        <v>10</v>
      </c>
      <c r="J921" s="313"/>
      <c r="K921" s="313"/>
      <c r="L921" s="313">
        <f t="shared" si="208"/>
        <v>0</v>
      </c>
      <c r="M921" s="313">
        <f t="shared" si="208"/>
        <v>0</v>
      </c>
      <c r="N921" s="313"/>
      <c r="O921" s="313"/>
      <c r="P921" s="313"/>
      <c r="Q921" s="313"/>
      <c r="IP921" s="231"/>
      <c r="IQ921" s="231"/>
      <c r="IR921" s="231"/>
      <c r="IS921" s="231"/>
      <c r="IT921" s="231"/>
    </row>
    <row r="922" spans="1:254" s="228" customFormat="1">
      <c r="A922" s="33" t="s">
        <v>44</v>
      </c>
      <c r="B922" s="259" t="s">
        <v>45</v>
      </c>
      <c r="C922" s="312" t="s">
        <v>24</v>
      </c>
      <c r="D922" s="313">
        <f t="shared" si="207"/>
        <v>56</v>
      </c>
      <c r="E922" s="313">
        <f t="shared" si="207"/>
        <v>0</v>
      </c>
      <c r="F922" s="313"/>
      <c r="G922" s="313"/>
      <c r="H922" s="313">
        <v>53</v>
      </c>
      <c r="I922" s="313"/>
      <c r="J922" s="313">
        <v>3</v>
      </c>
      <c r="K922" s="313"/>
      <c r="L922" s="313">
        <f t="shared" si="208"/>
        <v>14</v>
      </c>
      <c r="M922" s="313">
        <f t="shared" si="208"/>
        <v>0</v>
      </c>
      <c r="N922" s="313">
        <v>14</v>
      </c>
      <c r="O922" s="313"/>
      <c r="P922" s="313"/>
      <c r="Q922" s="313"/>
      <c r="IP922" s="231"/>
      <c r="IQ922" s="231"/>
      <c r="IR922" s="231"/>
      <c r="IS922" s="231"/>
      <c r="IT922" s="231"/>
    </row>
    <row r="923" spans="1:254" s="228" customFormat="1">
      <c r="A923" s="35" t="s">
        <v>186</v>
      </c>
      <c r="B923" s="259" t="s">
        <v>143</v>
      </c>
      <c r="C923" s="312" t="s">
        <v>25</v>
      </c>
      <c r="D923" s="313">
        <f t="shared" si="207"/>
        <v>40</v>
      </c>
      <c r="E923" s="313">
        <f t="shared" si="207"/>
        <v>1</v>
      </c>
      <c r="F923" s="313"/>
      <c r="G923" s="313"/>
      <c r="H923" s="313">
        <v>24</v>
      </c>
      <c r="I923" s="313">
        <v>1</v>
      </c>
      <c r="J923" s="313">
        <v>16</v>
      </c>
      <c r="K923" s="313"/>
      <c r="L923" s="313">
        <f t="shared" si="208"/>
        <v>0</v>
      </c>
      <c r="M923" s="313">
        <f t="shared" si="208"/>
        <v>0</v>
      </c>
      <c r="N923" s="313"/>
      <c r="O923" s="313"/>
      <c r="P923" s="313"/>
      <c r="Q923" s="313"/>
      <c r="IP923" s="231"/>
      <c r="IQ923" s="231"/>
      <c r="IR923" s="231"/>
      <c r="IS923" s="231"/>
      <c r="IT923" s="231"/>
    </row>
    <row r="924" spans="1:254" s="228" customFormat="1">
      <c r="A924" s="35" t="s">
        <v>1954</v>
      </c>
      <c r="B924" s="259" t="s">
        <v>947</v>
      </c>
      <c r="C924" s="312" t="s">
        <v>26</v>
      </c>
      <c r="D924" s="313">
        <f t="shared" si="207"/>
        <v>12</v>
      </c>
      <c r="E924" s="313">
        <f t="shared" si="207"/>
        <v>5</v>
      </c>
      <c r="F924" s="313">
        <v>12</v>
      </c>
      <c r="G924" s="313">
        <v>5</v>
      </c>
      <c r="H924" s="313"/>
      <c r="I924" s="313"/>
      <c r="J924" s="313"/>
      <c r="K924" s="313"/>
      <c r="L924" s="313">
        <f t="shared" si="208"/>
        <v>0</v>
      </c>
      <c r="M924" s="313">
        <f t="shared" si="208"/>
        <v>0</v>
      </c>
      <c r="N924" s="313"/>
      <c r="O924" s="313"/>
      <c r="P924" s="313"/>
      <c r="Q924" s="313"/>
      <c r="IP924" s="231"/>
      <c r="IQ924" s="231"/>
      <c r="IR924" s="231"/>
      <c r="IS924" s="231"/>
      <c r="IT924" s="231"/>
    </row>
    <row r="925" spans="1:254" s="228" customFormat="1">
      <c r="A925" s="281" t="s">
        <v>1462</v>
      </c>
      <c r="B925" s="46" t="s">
        <v>905</v>
      </c>
      <c r="C925" s="312" t="s">
        <v>1803</v>
      </c>
      <c r="D925" s="313">
        <f t="shared" si="207"/>
        <v>16</v>
      </c>
      <c r="E925" s="313">
        <f t="shared" si="207"/>
        <v>2</v>
      </c>
      <c r="F925" s="313">
        <v>16</v>
      </c>
      <c r="G925" s="313">
        <v>2</v>
      </c>
      <c r="H925" s="313"/>
      <c r="I925" s="313"/>
      <c r="J925" s="313"/>
      <c r="K925" s="313"/>
      <c r="L925" s="313">
        <f t="shared" si="208"/>
        <v>0</v>
      </c>
      <c r="M925" s="313">
        <f t="shared" si="208"/>
        <v>0</v>
      </c>
      <c r="N925" s="313"/>
      <c r="O925" s="313"/>
      <c r="P925" s="313"/>
      <c r="Q925" s="313"/>
      <c r="IP925" s="231"/>
      <c r="IQ925" s="231"/>
      <c r="IR925" s="231"/>
      <c r="IS925" s="231"/>
      <c r="IT925" s="231"/>
    </row>
    <row r="926" spans="1:254" s="228" customFormat="1">
      <c r="A926" s="66" t="s">
        <v>2035</v>
      </c>
      <c r="B926" s="259" t="s">
        <v>1514</v>
      </c>
      <c r="C926" s="312" t="s">
        <v>27</v>
      </c>
      <c r="D926" s="313">
        <f t="shared" si="207"/>
        <v>8</v>
      </c>
      <c r="E926" s="313">
        <f t="shared" si="207"/>
        <v>2</v>
      </c>
      <c r="F926" s="313">
        <v>8</v>
      </c>
      <c r="G926" s="313">
        <v>2</v>
      </c>
      <c r="H926" s="313"/>
      <c r="I926" s="313"/>
      <c r="J926" s="313"/>
      <c r="K926" s="313"/>
      <c r="L926" s="313">
        <f t="shared" si="208"/>
        <v>0</v>
      </c>
      <c r="M926" s="313">
        <f t="shared" si="208"/>
        <v>0</v>
      </c>
      <c r="N926" s="313"/>
      <c r="O926" s="313"/>
      <c r="P926" s="313"/>
      <c r="Q926" s="313"/>
      <c r="IP926" s="231"/>
      <c r="IQ926" s="231"/>
      <c r="IR926" s="231"/>
      <c r="IS926" s="231"/>
      <c r="IT926" s="231"/>
    </row>
    <row r="927" spans="1:254" s="228" customFormat="1">
      <c r="A927" s="41" t="s">
        <v>1465</v>
      </c>
      <c r="B927" s="259" t="s">
        <v>902</v>
      </c>
      <c r="C927" s="312" t="s">
        <v>28</v>
      </c>
      <c r="D927" s="313">
        <f t="shared" si="207"/>
        <v>28</v>
      </c>
      <c r="E927" s="313">
        <f t="shared" si="207"/>
        <v>0</v>
      </c>
      <c r="F927" s="313">
        <v>28</v>
      </c>
      <c r="G927" s="313"/>
      <c r="H927" s="313"/>
      <c r="I927" s="313"/>
      <c r="J927" s="313"/>
      <c r="K927" s="313"/>
      <c r="L927" s="313">
        <f t="shared" si="208"/>
        <v>7</v>
      </c>
      <c r="M927" s="313">
        <f t="shared" si="208"/>
        <v>0</v>
      </c>
      <c r="N927" s="313"/>
      <c r="O927" s="313"/>
      <c r="P927" s="313">
        <v>7</v>
      </c>
      <c r="Q927" s="313"/>
      <c r="IP927" s="231"/>
      <c r="IQ927" s="231"/>
      <c r="IR927" s="231"/>
      <c r="IS927" s="231"/>
      <c r="IT927" s="231"/>
    </row>
    <row r="928" spans="1:254" s="228" customFormat="1">
      <c r="A928" s="48" t="s">
        <v>1369</v>
      </c>
      <c r="B928" s="49" t="s">
        <v>1519</v>
      </c>
      <c r="C928" s="312" t="s">
        <v>29</v>
      </c>
      <c r="D928" s="313">
        <f t="shared" si="207"/>
        <v>21</v>
      </c>
      <c r="E928" s="313">
        <f t="shared" si="207"/>
        <v>0</v>
      </c>
      <c r="F928" s="313">
        <v>21</v>
      </c>
      <c r="G928" s="313"/>
      <c r="H928" s="313"/>
      <c r="I928" s="313"/>
      <c r="J928" s="313"/>
      <c r="K928" s="313"/>
      <c r="L928" s="313">
        <f t="shared" si="208"/>
        <v>4</v>
      </c>
      <c r="M928" s="313">
        <f t="shared" si="208"/>
        <v>0</v>
      </c>
      <c r="N928" s="313"/>
      <c r="O928" s="313"/>
      <c r="P928" s="313">
        <v>4</v>
      </c>
      <c r="Q928" s="313"/>
      <c r="IP928" s="231"/>
      <c r="IQ928" s="231"/>
      <c r="IR928" s="231"/>
      <c r="IS928" s="231"/>
      <c r="IT928" s="231"/>
    </row>
    <row r="929" spans="1:254" s="228" customFormat="1">
      <c r="A929" s="66" t="s">
        <v>2036</v>
      </c>
      <c r="B929" s="46" t="s">
        <v>1522</v>
      </c>
      <c r="C929" s="312" t="s">
        <v>30</v>
      </c>
      <c r="D929" s="313">
        <f t="shared" si="207"/>
        <v>10</v>
      </c>
      <c r="E929" s="313">
        <f t="shared" si="207"/>
        <v>1</v>
      </c>
      <c r="F929" s="313">
        <v>10</v>
      </c>
      <c r="G929" s="313">
        <v>1</v>
      </c>
      <c r="H929" s="313"/>
      <c r="I929" s="313"/>
      <c r="J929" s="313"/>
      <c r="K929" s="313"/>
      <c r="L929" s="313">
        <f t="shared" si="208"/>
        <v>0</v>
      </c>
      <c r="M929" s="313">
        <f t="shared" si="208"/>
        <v>0</v>
      </c>
      <c r="N929" s="313"/>
      <c r="O929" s="313"/>
      <c r="P929" s="313"/>
      <c r="Q929" s="313"/>
      <c r="IP929" s="231"/>
      <c r="IQ929" s="231"/>
      <c r="IR929" s="231"/>
      <c r="IS929" s="231"/>
      <c r="IT929" s="231"/>
    </row>
    <row r="930" spans="1:254" s="228" customFormat="1" ht="18" customHeight="1">
      <c r="A930" s="269" t="s">
        <v>2037</v>
      </c>
      <c r="B930" s="269"/>
      <c r="C930" s="269"/>
      <c r="D930" s="250">
        <f>SUM(D931:D941)</f>
        <v>159</v>
      </c>
      <c r="E930" s="250">
        <f t="shared" ref="E930:Q930" si="209">SUM(E931:E941)</f>
        <v>95</v>
      </c>
      <c r="F930" s="250">
        <f t="shared" si="209"/>
        <v>16</v>
      </c>
      <c r="G930" s="250">
        <f t="shared" si="209"/>
        <v>15</v>
      </c>
      <c r="H930" s="250">
        <f t="shared" si="209"/>
        <v>143</v>
      </c>
      <c r="I930" s="250">
        <f t="shared" si="209"/>
        <v>80</v>
      </c>
      <c r="J930" s="250">
        <f t="shared" si="209"/>
        <v>0</v>
      </c>
      <c r="K930" s="250">
        <f t="shared" si="209"/>
        <v>0</v>
      </c>
      <c r="L930" s="250">
        <f t="shared" si="209"/>
        <v>48</v>
      </c>
      <c r="M930" s="250">
        <f t="shared" si="209"/>
        <v>29</v>
      </c>
      <c r="N930" s="250">
        <f t="shared" si="209"/>
        <v>5</v>
      </c>
      <c r="O930" s="250">
        <f t="shared" si="209"/>
        <v>2</v>
      </c>
      <c r="P930" s="250">
        <f t="shared" si="209"/>
        <v>43</v>
      </c>
      <c r="Q930" s="250">
        <f t="shared" si="209"/>
        <v>27</v>
      </c>
      <c r="IP930" s="231"/>
      <c r="IQ930" s="231"/>
      <c r="IR930" s="231"/>
      <c r="IS930" s="231"/>
      <c r="IT930" s="231"/>
    </row>
    <row r="931" spans="1:254" s="228" customFormat="1">
      <c r="A931" s="283" t="s">
        <v>65</v>
      </c>
      <c r="B931" s="42" t="s">
        <v>163</v>
      </c>
      <c r="C931" s="5" t="s">
        <v>14</v>
      </c>
      <c r="D931" s="41">
        <f>+F931+H931+J931</f>
        <v>13</v>
      </c>
      <c r="E931" s="41">
        <f>G931+I931+K931</f>
        <v>2</v>
      </c>
      <c r="F931" s="41"/>
      <c r="G931" s="41"/>
      <c r="H931" s="41">
        <v>13</v>
      </c>
      <c r="I931" s="41">
        <v>2</v>
      </c>
      <c r="J931" s="41"/>
      <c r="K931" s="41"/>
      <c r="L931" s="41">
        <f>+N931+P931</f>
        <v>5</v>
      </c>
      <c r="M931" s="41">
        <f>+O931+Q931</f>
        <v>1</v>
      </c>
      <c r="N931" s="41">
        <v>2</v>
      </c>
      <c r="O931" s="41">
        <v>0</v>
      </c>
      <c r="P931" s="41">
        <v>3</v>
      </c>
      <c r="Q931" s="41">
        <v>1</v>
      </c>
      <c r="IP931" s="231"/>
      <c r="IQ931" s="231"/>
      <c r="IR931" s="231"/>
      <c r="IS931" s="231"/>
      <c r="IT931" s="231"/>
    </row>
    <row r="932" spans="1:254" s="228" customFormat="1">
      <c r="A932" s="33" t="s">
        <v>53</v>
      </c>
      <c r="B932" s="46" t="s">
        <v>173</v>
      </c>
      <c r="C932" s="5" t="s">
        <v>15</v>
      </c>
      <c r="D932" s="41">
        <f t="shared" ref="D932:D941" si="210">+F932+H932+J932</f>
        <v>34</v>
      </c>
      <c r="E932" s="41">
        <f t="shared" ref="E932:E941" si="211">G932+I932+K932</f>
        <v>16</v>
      </c>
      <c r="F932" s="41"/>
      <c r="G932" s="41"/>
      <c r="H932" s="41">
        <v>34</v>
      </c>
      <c r="I932" s="41">
        <v>16</v>
      </c>
      <c r="J932" s="41"/>
      <c r="K932" s="41"/>
      <c r="L932" s="41">
        <f t="shared" ref="L932:M941" si="212">+N932+P932</f>
        <v>5</v>
      </c>
      <c r="M932" s="41">
        <f t="shared" si="212"/>
        <v>3</v>
      </c>
      <c r="N932" s="41"/>
      <c r="O932" s="41"/>
      <c r="P932" s="41">
        <v>5</v>
      </c>
      <c r="Q932" s="41">
        <v>3</v>
      </c>
      <c r="IP932" s="231"/>
      <c r="IQ932" s="231"/>
      <c r="IR932" s="231"/>
      <c r="IS932" s="231"/>
      <c r="IT932" s="231"/>
    </row>
    <row r="933" spans="1:254" s="228" customFormat="1">
      <c r="A933" s="35" t="s">
        <v>1527</v>
      </c>
      <c r="B933" s="259" t="s">
        <v>1850</v>
      </c>
      <c r="C933" s="5" t="s">
        <v>16</v>
      </c>
      <c r="D933" s="41">
        <f t="shared" si="210"/>
        <v>16</v>
      </c>
      <c r="E933" s="41">
        <f t="shared" si="211"/>
        <v>14</v>
      </c>
      <c r="F933" s="41"/>
      <c r="G933" s="41"/>
      <c r="H933" s="41">
        <v>16</v>
      </c>
      <c r="I933" s="41">
        <v>14</v>
      </c>
      <c r="J933" s="41"/>
      <c r="K933" s="41"/>
      <c r="L933" s="41">
        <f t="shared" si="212"/>
        <v>5</v>
      </c>
      <c r="M933" s="41">
        <f t="shared" si="212"/>
        <v>5</v>
      </c>
      <c r="N933" s="41"/>
      <c r="O933" s="41"/>
      <c r="P933" s="41">
        <v>5</v>
      </c>
      <c r="Q933" s="41">
        <v>5</v>
      </c>
      <c r="IP933" s="231"/>
      <c r="IQ933" s="231"/>
      <c r="IR933" s="231"/>
      <c r="IS933" s="231"/>
      <c r="IT933" s="231"/>
    </row>
    <row r="934" spans="1:254" s="228" customFormat="1">
      <c r="A934" s="33" t="s">
        <v>1353</v>
      </c>
      <c r="B934" s="259" t="s">
        <v>419</v>
      </c>
      <c r="C934" s="5" t="s">
        <v>17</v>
      </c>
      <c r="D934" s="41">
        <f t="shared" si="210"/>
        <v>9</v>
      </c>
      <c r="E934" s="41">
        <f t="shared" si="211"/>
        <v>6</v>
      </c>
      <c r="F934" s="41"/>
      <c r="G934" s="41"/>
      <c r="H934" s="41">
        <v>9</v>
      </c>
      <c r="I934" s="41">
        <v>6</v>
      </c>
      <c r="J934" s="41"/>
      <c r="K934" s="41"/>
      <c r="L934" s="41">
        <f t="shared" si="212"/>
        <v>3</v>
      </c>
      <c r="M934" s="41">
        <f t="shared" si="212"/>
        <v>1</v>
      </c>
      <c r="N934" s="41"/>
      <c r="O934" s="41"/>
      <c r="P934" s="41">
        <v>3</v>
      </c>
      <c r="Q934" s="41">
        <v>1</v>
      </c>
      <c r="IP934" s="231"/>
      <c r="IQ934" s="231"/>
      <c r="IR934" s="231"/>
      <c r="IS934" s="231"/>
      <c r="IT934" s="231"/>
    </row>
    <row r="935" spans="1:254" s="228" customFormat="1">
      <c r="A935" s="33" t="s">
        <v>62</v>
      </c>
      <c r="B935" s="259" t="s">
        <v>63</v>
      </c>
      <c r="C935" s="5" t="s">
        <v>21</v>
      </c>
      <c r="D935" s="41">
        <f t="shared" si="210"/>
        <v>14</v>
      </c>
      <c r="E935" s="41">
        <f t="shared" si="211"/>
        <v>8</v>
      </c>
      <c r="F935" s="41"/>
      <c r="G935" s="41"/>
      <c r="H935" s="41">
        <v>14</v>
      </c>
      <c r="I935" s="41">
        <v>8</v>
      </c>
      <c r="J935" s="41"/>
      <c r="K935" s="41"/>
      <c r="L935" s="41">
        <f t="shared" si="212"/>
        <v>5</v>
      </c>
      <c r="M935" s="41">
        <f t="shared" si="212"/>
        <v>3</v>
      </c>
      <c r="N935" s="41">
        <v>2</v>
      </c>
      <c r="O935" s="41">
        <v>2</v>
      </c>
      <c r="P935" s="41">
        <v>3</v>
      </c>
      <c r="Q935" s="41">
        <v>1</v>
      </c>
      <c r="IP935" s="231"/>
      <c r="IQ935" s="231"/>
      <c r="IR935" s="231"/>
      <c r="IS935" s="231"/>
      <c r="IT935" s="231"/>
    </row>
    <row r="936" spans="1:254" s="228" customFormat="1">
      <c r="A936" s="35" t="s">
        <v>655</v>
      </c>
      <c r="B936" s="259" t="s">
        <v>656</v>
      </c>
      <c r="C936" s="5" t="s">
        <v>22</v>
      </c>
      <c r="D936" s="41">
        <f t="shared" si="210"/>
        <v>13</v>
      </c>
      <c r="E936" s="41">
        <f t="shared" si="211"/>
        <v>13</v>
      </c>
      <c r="F936" s="41"/>
      <c r="G936" s="41"/>
      <c r="H936" s="41">
        <v>13</v>
      </c>
      <c r="I936" s="41">
        <v>13</v>
      </c>
      <c r="J936" s="41"/>
      <c r="K936" s="41"/>
      <c r="L936" s="41">
        <f t="shared" si="212"/>
        <v>4</v>
      </c>
      <c r="M936" s="41">
        <f t="shared" si="212"/>
        <v>4</v>
      </c>
      <c r="N936" s="41"/>
      <c r="O936" s="41"/>
      <c r="P936" s="41">
        <v>4</v>
      </c>
      <c r="Q936" s="41">
        <v>4</v>
      </c>
      <c r="IP936" s="231"/>
      <c r="IQ936" s="231"/>
      <c r="IR936" s="231"/>
      <c r="IS936" s="231"/>
      <c r="IT936" s="231"/>
    </row>
    <row r="937" spans="1:254" s="228" customFormat="1">
      <c r="A937" s="33" t="s">
        <v>44</v>
      </c>
      <c r="B937" s="259" t="s">
        <v>45</v>
      </c>
      <c r="C937" s="5" t="s">
        <v>23</v>
      </c>
      <c r="D937" s="41">
        <f t="shared" si="210"/>
        <v>15</v>
      </c>
      <c r="E937" s="41">
        <f t="shared" si="211"/>
        <v>0</v>
      </c>
      <c r="F937" s="41"/>
      <c r="G937" s="41"/>
      <c r="H937" s="41">
        <v>15</v>
      </c>
      <c r="I937" s="41">
        <v>0</v>
      </c>
      <c r="J937" s="41"/>
      <c r="K937" s="41"/>
      <c r="L937" s="41">
        <f t="shared" si="212"/>
        <v>6</v>
      </c>
      <c r="M937" s="41">
        <f t="shared" si="212"/>
        <v>0</v>
      </c>
      <c r="N937" s="41">
        <v>1</v>
      </c>
      <c r="O937" s="41">
        <v>0</v>
      </c>
      <c r="P937" s="41">
        <v>5</v>
      </c>
      <c r="Q937" s="41">
        <v>0</v>
      </c>
      <c r="IP937" s="231"/>
      <c r="IQ937" s="231"/>
      <c r="IR937" s="231"/>
      <c r="IS937" s="231"/>
      <c r="IT937" s="231"/>
    </row>
    <row r="938" spans="1:254" s="228" customFormat="1" ht="28.5">
      <c r="A938" s="33" t="s">
        <v>38</v>
      </c>
      <c r="B938" s="259" t="s">
        <v>96</v>
      </c>
      <c r="C938" s="5" t="s">
        <v>24</v>
      </c>
      <c r="D938" s="41">
        <f t="shared" si="210"/>
        <v>10</v>
      </c>
      <c r="E938" s="41">
        <f t="shared" si="211"/>
        <v>3</v>
      </c>
      <c r="F938" s="41"/>
      <c r="G938" s="41"/>
      <c r="H938" s="41">
        <v>10</v>
      </c>
      <c r="I938" s="41">
        <v>3</v>
      </c>
      <c r="J938" s="41"/>
      <c r="K938" s="41"/>
      <c r="L938" s="41">
        <f t="shared" si="212"/>
        <v>4</v>
      </c>
      <c r="M938" s="41">
        <f t="shared" si="212"/>
        <v>1</v>
      </c>
      <c r="N938" s="41"/>
      <c r="O938" s="41"/>
      <c r="P938" s="41">
        <v>4</v>
      </c>
      <c r="Q938" s="41">
        <v>1</v>
      </c>
      <c r="IP938" s="231"/>
      <c r="IQ938" s="231"/>
      <c r="IR938" s="231"/>
      <c r="IS938" s="231"/>
      <c r="IT938" s="231"/>
    </row>
    <row r="939" spans="1:254" s="228" customFormat="1">
      <c r="A939" s="283" t="s">
        <v>1431</v>
      </c>
      <c r="B939" s="46" t="s">
        <v>1432</v>
      </c>
      <c r="C939" s="5" t="s">
        <v>25</v>
      </c>
      <c r="D939" s="41">
        <f t="shared" si="210"/>
        <v>12</v>
      </c>
      <c r="E939" s="41">
        <f t="shared" si="211"/>
        <v>11</v>
      </c>
      <c r="F939" s="41"/>
      <c r="G939" s="41"/>
      <c r="H939" s="41">
        <v>12</v>
      </c>
      <c r="I939" s="41">
        <v>11</v>
      </c>
      <c r="J939" s="41"/>
      <c r="K939" s="41"/>
      <c r="L939" s="41">
        <f t="shared" si="212"/>
        <v>6</v>
      </c>
      <c r="M939" s="41">
        <f t="shared" si="212"/>
        <v>6</v>
      </c>
      <c r="N939" s="41"/>
      <c r="O939" s="41"/>
      <c r="P939" s="41">
        <v>6</v>
      </c>
      <c r="Q939" s="41">
        <v>6</v>
      </c>
      <c r="IP939" s="231"/>
      <c r="IQ939" s="231"/>
      <c r="IR939" s="231"/>
      <c r="IS939" s="231"/>
      <c r="IT939" s="231"/>
    </row>
    <row r="940" spans="1:254" s="228" customFormat="1">
      <c r="A940" s="286" t="s">
        <v>628</v>
      </c>
      <c r="B940" s="42" t="s">
        <v>83</v>
      </c>
      <c r="C940" s="5" t="s">
        <v>26</v>
      </c>
      <c r="D940" s="41">
        <f t="shared" si="210"/>
        <v>7</v>
      </c>
      <c r="E940" s="41">
        <f t="shared" si="211"/>
        <v>7</v>
      </c>
      <c r="F940" s="41"/>
      <c r="G940" s="41"/>
      <c r="H940" s="41">
        <v>7</v>
      </c>
      <c r="I940" s="41">
        <v>7</v>
      </c>
      <c r="J940" s="41"/>
      <c r="K940" s="41"/>
      <c r="L940" s="41">
        <f t="shared" si="212"/>
        <v>0</v>
      </c>
      <c r="M940" s="41">
        <f t="shared" si="212"/>
        <v>0</v>
      </c>
      <c r="N940" s="41"/>
      <c r="O940" s="41"/>
      <c r="P940" s="41">
        <v>0</v>
      </c>
      <c r="Q940" s="41">
        <v>0</v>
      </c>
      <c r="IP940" s="231"/>
      <c r="IQ940" s="231"/>
      <c r="IR940" s="231"/>
      <c r="IS940" s="231"/>
      <c r="IT940" s="231"/>
    </row>
    <row r="941" spans="1:254" s="228" customFormat="1">
      <c r="A941" s="283" t="s">
        <v>1539</v>
      </c>
      <c r="B941" s="46" t="s">
        <v>1540</v>
      </c>
      <c r="C941" s="5" t="s">
        <v>1803</v>
      </c>
      <c r="D941" s="41">
        <f t="shared" si="210"/>
        <v>16</v>
      </c>
      <c r="E941" s="41">
        <f t="shared" si="211"/>
        <v>15</v>
      </c>
      <c r="F941" s="41">
        <v>16</v>
      </c>
      <c r="G941" s="41">
        <v>15</v>
      </c>
      <c r="H941" s="41"/>
      <c r="I941" s="41"/>
      <c r="J941" s="41"/>
      <c r="K941" s="41"/>
      <c r="L941" s="41">
        <f t="shared" si="212"/>
        <v>5</v>
      </c>
      <c r="M941" s="41">
        <f t="shared" si="212"/>
        <v>5</v>
      </c>
      <c r="N941" s="41"/>
      <c r="O941" s="41"/>
      <c r="P941" s="41">
        <v>5</v>
      </c>
      <c r="Q941" s="41">
        <v>5</v>
      </c>
      <c r="IP941" s="231"/>
      <c r="IQ941" s="231"/>
      <c r="IR941" s="231"/>
      <c r="IS941" s="231"/>
      <c r="IT941" s="231"/>
    </row>
    <row r="942" spans="1:254" s="228" customFormat="1" ht="21" customHeight="1">
      <c r="A942" s="287" t="s">
        <v>2038</v>
      </c>
      <c r="B942" s="287"/>
      <c r="C942" s="287"/>
      <c r="D942" s="250">
        <f>+D943</f>
        <v>229</v>
      </c>
      <c r="E942" s="250">
        <f t="shared" ref="E942:Q942" si="213">+E943</f>
        <v>95</v>
      </c>
      <c r="F942" s="250">
        <f t="shared" si="213"/>
        <v>229</v>
      </c>
      <c r="G942" s="250">
        <f t="shared" si="213"/>
        <v>95</v>
      </c>
      <c r="H942" s="250">
        <f t="shared" si="213"/>
        <v>0</v>
      </c>
      <c r="I942" s="250">
        <f t="shared" si="213"/>
        <v>0</v>
      </c>
      <c r="J942" s="250">
        <f t="shared" si="213"/>
        <v>0</v>
      </c>
      <c r="K942" s="250">
        <f t="shared" si="213"/>
        <v>0</v>
      </c>
      <c r="L942" s="250">
        <f t="shared" si="213"/>
        <v>8</v>
      </c>
      <c r="M942" s="250">
        <f t="shared" si="213"/>
        <v>5</v>
      </c>
      <c r="N942" s="250">
        <f t="shared" si="213"/>
        <v>0</v>
      </c>
      <c r="O942" s="250">
        <f t="shared" si="213"/>
        <v>0</v>
      </c>
      <c r="P942" s="250">
        <f t="shared" si="213"/>
        <v>8</v>
      </c>
      <c r="Q942" s="250">
        <f t="shared" si="213"/>
        <v>5</v>
      </c>
      <c r="IP942" s="231"/>
      <c r="IQ942" s="231"/>
      <c r="IR942" s="231"/>
      <c r="IS942" s="231"/>
      <c r="IT942" s="231"/>
    </row>
    <row r="943" spans="1:254" s="228" customFormat="1" ht="18" customHeight="1">
      <c r="A943" s="269" t="s">
        <v>2039</v>
      </c>
      <c r="B943" s="269"/>
      <c r="C943" s="269"/>
      <c r="D943" s="250">
        <f>SUM(D944:D953)</f>
        <v>229</v>
      </c>
      <c r="E943" s="250">
        <f t="shared" ref="E943:Q943" si="214">SUM(E944:E953)</f>
        <v>95</v>
      </c>
      <c r="F943" s="250">
        <f t="shared" si="214"/>
        <v>229</v>
      </c>
      <c r="G943" s="250">
        <f t="shared" si="214"/>
        <v>95</v>
      </c>
      <c r="H943" s="250">
        <f t="shared" si="214"/>
        <v>0</v>
      </c>
      <c r="I943" s="250">
        <f t="shared" si="214"/>
        <v>0</v>
      </c>
      <c r="J943" s="250">
        <f t="shared" si="214"/>
        <v>0</v>
      </c>
      <c r="K943" s="250">
        <f t="shared" si="214"/>
        <v>0</v>
      </c>
      <c r="L943" s="250">
        <f t="shared" si="214"/>
        <v>8</v>
      </c>
      <c r="M943" s="250">
        <f t="shared" si="214"/>
        <v>5</v>
      </c>
      <c r="N943" s="250">
        <f t="shared" si="214"/>
        <v>0</v>
      </c>
      <c r="O943" s="250">
        <f t="shared" si="214"/>
        <v>0</v>
      </c>
      <c r="P943" s="250">
        <f t="shared" si="214"/>
        <v>8</v>
      </c>
      <c r="Q943" s="250">
        <f t="shared" si="214"/>
        <v>5</v>
      </c>
      <c r="IP943" s="231"/>
      <c r="IQ943" s="231"/>
      <c r="IR943" s="231"/>
      <c r="IS943" s="231"/>
      <c r="IT943" s="231"/>
    </row>
    <row r="944" spans="1:254" s="228" customFormat="1">
      <c r="A944" s="38" t="s">
        <v>1546</v>
      </c>
      <c r="B944" s="259" t="s">
        <v>2040</v>
      </c>
      <c r="C944" s="5" t="s">
        <v>14</v>
      </c>
      <c r="D944" s="41">
        <f>+F944+H944+J944</f>
        <v>30</v>
      </c>
      <c r="E944" s="41">
        <f>+G944+I944+K944</f>
        <v>23</v>
      </c>
      <c r="F944" s="41">
        <v>30</v>
      </c>
      <c r="G944" s="41">
        <v>23</v>
      </c>
      <c r="H944" s="41"/>
      <c r="I944" s="41"/>
      <c r="J944" s="41"/>
      <c r="K944" s="41"/>
      <c r="L944" s="41">
        <f>+N944+P944</f>
        <v>2</v>
      </c>
      <c r="M944" s="41">
        <f>+O944+Q944</f>
        <v>2</v>
      </c>
      <c r="N944" s="41"/>
      <c r="O944" s="41"/>
      <c r="P944" s="41">
        <v>2</v>
      </c>
      <c r="Q944" s="41">
        <v>2</v>
      </c>
      <c r="IP944" s="231"/>
      <c r="IQ944" s="231"/>
      <c r="IR944" s="231"/>
      <c r="IS944" s="231"/>
      <c r="IT944" s="231"/>
    </row>
    <row r="945" spans="1:254" s="228" customFormat="1">
      <c r="A945" s="38" t="s">
        <v>1549</v>
      </c>
      <c r="B945" s="274" t="s">
        <v>2041</v>
      </c>
      <c r="C945" s="5" t="s">
        <v>15</v>
      </c>
      <c r="D945" s="41">
        <f t="shared" ref="D945:E953" si="215">+F945+H945+J945</f>
        <v>12</v>
      </c>
      <c r="E945" s="41">
        <f t="shared" si="215"/>
        <v>0</v>
      </c>
      <c r="F945" s="41">
        <v>12</v>
      </c>
      <c r="G945" s="41">
        <v>0</v>
      </c>
      <c r="H945" s="41"/>
      <c r="I945" s="41"/>
      <c r="J945" s="41"/>
      <c r="K945" s="41"/>
      <c r="L945" s="41">
        <f t="shared" ref="L945:M953" si="216">+N945+P945</f>
        <v>2</v>
      </c>
      <c r="M945" s="41">
        <f t="shared" si="216"/>
        <v>0</v>
      </c>
      <c r="N945" s="41"/>
      <c r="O945" s="41"/>
      <c r="P945" s="41">
        <v>2</v>
      </c>
      <c r="Q945" s="41"/>
      <c r="IP945" s="231"/>
      <c r="IQ945" s="231"/>
      <c r="IR945" s="231"/>
      <c r="IS945" s="231"/>
      <c r="IT945" s="231"/>
    </row>
    <row r="946" spans="1:254" s="228" customFormat="1">
      <c r="A946" s="38" t="s">
        <v>1552</v>
      </c>
      <c r="B946" s="274" t="s">
        <v>2042</v>
      </c>
      <c r="C946" s="5" t="s">
        <v>16</v>
      </c>
      <c r="D946" s="41">
        <f t="shared" si="215"/>
        <v>21</v>
      </c>
      <c r="E946" s="41">
        <f t="shared" si="215"/>
        <v>13</v>
      </c>
      <c r="F946" s="41">
        <v>21</v>
      </c>
      <c r="G946" s="41">
        <v>13</v>
      </c>
      <c r="H946" s="41"/>
      <c r="I946" s="41"/>
      <c r="J946" s="41"/>
      <c r="K946" s="41"/>
      <c r="L946" s="41">
        <f t="shared" si="216"/>
        <v>2</v>
      </c>
      <c r="M946" s="41">
        <f t="shared" si="216"/>
        <v>2</v>
      </c>
      <c r="N946" s="41"/>
      <c r="O946" s="41"/>
      <c r="P946" s="41">
        <v>2</v>
      </c>
      <c r="Q946" s="41">
        <v>2</v>
      </c>
      <c r="IP946" s="231"/>
      <c r="IQ946" s="231"/>
      <c r="IR946" s="231"/>
      <c r="IS946" s="231"/>
      <c r="IT946" s="231"/>
    </row>
    <row r="947" spans="1:254" s="228" customFormat="1">
      <c r="A947" s="38" t="s">
        <v>1555</v>
      </c>
      <c r="B947" s="259" t="s">
        <v>2043</v>
      </c>
      <c r="C947" s="5" t="s">
        <v>17</v>
      </c>
      <c r="D947" s="41">
        <f t="shared" si="215"/>
        <v>15</v>
      </c>
      <c r="E947" s="41">
        <f t="shared" si="215"/>
        <v>4</v>
      </c>
      <c r="F947" s="41">
        <v>15</v>
      </c>
      <c r="G947" s="41">
        <v>4</v>
      </c>
      <c r="H947" s="41"/>
      <c r="I947" s="41"/>
      <c r="J947" s="41"/>
      <c r="K947" s="41"/>
      <c r="L947" s="41">
        <f t="shared" si="216"/>
        <v>2</v>
      </c>
      <c r="M947" s="41">
        <f t="shared" si="216"/>
        <v>1</v>
      </c>
      <c r="N947" s="41"/>
      <c r="O947" s="41"/>
      <c r="P947" s="41">
        <v>2</v>
      </c>
      <c r="Q947" s="41">
        <v>1</v>
      </c>
      <c r="IP947" s="231"/>
      <c r="IQ947" s="231"/>
      <c r="IR947" s="231"/>
      <c r="IS947" s="231"/>
      <c r="IT947" s="231"/>
    </row>
    <row r="948" spans="1:254" s="228" customFormat="1">
      <c r="A948" s="38" t="s">
        <v>1546</v>
      </c>
      <c r="B948" s="259" t="s">
        <v>2040</v>
      </c>
      <c r="C948" s="5" t="s">
        <v>21</v>
      </c>
      <c r="D948" s="41">
        <f t="shared" si="215"/>
        <v>56</v>
      </c>
      <c r="E948" s="41">
        <f t="shared" si="215"/>
        <v>35</v>
      </c>
      <c r="F948" s="41">
        <v>56</v>
      </c>
      <c r="G948" s="41">
        <v>35</v>
      </c>
      <c r="H948" s="41"/>
      <c r="I948" s="41"/>
      <c r="J948" s="41"/>
      <c r="K948" s="41"/>
      <c r="L948" s="41">
        <f t="shared" si="216"/>
        <v>0</v>
      </c>
      <c r="M948" s="41">
        <f t="shared" si="216"/>
        <v>0</v>
      </c>
      <c r="N948" s="41"/>
      <c r="O948" s="41"/>
      <c r="P948" s="41"/>
      <c r="Q948" s="41"/>
      <c r="IP948" s="231"/>
      <c r="IQ948" s="231"/>
      <c r="IR948" s="231"/>
      <c r="IS948" s="231"/>
      <c r="IT948" s="231"/>
    </row>
    <row r="949" spans="1:254" s="228" customFormat="1">
      <c r="A949" s="38" t="s">
        <v>1549</v>
      </c>
      <c r="B949" s="274" t="s">
        <v>2041</v>
      </c>
      <c r="C949" s="5" t="s">
        <v>22</v>
      </c>
      <c r="D949" s="41">
        <f t="shared" si="215"/>
        <v>25</v>
      </c>
      <c r="E949" s="41">
        <f t="shared" si="215"/>
        <v>1</v>
      </c>
      <c r="F949" s="41">
        <v>25</v>
      </c>
      <c r="G949" s="41">
        <v>1</v>
      </c>
      <c r="H949" s="41"/>
      <c r="I949" s="41"/>
      <c r="J949" s="41"/>
      <c r="K949" s="41"/>
      <c r="L949" s="41">
        <f t="shared" si="216"/>
        <v>0</v>
      </c>
      <c r="M949" s="41">
        <f t="shared" si="216"/>
        <v>0</v>
      </c>
      <c r="N949" s="41"/>
      <c r="O949" s="41"/>
      <c r="P949" s="41"/>
      <c r="Q949" s="41"/>
      <c r="IP949" s="231"/>
      <c r="IQ949" s="231"/>
      <c r="IR949" s="231"/>
      <c r="IS949" s="231"/>
      <c r="IT949" s="231"/>
    </row>
    <row r="950" spans="1:254" s="228" customFormat="1">
      <c r="A950" s="38" t="s">
        <v>1552</v>
      </c>
      <c r="B950" s="274" t="s">
        <v>1553</v>
      </c>
      <c r="C950" s="5" t="s">
        <v>23</v>
      </c>
      <c r="D950" s="41">
        <f t="shared" si="215"/>
        <v>25</v>
      </c>
      <c r="E950" s="41">
        <f t="shared" si="215"/>
        <v>11</v>
      </c>
      <c r="F950" s="41">
        <v>25</v>
      </c>
      <c r="G950" s="41">
        <v>11</v>
      </c>
      <c r="H950" s="41"/>
      <c r="I950" s="41"/>
      <c r="J950" s="41"/>
      <c r="K950" s="41"/>
      <c r="L950" s="41">
        <f t="shared" si="216"/>
        <v>0</v>
      </c>
      <c r="M950" s="41">
        <f t="shared" si="216"/>
        <v>0</v>
      </c>
      <c r="N950" s="41"/>
      <c r="O950" s="41"/>
      <c r="P950" s="41"/>
      <c r="Q950" s="41"/>
      <c r="IP950" s="231"/>
      <c r="IQ950" s="231"/>
      <c r="IR950" s="231"/>
      <c r="IS950" s="231"/>
      <c r="IT950" s="231"/>
    </row>
    <row r="951" spans="1:254" s="228" customFormat="1">
      <c r="A951" s="38" t="s">
        <v>1555</v>
      </c>
      <c r="B951" s="259" t="s">
        <v>2043</v>
      </c>
      <c r="C951" s="5" t="s">
        <v>24</v>
      </c>
      <c r="D951" s="41">
        <f t="shared" si="215"/>
        <v>19</v>
      </c>
      <c r="E951" s="41">
        <f t="shared" si="215"/>
        <v>4</v>
      </c>
      <c r="F951" s="41">
        <v>19</v>
      </c>
      <c r="G951" s="41">
        <v>4</v>
      </c>
      <c r="H951" s="41"/>
      <c r="I951" s="41"/>
      <c r="J951" s="41"/>
      <c r="K951" s="41"/>
      <c r="L951" s="41">
        <f t="shared" si="216"/>
        <v>0</v>
      </c>
      <c r="M951" s="41">
        <f t="shared" si="216"/>
        <v>0</v>
      </c>
      <c r="N951" s="41"/>
      <c r="O951" s="41"/>
      <c r="P951" s="41"/>
      <c r="Q951" s="41"/>
      <c r="IP951" s="231"/>
      <c r="IQ951" s="231"/>
      <c r="IR951" s="231"/>
      <c r="IS951" s="231"/>
      <c r="IT951" s="231"/>
    </row>
    <row r="952" spans="1:254" s="228" customFormat="1">
      <c r="A952" s="38" t="s">
        <v>1558</v>
      </c>
      <c r="B952" s="274" t="s">
        <v>1559</v>
      </c>
      <c r="C952" s="5" t="s">
        <v>25</v>
      </c>
      <c r="D952" s="41">
        <f t="shared" si="215"/>
        <v>14</v>
      </c>
      <c r="E952" s="41">
        <f t="shared" si="215"/>
        <v>0</v>
      </c>
      <c r="F952" s="41">
        <v>14</v>
      </c>
      <c r="G952" s="41">
        <v>0</v>
      </c>
      <c r="H952" s="41"/>
      <c r="I952" s="41"/>
      <c r="J952" s="41"/>
      <c r="K952" s="41"/>
      <c r="L952" s="41">
        <f t="shared" si="216"/>
        <v>0</v>
      </c>
      <c r="M952" s="41">
        <f t="shared" si="216"/>
        <v>0</v>
      </c>
      <c r="N952" s="41"/>
      <c r="O952" s="41"/>
      <c r="P952" s="41"/>
      <c r="Q952" s="41"/>
      <c r="IP952" s="231"/>
      <c r="IQ952" s="231"/>
      <c r="IR952" s="231"/>
      <c r="IS952" s="231"/>
      <c r="IT952" s="231"/>
    </row>
    <row r="953" spans="1:254" s="228" customFormat="1">
      <c r="A953" s="38" t="s">
        <v>1561</v>
      </c>
      <c r="B953" s="274" t="s">
        <v>2044</v>
      </c>
      <c r="C953" s="5" t="s">
        <v>26</v>
      </c>
      <c r="D953" s="41">
        <f t="shared" si="215"/>
        <v>12</v>
      </c>
      <c r="E953" s="41">
        <f t="shared" si="215"/>
        <v>4</v>
      </c>
      <c r="F953" s="41">
        <v>12</v>
      </c>
      <c r="G953" s="41">
        <v>4</v>
      </c>
      <c r="H953" s="41"/>
      <c r="I953" s="41"/>
      <c r="J953" s="41"/>
      <c r="K953" s="41"/>
      <c r="L953" s="41">
        <f t="shared" si="216"/>
        <v>0</v>
      </c>
      <c r="M953" s="41">
        <f t="shared" si="216"/>
        <v>0</v>
      </c>
      <c r="N953" s="41"/>
      <c r="O953" s="41"/>
      <c r="P953" s="41"/>
      <c r="Q953" s="41"/>
      <c r="IP953" s="231"/>
      <c r="IQ953" s="231"/>
      <c r="IR953" s="231"/>
      <c r="IS953" s="231"/>
      <c r="IT953" s="231"/>
    </row>
    <row r="954" spans="1:254" s="228" customFormat="1" ht="15.75" customHeight="1">
      <c r="A954" s="314" t="s">
        <v>2045</v>
      </c>
      <c r="B954" s="315"/>
      <c r="C954" s="316"/>
      <c r="D954" s="250">
        <f>+D955+D959+D970+D975</f>
        <v>352</v>
      </c>
      <c r="E954" s="250">
        <f t="shared" ref="E954:Q954" si="217">+E955+E959+E970+E975</f>
        <v>243</v>
      </c>
      <c r="F954" s="250">
        <f t="shared" si="217"/>
        <v>86</v>
      </c>
      <c r="G954" s="250">
        <f t="shared" si="217"/>
        <v>79</v>
      </c>
      <c r="H954" s="250">
        <f t="shared" si="217"/>
        <v>266</v>
      </c>
      <c r="I954" s="250">
        <f t="shared" si="217"/>
        <v>164</v>
      </c>
      <c r="J954" s="250">
        <f t="shared" si="217"/>
        <v>0</v>
      </c>
      <c r="K954" s="250">
        <f t="shared" si="217"/>
        <v>0</v>
      </c>
      <c r="L954" s="250">
        <f t="shared" si="217"/>
        <v>21</v>
      </c>
      <c r="M954" s="250">
        <f t="shared" si="217"/>
        <v>13</v>
      </c>
      <c r="N954" s="250">
        <f t="shared" si="217"/>
        <v>0</v>
      </c>
      <c r="O954" s="250">
        <f t="shared" si="217"/>
        <v>0</v>
      </c>
      <c r="P954" s="250">
        <f t="shared" si="217"/>
        <v>21</v>
      </c>
      <c r="Q954" s="250">
        <f t="shared" si="217"/>
        <v>13</v>
      </c>
      <c r="IP954" s="231"/>
      <c r="IQ954" s="231"/>
      <c r="IR954" s="231"/>
      <c r="IS954" s="231"/>
      <c r="IT954" s="231"/>
    </row>
    <row r="955" spans="1:254" s="228" customFormat="1" ht="18" customHeight="1">
      <c r="A955" s="269" t="s">
        <v>2046</v>
      </c>
      <c r="B955" s="269"/>
      <c r="C955" s="269"/>
      <c r="D955" s="250">
        <f>SUM(D956:D958)</f>
        <v>86</v>
      </c>
      <c r="E955" s="250">
        <f t="shared" ref="E955:Q955" si="218">SUM(E956:E958)</f>
        <v>79</v>
      </c>
      <c r="F955" s="250">
        <f t="shared" si="218"/>
        <v>86</v>
      </c>
      <c r="G955" s="250">
        <f t="shared" si="218"/>
        <v>79</v>
      </c>
      <c r="H955" s="250">
        <f t="shared" si="218"/>
        <v>0</v>
      </c>
      <c r="I955" s="250">
        <f t="shared" si="218"/>
        <v>0</v>
      </c>
      <c r="J955" s="250">
        <f t="shared" si="218"/>
        <v>0</v>
      </c>
      <c r="K955" s="250">
        <f t="shared" si="218"/>
        <v>0</v>
      </c>
      <c r="L955" s="250">
        <f t="shared" si="218"/>
        <v>0</v>
      </c>
      <c r="M955" s="250">
        <f t="shared" si="218"/>
        <v>0</v>
      </c>
      <c r="N955" s="250">
        <f t="shared" si="218"/>
        <v>0</v>
      </c>
      <c r="O955" s="250">
        <f t="shared" si="218"/>
        <v>0</v>
      </c>
      <c r="P955" s="250">
        <f t="shared" si="218"/>
        <v>0</v>
      </c>
      <c r="Q955" s="250">
        <f t="shared" si="218"/>
        <v>0</v>
      </c>
      <c r="IP955" s="231"/>
      <c r="IQ955" s="231"/>
      <c r="IR955" s="231"/>
      <c r="IS955" s="231"/>
      <c r="IT955" s="231"/>
    </row>
    <row r="956" spans="1:254" s="228" customFormat="1">
      <c r="A956" s="283" t="s">
        <v>1539</v>
      </c>
      <c r="B956" s="274" t="s">
        <v>1569</v>
      </c>
      <c r="C956" s="5" t="s">
        <v>14</v>
      </c>
      <c r="D956" s="41">
        <f t="shared" ref="D956:E958" si="219">+F956+H956+J956</f>
        <v>53</v>
      </c>
      <c r="E956" s="41">
        <f t="shared" si="219"/>
        <v>50</v>
      </c>
      <c r="F956" s="41">
        <v>53</v>
      </c>
      <c r="G956" s="41">
        <v>50</v>
      </c>
      <c r="H956" s="309"/>
      <c r="I956" s="309"/>
      <c r="J956" s="309"/>
      <c r="K956" s="309"/>
      <c r="L956" s="309"/>
      <c r="M956" s="309"/>
      <c r="N956" s="309"/>
      <c r="O956" s="309"/>
      <c r="P956" s="309"/>
      <c r="Q956" s="309"/>
      <c r="IP956" s="231"/>
      <c r="IQ956" s="231"/>
      <c r="IR956" s="231"/>
      <c r="IS956" s="231"/>
      <c r="IT956" s="231"/>
    </row>
    <row r="957" spans="1:254" s="228" customFormat="1">
      <c r="A957" s="283" t="s">
        <v>2047</v>
      </c>
      <c r="B957" s="274" t="s">
        <v>1572</v>
      </c>
      <c r="C957" s="5" t="s">
        <v>15</v>
      </c>
      <c r="D957" s="41">
        <f t="shared" si="219"/>
        <v>15</v>
      </c>
      <c r="E957" s="41">
        <f t="shared" si="219"/>
        <v>13</v>
      </c>
      <c r="F957" s="41">
        <v>15</v>
      </c>
      <c r="G957" s="41">
        <v>13</v>
      </c>
      <c r="H957" s="309"/>
      <c r="I957" s="309"/>
      <c r="J957" s="309"/>
      <c r="K957" s="309"/>
      <c r="L957" s="309"/>
      <c r="M957" s="309"/>
      <c r="N957" s="309"/>
      <c r="O957" s="309"/>
      <c r="P957" s="309"/>
      <c r="Q957" s="309"/>
      <c r="IP957" s="231"/>
      <c r="IQ957" s="231"/>
      <c r="IR957" s="231"/>
      <c r="IS957" s="231"/>
      <c r="IT957" s="231"/>
    </row>
    <row r="958" spans="1:254" s="228" customFormat="1">
      <c r="A958" s="283" t="s">
        <v>2048</v>
      </c>
      <c r="B958" s="274" t="s">
        <v>1575</v>
      </c>
      <c r="C958" s="5" t="s">
        <v>16</v>
      </c>
      <c r="D958" s="41">
        <f t="shared" si="219"/>
        <v>18</v>
      </c>
      <c r="E958" s="41">
        <f t="shared" si="219"/>
        <v>16</v>
      </c>
      <c r="F958" s="41">
        <v>18</v>
      </c>
      <c r="G958" s="41">
        <v>16</v>
      </c>
      <c r="H958" s="309"/>
      <c r="I958" s="309"/>
      <c r="J958" s="309"/>
      <c r="K958" s="309"/>
      <c r="L958" s="309"/>
      <c r="M958" s="309"/>
      <c r="N958" s="309"/>
      <c r="O958" s="309"/>
      <c r="P958" s="309"/>
      <c r="Q958" s="309"/>
      <c r="IP958" s="231"/>
      <c r="IQ958" s="231"/>
      <c r="IR958" s="231"/>
      <c r="IS958" s="231"/>
      <c r="IT958" s="231"/>
    </row>
    <row r="959" spans="1:254" s="228" customFormat="1" ht="18" customHeight="1">
      <c r="A959" s="269" t="s">
        <v>2049</v>
      </c>
      <c r="B959" s="269"/>
      <c r="C959" s="269"/>
      <c r="D959" s="250">
        <f>SUM(D960:D969)</f>
        <v>157</v>
      </c>
      <c r="E959" s="250">
        <f t="shared" ref="E959:Q959" si="220">SUM(E960:E969)</f>
        <v>88</v>
      </c>
      <c r="F959" s="250">
        <f t="shared" si="220"/>
        <v>0</v>
      </c>
      <c r="G959" s="250">
        <f t="shared" si="220"/>
        <v>0</v>
      </c>
      <c r="H959" s="250">
        <f t="shared" si="220"/>
        <v>157</v>
      </c>
      <c r="I959" s="250">
        <f t="shared" si="220"/>
        <v>88</v>
      </c>
      <c r="J959" s="250">
        <f t="shared" si="220"/>
        <v>0</v>
      </c>
      <c r="K959" s="250">
        <f t="shared" si="220"/>
        <v>0</v>
      </c>
      <c r="L959" s="250">
        <f t="shared" si="220"/>
        <v>18</v>
      </c>
      <c r="M959" s="250">
        <f t="shared" si="220"/>
        <v>11</v>
      </c>
      <c r="N959" s="250">
        <f t="shared" si="220"/>
        <v>0</v>
      </c>
      <c r="O959" s="250">
        <f t="shared" si="220"/>
        <v>0</v>
      </c>
      <c r="P959" s="250">
        <f t="shared" si="220"/>
        <v>18</v>
      </c>
      <c r="Q959" s="250">
        <f t="shared" si="220"/>
        <v>11</v>
      </c>
      <c r="IP959" s="231"/>
      <c r="IQ959" s="231"/>
      <c r="IR959" s="231"/>
      <c r="IS959" s="231"/>
      <c r="IT959" s="231"/>
    </row>
    <row r="960" spans="1:254" s="228" customFormat="1">
      <c r="A960" s="33" t="s">
        <v>228</v>
      </c>
      <c r="B960" s="259" t="s">
        <v>86</v>
      </c>
      <c r="C960" s="255" t="s">
        <v>14</v>
      </c>
      <c r="D960" s="33">
        <f>+F960+H960+J960</f>
        <v>13</v>
      </c>
      <c r="E960" s="33">
        <f>+G960+I960+K960</f>
        <v>13</v>
      </c>
      <c r="F960" s="33"/>
      <c r="G960" s="33"/>
      <c r="H960" s="33">
        <v>13</v>
      </c>
      <c r="I960" s="33">
        <v>13</v>
      </c>
      <c r="J960" s="33"/>
      <c r="K960" s="33"/>
      <c r="L960" s="33">
        <f>N960+P960</f>
        <v>4</v>
      </c>
      <c r="M960" s="33">
        <f>O960+Q960</f>
        <v>4</v>
      </c>
      <c r="N960" s="33"/>
      <c r="O960" s="33"/>
      <c r="P960" s="33">
        <v>4</v>
      </c>
      <c r="Q960" s="33">
        <v>4</v>
      </c>
      <c r="IP960" s="231"/>
      <c r="IQ960" s="231"/>
      <c r="IR960" s="231"/>
      <c r="IS960" s="231"/>
      <c r="IT960" s="231"/>
    </row>
    <row r="961" spans="1:254" s="228" customFormat="1" ht="28.5">
      <c r="A961" s="33" t="s">
        <v>38</v>
      </c>
      <c r="B961" s="259" t="s">
        <v>96</v>
      </c>
      <c r="C961" s="255" t="s">
        <v>15</v>
      </c>
      <c r="D961" s="33">
        <f t="shared" ref="D961:E969" si="221">+F961+H961+J961</f>
        <v>2</v>
      </c>
      <c r="E961" s="33">
        <f t="shared" si="221"/>
        <v>1</v>
      </c>
      <c r="F961" s="33"/>
      <c r="G961" s="33"/>
      <c r="H961" s="33">
        <v>2</v>
      </c>
      <c r="I961" s="33">
        <v>1</v>
      </c>
      <c r="J961" s="33"/>
      <c r="K961" s="33"/>
      <c r="L961" s="33">
        <f t="shared" ref="L961:M969" si="222">N961+P961</f>
        <v>0</v>
      </c>
      <c r="M961" s="33">
        <f t="shared" si="222"/>
        <v>0</v>
      </c>
      <c r="N961" s="33"/>
      <c r="O961" s="33"/>
      <c r="P961" s="33"/>
      <c r="Q961" s="33"/>
      <c r="IP961" s="231"/>
      <c r="IQ961" s="231"/>
      <c r="IR961" s="231"/>
      <c r="IS961" s="231"/>
      <c r="IT961" s="231"/>
    </row>
    <row r="962" spans="1:254" s="228" customFormat="1">
      <c r="A962" s="33" t="s">
        <v>1353</v>
      </c>
      <c r="B962" s="259" t="s">
        <v>419</v>
      </c>
      <c r="C962" s="255" t="s">
        <v>16</v>
      </c>
      <c r="D962" s="33">
        <f t="shared" si="221"/>
        <v>8</v>
      </c>
      <c r="E962" s="33">
        <f t="shared" si="221"/>
        <v>3</v>
      </c>
      <c r="F962" s="33"/>
      <c r="G962" s="33"/>
      <c r="H962" s="33">
        <v>8</v>
      </c>
      <c r="I962" s="33">
        <v>3</v>
      </c>
      <c r="J962" s="33"/>
      <c r="K962" s="33"/>
      <c r="L962" s="33">
        <f t="shared" si="222"/>
        <v>0</v>
      </c>
      <c r="M962" s="33">
        <f t="shared" si="222"/>
        <v>0</v>
      </c>
      <c r="N962" s="33"/>
      <c r="O962" s="33"/>
      <c r="P962" s="33"/>
      <c r="Q962" s="33"/>
      <c r="IP962" s="231"/>
      <c r="IQ962" s="231"/>
      <c r="IR962" s="231"/>
      <c r="IS962" s="231"/>
      <c r="IT962" s="231"/>
    </row>
    <row r="963" spans="1:254" s="228" customFormat="1">
      <c r="A963" s="33" t="s">
        <v>280</v>
      </c>
      <c r="B963" s="39" t="s">
        <v>1585</v>
      </c>
      <c r="C963" s="255" t="s">
        <v>17</v>
      </c>
      <c r="D963" s="33">
        <f t="shared" si="221"/>
        <v>2</v>
      </c>
      <c r="E963" s="33">
        <f t="shared" si="221"/>
        <v>0</v>
      </c>
      <c r="F963" s="33"/>
      <c r="G963" s="33"/>
      <c r="H963" s="33">
        <v>2</v>
      </c>
      <c r="I963" s="33"/>
      <c r="J963" s="33"/>
      <c r="K963" s="33"/>
      <c r="L963" s="33">
        <f t="shared" si="222"/>
        <v>0</v>
      </c>
      <c r="M963" s="33">
        <f t="shared" si="222"/>
        <v>0</v>
      </c>
      <c r="N963" s="33"/>
      <c r="O963" s="33"/>
      <c r="P963" s="33"/>
      <c r="Q963" s="33"/>
      <c r="IP963" s="231"/>
      <c r="IQ963" s="231"/>
      <c r="IR963" s="231"/>
      <c r="IS963" s="231"/>
      <c r="IT963" s="231"/>
    </row>
    <row r="964" spans="1:254" s="228" customFormat="1">
      <c r="A964" s="33" t="s">
        <v>41</v>
      </c>
      <c r="B964" s="259" t="s">
        <v>42</v>
      </c>
      <c r="C964" s="255" t="s">
        <v>21</v>
      </c>
      <c r="D964" s="33">
        <f t="shared" si="221"/>
        <v>25</v>
      </c>
      <c r="E964" s="33">
        <f t="shared" si="221"/>
        <v>25</v>
      </c>
      <c r="F964" s="33"/>
      <c r="G964" s="33"/>
      <c r="H964" s="33">
        <v>25</v>
      </c>
      <c r="I964" s="33">
        <v>25</v>
      </c>
      <c r="J964" s="260"/>
      <c r="K964" s="260"/>
      <c r="L964" s="33">
        <f t="shared" si="222"/>
        <v>4</v>
      </c>
      <c r="M964" s="33">
        <f t="shared" si="222"/>
        <v>4</v>
      </c>
      <c r="N964" s="33"/>
      <c r="O964" s="33"/>
      <c r="P964" s="33">
        <v>4</v>
      </c>
      <c r="Q964" s="33">
        <v>4</v>
      </c>
      <c r="IP964" s="231"/>
      <c r="IQ964" s="231"/>
      <c r="IR964" s="231"/>
      <c r="IS964" s="231"/>
      <c r="IT964" s="231"/>
    </row>
    <row r="965" spans="1:254" s="228" customFormat="1" ht="28.5">
      <c r="A965" s="33" t="s">
        <v>649</v>
      </c>
      <c r="B965" s="46" t="s">
        <v>1200</v>
      </c>
      <c r="C965" s="255" t="s">
        <v>22</v>
      </c>
      <c r="D965" s="33">
        <f t="shared" si="221"/>
        <v>26</v>
      </c>
      <c r="E965" s="33">
        <f t="shared" si="221"/>
        <v>16</v>
      </c>
      <c r="F965" s="33"/>
      <c r="G965" s="33"/>
      <c r="H965" s="33">
        <v>26</v>
      </c>
      <c r="I965" s="33">
        <v>16</v>
      </c>
      <c r="J965" s="260"/>
      <c r="K965" s="260"/>
      <c r="L965" s="33">
        <f t="shared" si="222"/>
        <v>0</v>
      </c>
      <c r="M965" s="33">
        <f t="shared" si="222"/>
        <v>0</v>
      </c>
      <c r="N965" s="33"/>
      <c r="O965" s="33"/>
      <c r="P965" s="33"/>
      <c r="Q965" s="33"/>
      <c r="IP965" s="231"/>
      <c r="IQ965" s="231"/>
      <c r="IR965" s="231"/>
      <c r="IS965" s="231"/>
      <c r="IT965" s="231"/>
    </row>
    <row r="966" spans="1:254" s="228" customFormat="1">
      <c r="A966" s="35" t="s">
        <v>1527</v>
      </c>
      <c r="B966" s="259" t="s">
        <v>1850</v>
      </c>
      <c r="C966" s="255" t="s">
        <v>23</v>
      </c>
      <c r="D966" s="33">
        <f t="shared" si="221"/>
        <v>20</v>
      </c>
      <c r="E966" s="33">
        <f t="shared" si="221"/>
        <v>7</v>
      </c>
      <c r="F966" s="33"/>
      <c r="G966" s="33"/>
      <c r="H966" s="33">
        <v>20</v>
      </c>
      <c r="I966" s="33">
        <v>7</v>
      </c>
      <c r="J966" s="260"/>
      <c r="K966" s="260"/>
      <c r="L966" s="33">
        <f t="shared" si="222"/>
        <v>1</v>
      </c>
      <c r="M966" s="33">
        <f t="shared" si="222"/>
        <v>0</v>
      </c>
      <c r="N966" s="33"/>
      <c r="O966" s="33"/>
      <c r="P966" s="33">
        <v>1</v>
      </c>
      <c r="Q966" s="33"/>
      <c r="IP966" s="231"/>
      <c r="IQ966" s="231"/>
      <c r="IR966" s="231"/>
      <c r="IS966" s="231"/>
      <c r="IT966" s="231"/>
    </row>
    <row r="967" spans="1:254" s="228" customFormat="1">
      <c r="A967" s="33" t="s">
        <v>228</v>
      </c>
      <c r="B967" s="259" t="s">
        <v>86</v>
      </c>
      <c r="C967" s="255" t="s">
        <v>24</v>
      </c>
      <c r="D967" s="33">
        <f t="shared" si="221"/>
        <v>27</v>
      </c>
      <c r="E967" s="33">
        <f t="shared" si="221"/>
        <v>14</v>
      </c>
      <c r="F967" s="33"/>
      <c r="G967" s="33"/>
      <c r="H967" s="33">
        <v>27</v>
      </c>
      <c r="I967" s="33">
        <v>14</v>
      </c>
      <c r="J967" s="260"/>
      <c r="K967" s="260"/>
      <c r="L967" s="33">
        <f t="shared" si="222"/>
        <v>3</v>
      </c>
      <c r="M967" s="33">
        <f t="shared" si="222"/>
        <v>2</v>
      </c>
      <c r="N967" s="33"/>
      <c r="O967" s="33"/>
      <c r="P967" s="33">
        <v>3</v>
      </c>
      <c r="Q967" s="33">
        <v>2</v>
      </c>
      <c r="IP967" s="231"/>
      <c r="IQ967" s="231"/>
      <c r="IR967" s="231"/>
      <c r="IS967" s="231"/>
      <c r="IT967" s="231"/>
    </row>
    <row r="968" spans="1:254" s="228" customFormat="1" ht="28.5">
      <c r="A968" s="33" t="s">
        <v>38</v>
      </c>
      <c r="B968" s="259" t="s">
        <v>96</v>
      </c>
      <c r="C968" s="255" t="s">
        <v>25</v>
      </c>
      <c r="D968" s="33">
        <f t="shared" si="221"/>
        <v>19</v>
      </c>
      <c r="E968" s="33">
        <f t="shared" si="221"/>
        <v>6</v>
      </c>
      <c r="F968" s="33"/>
      <c r="G968" s="33"/>
      <c r="H968" s="33">
        <v>19</v>
      </c>
      <c r="I968" s="33">
        <v>6</v>
      </c>
      <c r="J968" s="260"/>
      <c r="K968" s="260"/>
      <c r="L968" s="33">
        <f t="shared" si="222"/>
        <v>2</v>
      </c>
      <c r="M968" s="33">
        <f t="shared" si="222"/>
        <v>1</v>
      </c>
      <c r="N968" s="33"/>
      <c r="O968" s="33"/>
      <c r="P968" s="33">
        <v>2</v>
      </c>
      <c r="Q968" s="33">
        <v>1</v>
      </c>
      <c r="IP968" s="231"/>
      <c r="IQ968" s="231"/>
      <c r="IR968" s="231"/>
      <c r="IS968" s="231"/>
      <c r="IT968" s="231"/>
    </row>
    <row r="969" spans="1:254" s="228" customFormat="1">
      <c r="A969" s="33" t="s">
        <v>1353</v>
      </c>
      <c r="B969" s="259" t="s">
        <v>419</v>
      </c>
      <c r="C969" s="255" t="s">
        <v>26</v>
      </c>
      <c r="D969" s="33">
        <f t="shared" si="221"/>
        <v>15</v>
      </c>
      <c r="E969" s="33">
        <f t="shared" si="221"/>
        <v>3</v>
      </c>
      <c r="F969" s="33"/>
      <c r="G969" s="33"/>
      <c r="H969" s="33">
        <v>15</v>
      </c>
      <c r="I969" s="33">
        <v>3</v>
      </c>
      <c r="J969" s="260"/>
      <c r="K969" s="260"/>
      <c r="L969" s="33">
        <f t="shared" si="222"/>
        <v>4</v>
      </c>
      <c r="M969" s="33">
        <f t="shared" si="222"/>
        <v>0</v>
      </c>
      <c r="N969" s="33"/>
      <c r="O969" s="33"/>
      <c r="P969" s="33">
        <v>4</v>
      </c>
      <c r="Q969" s="33"/>
      <c r="IP969" s="231"/>
      <c r="IQ969" s="231"/>
      <c r="IR969" s="231"/>
      <c r="IS969" s="231"/>
      <c r="IT969" s="231"/>
    </row>
    <row r="970" spans="1:254" s="228" customFormat="1" ht="18" customHeight="1">
      <c r="A970" s="269" t="s">
        <v>2050</v>
      </c>
      <c r="B970" s="269"/>
      <c r="C970" s="269"/>
      <c r="D970" s="250">
        <f>SUM(D971:D974)</f>
        <v>64</v>
      </c>
      <c r="E970" s="250">
        <f t="shared" ref="E970:Q970" si="223">SUM(E971:E974)</f>
        <v>34</v>
      </c>
      <c r="F970" s="250">
        <f t="shared" si="223"/>
        <v>0</v>
      </c>
      <c r="G970" s="250">
        <f t="shared" si="223"/>
        <v>0</v>
      </c>
      <c r="H970" s="250">
        <f t="shared" si="223"/>
        <v>64</v>
      </c>
      <c r="I970" s="250">
        <f t="shared" si="223"/>
        <v>34</v>
      </c>
      <c r="J970" s="250">
        <f t="shared" si="223"/>
        <v>0</v>
      </c>
      <c r="K970" s="250">
        <f t="shared" si="223"/>
        <v>0</v>
      </c>
      <c r="L970" s="250">
        <f t="shared" si="223"/>
        <v>3</v>
      </c>
      <c r="M970" s="250">
        <f t="shared" si="223"/>
        <v>2</v>
      </c>
      <c r="N970" s="250">
        <f t="shared" si="223"/>
        <v>0</v>
      </c>
      <c r="O970" s="250">
        <f t="shared" si="223"/>
        <v>0</v>
      </c>
      <c r="P970" s="250">
        <f t="shared" si="223"/>
        <v>3</v>
      </c>
      <c r="Q970" s="250">
        <f t="shared" si="223"/>
        <v>2</v>
      </c>
      <c r="IP970" s="231"/>
      <c r="IQ970" s="231"/>
      <c r="IR970" s="231"/>
      <c r="IS970" s="231"/>
      <c r="IT970" s="231"/>
    </row>
    <row r="971" spans="1:254" s="228" customFormat="1">
      <c r="A971" s="33" t="s">
        <v>53</v>
      </c>
      <c r="B971" s="46" t="s">
        <v>173</v>
      </c>
      <c r="C971" s="317" t="s">
        <v>14</v>
      </c>
      <c r="D971" s="33">
        <f t="shared" ref="D971:E974" si="224">+F971+H971+J971</f>
        <v>24</v>
      </c>
      <c r="E971" s="33">
        <f t="shared" si="224"/>
        <v>11</v>
      </c>
      <c r="F971" s="33"/>
      <c r="G971" s="33"/>
      <c r="H971" s="33">
        <v>24</v>
      </c>
      <c r="I971" s="33">
        <v>11</v>
      </c>
      <c r="J971" s="33"/>
      <c r="K971" s="33"/>
      <c r="L971" s="33">
        <f t="shared" ref="L971:M974" si="225">+N971+P971</f>
        <v>0</v>
      </c>
      <c r="M971" s="33">
        <f t="shared" si="225"/>
        <v>0</v>
      </c>
      <c r="N971" s="33"/>
      <c r="O971" s="33"/>
      <c r="P971" s="33"/>
      <c r="Q971" s="33"/>
      <c r="IP971" s="231"/>
      <c r="IQ971" s="231"/>
      <c r="IR971" s="231"/>
      <c r="IS971" s="231"/>
      <c r="IT971" s="231"/>
    </row>
    <row r="972" spans="1:254" s="228" customFormat="1">
      <c r="A972" s="38" t="s">
        <v>65</v>
      </c>
      <c r="B972" s="46" t="s">
        <v>66</v>
      </c>
      <c r="C972" s="317" t="s">
        <v>15</v>
      </c>
      <c r="D972" s="33">
        <f t="shared" si="224"/>
        <v>7</v>
      </c>
      <c r="E972" s="33">
        <f t="shared" si="224"/>
        <v>1</v>
      </c>
      <c r="F972" s="33"/>
      <c r="G972" s="33"/>
      <c r="H972" s="33">
        <v>7</v>
      </c>
      <c r="I972" s="33">
        <v>1</v>
      </c>
      <c r="J972" s="33"/>
      <c r="K972" s="33"/>
      <c r="L972" s="33">
        <f t="shared" si="225"/>
        <v>0</v>
      </c>
      <c r="M972" s="33">
        <f t="shared" si="225"/>
        <v>0</v>
      </c>
      <c r="N972" s="33"/>
      <c r="O972" s="33"/>
      <c r="P972" s="33">
        <v>0</v>
      </c>
      <c r="Q972" s="33">
        <v>0</v>
      </c>
      <c r="IP972" s="231"/>
      <c r="IQ972" s="231"/>
      <c r="IR972" s="231"/>
      <c r="IS972" s="231"/>
      <c r="IT972" s="231"/>
    </row>
    <row r="973" spans="1:254" s="228" customFormat="1">
      <c r="A973" s="33" t="s">
        <v>228</v>
      </c>
      <c r="B973" s="259" t="s">
        <v>86</v>
      </c>
      <c r="C973" s="317" t="s">
        <v>16</v>
      </c>
      <c r="D973" s="33">
        <f t="shared" si="224"/>
        <v>18</v>
      </c>
      <c r="E973" s="33">
        <f t="shared" si="224"/>
        <v>11</v>
      </c>
      <c r="F973" s="33"/>
      <c r="G973" s="33"/>
      <c r="H973" s="33">
        <v>18</v>
      </c>
      <c r="I973" s="33">
        <v>11</v>
      </c>
      <c r="J973" s="33"/>
      <c r="K973" s="33"/>
      <c r="L973" s="33">
        <f t="shared" si="225"/>
        <v>3</v>
      </c>
      <c r="M973" s="33">
        <f t="shared" si="225"/>
        <v>2</v>
      </c>
      <c r="N973" s="33"/>
      <c r="O973" s="33"/>
      <c r="P973" s="33">
        <v>3</v>
      </c>
      <c r="Q973" s="33">
        <v>2</v>
      </c>
      <c r="IP973" s="231"/>
      <c r="IQ973" s="231"/>
      <c r="IR973" s="231"/>
      <c r="IS973" s="231"/>
      <c r="IT973" s="231"/>
    </row>
    <row r="974" spans="1:254" s="228" customFormat="1">
      <c r="A974" s="38" t="s">
        <v>250</v>
      </c>
      <c r="B974" s="46" t="s">
        <v>251</v>
      </c>
      <c r="C974" s="317" t="s">
        <v>17</v>
      </c>
      <c r="D974" s="33">
        <f t="shared" si="224"/>
        <v>15</v>
      </c>
      <c r="E974" s="33">
        <f t="shared" si="224"/>
        <v>11</v>
      </c>
      <c r="F974" s="33"/>
      <c r="G974" s="33"/>
      <c r="H974" s="33">
        <v>15</v>
      </c>
      <c r="I974" s="33">
        <v>11</v>
      </c>
      <c r="J974" s="33"/>
      <c r="K974" s="33"/>
      <c r="L974" s="33">
        <f t="shared" si="225"/>
        <v>0</v>
      </c>
      <c r="M974" s="33">
        <f t="shared" si="225"/>
        <v>0</v>
      </c>
      <c r="N974" s="33"/>
      <c r="O974" s="33"/>
      <c r="P974" s="33"/>
      <c r="Q974" s="33"/>
      <c r="IP974" s="231"/>
      <c r="IQ974" s="231"/>
      <c r="IR974" s="231"/>
      <c r="IS974" s="231"/>
      <c r="IT974" s="231"/>
    </row>
    <row r="975" spans="1:254" s="228" customFormat="1" ht="18" customHeight="1">
      <c r="A975" s="269" t="s">
        <v>2051</v>
      </c>
      <c r="B975" s="269"/>
      <c r="C975" s="269"/>
      <c r="D975" s="250">
        <f>SUM(D976:D977)</f>
        <v>45</v>
      </c>
      <c r="E975" s="250">
        <f t="shared" ref="E975:Q975" si="226">SUM(E976:E977)</f>
        <v>42</v>
      </c>
      <c r="F975" s="250">
        <f t="shared" si="226"/>
        <v>0</v>
      </c>
      <c r="G975" s="250">
        <f t="shared" si="226"/>
        <v>0</v>
      </c>
      <c r="H975" s="250">
        <f t="shared" si="226"/>
        <v>45</v>
      </c>
      <c r="I975" s="250">
        <f t="shared" si="226"/>
        <v>42</v>
      </c>
      <c r="J975" s="250">
        <f t="shared" si="226"/>
        <v>0</v>
      </c>
      <c r="K975" s="250">
        <f t="shared" si="226"/>
        <v>0</v>
      </c>
      <c r="L975" s="250">
        <f t="shared" si="226"/>
        <v>0</v>
      </c>
      <c r="M975" s="250">
        <f t="shared" si="226"/>
        <v>0</v>
      </c>
      <c r="N975" s="250">
        <f t="shared" si="226"/>
        <v>0</v>
      </c>
      <c r="O975" s="250">
        <f t="shared" si="226"/>
        <v>0</v>
      </c>
      <c r="P975" s="250">
        <f t="shared" si="226"/>
        <v>0</v>
      </c>
      <c r="Q975" s="250">
        <f t="shared" si="226"/>
        <v>0</v>
      </c>
      <c r="IP975" s="231"/>
      <c r="IQ975" s="231"/>
      <c r="IR975" s="231"/>
      <c r="IS975" s="231"/>
      <c r="IT975" s="231"/>
    </row>
    <row r="976" spans="1:254" s="228" customFormat="1">
      <c r="A976" s="318" t="s">
        <v>2052</v>
      </c>
      <c r="B976" s="319" t="s">
        <v>1606</v>
      </c>
      <c r="C976" s="320" t="s">
        <v>14</v>
      </c>
      <c r="D976" s="321">
        <f>+F976+H976+J976</f>
        <v>27</v>
      </c>
      <c r="E976" s="321">
        <f>+G976+I976+K976</f>
        <v>27</v>
      </c>
      <c r="F976" s="321"/>
      <c r="G976" s="321"/>
      <c r="H976" s="321">
        <v>27</v>
      </c>
      <c r="I976" s="321">
        <v>27</v>
      </c>
      <c r="J976" s="321"/>
      <c r="K976" s="321"/>
      <c r="L976" s="321"/>
      <c r="M976" s="321"/>
      <c r="N976" s="321"/>
      <c r="O976" s="321"/>
      <c r="P976" s="321"/>
      <c r="Q976" s="321"/>
      <c r="IP976" s="231"/>
      <c r="IQ976" s="231"/>
      <c r="IR976" s="231"/>
      <c r="IS976" s="231"/>
      <c r="IT976" s="231"/>
    </row>
    <row r="977" spans="1:254" s="228" customFormat="1">
      <c r="A977" s="318" t="s">
        <v>1925</v>
      </c>
      <c r="B977" s="319" t="s">
        <v>1609</v>
      </c>
      <c r="C977" s="320" t="s">
        <v>15</v>
      </c>
      <c r="D977" s="321">
        <f>+F977+H977+J977</f>
        <v>18</v>
      </c>
      <c r="E977" s="321">
        <f>+G977+I977+K977</f>
        <v>15</v>
      </c>
      <c r="F977" s="321"/>
      <c r="G977" s="321"/>
      <c r="H977" s="321">
        <v>18</v>
      </c>
      <c r="I977" s="321">
        <v>15</v>
      </c>
      <c r="J977" s="321"/>
      <c r="K977" s="321"/>
      <c r="L977" s="321"/>
      <c r="M977" s="321"/>
      <c r="N977" s="321"/>
      <c r="O977" s="321"/>
      <c r="P977" s="321"/>
      <c r="Q977" s="321"/>
      <c r="IP977" s="231"/>
      <c r="IQ977" s="231"/>
      <c r="IR977" s="231"/>
      <c r="IS977" s="231"/>
      <c r="IT977" s="231"/>
    </row>
    <row r="978" spans="1:254" s="228" customFormat="1" ht="33" customHeight="1">
      <c r="A978" s="314" t="s">
        <v>2053</v>
      </c>
      <c r="B978" s="315"/>
      <c r="C978" s="316"/>
      <c r="D978" s="322">
        <f t="shared" ref="D978:Q978" si="227">+D979+D992+D994+D999+D1008+D1032+D1035+D1043+D1047+D1050</f>
        <v>2303</v>
      </c>
      <c r="E978" s="322">
        <f t="shared" si="227"/>
        <v>597</v>
      </c>
      <c r="F978" s="322">
        <f t="shared" si="227"/>
        <v>400</v>
      </c>
      <c r="G978" s="322">
        <f t="shared" si="227"/>
        <v>319</v>
      </c>
      <c r="H978" s="322">
        <f t="shared" si="227"/>
        <v>609</v>
      </c>
      <c r="I978" s="322">
        <f t="shared" si="227"/>
        <v>86</v>
      </c>
      <c r="J978" s="322">
        <f t="shared" si="227"/>
        <v>1294</v>
      </c>
      <c r="K978" s="322">
        <f t="shared" si="227"/>
        <v>192</v>
      </c>
      <c r="L978" s="322">
        <f t="shared" si="227"/>
        <v>30</v>
      </c>
      <c r="M978" s="322">
        <f t="shared" si="227"/>
        <v>21</v>
      </c>
      <c r="N978" s="322">
        <f t="shared" si="227"/>
        <v>0</v>
      </c>
      <c r="O978" s="322">
        <f t="shared" si="227"/>
        <v>0</v>
      </c>
      <c r="P978" s="322">
        <f t="shared" si="227"/>
        <v>30</v>
      </c>
      <c r="Q978" s="322">
        <f t="shared" si="227"/>
        <v>21</v>
      </c>
      <c r="IP978" s="231"/>
      <c r="IQ978" s="231"/>
      <c r="IR978" s="231"/>
      <c r="IS978" s="231"/>
      <c r="IT978" s="231"/>
    </row>
    <row r="979" spans="1:254" s="228" customFormat="1" ht="18" customHeight="1">
      <c r="A979" s="269" t="s">
        <v>2054</v>
      </c>
      <c r="B979" s="269"/>
      <c r="C979" s="269"/>
      <c r="D979" s="322">
        <f t="shared" ref="D979:Q979" si="228">SUM(D980:D991)</f>
        <v>363</v>
      </c>
      <c r="E979" s="322">
        <f t="shared" si="228"/>
        <v>311</v>
      </c>
      <c r="F979" s="322">
        <f t="shared" si="228"/>
        <v>343</v>
      </c>
      <c r="G979" s="322">
        <f t="shared" si="228"/>
        <v>291</v>
      </c>
      <c r="H979" s="322">
        <f t="shared" si="228"/>
        <v>20</v>
      </c>
      <c r="I979" s="322">
        <f t="shared" si="228"/>
        <v>20</v>
      </c>
      <c r="J979" s="322">
        <f t="shared" si="228"/>
        <v>0</v>
      </c>
      <c r="K979" s="322">
        <f t="shared" si="228"/>
        <v>0</v>
      </c>
      <c r="L979" s="322">
        <f t="shared" si="228"/>
        <v>2</v>
      </c>
      <c r="M979" s="322">
        <f t="shared" si="228"/>
        <v>1</v>
      </c>
      <c r="N979" s="322">
        <f t="shared" si="228"/>
        <v>0</v>
      </c>
      <c r="O979" s="322">
        <f t="shared" si="228"/>
        <v>0</v>
      </c>
      <c r="P979" s="322">
        <f t="shared" si="228"/>
        <v>2</v>
      </c>
      <c r="Q979" s="322">
        <f t="shared" si="228"/>
        <v>1</v>
      </c>
      <c r="IP979" s="231"/>
      <c r="IQ979" s="231"/>
      <c r="IR979" s="231"/>
      <c r="IS979" s="231"/>
      <c r="IT979" s="231"/>
    </row>
    <row r="980" spans="1:254" s="228" customFormat="1">
      <c r="A980" s="274" t="s">
        <v>1615</v>
      </c>
      <c r="B980" s="39" t="s">
        <v>1616</v>
      </c>
      <c r="C980" s="5" t="s">
        <v>14</v>
      </c>
      <c r="D980" s="281">
        <f>+F980+H980+J980</f>
        <v>30</v>
      </c>
      <c r="E980" s="281">
        <f>+G980+I980+K980</f>
        <v>19</v>
      </c>
      <c r="F980" s="281">
        <v>30</v>
      </c>
      <c r="G980" s="281">
        <v>19</v>
      </c>
      <c r="H980" s="281"/>
      <c r="I980" s="281"/>
      <c r="J980" s="281"/>
      <c r="K980" s="281"/>
      <c r="L980" s="303">
        <v>2</v>
      </c>
      <c r="M980" s="303">
        <v>1</v>
      </c>
      <c r="N980" s="281"/>
      <c r="O980" s="281"/>
      <c r="P980" s="303">
        <v>2</v>
      </c>
      <c r="Q980" s="303">
        <v>1</v>
      </c>
      <c r="IP980" s="231"/>
      <c r="IQ980" s="231"/>
      <c r="IR980" s="231"/>
      <c r="IS980" s="231"/>
      <c r="IT980" s="231"/>
    </row>
    <row r="981" spans="1:254" s="228" customFormat="1" ht="28.5">
      <c r="A981" s="274" t="s">
        <v>1618</v>
      </c>
      <c r="B981" s="39" t="s">
        <v>1619</v>
      </c>
      <c r="C981" s="5" t="s">
        <v>15</v>
      </c>
      <c r="D981" s="281">
        <f t="shared" ref="D981:E991" si="229">+F981+H981+J981</f>
        <v>9</v>
      </c>
      <c r="E981" s="281">
        <f t="shared" si="229"/>
        <v>0</v>
      </c>
      <c r="F981" s="281">
        <v>9</v>
      </c>
      <c r="G981" s="281">
        <v>0</v>
      </c>
      <c r="H981" s="281"/>
      <c r="I981" s="281"/>
      <c r="J981" s="281"/>
      <c r="K981" s="281"/>
      <c r="L981" s="323"/>
      <c r="M981" s="323"/>
      <c r="N981" s="281"/>
      <c r="O981" s="281"/>
      <c r="P981" s="281"/>
      <c r="Q981" s="281"/>
      <c r="IP981" s="231"/>
      <c r="IQ981" s="231"/>
      <c r="IR981" s="231"/>
      <c r="IS981" s="231"/>
      <c r="IT981" s="231"/>
    </row>
    <row r="982" spans="1:254" s="228" customFormat="1">
      <c r="A982" s="274" t="s">
        <v>1621</v>
      </c>
      <c r="B982" s="39" t="s">
        <v>1622</v>
      </c>
      <c r="C982" s="5" t="s">
        <v>16</v>
      </c>
      <c r="D982" s="281">
        <f t="shared" si="229"/>
        <v>37</v>
      </c>
      <c r="E982" s="281">
        <f t="shared" si="229"/>
        <v>35</v>
      </c>
      <c r="F982" s="41">
        <v>37</v>
      </c>
      <c r="G982" s="41">
        <v>35</v>
      </c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IP982" s="231"/>
      <c r="IQ982" s="231"/>
      <c r="IR982" s="231"/>
      <c r="IS982" s="231"/>
      <c r="IT982" s="231"/>
    </row>
    <row r="983" spans="1:254" s="228" customFormat="1">
      <c r="A983" s="274" t="s">
        <v>2055</v>
      </c>
      <c r="B983" s="39" t="s">
        <v>2056</v>
      </c>
      <c r="C983" s="5" t="s">
        <v>17</v>
      </c>
      <c r="D983" s="281">
        <f t="shared" si="229"/>
        <v>24</v>
      </c>
      <c r="E983" s="281">
        <f t="shared" si="229"/>
        <v>13</v>
      </c>
      <c r="F983" s="281">
        <v>24</v>
      </c>
      <c r="G983" s="281">
        <v>13</v>
      </c>
      <c r="H983" s="281"/>
      <c r="I983" s="281"/>
      <c r="J983" s="281"/>
      <c r="K983" s="281"/>
      <c r="L983" s="323"/>
      <c r="M983" s="323"/>
      <c r="N983" s="281"/>
      <c r="O983" s="281"/>
      <c r="P983" s="281"/>
      <c r="Q983" s="281"/>
      <c r="IP983" s="231"/>
      <c r="IQ983" s="231"/>
      <c r="IR983" s="231"/>
      <c r="IS983" s="231"/>
      <c r="IT983" s="231"/>
    </row>
    <row r="984" spans="1:254" s="228" customFormat="1">
      <c r="A984" s="274" t="s">
        <v>2057</v>
      </c>
      <c r="B984" s="39" t="s">
        <v>2058</v>
      </c>
      <c r="C984" s="5" t="s">
        <v>21</v>
      </c>
      <c r="D984" s="281">
        <f t="shared" si="229"/>
        <v>6</v>
      </c>
      <c r="E984" s="281">
        <f t="shared" si="229"/>
        <v>6</v>
      </c>
      <c r="F984" s="281">
        <v>6</v>
      </c>
      <c r="G984" s="281">
        <v>6</v>
      </c>
      <c r="H984" s="281"/>
      <c r="I984" s="281"/>
      <c r="J984" s="281"/>
      <c r="K984" s="281"/>
      <c r="L984" s="323"/>
      <c r="M984" s="323"/>
      <c r="N984" s="281"/>
      <c r="O984" s="281"/>
      <c r="P984" s="281"/>
      <c r="Q984" s="281"/>
      <c r="IP984" s="231"/>
      <c r="IQ984" s="231"/>
      <c r="IR984" s="231"/>
      <c r="IS984" s="231"/>
      <c r="IT984" s="231"/>
    </row>
    <row r="985" spans="1:254" s="228" customFormat="1">
      <c r="A985" s="274" t="s">
        <v>1624</v>
      </c>
      <c r="B985" s="39" t="s">
        <v>1540</v>
      </c>
      <c r="C985" s="5" t="s">
        <v>22</v>
      </c>
      <c r="D985" s="281">
        <f t="shared" si="229"/>
        <v>99</v>
      </c>
      <c r="E985" s="281">
        <f t="shared" si="229"/>
        <v>96</v>
      </c>
      <c r="F985" s="281">
        <v>99</v>
      </c>
      <c r="G985" s="281">
        <v>96</v>
      </c>
      <c r="H985" s="281"/>
      <c r="I985" s="281"/>
      <c r="J985" s="281"/>
      <c r="K985" s="281"/>
      <c r="L985" s="323"/>
      <c r="M985" s="323"/>
      <c r="N985" s="281"/>
      <c r="O985" s="281"/>
      <c r="P985" s="281"/>
      <c r="Q985" s="281"/>
      <c r="IP985" s="231"/>
      <c r="IQ985" s="231"/>
      <c r="IR985" s="231"/>
      <c r="IS985" s="231"/>
      <c r="IT985" s="231"/>
    </row>
    <row r="986" spans="1:254" s="228" customFormat="1">
      <c r="A986" s="274" t="s">
        <v>1626</v>
      </c>
      <c r="B986" s="39" t="s">
        <v>1627</v>
      </c>
      <c r="C986" s="5" t="s">
        <v>23</v>
      </c>
      <c r="D986" s="281">
        <f t="shared" si="229"/>
        <v>83</v>
      </c>
      <c r="E986" s="281">
        <f t="shared" si="229"/>
        <v>79</v>
      </c>
      <c r="F986" s="281">
        <v>83</v>
      </c>
      <c r="G986" s="281">
        <v>79</v>
      </c>
      <c r="H986" s="281"/>
      <c r="I986" s="281"/>
      <c r="J986" s="281"/>
      <c r="K986" s="281"/>
      <c r="L986" s="323"/>
      <c r="M986" s="323"/>
      <c r="N986" s="281"/>
      <c r="O986" s="281"/>
      <c r="P986" s="281"/>
      <c r="Q986" s="281"/>
      <c r="IP986" s="231"/>
      <c r="IQ986" s="231"/>
      <c r="IR986" s="231"/>
      <c r="IS986" s="231"/>
      <c r="IT986" s="231"/>
    </row>
    <row r="987" spans="1:254" s="228" customFormat="1">
      <c r="A987" s="274" t="s">
        <v>1629</v>
      </c>
      <c r="B987" s="39" t="s">
        <v>1630</v>
      </c>
      <c r="C987" s="5" t="s">
        <v>24</v>
      </c>
      <c r="D987" s="281">
        <f t="shared" si="229"/>
        <v>24</v>
      </c>
      <c r="E987" s="281">
        <f t="shared" si="229"/>
        <v>20</v>
      </c>
      <c r="F987" s="41">
        <v>24</v>
      </c>
      <c r="G987" s="41">
        <v>20</v>
      </c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IP987" s="231"/>
      <c r="IQ987" s="231"/>
      <c r="IR987" s="231"/>
      <c r="IS987" s="231"/>
      <c r="IT987" s="231"/>
    </row>
    <row r="988" spans="1:254" s="228" customFormat="1">
      <c r="A988" s="274" t="s">
        <v>1632</v>
      </c>
      <c r="B988" s="39" t="s">
        <v>1578</v>
      </c>
      <c r="C988" s="5" t="s">
        <v>25</v>
      </c>
      <c r="D988" s="281">
        <f t="shared" si="229"/>
        <v>20</v>
      </c>
      <c r="E988" s="281">
        <f t="shared" si="229"/>
        <v>20</v>
      </c>
      <c r="F988" s="41"/>
      <c r="G988" s="41"/>
      <c r="H988" s="41">
        <v>20</v>
      </c>
      <c r="I988" s="41">
        <v>20</v>
      </c>
      <c r="J988" s="41"/>
      <c r="K988" s="41"/>
      <c r="L988" s="41"/>
      <c r="M988" s="41"/>
      <c r="N988" s="41"/>
      <c r="O988" s="41"/>
      <c r="P988" s="41"/>
      <c r="Q988" s="41"/>
      <c r="IP988" s="231"/>
      <c r="IQ988" s="231"/>
      <c r="IR988" s="231"/>
      <c r="IS988" s="231"/>
      <c r="IT988" s="231"/>
    </row>
    <row r="989" spans="1:254" s="228" customFormat="1">
      <c r="A989" s="274" t="s">
        <v>1634</v>
      </c>
      <c r="B989" s="39" t="s">
        <v>1635</v>
      </c>
      <c r="C989" s="5" t="s">
        <v>26</v>
      </c>
      <c r="D989" s="281">
        <f t="shared" si="229"/>
        <v>1</v>
      </c>
      <c r="E989" s="281">
        <f t="shared" si="229"/>
        <v>1</v>
      </c>
      <c r="F989" s="41">
        <v>1</v>
      </c>
      <c r="G989" s="41">
        <v>1</v>
      </c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IP989" s="231"/>
      <c r="IQ989" s="231"/>
      <c r="IR989" s="231"/>
      <c r="IS989" s="231"/>
      <c r="IT989" s="231"/>
    </row>
    <row r="990" spans="1:254" s="228" customFormat="1">
      <c r="A990" s="274" t="s">
        <v>1637</v>
      </c>
      <c r="B990" s="39" t="s">
        <v>1638</v>
      </c>
      <c r="C990" s="5" t="s">
        <v>1803</v>
      </c>
      <c r="D990" s="281">
        <f t="shared" si="229"/>
        <v>20</v>
      </c>
      <c r="E990" s="281">
        <f t="shared" si="229"/>
        <v>12</v>
      </c>
      <c r="F990" s="41">
        <v>20</v>
      </c>
      <c r="G990" s="41">
        <v>12</v>
      </c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IP990" s="231"/>
      <c r="IQ990" s="231"/>
      <c r="IR990" s="231"/>
      <c r="IS990" s="231"/>
      <c r="IT990" s="231"/>
    </row>
    <row r="991" spans="1:254" s="228" customFormat="1">
      <c r="A991" s="274" t="s">
        <v>1640</v>
      </c>
      <c r="B991" s="39" t="s">
        <v>1641</v>
      </c>
      <c r="C991" s="5" t="s">
        <v>27</v>
      </c>
      <c r="D991" s="281">
        <f t="shared" si="229"/>
        <v>10</v>
      </c>
      <c r="E991" s="281">
        <f t="shared" si="229"/>
        <v>10</v>
      </c>
      <c r="F991" s="41">
        <v>10</v>
      </c>
      <c r="G991" s="41">
        <v>10</v>
      </c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IP991" s="231"/>
      <c r="IQ991" s="231"/>
      <c r="IR991" s="231"/>
      <c r="IS991" s="231"/>
      <c r="IT991" s="231"/>
    </row>
    <row r="992" spans="1:254" s="228" customFormat="1" ht="18" customHeight="1">
      <c r="A992" s="269" t="s">
        <v>2059</v>
      </c>
      <c r="B992" s="269"/>
      <c r="C992" s="269"/>
      <c r="D992" s="322">
        <f>SUM(D993)</f>
        <v>16</v>
      </c>
      <c r="E992" s="322">
        <f t="shared" ref="E992:Q992" si="230">SUM(E993)</f>
        <v>9</v>
      </c>
      <c r="F992" s="322">
        <f t="shared" si="230"/>
        <v>16</v>
      </c>
      <c r="G992" s="322">
        <f t="shared" si="230"/>
        <v>9</v>
      </c>
      <c r="H992" s="322">
        <f t="shared" si="230"/>
        <v>0</v>
      </c>
      <c r="I992" s="322">
        <f t="shared" si="230"/>
        <v>0</v>
      </c>
      <c r="J992" s="322">
        <f t="shared" si="230"/>
        <v>0</v>
      </c>
      <c r="K992" s="322">
        <f t="shared" si="230"/>
        <v>0</v>
      </c>
      <c r="L992" s="322">
        <f t="shared" si="230"/>
        <v>0</v>
      </c>
      <c r="M992" s="322">
        <f t="shared" si="230"/>
        <v>0</v>
      </c>
      <c r="N992" s="322">
        <f t="shared" si="230"/>
        <v>0</v>
      </c>
      <c r="O992" s="322">
        <f t="shared" si="230"/>
        <v>0</v>
      </c>
      <c r="P992" s="322">
        <f t="shared" si="230"/>
        <v>0</v>
      </c>
      <c r="Q992" s="322">
        <f t="shared" si="230"/>
        <v>0</v>
      </c>
      <c r="IP992" s="231"/>
      <c r="IQ992" s="231"/>
      <c r="IR992" s="231"/>
      <c r="IS992" s="231"/>
      <c r="IT992" s="231"/>
    </row>
    <row r="993" spans="1:254" s="228" customFormat="1">
      <c r="A993" s="41" t="s">
        <v>1645</v>
      </c>
      <c r="B993" s="42" t="s">
        <v>1646</v>
      </c>
      <c r="C993" s="45" t="s">
        <v>14</v>
      </c>
      <c r="D993" s="41">
        <v>16</v>
      </c>
      <c r="E993" s="41">
        <v>9</v>
      </c>
      <c r="F993" s="41">
        <v>16</v>
      </c>
      <c r="G993" s="41">
        <v>9</v>
      </c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IP993" s="231"/>
      <c r="IQ993" s="231"/>
      <c r="IR993" s="231"/>
      <c r="IS993" s="231"/>
      <c r="IT993" s="231"/>
    </row>
    <row r="994" spans="1:254" s="228" customFormat="1" ht="18" customHeight="1">
      <c r="A994" s="269" t="s">
        <v>2060</v>
      </c>
      <c r="B994" s="269"/>
      <c r="C994" s="269"/>
      <c r="D994" s="250">
        <f>SUM(D995:D998)</f>
        <v>24</v>
      </c>
      <c r="E994" s="250">
        <f t="shared" ref="E994:Q994" si="231">SUM(E995:E998)</f>
        <v>17</v>
      </c>
      <c r="F994" s="250">
        <f t="shared" si="231"/>
        <v>24</v>
      </c>
      <c r="G994" s="250">
        <f t="shared" si="231"/>
        <v>17</v>
      </c>
      <c r="H994" s="250">
        <f t="shared" si="231"/>
        <v>0</v>
      </c>
      <c r="I994" s="250">
        <f t="shared" si="231"/>
        <v>0</v>
      </c>
      <c r="J994" s="250">
        <f t="shared" si="231"/>
        <v>0</v>
      </c>
      <c r="K994" s="250">
        <f t="shared" si="231"/>
        <v>0</v>
      </c>
      <c r="L994" s="250">
        <f t="shared" si="231"/>
        <v>24</v>
      </c>
      <c r="M994" s="250">
        <f t="shared" si="231"/>
        <v>17</v>
      </c>
      <c r="N994" s="250">
        <f t="shared" si="231"/>
        <v>0</v>
      </c>
      <c r="O994" s="250">
        <f t="shared" si="231"/>
        <v>0</v>
      </c>
      <c r="P994" s="250">
        <f t="shared" si="231"/>
        <v>24</v>
      </c>
      <c r="Q994" s="250">
        <f t="shared" si="231"/>
        <v>17</v>
      </c>
      <c r="IP994" s="231"/>
      <c r="IQ994" s="231"/>
      <c r="IR994" s="231"/>
      <c r="IS994" s="231"/>
      <c r="IT994" s="231"/>
    </row>
    <row r="995" spans="1:254" s="228" customFormat="1">
      <c r="A995" s="33" t="s">
        <v>2061</v>
      </c>
      <c r="B995" s="46" t="s">
        <v>2062</v>
      </c>
      <c r="C995" s="45" t="s">
        <v>14</v>
      </c>
      <c r="D995" s="41">
        <f t="shared" ref="D995:E998" si="232">+F995+H995+J995</f>
        <v>12</v>
      </c>
      <c r="E995" s="41">
        <f t="shared" si="232"/>
        <v>10</v>
      </c>
      <c r="F995" s="41">
        <v>12</v>
      </c>
      <c r="G995" s="41">
        <v>10</v>
      </c>
      <c r="H995" s="41"/>
      <c r="I995" s="41"/>
      <c r="J995" s="41"/>
      <c r="K995" s="41"/>
      <c r="L995" s="41">
        <f t="shared" ref="L995:M998" si="233">+N995+P995</f>
        <v>12</v>
      </c>
      <c r="M995" s="41">
        <f t="shared" si="233"/>
        <v>10</v>
      </c>
      <c r="N995" s="41"/>
      <c r="O995" s="41"/>
      <c r="P995" s="41">
        <v>12</v>
      </c>
      <c r="Q995" s="41">
        <v>10</v>
      </c>
      <c r="IP995" s="231"/>
      <c r="IQ995" s="231"/>
      <c r="IR995" s="231"/>
      <c r="IS995" s="231"/>
      <c r="IT995" s="231"/>
    </row>
    <row r="996" spans="1:254" s="228" customFormat="1">
      <c r="A996" s="33" t="s">
        <v>2063</v>
      </c>
      <c r="B996" s="46" t="s">
        <v>2064</v>
      </c>
      <c r="C996" s="45" t="s">
        <v>15</v>
      </c>
      <c r="D996" s="41">
        <f t="shared" si="232"/>
        <v>10</v>
      </c>
      <c r="E996" s="41">
        <f t="shared" si="232"/>
        <v>6</v>
      </c>
      <c r="F996" s="41">
        <v>10</v>
      </c>
      <c r="G996" s="41">
        <v>6</v>
      </c>
      <c r="H996" s="41"/>
      <c r="I996" s="41"/>
      <c r="J996" s="41"/>
      <c r="K996" s="41"/>
      <c r="L996" s="41">
        <f t="shared" si="233"/>
        <v>10</v>
      </c>
      <c r="M996" s="41">
        <f t="shared" si="233"/>
        <v>6</v>
      </c>
      <c r="N996" s="41"/>
      <c r="O996" s="41"/>
      <c r="P996" s="41">
        <v>10</v>
      </c>
      <c r="Q996" s="41">
        <v>6</v>
      </c>
      <c r="IP996" s="231"/>
      <c r="IQ996" s="231"/>
      <c r="IR996" s="231"/>
      <c r="IS996" s="231"/>
      <c r="IT996" s="231"/>
    </row>
    <row r="997" spans="1:254" s="228" customFormat="1">
      <c r="A997" s="33" t="s">
        <v>1874</v>
      </c>
      <c r="B997" s="46" t="s">
        <v>2065</v>
      </c>
      <c r="C997" s="45" t="s">
        <v>16</v>
      </c>
      <c r="D997" s="41">
        <f t="shared" si="232"/>
        <v>1</v>
      </c>
      <c r="E997" s="41">
        <f t="shared" si="232"/>
        <v>1</v>
      </c>
      <c r="F997" s="41">
        <v>1</v>
      </c>
      <c r="G997" s="41">
        <v>1</v>
      </c>
      <c r="H997" s="41"/>
      <c r="I997" s="41"/>
      <c r="J997" s="41"/>
      <c r="K997" s="41"/>
      <c r="L997" s="41">
        <f t="shared" si="233"/>
        <v>1</v>
      </c>
      <c r="M997" s="41">
        <f t="shared" si="233"/>
        <v>1</v>
      </c>
      <c r="N997" s="41"/>
      <c r="O997" s="41"/>
      <c r="P997" s="41">
        <v>1</v>
      </c>
      <c r="Q997" s="41">
        <v>1</v>
      </c>
      <c r="IP997" s="231"/>
      <c r="IQ997" s="231"/>
      <c r="IR997" s="231"/>
      <c r="IS997" s="231"/>
      <c r="IT997" s="231"/>
    </row>
    <row r="998" spans="1:254" s="228" customFormat="1">
      <c r="A998" s="33" t="s">
        <v>1650</v>
      </c>
      <c r="B998" s="46" t="s">
        <v>1651</v>
      </c>
      <c r="C998" s="45" t="s">
        <v>17</v>
      </c>
      <c r="D998" s="41">
        <f t="shared" si="232"/>
        <v>1</v>
      </c>
      <c r="E998" s="41">
        <f t="shared" si="232"/>
        <v>0</v>
      </c>
      <c r="F998" s="41">
        <v>1</v>
      </c>
      <c r="G998" s="41"/>
      <c r="H998" s="41"/>
      <c r="I998" s="41"/>
      <c r="J998" s="41"/>
      <c r="K998" s="41"/>
      <c r="L998" s="41">
        <f t="shared" si="233"/>
        <v>1</v>
      </c>
      <c r="M998" s="41">
        <f t="shared" si="233"/>
        <v>0</v>
      </c>
      <c r="N998" s="41"/>
      <c r="O998" s="41"/>
      <c r="P998" s="41">
        <v>1</v>
      </c>
      <c r="Q998" s="41"/>
      <c r="IP998" s="231"/>
      <c r="IQ998" s="231"/>
      <c r="IR998" s="231"/>
      <c r="IS998" s="231"/>
      <c r="IT998" s="231"/>
    </row>
    <row r="999" spans="1:254" s="228" customFormat="1" ht="18" customHeight="1">
      <c r="A999" s="269" t="s">
        <v>2066</v>
      </c>
      <c r="B999" s="269"/>
      <c r="C999" s="269"/>
      <c r="D999" s="250">
        <f>SUM(D1000:D1007)</f>
        <v>139</v>
      </c>
      <c r="E999" s="250">
        <f t="shared" ref="E999:Q999" si="234">SUM(E1000:E1007)</f>
        <v>38</v>
      </c>
      <c r="F999" s="250">
        <f t="shared" si="234"/>
        <v>0</v>
      </c>
      <c r="G999" s="250">
        <f t="shared" si="234"/>
        <v>0</v>
      </c>
      <c r="H999" s="250">
        <f t="shared" si="234"/>
        <v>40</v>
      </c>
      <c r="I999" s="250">
        <f t="shared" si="234"/>
        <v>22</v>
      </c>
      <c r="J999" s="250">
        <f t="shared" si="234"/>
        <v>99</v>
      </c>
      <c r="K999" s="250">
        <f t="shared" si="234"/>
        <v>16</v>
      </c>
      <c r="L999" s="250">
        <f t="shared" si="234"/>
        <v>0</v>
      </c>
      <c r="M999" s="250">
        <f t="shared" si="234"/>
        <v>0</v>
      </c>
      <c r="N999" s="250">
        <f t="shared" si="234"/>
        <v>0</v>
      </c>
      <c r="O999" s="250">
        <f t="shared" si="234"/>
        <v>0</v>
      </c>
      <c r="P999" s="250">
        <f t="shared" si="234"/>
        <v>0</v>
      </c>
      <c r="Q999" s="250">
        <f t="shared" si="234"/>
        <v>0</v>
      </c>
      <c r="IP999" s="231"/>
      <c r="IQ999" s="231"/>
      <c r="IR999" s="231"/>
      <c r="IS999" s="231"/>
      <c r="IT999" s="231"/>
    </row>
    <row r="1000" spans="1:254" s="228" customFormat="1">
      <c r="A1000" s="41" t="s">
        <v>2067</v>
      </c>
      <c r="B1000" s="39" t="s">
        <v>1087</v>
      </c>
      <c r="C1000" s="5" t="s">
        <v>14</v>
      </c>
      <c r="D1000" s="41">
        <f>+F1000+H1000+J1000</f>
        <v>32</v>
      </c>
      <c r="E1000" s="41">
        <f>+G1000+I1000+K1000</f>
        <v>22</v>
      </c>
      <c r="F1000" s="41"/>
      <c r="G1000" s="41"/>
      <c r="H1000" s="41">
        <v>32</v>
      </c>
      <c r="I1000" s="41">
        <v>22</v>
      </c>
      <c r="J1000" s="41"/>
      <c r="K1000" s="41"/>
      <c r="L1000" s="41"/>
      <c r="M1000" s="41"/>
      <c r="N1000" s="41"/>
      <c r="O1000" s="41"/>
      <c r="P1000" s="41"/>
      <c r="Q1000" s="41"/>
      <c r="IP1000" s="231"/>
      <c r="IQ1000" s="231"/>
      <c r="IR1000" s="231"/>
      <c r="IS1000" s="231"/>
      <c r="IT1000" s="231"/>
    </row>
    <row r="1001" spans="1:254" s="228" customFormat="1" ht="28.5">
      <c r="A1001" s="33" t="s">
        <v>1896</v>
      </c>
      <c r="B1001" s="46" t="s">
        <v>575</v>
      </c>
      <c r="C1001" s="5" t="s">
        <v>15</v>
      </c>
      <c r="D1001" s="41">
        <f>+F1001+H1001+J1001</f>
        <v>8</v>
      </c>
      <c r="E1001" s="41">
        <f>+G1001+I1001+K1001</f>
        <v>0</v>
      </c>
      <c r="F1001" s="41"/>
      <c r="G1001" s="41"/>
      <c r="H1001" s="41">
        <v>8</v>
      </c>
      <c r="I1001" s="41"/>
      <c r="J1001" s="41"/>
      <c r="K1001" s="41"/>
      <c r="L1001" s="41"/>
      <c r="M1001" s="41"/>
      <c r="N1001" s="41"/>
      <c r="O1001" s="41"/>
      <c r="P1001" s="41"/>
      <c r="Q1001" s="41"/>
      <c r="IP1001" s="231"/>
      <c r="IQ1001" s="231"/>
      <c r="IR1001" s="231"/>
      <c r="IS1001" s="231"/>
      <c r="IT1001" s="231"/>
    </row>
    <row r="1002" spans="1:254" s="228" customFormat="1">
      <c r="A1002" s="33" t="s">
        <v>1989</v>
      </c>
      <c r="B1002" s="46" t="s">
        <v>1660</v>
      </c>
      <c r="C1002" s="45" t="s">
        <v>16</v>
      </c>
      <c r="D1002" s="41">
        <f t="shared" ref="D1002:E1007" si="235">+F1002+H1002+J1002</f>
        <v>12</v>
      </c>
      <c r="E1002" s="41">
        <f t="shared" si="235"/>
        <v>11</v>
      </c>
      <c r="F1002" s="41"/>
      <c r="G1002" s="41"/>
      <c r="H1002" s="41"/>
      <c r="I1002" s="41"/>
      <c r="J1002" s="41">
        <v>12</v>
      </c>
      <c r="K1002" s="41">
        <v>11</v>
      </c>
      <c r="L1002" s="41"/>
      <c r="M1002" s="41"/>
      <c r="N1002" s="41"/>
      <c r="O1002" s="41"/>
      <c r="P1002" s="41"/>
      <c r="Q1002" s="41"/>
      <c r="IP1002" s="231"/>
      <c r="IQ1002" s="231"/>
      <c r="IR1002" s="231"/>
      <c r="IS1002" s="231"/>
      <c r="IT1002" s="231"/>
    </row>
    <row r="1003" spans="1:254" s="228" customFormat="1" ht="28.5">
      <c r="A1003" s="33" t="s">
        <v>186</v>
      </c>
      <c r="B1003" s="46" t="s">
        <v>1662</v>
      </c>
      <c r="C1003" s="45" t="s">
        <v>17</v>
      </c>
      <c r="D1003" s="41">
        <f t="shared" si="235"/>
        <v>13</v>
      </c>
      <c r="E1003" s="41">
        <f t="shared" si="235"/>
        <v>1</v>
      </c>
      <c r="F1003" s="41"/>
      <c r="G1003" s="41"/>
      <c r="H1003" s="41"/>
      <c r="I1003" s="41"/>
      <c r="J1003" s="41">
        <v>13</v>
      </c>
      <c r="K1003" s="41">
        <v>1</v>
      </c>
      <c r="L1003" s="41"/>
      <c r="M1003" s="41"/>
      <c r="N1003" s="41"/>
      <c r="O1003" s="41"/>
      <c r="P1003" s="41"/>
      <c r="Q1003" s="41"/>
      <c r="IP1003" s="231"/>
      <c r="IQ1003" s="231"/>
      <c r="IR1003" s="231"/>
      <c r="IS1003" s="231"/>
      <c r="IT1003" s="231"/>
    </row>
    <row r="1004" spans="1:254" s="228" customFormat="1">
      <c r="A1004" s="38" t="s">
        <v>280</v>
      </c>
      <c r="B1004" s="259" t="s">
        <v>281</v>
      </c>
      <c r="C1004" s="45" t="s">
        <v>21</v>
      </c>
      <c r="D1004" s="41">
        <f t="shared" si="235"/>
        <v>21</v>
      </c>
      <c r="E1004" s="41">
        <f t="shared" si="235"/>
        <v>4</v>
      </c>
      <c r="F1004" s="41"/>
      <c r="G1004" s="41"/>
      <c r="H1004" s="41"/>
      <c r="I1004" s="41"/>
      <c r="J1004" s="41">
        <v>21</v>
      </c>
      <c r="K1004" s="41">
        <v>4</v>
      </c>
      <c r="L1004" s="41"/>
      <c r="M1004" s="41"/>
      <c r="N1004" s="41"/>
      <c r="O1004" s="41"/>
      <c r="P1004" s="41"/>
      <c r="Q1004" s="41"/>
      <c r="IP1004" s="231"/>
      <c r="IQ1004" s="231"/>
      <c r="IR1004" s="231"/>
      <c r="IS1004" s="231"/>
      <c r="IT1004" s="231"/>
    </row>
    <row r="1005" spans="1:254" s="228" customFormat="1">
      <c r="A1005" s="33" t="s">
        <v>1896</v>
      </c>
      <c r="B1005" s="46" t="s">
        <v>1664</v>
      </c>
      <c r="C1005" s="45" t="s">
        <v>22</v>
      </c>
      <c r="D1005" s="41">
        <f t="shared" si="235"/>
        <v>17</v>
      </c>
      <c r="E1005" s="41">
        <f t="shared" si="235"/>
        <v>0</v>
      </c>
      <c r="F1005" s="41"/>
      <c r="G1005" s="41"/>
      <c r="H1005" s="41"/>
      <c r="I1005" s="41"/>
      <c r="J1005" s="41">
        <v>17</v>
      </c>
      <c r="K1005" s="41"/>
      <c r="L1005" s="41"/>
      <c r="M1005" s="41"/>
      <c r="N1005" s="41"/>
      <c r="O1005" s="41"/>
      <c r="P1005" s="41"/>
      <c r="Q1005" s="41"/>
      <c r="IP1005" s="231"/>
      <c r="IQ1005" s="231"/>
      <c r="IR1005" s="231"/>
      <c r="IS1005" s="231"/>
      <c r="IT1005" s="231"/>
    </row>
    <row r="1006" spans="1:254" s="228" customFormat="1">
      <c r="A1006" s="35" t="s">
        <v>165</v>
      </c>
      <c r="B1006" s="259" t="s">
        <v>80</v>
      </c>
      <c r="C1006" s="45" t="s">
        <v>23</v>
      </c>
      <c r="D1006" s="41">
        <f t="shared" si="235"/>
        <v>19</v>
      </c>
      <c r="E1006" s="41">
        <f t="shared" si="235"/>
        <v>0</v>
      </c>
      <c r="F1006" s="41"/>
      <c r="G1006" s="41"/>
      <c r="H1006" s="41"/>
      <c r="I1006" s="41"/>
      <c r="J1006" s="41">
        <v>19</v>
      </c>
      <c r="K1006" s="41"/>
      <c r="L1006" s="41"/>
      <c r="M1006" s="41"/>
      <c r="N1006" s="41"/>
      <c r="O1006" s="41"/>
      <c r="P1006" s="41"/>
      <c r="Q1006" s="41"/>
      <c r="IP1006" s="231"/>
      <c r="IQ1006" s="231"/>
      <c r="IR1006" s="231"/>
      <c r="IS1006" s="231"/>
      <c r="IT1006" s="231"/>
    </row>
    <row r="1007" spans="1:254" s="228" customFormat="1">
      <c r="A1007" s="35" t="s">
        <v>186</v>
      </c>
      <c r="B1007" s="259" t="s">
        <v>143</v>
      </c>
      <c r="C1007" s="45" t="s">
        <v>24</v>
      </c>
      <c r="D1007" s="41">
        <f t="shared" si="235"/>
        <v>17</v>
      </c>
      <c r="E1007" s="41">
        <f t="shared" si="235"/>
        <v>0</v>
      </c>
      <c r="F1007" s="41"/>
      <c r="G1007" s="41"/>
      <c r="H1007" s="41"/>
      <c r="I1007" s="41"/>
      <c r="J1007" s="41">
        <v>17</v>
      </c>
      <c r="K1007" s="41"/>
      <c r="L1007" s="41"/>
      <c r="M1007" s="41"/>
      <c r="N1007" s="41"/>
      <c r="O1007" s="41"/>
      <c r="P1007" s="41"/>
      <c r="Q1007" s="41"/>
      <c r="IP1007" s="231"/>
      <c r="IQ1007" s="231"/>
      <c r="IR1007" s="231"/>
      <c r="IS1007" s="231"/>
      <c r="IT1007" s="231"/>
    </row>
    <row r="1008" spans="1:254" s="228" customFormat="1" ht="27.75" customHeight="1">
      <c r="A1008" s="269" t="s">
        <v>2068</v>
      </c>
      <c r="B1008" s="269"/>
      <c r="C1008" s="269"/>
      <c r="D1008" s="250">
        <f>SUM(D1009:D1031)</f>
        <v>349</v>
      </c>
      <c r="E1008" s="250">
        <f t="shared" ref="E1008:Q1008" si="236">SUM(E1009:E1031)</f>
        <v>7</v>
      </c>
      <c r="F1008" s="250">
        <f t="shared" si="236"/>
        <v>17</v>
      </c>
      <c r="G1008" s="250">
        <f t="shared" si="236"/>
        <v>2</v>
      </c>
      <c r="H1008" s="250">
        <f t="shared" si="236"/>
        <v>332</v>
      </c>
      <c r="I1008" s="250">
        <f t="shared" si="236"/>
        <v>5</v>
      </c>
      <c r="J1008" s="250">
        <f t="shared" si="236"/>
        <v>0</v>
      </c>
      <c r="K1008" s="250">
        <f t="shared" si="236"/>
        <v>0</v>
      </c>
      <c r="L1008" s="250">
        <f t="shared" si="236"/>
        <v>0</v>
      </c>
      <c r="M1008" s="250">
        <f t="shared" si="236"/>
        <v>0</v>
      </c>
      <c r="N1008" s="250">
        <f t="shared" si="236"/>
        <v>0</v>
      </c>
      <c r="O1008" s="250">
        <f t="shared" si="236"/>
        <v>0</v>
      </c>
      <c r="P1008" s="250">
        <f t="shared" si="236"/>
        <v>0</v>
      </c>
      <c r="Q1008" s="250">
        <f t="shared" si="236"/>
        <v>0</v>
      </c>
      <c r="IP1008" s="231"/>
      <c r="IQ1008" s="231"/>
      <c r="IR1008" s="231"/>
      <c r="IS1008" s="231"/>
      <c r="IT1008" s="231"/>
    </row>
    <row r="1009" spans="1:254" s="228" customFormat="1" ht="15.75" customHeight="1">
      <c r="A1009" s="41" t="s">
        <v>2069</v>
      </c>
      <c r="B1009" s="259" t="s">
        <v>1671</v>
      </c>
      <c r="C1009" s="41">
        <v>1</v>
      </c>
      <c r="D1009" s="281">
        <f>+F1009+H1009+J1009</f>
        <v>6</v>
      </c>
      <c r="E1009" s="41">
        <f>+G1009+I1009+K1009</f>
        <v>0</v>
      </c>
      <c r="F1009" s="45"/>
      <c r="G1009" s="45"/>
      <c r="H1009" s="281">
        <v>6</v>
      </c>
      <c r="I1009" s="45"/>
      <c r="J1009" s="45"/>
      <c r="K1009" s="45"/>
      <c r="L1009" s="45"/>
      <c r="M1009" s="45"/>
      <c r="N1009" s="45"/>
      <c r="O1009" s="45"/>
      <c r="P1009" s="45"/>
      <c r="Q1009" s="45"/>
      <c r="IP1009" s="231"/>
      <c r="IQ1009" s="231"/>
      <c r="IR1009" s="231"/>
      <c r="IS1009" s="231"/>
      <c r="IT1009" s="231"/>
    </row>
    <row r="1010" spans="1:254" s="228" customFormat="1">
      <c r="A1010" s="41" t="s">
        <v>2070</v>
      </c>
      <c r="B1010" s="259" t="s">
        <v>1674</v>
      </c>
      <c r="C1010" s="41">
        <v>2</v>
      </c>
      <c r="D1010" s="281">
        <v>6</v>
      </c>
      <c r="E1010" s="41">
        <f t="shared" ref="E1010:E1031" si="237">+G1010+I1010+K1010</f>
        <v>0</v>
      </c>
      <c r="F1010" s="45"/>
      <c r="G1010" s="45"/>
      <c r="H1010" s="281">
        <v>6</v>
      </c>
      <c r="I1010" s="45"/>
      <c r="J1010" s="45"/>
      <c r="K1010" s="45"/>
      <c r="L1010" s="45"/>
      <c r="M1010" s="45"/>
      <c r="N1010" s="45"/>
      <c r="O1010" s="45"/>
      <c r="P1010" s="45"/>
      <c r="Q1010" s="45"/>
      <c r="IP1010" s="231"/>
      <c r="IQ1010" s="231"/>
      <c r="IR1010" s="231"/>
      <c r="IS1010" s="231"/>
      <c r="IT1010" s="231"/>
    </row>
    <row r="1011" spans="1:254" s="228" customFormat="1">
      <c r="A1011" s="41" t="s">
        <v>2071</v>
      </c>
      <c r="B1011" s="259" t="s">
        <v>1677</v>
      </c>
      <c r="C1011" s="41">
        <v>3</v>
      </c>
      <c r="D1011" s="281">
        <v>27</v>
      </c>
      <c r="E1011" s="41">
        <f t="shared" si="237"/>
        <v>0</v>
      </c>
      <c r="F1011" s="45"/>
      <c r="G1011" s="45"/>
      <c r="H1011" s="281">
        <v>27</v>
      </c>
      <c r="I1011" s="45"/>
      <c r="J1011" s="45"/>
      <c r="K1011" s="45"/>
      <c r="L1011" s="45"/>
      <c r="M1011" s="45"/>
      <c r="N1011" s="45"/>
      <c r="O1011" s="45"/>
      <c r="P1011" s="45"/>
      <c r="Q1011" s="45"/>
      <c r="IP1011" s="231"/>
      <c r="IQ1011" s="231"/>
      <c r="IR1011" s="231"/>
      <c r="IS1011" s="231"/>
      <c r="IT1011" s="231"/>
    </row>
    <row r="1012" spans="1:254" s="228" customFormat="1">
      <c r="A1012" s="41" t="s">
        <v>2072</v>
      </c>
      <c r="B1012" s="259" t="s">
        <v>1680</v>
      </c>
      <c r="C1012" s="41">
        <v>4</v>
      </c>
      <c r="D1012" s="281">
        <v>32</v>
      </c>
      <c r="E1012" s="41">
        <f t="shared" si="237"/>
        <v>0</v>
      </c>
      <c r="F1012" s="45"/>
      <c r="G1012" s="45"/>
      <c r="H1012" s="281">
        <v>32</v>
      </c>
      <c r="I1012" s="45"/>
      <c r="J1012" s="45"/>
      <c r="K1012" s="45"/>
      <c r="L1012" s="45"/>
      <c r="M1012" s="45"/>
      <c r="N1012" s="45"/>
      <c r="O1012" s="45"/>
      <c r="P1012" s="45"/>
      <c r="Q1012" s="45"/>
      <c r="IP1012" s="231"/>
      <c r="IQ1012" s="231"/>
      <c r="IR1012" s="231"/>
      <c r="IS1012" s="231"/>
      <c r="IT1012" s="231"/>
    </row>
    <row r="1013" spans="1:254" s="228" customFormat="1">
      <c r="A1013" s="41" t="s">
        <v>2073</v>
      </c>
      <c r="B1013" s="259" t="s">
        <v>1683</v>
      </c>
      <c r="C1013" s="41">
        <v>5</v>
      </c>
      <c r="D1013" s="281">
        <v>11</v>
      </c>
      <c r="E1013" s="41">
        <f t="shared" si="237"/>
        <v>0</v>
      </c>
      <c r="F1013" s="45"/>
      <c r="G1013" s="45"/>
      <c r="H1013" s="281">
        <v>11</v>
      </c>
      <c r="I1013" s="45"/>
      <c r="J1013" s="45"/>
      <c r="K1013" s="45"/>
      <c r="L1013" s="45"/>
      <c r="M1013" s="45"/>
      <c r="N1013" s="45"/>
      <c r="O1013" s="45"/>
      <c r="P1013" s="45"/>
      <c r="Q1013" s="45"/>
      <c r="IP1013" s="231"/>
      <c r="IQ1013" s="231"/>
      <c r="IR1013" s="231"/>
      <c r="IS1013" s="231"/>
      <c r="IT1013" s="231"/>
    </row>
    <row r="1014" spans="1:254" s="228" customFormat="1">
      <c r="A1014" s="41" t="s">
        <v>2074</v>
      </c>
      <c r="B1014" s="259" t="s">
        <v>1686</v>
      </c>
      <c r="C1014" s="41">
        <v>6</v>
      </c>
      <c r="D1014" s="281">
        <v>11</v>
      </c>
      <c r="E1014" s="41">
        <f t="shared" si="237"/>
        <v>0</v>
      </c>
      <c r="F1014" s="45"/>
      <c r="G1014" s="45"/>
      <c r="H1014" s="281">
        <v>11</v>
      </c>
      <c r="I1014" s="45"/>
      <c r="J1014" s="45"/>
      <c r="K1014" s="45"/>
      <c r="L1014" s="45"/>
      <c r="M1014" s="45"/>
      <c r="N1014" s="45"/>
      <c r="O1014" s="45"/>
      <c r="P1014" s="45"/>
      <c r="Q1014" s="45"/>
      <c r="IP1014" s="231"/>
      <c r="IQ1014" s="231"/>
      <c r="IR1014" s="231"/>
      <c r="IS1014" s="231"/>
      <c r="IT1014" s="231"/>
    </row>
    <row r="1015" spans="1:254" s="228" customFormat="1">
      <c r="A1015" s="41" t="s">
        <v>2075</v>
      </c>
      <c r="B1015" s="259" t="s">
        <v>1689</v>
      </c>
      <c r="C1015" s="41">
        <v>7</v>
      </c>
      <c r="D1015" s="281">
        <v>12</v>
      </c>
      <c r="E1015" s="41">
        <f t="shared" si="237"/>
        <v>0</v>
      </c>
      <c r="F1015" s="45"/>
      <c r="G1015" s="45"/>
      <c r="H1015" s="281">
        <v>12</v>
      </c>
      <c r="I1015" s="45"/>
      <c r="J1015" s="45"/>
      <c r="K1015" s="45"/>
      <c r="L1015" s="45"/>
      <c r="M1015" s="45"/>
      <c r="N1015" s="45"/>
      <c r="O1015" s="45"/>
      <c r="P1015" s="45"/>
      <c r="Q1015" s="45"/>
      <c r="IP1015" s="231"/>
      <c r="IQ1015" s="231"/>
      <c r="IR1015" s="231"/>
      <c r="IS1015" s="231"/>
      <c r="IT1015" s="231"/>
    </row>
    <row r="1016" spans="1:254" s="228" customFormat="1">
      <c r="A1016" s="41" t="s">
        <v>2076</v>
      </c>
      <c r="B1016" s="259" t="s">
        <v>1692</v>
      </c>
      <c r="C1016" s="41">
        <v>8</v>
      </c>
      <c r="D1016" s="281">
        <v>9</v>
      </c>
      <c r="E1016" s="41">
        <f t="shared" si="237"/>
        <v>0</v>
      </c>
      <c r="F1016" s="45"/>
      <c r="G1016" s="45"/>
      <c r="H1016" s="281">
        <v>9</v>
      </c>
      <c r="I1016" s="45"/>
      <c r="J1016" s="45"/>
      <c r="K1016" s="45"/>
      <c r="L1016" s="45"/>
      <c r="M1016" s="45"/>
      <c r="N1016" s="45"/>
      <c r="O1016" s="45"/>
      <c r="P1016" s="45"/>
      <c r="Q1016" s="45"/>
      <c r="IP1016" s="231"/>
      <c r="IQ1016" s="231"/>
      <c r="IR1016" s="231"/>
      <c r="IS1016" s="231"/>
      <c r="IT1016" s="231"/>
    </row>
    <row r="1017" spans="1:254" s="228" customFormat="1">
      <c r="A1017" s="41" t="s">
        <v>2077</v>
      </c>
      <c r="B1017" s="259" t="s">
        <v>1695</v>
      </c>
      <c r="C1017" s="41">
        <v>9</v>
      </c>
      <c r="D1017" s="281">
        <v>12</v>
      </c>
      <c r="E1017" s="41">
        <f t="shared" si="237"/>
        <v>0</v>
      </c>
      <c r="F1017" s="41"/>
      <c r="G1017" s="41"/>
      <c r="H1017" s="281">
        <v>12</v>
      </c>
      <c r="I1017" s="41"/>
      <c r="J1017" s="41"/>
      <c r="K1017" s="41"/>
      <c r="L1017" s="41"/>
      <c r="M1017" s="41"/>
      <c r="N1017" s="41"/>
      <c r="O1017" s="41"/>
      <c r="P1017" s="41"/>
      <c r="Q1017" s="41"/>
      <c r="IP1017" s="231"/>
      <c r="IQ1017" s="231"/>
      <c r="IR1017" s="231"/>
      <c r="IS1017" s="231"/>
      <c r="IT1017" s="231"/>
    </row>
    <row r="1018" spans="1:254" s="228" customFormat="1">
      <c r="A1018" s="41" t="s">
        <v>2078</v>
      </c>
      <c r="B1018" s="259" t="s">
        <v>1698</v>
      </c>
      <c r="C1018" s="41">
        <v>10</v>
      </c>
      <c r="D1018" s="281">
        <v>9</v>
      </c>
      <c r="E1018" s="41">
        <f t="shared" si="237"/>
        <v>0</v>
      </c>
      <c r="F1018" s="41"/>
      <c r="G1018" s="41"/>
      <c r="H1018" s="281">
        <v>9</v>
      </c>
      <c r="I1018" s="41"/>
      <c r="J1018" s="41"/>
      <c r="K1018" s="41"/>
      <c r="L1018" s="41"/>
      <c r="M1018" s="41"/>
      <c r="N1018" s="41"/>
      <c r="O1018" s="41"/>
      <c r="P1018" s="41"/>
      <c r="Q1018" s="41"/>
      <c r="IP1018" s="231"/>
      <c r="IQ1018" s="231"/>
      <c r="IR1018" s="231"/>
      <c r="IS1018" s="231"/>
      <c r="IT1018" s="231"/>
    </row>
    <row r="1019" spans="1:254" s="228" customFormat="1">
      <c r="A1019" s="41" t="s">
        <v>2079</v>
      </c>
      <c r="B1019" s="259" t="s">
        <v>1701</v>
      </c>
      <c r="C1019" s="41">
        <v>11</v>
      </c>
      <c r="D1019" s="281">
        <v>22</v>
      </c>
      <c r="E1019" s="41">
        <f t="shared" si="237"/>
        <v>0</v>
      </c>
      <c r="F1019" s="41"/>
      <c r="G1019" s="41"/>
      <c r="H1019" s="281">
        <v>22</v>
      </c>
      <c r="I1019" s="41"/>
      <c r="J1019" s="41"/>
      <c r="K1019" s="41"/>
      <c r="L1019" s="41"/>
      <c r="M1019" s="41"/>
      <c r="N1019" s="41"/>
      <c r="O1019" s="41"/>
      <c r="P1019" s="41"/>
      <c r="Q1019" s="41"/>
      <c r="IP1019" s="231"/>
      <c r="IQ1019" s="231"/>
      <c r="IR1019" s="231"/>
      <c r="IS1019" s="231"/>
      <c r="IT1019" s="231"/>
    </row>
    <row r="1020" spans="1:254" s="228" customFormat="1">
      <c r="A1020" s="41" t="s">
        <v>2080</v>
      </c>
      <c r="B1020" s="259" t="s">
        <v>2081</v>
      </c>
      <c r="C1020" s="41">
        <v>12</v>
      </c>
      <c r="D1020" s="35">
        <v>10</v>
      </c>
      <c r="E1020" s="41">
        <f t="shared" si="237"/>
        <v>0</v>
      </c>
      <c r="F1020" s="41"/>
      <c r="G1020" s="41"/>
      <c r="H1020" s="35">
        <v>10</v>
      </c>
      <c r="I1020" s="41"/>
      <c r="J1020" s="41"/>
      <c r="K1020" s="41"/>
      <c r="L1020" s="41"/>
      <c r="M1020" s="41"/>
      <c r="N1020" s="41"/>
      <c r="O1020" s="41"/>
      <c r="P1020" s="41"/>
      <c r="Q1020" s="41"/>
      <c r="IP1020" s="231"/>
      <c r="IQ1020" s="231"/>
      <c r="IR1020" s="231"/>
      <c r="IS1020" s="231"/>
      <c r="IT1020" s="231"/>
    </row>
    <row r="1021" spans="1:254" s="228" customFormat="1">
      <c r="A1021" s="41" t="s">
        <v>2073</v>
      </c>
      <c r="B1021" s="259" t="s">
        <v>1706</v>
      </c>
      <c r="C1021" s="41">
        <v>13</v>
      </c>
      <c r="D1021" s="281">
        <v>4</v>
      </c>
      <c r="E1021" s="41">
        <f t="shared" si="237"/>
        <v>0</v>
      </c>
      <c r="F1021" s="41"/>
      <c r="G1021" s="41"/>
      <c r="H1021" s="281">
        <v>4</v>
      </c>
      <c r="I1021" s="309"/>
      <c r="J1021" s="41"/>
      <c r="K1021" s="41"/>
      <c r="L1021" s="41"/>
      <c r="M1021" s="41"/>
      <c r="N1021" s="41"/>
      <c r="O1021" s="41"/>
      <c r="P1021" s="41"/>
      <c r="Q1021" s="41"/>
      <c r="IP1021" s="231"/>
      <c r="IQ1021" s="231"/>
      <c r="IR1021" s="231"/>
      <c r="IS1021" s="231"/>
      <c r="IT1021" s="231"/>
    </row>
    <row r="1022" spans="1:254" s="228" customFormat="1">
      <c r="A1022" s="41" t="s">
        <v>2082</v>
      </c>
      <c r="B1022" s="259" t="s">
        <v>1709</v>
      </c>
      <c r="C1022" s="41">
        <v>14</v>
      </c>
      <c r="D1022" s="281">
        <v>10</v>
      </c>
      <c r="E1022" s="41">
        <f t="shared" si="237"/>
        <v>0</v>
      </c>
      <c r="F1022" s="41"/>
      <c r="G1022" s="41"/>
      <c r="H1022" s="281">
        <v>10</v>
      </c>
      <c r="I1022" s="41"/>
      <c r="J1022" s="41"/>
      <c r="K1022" s="41"/>
      <c r="L1022" s="41"/>
      <c r="M1022" s="41"/>
      <c r="N1022" s="41"/>
      <c r="O1022" s="41"/>
      <c r="P1022" s="41"/>
      <c r="Q1022" s="41"/>
      <c r="IP1022" s="231"/>
      <c r="IQ1022" s="231"/>
      <c r="IR1022" s="231"/>
      <c r="IS1022" s="231"/>
      <c r="IT1022" s="231"/>
    </row>
    <row r="1023" spans="1:254" s="228" customFormat="1">
      <c r="A1023" s="41" t="s">
        <v>2083</v>
      </c>
      <c r="B1023" s="259" t="s">
        <v>1712</v>
      </c>
      <c r="C1023" s="41">
        <v>15</v>
      </c>
      <c r="D1023" s="281">
        <v>10</v>
      </c>
      <c r="E1023" s="41">
        <f t="shared" si="237"/>
        <v>0</v>
      </c>
      <c r="F1023" s="41"/>
      <c r="G1023" s="41"/>
      <c r="H1023" s="281">
        <v>10</v>
      </c>
      <c r="I1023" s="41"/>
      <c r="J1023" s="41"/>
      <c r="K1023" s="41"/>
      <c r="L1023" s="41"/>
      <c r="M1023" s="41"/>
      <c r="N1023" s="41"/>
      <c r="O1023" s="41"/>
      <c r="P1023" s="41"/>
      <c r="Q1023" s="41"/>
      <c r="IP1023" s="231"/>
      <c r="IQ1023" s="231"/>
      <c r="IR1023" s="231"/>
      <c r="IS1023" s="231"/>
      <c r="IT1023" s="231"/>
    </row>
    <row r="1024" spans="1:254" s="228" customFormat="1">
      <c r="A1024" s="41" t="s">
        <v>2084</v>
      </c>
      <c r="B1024" s="259" t="s">
        <v>1715</v>
      </c>
      <c r="C1024" s="41">
        <v>16</v>
      </c>
      <c r="D1024" s="281">
        <v>16</v>
      </c>
      <c r="E1024" s="41">
        <f t="shared" si="237"/>
        <v>0</v>
      </c>
      <c r="F1024" s="41"/>
      <c r="G1024" s="41"/>
      <c r="H1024" s="281">
        <v>16</v>
      </c>
      <c r="I1024" s="41"/>
      <c r="J1024" s="41"/>
      <c r="K1024" s="41"/>
      <c r="L1024" s="41"/>
      <c r="M1024" s="41"/>
      <c r="N1024" s="41"/>
      <c r="O1024" s="41"/>
      <c r="P1024" s="41"/>
      <c r="Q1024" s="41"/>
      <c r="IP1024" s="231"/>
      <c r="IQ1024" s="231"/>
      <c r="IR1024" s="231"/>
      <c r="IS1024" s="231"/>
      <c r="IT1024" s="231"/>
    </row>
    <row r="1025" spans="1:254" s="228" customFormat="1">
      <c r="A1025" s="41" t="s">
        <v>2085</v>
      </c>
      <c r="B1025" s="259" t="s">
        <v>1718</v>
      </c>
      <c r="C1025" s="41">
        <v>17</v>
      </c>
      <c r="D1025" s="281">
        <v>14</v>
      </c>
      <c r="E1025" s="41">
        <f t="shared" si="237"/>
        <v>0</v>
      </c>
      <c r="F1025" s="41"/>
      <c r="G1025" s="41"/>
      <c r="H1025" s="281">
        <v>14</v>
      </c>
      <c r="I1025" s="41"/>
      <c r="J1025" s="41"/>
      <c r="K1025" s="41"/>
      <c r="L1025" s="41"/>
      <c r="M1025" s="41"/>
      <c r="N1025" s="41"/>
      <c r="O1025" s="41"/>
      <c r="P1025" s="41"/>
      <c r="Q1025" s="41"/>
      <c r="IP1025" s="231"/>
      <c r="IQ1025" s="231"/>
      <c r="IR1025" s="231"/>
      <c r="IS1025" s="231"/>
      <c r="IT1025" s="231"/>
    </row>
    <row r="1026" spans="1:254" s="228" customFormat="1">
      <c r="A1026" s="41" t="s">
        <v>2086</v>
      </c>
      <c r="B1026" s="259" t="s">
        <v>1721</v>
      </c>
      <c r="C1026" s="41">
        <v>18</v>
      </c>
      <c r="D1026" s="281">
        <v>6</v>
      </c>
      <c r="E1026" s="41">
        <f t="shared" si="237"/>
        <v>0</v>
      </c>
      <c r="F1026" s="41"/>
      <c r="G1026" s="41"/>
      <c r="H1026" s="281">
        <v>6</v>
      </c>
      <c r="I1026" s="41"/>
      <c r="J1026" s="41"/>
      <c r="K1026" s="41"/>
      <c r="L1026" s="41"/>
      <c r="M1026" s="41"/>
      <c r="N1026" s="41"/>
      <c r="O1026" s="41"/>
      <c r="P1026" s="41"/>
      <c r="Q1026" s="41"/>
      <c r="IP1026" s="231"/>
      <c r="IQ1026" s="231"/>
      <c r="IR1026" s="231"/>
      <c r="IS1026" s="231"/>
      <c r="IT1026" s="231"/>
    </row>
    <row r="1027" spans="1:254" s="228" customFormat="1">
      <c r="A1027" s="41" t="s">
        <v>2087</v>
      </c>
      <c r="B1027" s="259" t="s">
        <v>1724</v>
      </c>
      <c r="C1027" s="41">
        <v>19</v>
      </c>
      <c r="D1027" s="281">
        <v>6</v>
      </c>
      <c r="E1027" s="41">
        <f t="shared" si="237"/>
        <v>0</v>
      </c>
      <c r="F1027" s="41"/>
      <c r="G1027" s="41"/>
      <c r="H1027" s="281">
        <v>6</v>
      </c>
      <c r="I1027" s="41"/>
      <c r="J1027" s="41"/>
      <c r="K1027" s="41"/>
      <c r="L1027" s="41"/>
      <c r="M1027" s="41"/>
      <c r="N1027" s="41"/>
      <c r="O1027" s="41"/>
      <c r="P1027" s="41"/>
      <c r="Q1027" s="41"/>
      <c r="IP1027" s="231"/>
      <c r="IQ1027" s="231"/>
      <c r="IR1027" s="231"/>
      <c r="IS1027" s="231"/>
      <c r="IT1027" s="231"/>
    </row>
    <row r="1028" spans="1:254" s="228" customFormat="1">
      <c r="A1028" s="41" t="s">
        <v>2087</v>
      </c>
      <c r="B1028" s="259" t="s">
        <v>1726</v>
      </c>
      <c r="C1028" s="41">
        <v>20</v>
      </c>
      <c r="D1028" s="281">
        <v>5</v>
      </c>
      <c r="E1028" s="41">
        <f t="shared" si="237"/>
        <v>0</v>
      </c>
      <c r="F1028" s="41"/>
      <c r="G1028" s="41"/>
      <c r="H1028" s="281">
        <v>5</v>
      </c>
      <c r="I1028" s="41"/>
      <c r="J1028" s="41"/>
      <c r="K1028" s="41"/>
      <c r="L1028" s="41"/>
      <c r="M1028" s="41"/>
      <c r="N1028" s="41"/>
      <c r="O1028" s="41"/>
      <c r="P1028" s="41"/>
      <c r="Q1028" s="41"/>
      <c r="IP1028" s="231"/>
      <c r="IQ1028" s="231"/>
      <c r="IR1028" s="231"/>
      <c r="IS1028" s="231"/>
      <c r="IT1028" s="231"/>
    </row>
    <row r="1029" spans="1:254" s="228" customFormat="1">
      <c r="A1029" s="283" t="s">
        <v>2088</v>
      </c>
      <c r="B1029" s="259" t="s">
        <v>1729</v>
      </c>
      <c r="C1029" s="41">
        <v>21</v>
      </c>
      <c r="D1029" s="281">
        <v>4</v>
      </c>
      <c r="E1029" s="41">
        <f t="shared" si="237"/>
        <v>0</v>
      </c>
      <c r="F1029" s="41"/>
      <c r="G1029" s="41"/>
      <c r="H1029" s="281">
        <v>4</v>
      </c>
      <c r="I1029" s="41"/>
      <c r="J1029" s="41"/>
      <c r="K1029" s="41"/>
      <c r="L1029" s="41"/>
      <c r="M1029" s="41"/>
      <c r="N1029" s="35"/>
      <c r="O1029" s="41"/>
      <c r="P1029" s="41"/>
      <c r="Q1029" s="41"/>
      <c r="IP1029" s="231"/>
      <c r="IQ1029" s="231"/>
      <c r="IR1029" s="231"/>
      <c r="IS1029" s="231"/>
      <c r="IT1029" s="231"/>
    </row>
    <row r="1030" spans="1:254" s="228" customFormat="1">
      <c r="A1030" s="283" t="s">
        <v>2089</v>
      </c>
      <c r="B1030" s="259" t="s">
        <v>1732</v>
      </c>
      <c r="C1030" s="41">
        <v>22</v>
      </c>
      <c r="D1030" s="35">
        <v>38</v>
      </c>
      <c r="E1030" s="41">
        <f t="shared" si="237"/>
        <v>7</v>
      </c>
      <c r="F1030" s="41">
        <v>17</v>
      </c>
      <c r="G1030" s="41">
        <v>2</v>
      </c>
      <c r="H1030" s="35">
        <v>21</v>
      </c>
      <c r="I1030" s="41">
        <v>5</v>
      </c>
      <c r="J1030" s="41"/>
      <c r="K1030" s="41"/>
      <c r="L1030" s="41"/>
      <c r="M1030" s="41"/>
      <c r="N1030" s="35"/>
      <c r="O1030" s="41"/>
      <c r="P1030" s="41"/>
      <c r="Q1030" s="41"/>
      <c r="IP1030" s="231"/>
      <c r="IQ1030" s="231"/>
      <c r="IR1030" s="231"/>
      <c r="IS1030" s="231"/>
      <c r="IT1030" s="231"/>
    </row>
    <row r="1031" spans="1:254" s="228" customFormat="1">
      <c r="A1031" s="41" t="s">
        <v>2072</v>
      </c>
      <c r="B1031" s="259" t="s">
        <v>2090</v>
      </c>
      <c r="C1031" s="41">
        <v>23</v>
      </c>
      <c r="D1031" s="35">
        <v>69</v>
      </c>
      <c r="E1031" s="41">
        <f t="shared" si="237"/>
        <v>0</v>
      </c>
      <c r="F1031" s="41"/>
      <c r="G1031" s="41"/>
      <c r="H1031" s="35">
        <v>69</v>
      </c>
      <c r="I1031" s="41"/>
      <c r="J1031" s="41"/>
      <c r="K1031" s="41"/>
      <c r="L1031" s="41"/>
      <c r="M1031" s="41"/>
      <c r="N1031" s="35"/>
      <c r="O1031" s="41"/>
      <c r="P1031" s="41"/>
      <c r="Q1031" s="41"/>
      <c r="IP1031" s="231"/>
      <c r="IQ1031" s="231"/>
      <c r="IR1031" s="231"/>
      <c r="IS1031" s="231"/>
      <c r="IT1031" s="231"/>
    </row>
    <row r="1032" spans="1:254" s="228" customFormat="1" ht="21" customHeight="1">
      <c r="A1032" s="269" t="s">
        <v>2091</v>
      </c>
      <c r="B1032" s="269"/>
      <c r="C1032" s="269"/>
      <c r="D1032" s="250">
        <f>SUM(D1033:D1034)</f>
        <v>60</v>
      </c>
      <c r="E1032" s="250">
        <f t="shared" ref="E1032:Q1032" si="238">SUM(E1033:E1034)</f>
        <v>27</v>
      </c>
      <c r="F1032" s="250">
        <f t="shared" si="238"/>
        <v>0</v>
      </c>
      <c r="G1032" s="250">
        <f t="shared" si="238"/>
        <v>0</v>
      </c>
      <c r="H1032" s="250">
        <f t="shared" si="238"/>
        <v>60</v>
      </c>
      <c r="I1032" s="250">
        <f t="shared" si="238"/>
        <v>27</v>
      </c>
      <c r="J1032" s="250">
        <f t="shared" si="238"/>
        <v>0</v>
      </c>
      <c r="K1032" s="250">
        <f t="shared" si="238"/>
        <v>0</v>
      </c>
      <c r="L1032" s="250">
        <f t="shared" si="238"/>
        <v>0</v>
      </c>
      <c r="M1032" s="250">
        <f t="shared" si="238"/>
        <v>0</v>
      </c>
      <c r="N1032" s="250">
        <f t="shared" si="238"/>
        <v>0</v>
      </c>
      <c r="O1032" s="250">
        <f t="shared" si="238"/>
        <v>0</v>
      </c>
      <c r="P1032" s="250">
        <f t="shared" si="238"/>
        <v>0</v>
      </c>
      <c r="Q1032" s="250">
        <f t="shared" si="238"/>
        <v>0</v>
      </c>
      <c r="IP1032" s="231"/>
      <c r="IQ1032" s="231"/>
      <c r="IR1032" s="231"/>
      <c r="IS1032" s="231"/>
      <c r="IT1032" s="231"/>
    </row>
    <row r="1033" spans="1:254" s="228" customFormat="1">
      <c r="A1033" s="33" t="s">
        <v>53</v>
      </c>
      <c r="B1033" s="46" t="s">
        <v>173</v>
      </c>
      <c r="C1033" s="5" t="s">
        <v>14</v>
      </c>
      <c r="D1033" s="41">
        <f>F1033+H1033+J1033</f>
        <v>43</v>
      </c>
      <c r="E1033" s="41">
        <v>20</v>
      </c>
      <c r="F1033" s="41"/>
      <c r="G1033" s="41"/>
      <c r="H1033" s="41">
        <v>43</v>
      </c>
      <c r="I1033" s="41">
        <v>20</v>
      </c>
      <c r="J1033" s="41"/>
      <c r="K1033" s="41"/>
      <c r="L1033" s="41"/>
      <c r="M1033" s="41"/>
      <c r="N1033" s="41"/>
      <c r="O1033" s="41"/>
      <c r="P1033" s="41"/>
      <c r="Q1033" s="41"/>
      <c r="IP1033" s="231"/>
      <c r="IQ1033" s="231"/>
      <c r="IR1033" s="231"/>
      <c r="IS1033" s="231"/>
      <c r="IT1033" s="231"/>
    </row>
    <row r="1034" spans="1:254" s="228" customFormat="1">
      <c r="A1034" s="38" t="s">
        <v>189</v>
      </c>
      <c r="B1034" s="274" t="s">
        <v>190</v>
      </c>
      <c r="C1034" s="5" t="s">
        <v>15</v>
      </c>
      <c r="D1034" s="41">
        <f>F1034+H1034+J1034</f>
        <v>17</v>
      </c>
      <c r="E1034" s="41">
        <v>7</v>
      </c>
      <c r="F1034" s="41"/>
      <c r="G1034" s="41"/>
      <c r="H1034" s="41">
        <v>17</v>
      </c>
      <c r="I1034" s="41">
        <v>7</v>
      </c>
      <c r="J1034" s="41"/>
      <c r="K1034" s="41"/>
      <c r="L1034" s="41"/>
      <c r="M1034" s="41"/>
      <c r="N1034" s="41"/>
      <c r="O1034" s="41"/>
      <c r="P1034" s="41"/>
      <c r="Q1034" s="41"/>
      <c r="IP1034" s="231"/>
      <c r="IQ1034" s="231"/>
      <c r="IR1034" s="231"/>
      <c r="IS1034" s="231"/>
      <c r="IT1034" s="231"/>
    </row>
    <row r="1035" spans="1:254" s="228" customFormat="1" ht="18" customHeight="1">
      <c r="A1035" s="269" t="s">
        <v>2092</v>
      </c>
      <c r="B1035" s="269"/>
      <c r="C1035" s="269"/>
      <c r="D1035" s="250">
        <f>SUM(D1036:D1042)</f>
        <v>1195</v>
      </c>
      <c r="E1035" s="250">
        <f t="shared" ref="E1035:Q1035" si="239">SUM(E1036:E1042)</f>
        <v>176</v>
      </c>
      <c r="F1035" s="250">
        <f t="shared" si="239"/>
        <v>0</v>
      </c>
      <c r="G1035" s="250">
        <f t="shared" si="239"/>
        <v>0</v>
      </c>
      <c r="H1035" s="250">
        <f t="shared" si="239"/>
        <v>0</v>
      </c>
      <c r="I1035" s="250">
        <f t="shared" si="239"/>
        <v>0</v>
      </c>
      <c r="J1035" s="250">
        <f t="shared" si="239"/>
        <v>1195</v>
      </c>
      <c r="K1035" s="250">
        <f t="shared" si="239"/>
        <v>176</v>
      </c>
      <c r="L1035" s="250">
        <f t="shared" si="239"/>
        <v>0</v>
      </c>
      <c r="M1035" s="250">
        <f t="shared" si="239"/>
        <v>0</v>
      </c>
      <c r="N1035" s="250">
        <f t="shared" si="239"/>
        <v>0</v>
      </c>
      <c r="O1035" s="250">
        <f t="shared" si="239"/>
        <v>0</v>
      </c>
      <c r="P1035" s="250">
        <f t="shared" si="239"/>
        <v>0</v>
      </c>
      <c r="Q1035" s="250">
        <f t="shared" si="239"/>
        <v>0</v>
      </c>
      <c r="IP1035" s="231"/>
      <c r="IQ1035" s="231"/>
      <c r="IR1035" s="231"/>
      <c r="IS1035" s="231"/>
      <c r="IT1035" s="231"/>
    </row>
    <row r="1036" spans="1:254" s="228" customFormat="1">
      <c r="A1036" s="38" t="s">
        <v>2093</v>
      </c>
      <c r="B1036" s="39" t="s">
        <v>1743</v>
      </c>
      <c r="C1036" s="5">
        <v>2</v>
      </c>
      <c r="D1036" s="41">
        <f>+F1036+H1036+J1036</f>
        <v>374</v>
      </c>
      <c r="E1036" s="41">
        <f>+G1036+I1036+K1036</f>
        <v>102</v>
      </c>
      <c r="F1036" s="41"/>
      <c r="G1036" s="41"/>
      <c r="H1036" s="271"/>
      <c r="I1036" s="271"/>
      <c r="J1036" s="41">
        <v>374</v>
      </c>
      <c r="K1036" s="41">
        <v>102</v>
      </c>
      <c r="L1036" s="41"/>
      <c r="M1036" s="41"/>
      <c r="N1036" s="41"/>
      <c r="O1036" s="41"/>
      <c r="P1036" s="41"/>
      <c r="Q1036" s="41"/>
      <c r="IP1036" s="231"/>
      <c r="IQ1036" s="231"/>
      <c r="IR1036" s="231"/>
      <c r="IS1036" s="231"/>
      <c r="IT1036" s="231"/>
    </row>
    <row r="1037" spans="1:254" s="228" customFormat="1">
      <c r="A1037" s="38"/>
      <c r="B1037" s="39" t="s">
        <v>1745</v>
      </c>
      <c r="C1037" s="283">
        <v>3</v>
      </c>
      <c r="D1037" s="41">
        <f t="shared" ref="D1037:E1042" si="240">+F1037+H1037+J1037</f>
        <v>127</v>
      </c>
      <c r="E1037" s="41">
        <f t="shared" si="240"/>
        <v>0</v>
      </c>
      <c r="F1037" s="41"/>
      <c r="G1037" s="41"/>
      <c r="H1037" s="271"/>
      <c r="I1037" s="271"/>
      <c r="J1037" s="41">
        <v>127</v>
      </c>
      <c r="K1037" s="41"/>
      <c r="L1037" s="41"/>
      <c r="M1037" s="41"/>
      <c r="N1037" s="41"/>
      <c r="O1037" s="41"/>
      <c r="P1037" s="41"/>
      <c r="Q1037" s="41"/>
      <c r="IP1037" s="231"/>
      <c r="IQ1037" s="231"/>
      <c r="IR1037" s="231"/>
      <c r="IS1037" s="231"/>
      <c r="IT1037" s="231"/>
    </row>
    <row r="1038" spans="1:254" s="228" customFormat="1">
      <c r="A1038" s="38"/>
      <c r="B1038" s="39" t="s">
        <v>2094</v>
      </c>
      <c r="C1038" s="5">
        <v>4</v>
      </c>
      <c r="D1038" s="41">
        <f t="shared" si="240"/>
        <v>101</v>
      </c>
      <c r="E1038" s="41">
        <f t="shared" si="240"/>
        <v>13</v>
      </c>
      <c r="F1038" s="271"/>
      <c r="G1038" s="271"/>
      <c r="H1038" s="271"/>
      <c r="I1038" s="271"/>
      <c r="J1038" s="41">
        <v>101</v>
      </c>
      <c r="K1038" s="41">
        <v>13</v>
      </c>
      <c r="L1038" s="41"/>
      <c r="M1038" s="41"/>
      <c r="N1038" s="41"/>
      <c r="O1038" s="41"/>
      <c r="P1038" s="41"/>
      <c r="Q1038" s="41"/>
      <c r="IP1038" s="231"/>
      <c r="IQ1038" s="231"/>
      <c r="IR1038" s="231"/>
      <c r="IS1038" s="231"/>
      <c r="IT1038" s="231"/>
    </row>
    <row r="1039" spans="1:254" s="228" customFormat="1">
      <c r="A1039" s="38" t="s">
        <v>2095</v>
      </c>
      <c r="B1039" s="39" t="s">
        <v>1758</v>
      </c>
      <c r="C1039" s="283">
        <v>5</v>
      </c>
      <c r="D1039" s="41">
        <f t="shared" si="240"/>
        <v>69</v>
      </c>
      <c r="E1039" s="41">
        <f t="shared" si="240"/>
        <v>0</v>
      </c>
      <c r="F1039" s="41"/>
      <c r="G1039" s="41"/>
      <c r="H1039" s="41"/>
      <c r="I1039" s="41"/>
      <c r="J1039" s="41">
        <v>69</v>
      </c>
      <c r="K1039" s="41"/>
      <c r="L1039" s="41"/>
      <c r="M1039" s="41"/>
      <c r="N1039" s="41"/>
      <c r="O1039" s="41"/>
      <c r="P1039" s="41"/>
      <c r="Q1039" s="41"/>
      <c r="IP1039" s="231"/>
      <c r="IQ1039" s="231"/>
      <c r="IR1039" s="231"/>
      <c r="IS1039" s="231"/>
      <c r="IT1039" s="231"/>
    </row>
    <row r="1040" spans="1:254" s="228" customFormat="1">
      <c r="A1040" s="38" t="s">
        <v>2096</v>
      </c>
      <c r="B1040" s="39" t="s">
        <v>1750</v>
      </c>
      <c r="C1040" s="283">
        <v>7</v>
      </c>
      <c r="D1040" s="41">
        <f t="shared" si="240"/>
        <v>232</v>
      </c>
      <c r="E1040" s="41">
        <f t="shared" si="240"/>
        <v>61</v>
      </c>
      <c r="F1040" s="41"/>
      <c r="G1040" s="41"/>
      <c r="H1040" s="41"/>
      <c r="I1040" s="41"/>
      <c r="J1040" s="41">
        <v>232</v>
      </c>
      <c r="K1040" s="41">
        <v>61</v>
      </c>
      <c r="L1040" s="41"/>
      <c r="M1040" s="41"/>
      <c r="N1040" s="41"/>
      <c r="O1040" s="41"/>
      <c r="P1040" s="41"/>
      <c r="Q1040" s="41"/>
      <c r="IP1040" s="231"/>
      <c r="IQ1040" s="231"/>
      <c r="IR1040" s="231"/>
      <c r="IS1040" s="231"/>
      <c r="IT1040" s="231"/>
    </row>
    <row r="1041" spans="1:254" s="228" customFormat="1">
      <c r="A1041" s="38" t="s">
        <v>2097</v>
      </c>
      <c r="B1041" s="39" t="s">
        <v>2098</v>
      </c>
      <c r="C1041" s="5">
        <v>8</v>
      </c>
      <c r="D1041" s="41">
        <f t="shared" si="240"/>
        <v>232</v>
      </c>
      <c r="E1041" s="41">
        <f t="shared" si="240"/>
        <v>0</v>
      </c>
      <c r="F1041" s="41"/>
      <c r="G1041" s="41"/>
      <c r="H1041" s="41"/>
      <c r="I1041" s="41"/>
      <c r="J1041" s="41">
        <v>232</v>
      </c>
      <c r="K1041" s="41"/>
      <c r="L1041" s="41"/>
      <c r="M1041" s="41"/>
      <c r="N1041" s="41"/>
      <c r="O1041" s="41"/>
      <c r="P1041" s="41"/>
      <c r="Q1041" s="41"/>
      <c r="IP1041" s="231"/>
      <c r="IQ1041" s="231"/>
      <c r="IR1041" s="231"/>
      <c r="IS1041" s="231"/>
      <c r="IT1041" s="231"/>
    </row>
    <row r="1042" spans="1:254" s="228" customFormat="1">
      <c r="A1042" s="283"/>
      <c r="B1042" s="39" t="s">
        <v>1755</v>
      </c>
      <c r="C1042" s="283">
        <v>9</v>
      </c>
      <c r="D1042" s="41">
        <f t="shared" si="240"/>
        <v>60</v>
      </c>
      <c r="E1042" s="41">
        <f t="shared" si="240"/>
        <v>0</v>
      </c>
      <c r="F1042" s="41"/>
      <c r="G1042" s="41"/>
      <c r="H1042" s="41"/>
      <c r="I1042" s="41"/>
      <c r="J1042" s="41">
        <v>60</v>
      </c>
      <c r="K1042" s="41"/>
      <c r="L1042" s="41"/>
      <c r="M1042" s="41"/>
      <c r="N1042" s="41"/>
      <c r="O1042" s="41"/>
      <c r="P1042" s="41"/>
      <c r="Q1042" s="41"/>
      <c r="IP1042" s="231"/>
      <c r="IQ1042" s="231"/>
      <c r="IR1042" s="231"/>
      <c r="IS1042" s="231"/>
      <c r="IT1042" s="231"/>
    </row>
    <row r="1043" spans="1:254" s="228" customFormat="1" ht="18" customHeight="1">
      <c r="A1043" s="269" t="s">
        <v>2099</v>
      </c>
      <c r="B1043" s="269"/>
      <c r="C1043" s="269"/>
      <c r="D1043" s="250">
        <f>SUM(D1044:D1046)</f>
        <v>111</v>
      </c>
      <c r="E1043" s="250">
        <f t="shared" ref="E1043:Q1043" si="241">SUM(E1044:E1046)</f>
        <v>0</v>
      </c>
      <c r="F1043" s="250">
        <f t="shared" si="241"/>
        <v>0</v>
      </c>
      <c r="G1043" s="250">
        <f t="shared" si="241"/>
        <v>0</v>
      </c>
      <c r="H1043" s="250">
        <f t="shared" si="241"/>
        <v>111</v>
      </c>
      <c r="I1043" s="250">
        <f t="shared" si="241"/>
        <v>0</v>
      </c>
      <c r="J1043" s="250">
        <f t="shared" si="241"/>
        <v>0</v>
      </c>
      <c r="K1043" s="250">
        <f t="shared" si="241"/>
        <v>0</v>
      </c>
      <c r="L1043" s="250">
        <f t="shared" si="241"/>
        <v>0</v>
      </c>
      <c r="M1043" s="250">
        <f t="shared" si="241"/>
        <v>0</v>
      </c>
      <c r="N1043" s="250">
        <f t="shared" si="241"/>
        <v>0</v>
      </c>
      <c r="O1043" s="250">
        <f t="shared" si="241"/>
        <v>0</v>
      </c>
      <c r="P1043" s="250">
        <f t="shared" si="241"/>
        <v>0</v>
      </c>
      <c r="Q1043" s="250">
        <f t="shared" si="241"/>
        <v>0</v>
      </c>
      <c r="IP1043" s="231"/>
      <c r="IQ1043" s="231"/>
      <c r="IR1043" s="231"/>
      <c r="IS1043" s="231"/>
      <c r="IT1043" s="231"/>
    </row>
    <row r="1044" spans="1:254" s="228" customFormat="1">
      <c r="A1044" s="33" t="s">
        <v>44</v>
      </c>
      <c r="B1044" s="259" t="s">
        <v>45</v>
      </c>
      <c r="C1044" s="5" t="s">
        <v>14</v>
      </c>
      <c r="D1044" s="41">
        <f t="shared" ref="D1044:E1046" si="242">+F1044+H1044+J1044</f>
        <v>50</v>
      </c>
      <c r="E1044" s="41">
        <f t="shared" si="242"/>
        <v>0</v>
      </c>
      <c r="F1044" s="41">
        <v>0</v>
      </c>
      <c r="G1044" s="41">
        <v>0</v>
      </c>
      <c r="H1044" s="41">
        <v>50</v>
      </c>
      <c r="I1044" s="41">
        <v>0</v>
      </c>
      <c r="J1044" s="41">
        <v>0</v>
      </c>
      <c r="K1044" s="41">
        <v>0</v>
      </c>
      <c r="L1044" s="41">
        <v>0</v>
      </c>
      <c r="M1044" s="41">
        <v>0</v>
      </c>
      <c r="N1044" s="41">
        <v>0</v>
      </c>
      <c r="O1044" s="41">
        <v>0</v>
      </c>
      <c r="P1044" s="41"/>
      <c r="Q1044" s="41">
        <v>0</v>
      </c>
      <c r="IP1044" s="231"/>
      <c r="IQ1044" s="231"/>
      <c r="IR1044" s="231"/>
      <c r="IS1044" s="231"/>
      <c r="IT1044" s="231"/>
    </row>
    <row r="1045" spans="1:254" s="228" customFormat="1">
      <c r="A1045" s="33" t="s">
        <v>274</v>
      </c>
      <c r="B1045" s="259" t="s">
        <v>275</v>
      </c>
      <c r="C1045" s="5" t="s">
        <v>15</v>
      </c>
      <c r="D1045" s="41">
        <f t="shared" si="242"/>
        <v>26</v>
      </c>
      <c r="E1045" s="41">
        <f t="shared" si="242"/>
        <v>0</v>
      </c>
      <c r="F1045" s="41">
        <v>0</v>
      </c>
      <c r="G1045" s="41">
        <v>0</v>
      </c>
      <c r="H1045" s="41">
        <v>26</v>
      </c>
      <c r="I1045" s="41">
        <v>0</v>
      </c>
      <c r="J1045" s="41">
        <v>0</v>
      </c>
      <c r="K1045" s="41">
        <v>0</v>
      </c>
      <c r="L1045" s="41">
        <v>0</v>
      </c>
      <c r="M1045" s="41">
        <v>0</v>
      </c>
      <c r="N1045" s="41">
        <v>0</v>
      </c>
      <c r="O1045" s="41">
        <v>0</v>
      </c>
      <c r="P1045" s="41">
        <v>0</v>
      </c>
      <c r="Q1045" s="41">
        <v>0</v>
      </c>
      <c r="IP1045" s="231"/>
      <c r="IQ1045" s="231"/>
      <c r="IR1045" s="231"/>
      <c r="IS1045" s="231"/>
      <c r="IT1045" s="231"/>
    </row>
    <row r="1046" spans="1:254" s="228" customFormat="1">
      <c r="A1046" s="35" t="s">
        <v>186</v>
      </c>
      <c r="B1046" s="259" t="s">
        <v>143</v>
      </c>
      <c r="C1046" s="5" t="s">
        <v>16</v>
      </c>
      <c r="D1046" s="41">
        <f t="shared" si="242"/>
        <v>35</v>
      </c>
      <c r="E1046" s="41">
        <f t="shared" si="242"/>
        <v>0</v>
      </c>
      <c r="F1046" s="41">
        <v>0</v>
      </c>
      <c r="G1046" s="41">
        <v>0</v>
      </c>
      <c r="H1046" s="41">
        <v>35</v>
      </c>
      <c r="I1046" s="41">
        <v>0</v>
      </c>
      <c r="J1046" s="41">
        <v>0</v>
      </c>
      <c r="K1046" s="41">
        <v>0</v>
      </c>
      <c r="L1046" s="41">
        <v>0</v>
      </c>
      <c r="M1046" s="41">
        <v>0</v>
      </c>
      <c r="N1046" s="41">
        <v>0</v>
      </c>
      <c r="O1046" s="41">
        <v>0</v>
      </c>
      <c r="P1046" s="41">
        <v>0</v>
      </c>
      <c r="Q1046" s="41">
        <v>0</v>
      </c>
      <c r="IP1046" s="231"/>
      <c r="IQ1046" s="231"/>
      <c r="IR1046" s="231"/>
      <c r="IS1046" s="231"/>
      <c r="IT1046" s="231"/>
    </row>
    <row r="1047" spans="1:254" s="228" customFormat="1" ht="18" customHeight="1">
      <c r="A1047" s="269" t="s">
        <v>2100</v>
      </c>
      <c r="B1047" s="269"/>
      <c r="C1047" s="269"/>
      <c r="D1047" s="250">
        <f>SUM(D1048:D1049)</f>
        <v>39</v>
      </c>
      <c r="E1047" s="250">
        <f t="shared" ref="E1047:Q1047" si="243">SUM(E1048:E1049)</f>
        <v>9</v>
      </c>
      <c r="F1047" s="250">
        <f t="shared" si="243"/>
        <v>0</v>
      </c>
      <c r="G1047" s="250">
        <f t="shared" si="243"/>
        <v>0</v>
      </c>
      <c r="H1047" s="250">
        <f t="shared" si="243"/>
        <v>39</v>
      </c>
      <c r="I1047" s="250">
        <f t="shared" si="243"/>
        <v>9</v>
      </c>
      <c r="J1047" s="250">
        <f t="shared" si="243"/>
        <v>0</v>
      </c>
      <c r="K1047" s="250">
        <f t="shared" si="243"/>
        <v>0</v>
      </c>
      <c r="L1047" s="250">
        <f t="shared" si="243"/>
        <v>0</v>
      </c>
      <c r="M1047" s="250">
        <f t="shared" si="243"/>
        <v>0</v>
      </c>
      <c r="N1047" s="250">
        <f t="shared" si="243"/>
        <v>0</v>
      </c>
      <c r="O1047" s="250">
        <f t="shared" si="243"/>
        <v>0</v>
      </c>
      <c r="P1047" s="250">
        <f t="shared" si="243"/>
        <v>0</v>
      </c>
      <c r="Q1047" s="250">
        <f t="shared" si="243"/>
        <v>0</v>
      </c>
      <c r="IP1047" s="231"/>
      <c r="IQ1047" s="231"/>
      <c r="IR1047" s="231"/>
      <c r="IS1047" s="231"/>
      <c r="IT1047" s="231"/>
    </row>
    <row r="1048" spans="1:254" s="228" customFormat="1">
      <c r="A1048" s="33" t="s">
        <v>635</v>
      </c>
      <c r="B1048" s="46" t="s">
        <v>367</v>
      </c>
      <c r="C1048" s="45" t="s">
        <v>14</v>
      </c>
      <c r="D1048" s="41">
        <f>+F1048+H1048+J1048</f>
        <v>29</v>
      </c>
      <c r="E1048" s="41">
        <f>+G1048+I1048+K1048</f>
        <v>8</v>
      </c>
      <c r="F1048" s="41"/>
      <c r="G1048" s="41"/>
      <c r="H1048" s="41">
        <v>29</v>
      </c>
      <c r="I1048" s="41">
        <v>8</v>
      </c>
      <c r="J1048" s="41"/>
      <c r="K1048" s="41"/>
      <c r="L1048" s="41"/>
      <c r="M1048" s="41"/>
      <c r="N1048" s="41"/>
      <c r="O1048" s="41"/>
      <c r="P1048" s="41"/>
      <c r="Q1048" s="41"/>
      <c r="IP1048" s="231"/>
      <c r="IQ1048" s="231"/>
      <c r="IR1048" s="231"/>
      <c r="IS1048" s="231"/>
      <c r="IT1048" s="231"/>
    </row>
    <row r="1049" spans="1:254" s="228" customFormat="1">
      <c r="A1049" s="33" t="s">
        <v>1768</v>
      </c>
      <c r="B1049" s="46" t="s">
        <v>1769</v>
      </c>
      <c r="C1049" s="45" t="s">
        <v>15</v>
      </c>
      <c r="D1049" s="41">
        <f>+F1049+H1049+J1049</f>
        <v>10</v>
      </c>
      <c r="E1049" s="41">
        <f>+G1049+I1049+K1049</f>
        <v>1</v>
      </c>
      <c r="F1049" s="41"/>
      <c r="G1049" s="41"/>
      <c r="H1049" s="41">
        <v>10</v>
      </c>
      <c r="I1049" s="41">
        <v>1</v>
      </c>
      <c r="J1049" s="41"/>
      <c r="K1049" s="41"/>
      <c r="L1049" s="41"/>
      <c r="M1049" s="41"/>
      <c r="N1049" s="41"/>
      <c r="O1049" s="41"/>
      <c r="P1049" s="41"/>
      <c r="Q1049" s="41"/>
      <c r="IP1049" s="231"/>
      <c r="IQ1049" s="231"/>
      <c r="IR1049" s="231"/>
      <c r="IS1049" s="231"/>
      <c r="IT1049" s="231"/>
    </row>
    <row r="1050" spans="1:254" s="228" customFormat="1" ht="18" customHeight="1">
      <c r="A1050" s="269" t="s">
        <v>2101</v>
      </c>
      <c r="B1050" s="269"/>
      <c r="C1050" s="269"/>
      <c r="D1050" s="250">
        <f>SUM(D1051:D1053)</f>
        <v>7</v>
      </c>
      <c r="E1050" s="250">
        <f t="shared" ref="E1050:Q1050" si="244">SUM(E1051:E1053)</f>
        <v>3</v>
      </c>
      <c r="F1050" s="250">
        <f t="shared" si="244"/>
        <v>0</v>
      </c>
      <c r="G1050" s="250">
        <f t="shared" si="244"/>
        <v>0</v>
      </c>
      <c r="H1050" s="250">
        <f t="shared" si="244"/>
        <v>7</v>
      </c>
      <c r="I1050" s="250">
        <f t="shared" si="244"/>
        <v>3</v>
      </c>
      <c r="J1050" s="250">
        <f t="shared" si="244"/>
        <v>0</v>
      </c>
      <c r="K1050" s="250">
        <f t="shared" si="244"/>
        <v>0</v>
      </c>
      <c r="L1050" s="250">
        <f t="shared" si="244"/>
        <v>4</v>
      </c>
      <c r="M1050" s="250">
        <f t="shared" si="244"/>
        <v>3</v>
      </c>
      <c r="N1050" s="250">
        <f t="shared" si="244"/>
        <v>0</v>
      </c>
      <c r="O1050" s="250">
        <f t="shared" si="244"/>
        <v>0</v>
      </c>
      <c r="P1050" s="250">
        <f t="shared" si="244"/>
        <v>4</v>
      </c>
      <c r="Q1050" s="250">
        <f t="shared" si="244"/>
        <v>3</v>
      </c>
      <c r="IP1050" s="231"/>
      <c r="IQ1050" s="231"/>
      <c r="IR1050" s="231"/>
      <c r="IS1050" s="231"/>
      <c r="IT1050" s="231"/>
    </row>
    <row r="1051" spans="1:254" s="228" customFormat="1">
      <c r="A1051" s="38"/>
      <c r="B1051" s="274" t="s">
        <v>1773</v>
      </c>
      <c r="C1051" s="5" t="s">
        <v>14</v>
      </c>
      <c r="D1051" s="41">
        <f t="shared" ref="D1051:E1053" si="245">+F1051+H1051+J1051</f>
        <v>2</v>
      </c>
      <c r="E1051" s="41">
        <f t="shared" si="245"/>
        <v>1</v>
      </c>
      <c r="F1051" s="41"/>
      <c r="G1051" s="41"/>
      <c r="H1051" s="41">
        <v>2</v>
      </c>
      <c r="I1051" s="41">
        <v>1</v>
      </c>
      <c r="J1051" s="41"/>
      <c r="K1051" s="41"/>
      <c r="L1051" s="41">
        <f t="shared" ref="L1051:M1053" si="246">+N1051+P1051</f>
        <v>2</v>
      </c>
      <c r="M1051" s="41">
        <f t="shared" si="246"/>
        <v>1</v>
      </c>
      <c r="N1051" s="41"/>
      <c r="O1051" s="41"/>
      <c r="P1051" s="41">
        <v>2</v>
      </c>
      <c r="Q1051" s="41">
        <v>1</v>
      </c>
      <c r="IP1051" s="231"/>
      <c r="IQ1051" s="231"/>
      <c r="IR1051" s="231"/>
      <c r="IS1051" s="231"/>
      <c r="IT1051" s="231"/>
    </row>
    <row r="1052" spans="1:254" s="228" customFormat="1">
      <c r="A1052" s="38"/>
      <c r="B1052" s="274" t="s">
        <v>1775</v>
      </c>
      <c r="C1052" s="5" t="s">
        <v>15</v>
      </c>
      <c r="D1052" s="41">
        <f t="shared" si="245"/>
        <v>2</v>
      </c>
      <c r="E1052" s="41">
        <f t="shared" si="245"/>
        <v>1</v>
      </c>
      <c r="F1052" s="41"/>
      <c r="G1052" s="41"/>
      <c r="H1052" s="41">
        <v>2</v>
      </c>
      <c r="I1052" s="41">
        <v>1</v>
      </c>
      <c r="J1052" s="41"/>
      <c r="K1052" s="41"/>
      <c r="L1052" s="41">
        <f t="shared" si="246"/>
        <v>2</v>
      </c>
      <c r="M1052" s="41">
        <f t="shared" si="246"/>
        <v>2</v>
      </c>
      <c r="N1052" s="41"/>
      <c r="O1052" s="41"/>
      <c r="P1052" s="41">
        <v>2</v>
      </c>
      <c r="Q1052" s="41">
        <v>2</v>
      </c>
      <c r="IP1052" s="231"/>
      <c r="IQ1052" s="231"/>
      <c r="IR1052" s="231"/>
      <c r="IS1052" s="231"/>
      <c r="IT1052" s="231"/>
    </row>
    <row r="1053" spans="1:254" s="228" customFormat="1">
      <c r="A1053" s="41" t="s">
        <v>1926</v>
      </c>
      <c r="B1053" s="259" t="s">
        <v>940</v>
      </c>
      <c r="C1053" s="5" t="s">
        <v>16</v>
      </c>
      <c r="D1053" s="41">
        <f t="shared" si="245"/>
        <v>3</v>
      </c>
      <c r="E1053" s="41">
        <f t="shared" si="245"/>
        <v>1</v>
      </c>
      <c r="F1053" s="41"/>
      <c r="G1053" s="41"/>
      <c r="H1053" s="41">
        <v>3</v>
      </c>
      <c r="I1053" s="41">
        <v>1</v>
      </c>
      <c r="J1053" s="41"/>
      <c r="K1053" s="41"/>
      <c r="L1053" s="41">
        <f t="shared" si="246"/>
        <v>0</v>
      </c>
      <c r="M1053" s="41">
        <f t="shared" si="246"/>
        <v>0</v>
      </c>
      <c r="N1053" s="41"/>
      <c r="O1053" s="41"/>
      <c r="P1053" s="41"/>
      <c r="Q1053" s="41"/>
      <c r="IP1053" s="231"/>
      <c r="IQ1053" s="231"/>
      <c r="IR1053" s="231"/>
      <c r="IS1053" s="231"/>
      <c r="IT1053" s="231"/>
    </row>
    <row r="1054" spans="1:254" s="228" customFormat="1" ht="30" customHeight="1">
      <c r="A1054" s="314" t="s">
        <v>2102</v>
      </c>
      <c r="B1054" s="315"/>
      <c r="C1054" s="316"/>
      <c r="D1054" s="322">
        <f>+D1055+D1060</f>
        <v>143</v>
      </c>
      <c r="E1054" s="322">
        <f t="shared" ref="E1054:Q1054" si="247">+E1055+E1060</f>
        <v>88</v>
      </c>
      <c r="F1054" s="322">
        <f t="shared" si="247"/>
        <v>0</v>
      </c>
      <c r="G1054" s="322">
        <f t="shared" si="247"/>
        <v>0</v>
      </c>
      <c r="H1054" s="322">
        <f t="shared" si="247"/>
        <v>143</v>
      </c>
      <c r="I1054" s="322">
        <f t="shared" si="247"/>
        <v>88</v>
      </c>
      <c r="J1054" s="322">
        <f t="shared" si="247"/>
        <v>0</v>
      </c>
      <c r="K1054" s="322">
        <f t="shared" si="247"/>
        <v>0</v>
      </c>
      <c r="L1054" s="322">
        <f t="shared" si="247"/>
        <v>11</v>
      </c>
      <c r="M1054" s="322">
        <f t="shared" si="247"/>
        <v>9</v>
      </c>
      <c r="N1054" s="322">
        <f t="shared" si="247"/>
        <v>0</v>
      </c>
      <c r="O1054" s="322">
        <f t="shared" si="247"/>
        <v>0</v>
      </c>
      <c r="P1054" s="322">
        <f t="shared" si="247"/>
        <v>11</v>
      </c>
      <c r="Q1054" s="322">
        <f t="shared" si="247"/>
        <v>9</v>
      </c>
      <c r="IP1054" s="231"/>
      <c r="IQ1054" s="231"/>
      <c r="IR1054" s="231"/>
      <c r="IS1054" s="231"/>
      <c r="IT1054" s="231"/>
    </row>
    <row r="1055" spans="1:254" s="228" customFormat="1" ht="18" customHeight="1">
      <c r="A1055" s="269" t="s">
        <v>2103</v>
      </c>
      <c r="B1055" s="269"/>
      <c r="C1055" s="269"/>
      <c r="D1055" s="250">
        <f>SUM(D1056:D1059)</f>
        <v>93</v>
      </c>
      <c r="E1055" s="250">
        <f t="shared" ref="E1055:Q1055" si="248">SUM(E1056:E1059)</f>
        <v>64</v>
      </c>
      <c r="F1055" s="250">
        <f t="shared" si="248"/>
        <v>0</v>
      </c>
      <c r="G1055" s="250">
        <f t="shared" si="248"/>
        <v>0</v>
      </c>
      <c r="H1055" s="250">
        <f t="shared" si="248"/>
        <v>93</v>
      </c>
      <c r="I1055" s="250">
        <f t="shared" si="248"/>
        <v>64</v>
      </c>
      <c r="J1055" s="250">
        <f t="shared" si="248"/>
        <v>0</v>
      </c>
      <c r="K1055" s="250">
        <f t="shared" si="248"/>
        <v>0</v>
      </c>
      <c r="L1055" s="250">
        <f t="shared" si="248"/>
        <v>0</v>
      </c>
      <c r="M1055" s="250">
        <f t="shared" si="248"/>
        <v>0</v>
      </c>
      <c r="N1055" s="250">
        <f t="shared" si="248"/>
        <v>0</v>
      </c>
      <c r="O1055" s="250">
        <f t="shared" si="248"/>
        <v>0</v>
      </c>
      <c r="P1055" s="250">
        <f t="shared" si="248"/>
        <v>0</v>
      </c>
      <c r="Q1055" s="250">
        <f t="shared" si="248"/>
        <v>0</v>
      </c>
      <c r="IP1055" s="231"/>
      <c r="IQ1055" s="231"/>
      <c r="IR1055" s="231"/>
      <c r="IS1055" s="231"/>
      <c r="IT1055" s="231"/>
    </row>
    <row r="1056" spans="1:254" s="228" customFormat="1">
      <c r="A1056" s="33" t="s">
        <v>1353</v>
      </c>
      <c r="B1056" s="259" t="s">
        <v>419</v>
      </c>
      <c r="C1056" s="45" t="s">
        <v>14</v>
      </c>
      <c r="D1056" s="41">
        <f t="shared" ref="D1056:E1059" si="249">+F1056+H1056+J1056</f>
        <v>36</v>
      </c>
      <c r="E1056" s="41">
        <f t="shared" si="249"/>
        <v>15</v>
      </c>
      <c r="F1056" s="41"/>
      <c r="G1056" s="41"/>
      <c r="H1056" s="41">
        <v>36</v>
      </c>
      <c r="I1056" s="41">
        <v>15</v>
      </c>
      <c r="J1056" s="41"/>
      <c r="K1056" s="41"/>
      <c r="L1056" s="41"/>
      <c r="M1056" s="41"/>
      <c r="N1056" s="41"/>
      <c r="O1056" s="41"/>
      <c r="P1056" s="41"/>
      <c r="Q1056" s="41"/>
      <c r="IP1056" s="231"/>
      <c r="IQ1056" s="231"/>
      <c r="IR1056" s="231"/>
      <c r="IS1056" s="231"/>
      <c r="IT1056" s="231"/>
    </row>
    <row r="1057" spans="1:254" s="228" customFormat="1">
      <c r="A1057" s="33" t="s">
        <v>228</v>
      </c>
      <c r="B1057" s="259" t="s">
        <v>86</v>
      </c>
      <c r="C1057" s="45" t="s">
        <v>15</v>
      </c>
      <c r="D1057" s="41">
        <f t="shared" si="249"/>
        <v>24</v>
      </c>
      <c r="E1057" s="41">
        <f t="shared" si="249"/>
        <v>19</v>
      </c>
      <c r="F1057" s="41"/>
      <c r="G1057" s="41"/>
      <c r="H1057" s="41">
        <v>24</v>
      </c>
      <c r="I1057" s="41">
        <v>19</v>
      </c>
      <c r="J1057" s="41"/>
      <c r="K1057" s="41"/>
      <c r="L1057" s="41"/>
      <c r="M1057" s="41"/>
      <c r="N1057" s="41"/>
      <c r="O1057" s="41"/>
      <c r="P1057" s="41"/>
      <c r="Q1057" s="41"/>
      <c r="IP1057" s="231"/>
      <c r="IQ1057" s="231"/>
      <c r="IR1057" s="231"/>
      <c r="IS1057" s="231"/>
      <c r="IT1057" s="231"/>
    </row>
    <row r="1058" spans="1:254" s="228" customFormat="1">
      <c r="A1058" s="33" t="s">
        <v>62</v>
      </c>
      <c r="B1058" s="259" t="s">
        <v>63</v>
      </c>
      <c r="C1058" s="45" t="s">
        <v>16</v>
      </c>
      <c r="D1058" s="41">
        <f t="shared" si="249"/>
        <v>26</v>
      </c>
      <c r="E1058" s="41">
        <f t="shared" si="249"/>
        <v>25</v>
      </c>
      <c r="F1058" s="41"/>
      <c r="G1058" s="41"/>
      <c r="H1058" s="41">
        <v>26</v>
      </c>
      <c r="I1058" s="41">
        <v>25</v>
      </c>
      <c r="J1058" s="41"/>
      <c r="K1058" s="41"/>
      <c r="L1058" s="41"/>
      <c r="M1058" s="41"/>
      <c r="N1058" s="41"/>
      <c r="O1058" s="41"/>
      <c r="P1058" s="41"/>
      <c r="Q1058" s="41"/>
      <c r="IP1058" s="231"/>
      <c r="IQ1058" s="231"/>
      <c r="IR1058" s="231"/>
      <c r="IS1058" s="231"/>
      <c r="IT1058" s="231"/>
    </row>
    <row r="1059" spans="1:254" s="228" customFormat="1" ht="28.5">
      <c r="A1059" s="33" t="s">
        <v>261</v>
      </c>
      <c r="B1059" s="259" t="s">
        <v>262</v>
      </c>
      <c r="C1059" s="45" t="s">
        <v>17</v>
      </c>
      <c r="D1059" s="41">
        <f t="shared" si="249"/>
        <v>7</v>
      </c>
      <c r="E1059" s="41">
        <f t="shared" si="249"/>
        <v>5</v>
      </c>
      <c r="F1059" s="41"/>
      <c r="G1059" s="41"/>
      <c r="H1059" s="41">
        <v>7</v>
      </c>
      <c r="I1059" s="41">
        <v>5</v>
      </c>
      <c r="J1059" s="41"/>
      <c r="K1059" s="41"/>
      <c r="L1059" s="41"/>
      <c r="M1059" s="41"/>
      <c r="N1059" s="41"/>
      <c r="O1059" s="41"/>
      <c r="P1059" s="41"/>
      <c r="Q1059" s="41"/>
      <c r="IP1059" s="231"/>
      <c r="IQ1059" s="231"/>
      <c r="IR1059" s="231"/>
      <c r="IS1059" s="231"/>
      <c r="IT1059" s="231"/>
    </row>
    <row r="1060" spans="1:254" s="228" customFormat="1" ht="18" customHeight="1">
      <c r="A1060" s="269" t="s">
        <v>2104</v>
      </c>
      <c r="B1060" s="269"/>
      <c r="C1060" s="269"/>
      <c r="D1060" s="250">
        <f>SUM(D1061:D1063)</f>
        <v>50</v>
      </c>
      <c r="E1060" s="250">
        <f t="shared" ref="E1060:Q1060" si="250">SUM(E1061:E1063)</f>
        <v>24</v>
      </c>
      <c r="F1060" s="250">
        <f t="shared" si="250"/>
        <v>0</v>
      </c>
      <c r="G1060" s="250">
        <f t="shared" si="250"/>
        <v>0</v>
      </c>
      <c r="H1060" s="250">
        <f t="shared" si="250"/>
        <v>50</v>
      </c>
      <c r="I1060" s="250">
        <f t="shared" si="250"/>
        <v>24</v>
      </c>
      <c r="J1060" s="250">
        <f t="shared" si="250"/>
        <v>0</v>
      </c>
      <c r="K1060" s="250">
        <f t="shared" si="250"/>
        <v>0</v>
      </c>
      <c r="L1060" s="250">
        <f t="shared" si="250"/>
        <v>11</v>
      </c>
      <c r="M1060" s="250">
        <f t="shared" si="250"/>
        <v>9</v>
      </c>
      <c r="N1060" s="250">
        <f t="shared" si="250"/>
        <v>0</v>
      </c>
      <c r="O1060" s="250">
        <f t="shared" si="250"/>
        <v>0</v>
      </c>
      <c r="P1060" s="250">
        <f t="shared" si="250"/>
        <v>11</v>
      </c>
      <c r="Q1060" s="250">
        <f t="shared" si="250"/>
        <v>9</v>
      </c>
      <c r="IP1060" s="231"/>
      <c r="IQ1060" s="231"/>
      <c r="IR1060" s="231"/>
      <c r="IS1060" s="231"/>
      <c r="IT1060" s="231"/>
    </row>
    <row r="1061" spans="1:254" s="228" customFormat="1">
      <c r="A1061" s="35" t="s">
        <v>1274</v>
      </c>
      <c r="B1061" s="259" t="s">
        <v>218</v>
      </c>
      <c r="C1061" s="45" t="s">
        <v>14</v>
      </c>
      <c r="D1061" s="41">
        <f t="shared" ref="D1061:E1063" si="251">+F1061+H1061+J1061</f>
        <v>13</v>
      </c>
      <c r="E1061" s="41">
        <f t="shared" si="251"/>
        <v>12</v>
      </c>
      <c r="F1061" s="41"/>
      <c r="G1061" s="41"/>
      <c r="H1061" s="41">
        <v>13</v>
      </c>
      <c r="I1061" s="41">
        <v>12</v>
      </c>
      <c r="J1061" s="41"/>
      <c r="K1061" s="41"/>
      <c r="L1061" s="41">
        <v>3</v>
      </c>
      <c r="M1061" s="41">
        <v>3</v>
      </c>
      <c r="N1061" s="41"/>
      <c r="O1061" s="41"/>
      <c r="P1061" s="41">
        <v>3</v>
      </c>
      <c r="Q1061" s="41">
        <v>3</v>
      </c>
      <c r="IP1061" s="231"/>
      <c r="IQ1061" s="231"/>
      <c r="IR1061" s="231"/>
      <c r="IS1061" s="231"/>
      <c r="IT1061" s="231"/>
    </row>
    <row r="1062" spans="1:254" s="228" customFormat="1" ht="28.5">
      <c r="A1062" s="33" t="s">
        <v>38</v>
      </c>
      <c r="B1062" s="259" t="s">
        <v>96</v>
      </c>
      <c r="C1062" s="45" t="s">
        <v>15</v>
      </c>
      <c r="D1062" s="41">
        <f t="shared" si="251"/>
        <v>25</v>
      </c>
      <c r="E1062" s="41">
        <f t="shared" si="251"/>
        <v>8</v>
      </c>
      <c r="F1062" s="41"/>
      <c r="G1062" s="41"/>
      <c r="H1062" s="41">
        <v>25</v>
      </c>
      <c r="I1062" s="41">
        <v>8</v>
      </c>
      <c r="J1062" s="41"/>
      <c r="K1062" s="41"/>
      <c r="L1062" s="41">
        <v>4</v>
      </c>
      <c r="M1062" s="41">
        <v>3</v>
      </c>
      <c r="N1062" s="41"/>
      <c r="O1062" s="41"/>
      <c r="P1062" s="41">
        <v>4</v>
      </c>
      <c r="Q1062" s="41">
        <v>3</v>
      </c>
      <c r="IP1062" s="231"/>
      <c r="IQ1062" s="231"/>
      <c r="IR1062" s="231"/>
      <c r="IS1062" s="231"/>
      <c r="IT1062" s="231"/>
    </row>
    <row r="1063" spans="1:254" s="228" customFormat="1">
      <c r="A1063" s="41" t="s">
        <v>65</v>
      </c>
      <c r="B1063" s="46" t="s">
        <v>66</v>
      </c>
      <c r="C1063" s="45" t="s">
        <v>16</v>
      </c>
      <c r="D1063" s="41">
        <f t="shared" si="251"/>
        <v>12</v>
      </c>
      <c r="E1063" s="41">
        <f t="shared" si="251"/>
        <v>4</v>
      </c>
      <c r="F1063" s="41"/>
      <c r="G1063" s="41"/>
      <c r="H1063" s="41">
        <v>12</v>
      </c>
      <c r="I1063" s="41">
        <v>4</v>
      </c>
      <c r="J1063" s="41"/>
      <c r="K1063" s="41"/>
      <c r="L1063" s="41">
        <v>4</v>
      </c>
      <c r="M1063" s="41">
        <v>3</v>
      </c>
      <c r="N1063" s="41"/>
      <c r="O1063" s="41"/>
      <c r="P1063" s="41">
        <v>4</v>
      </c>
      <c r="Q1063" s="41">
        <v>3</v>
      </c>
      <c r="IP1063" s="231"/>
      <c r="IQ1063" s="231"/>
      <c r="IR1063" s="231"/>
      <c r="IS1063" s="231"/>
      <c r="IT1063" s="231"/>
    </row>
    <row r="1064" spans="1:254" s="228" customFormat="1">
      <c r="A1064" s="231"/>
      <c r="B1064" s="278"/>
      <c r="C1064" s="231"/>
      <c r="D1064" s="231"/>
      <c r="E1064" s="231"/>
      <c r="F1064" s="231"/>
      <c r="G1064" s="231"/>
      <c r="H1064" s="231"/>
      <c r="I1064" s="231"/>
      <c r="J1064" s="231"/>
      <c r="K1064" s="231"/>
      <c r="L1064" s="231"/>
      <c r="M1064" s="231"/>
      <c r="N1064" s="231"/>
      <c r="O1064" s="231"/>
      <c r="P1064" s="231"/>
      <c r="Q1064" s="231"/>
      <c r="IP1064" s="231"/>
      <c r="IQ1064" s="231"/>
      <c r="IR1064" s="231"/>
      <c r="IS1064" s="231"/>
      <c r="IT1064" s="231"/>
    </row>
    <row r="1065" spans="1:254" s="228" customFormat="1">
      <c r="A1065" s="231"/>
      <c r="B1065" s="278"/>
      <c r="C1065" s="231"/>
      <c r="D1065" s="231"/>
      <c r="E1065" s="231"/>
      <c r="F1065" s="231"/>
      <c r="G1065" s="231"/>
      <c r="H1065" s="231"/>
      <c r="I1065" s="231"/>
      <c r="J1065" s="231"/>
      <c r="K1065" s="231"/>
      <c r="L1065" s="231"/>
      <c r="M1065" s="231"/>
      <c r="N1065" s="231"/>
      <c r="O1065" s="231"/>
      <c r="P1065" s="231"/>
      <c r="Q1065" s="231"/>
      <c r="IP1065" s="231"/>
      <c r="IQ1065" s="231"/>
      <c r="IR1065" s="231"/>
      <c r="IS1065" s="231"/>
      <c r="IT1065" s="231"/>
    </row>
    <row r="1066" spans="1:254" s="228" customFormat="1">
      <c r="A1066" s="231"/>
      <c r="B1066" s="278"/>
      <c r="C1066" s="231"/>
      <c r="D1066" s="231"/>
      <c r="E1066" s="231"/>
      <c r="F1066" s="231"/>
      <c r="G1066" s="231"/>
      <c r="H1066" s="231"/>
      <c r="I1066" s="231"/>
      <c r="J1066" s="231"/>
      <c r="K1066" s="231"/>
      <c r="L1066" s="231"/>
      <c r="M1066" s="231"/>
      <c r="N1066" s="231"/>
      <c r="O1066" s="231"/>
      <c r="P1066" s="231"/>
      <c r="Q1066" s="231"/>
      <c r="IP1066" s="231"/>
      <c r="IQ1066" s="231"/>
      <c r="IR1066" s="231"/>
      <c r="IS1066" s="231"/>
      <c r="IT1066" s="231"/>
    </row>
    <row r="1067" spans="1:254" s="228" customFormat="1">
      <c r="A1067" s="231"/>
      <c r="B1067" s="278"/>
      <c r="C1067" s="231"/>
      <c r="D1067" s="231"/>
      <c r="E1067" s="231"/>
      <c r="F1067" s="231"/>
      <c r="G1067" s="231"/>
      <c r="H1067" s="231"/>
      <c r="I1067" s="231"/>
      <c r="J1067" s="231"/>
      <c r="K1067" s="231"/>
      <c r="L1067" s="231"/>
      <c r="M1067" s="231"/>
      <c r="N1067" s="231"/>
      <c r="O1067" s="231"/>
      <c r="P1067" s="231"/>
      <c r="Q1067" s="231"/>
      <c r="IP1067" s="231"/>
      <c r="IQ1067" s="231"/>
      <c r="IR1067" s="231"/>
      <c r="IS1067" s="231"/>
      <c r="IT1067" s="231"/>
    </row>
    <row r="1068" spans="1:254" s="228" customFormat="1">
      <c r="A1068" s="231"/>
      <c r="B1068" s="278"/>
      <c r="C1068" s="231"/>
      <c r="D1068" s="231"/>
      <c r="E1068" s="231"/>
      <c r="F1068" s="231"/>
      <c r="G1068" s="231"/>
      <c r="H1068" s="231"/>
      <c r="I1068" s="231"/>
      <c r="J1068" s="231"/>
      <c r="K1068" s="231"/>
      <c r="L1068" s="231"/>
      <c r="M1068" s="231"/>
      <c r="N1068" s="231"/>
      <c r="O1068" s="231"/>
      <c r="P1068" s="231"/>
      <c r="Q1068" s="231"/>
      <c r="IP1068" s="231"/>
      <c r="IQ1068" s="231"/>
      <c r="IR1068" s="231"/>
      <c r="IS1068" s="231"/>
      <c r="IT1068" s="231"/>
    </row>
    <row r="1069" spans="1:254" s="228" customFormat="1">
      <c r="A1069" s="231"/>
      <c r="B1069" s="278"/>
      <c r="C1069" s="231"/>
      <c r="D1069" s="231"/>
      <c r="E1069" s="231"/>
      <c r="F1069" s="231"/>
      <c r="G1069" s="231"/>
      <c r="H1069" s="231"/>
      <c r="I1069" s="231"/>
      <c r="J1069" s="231"/>
      <c r="K1069" s="231"/>
      <c r="L1069" s="231"/>
      <c r="M1069" s="231"/>
      <c r="N1069" s="231"/>
      <c r="O1069" s="231"/>
      <c r="P1069" s="231"/>
      <c r="Q1069" s="231"/>
      <c r="IP1069" s="231"/>
      <c r="IQ1069" s="231"/>
      <c r="IR1069" s="231"/>
      <c r="IS1069" s="231"/>
      <c r="IT1069" s="231"/>
    </row>
    <row r="1070" spans="1:254" s="228" customFormat="1">
      <c r="A1070" s="231"/>
      <c r="B1070" s="278"/>
      <c r="C1070" s="231"/>
      <c r="D1070" s="231"/>
      <c r="E1070" s="231"/>
      <c r="F1070" s="231"/>
      <c r="G1070" s="231"/>
      <c r="H1070" s="231"/>
      <c r="I1070" s="231"/>
      <c r="J1070" s="231"/>
      <c r="K1070" s="231"/>
      <c r="L1070" s="231"/>
      <c r="M1070" s="231"/>
      <c r="N1070" s="231"/>
      <c r="O1070" s="231"/>
      <c r="P1070" s="231"/>
      <c r="Q1070" s="231"/>
      <c r="IP1070" s="231"/>
      <c r="IQ1070" s="231"/>
      <c r="IR1070" s="231"/>
      <c r="IS1070" s="231"/>
      <c r="IT1070" s="231"/>
    </row>
    <row r="1071" spans="1:254" s="228" customFormat="1">
      <c r="A1071" s="231"/>
      <c r="B1071" s="278"/>
      <c r="C1071" s="231"/>
      <c r="D1071" s="231"/>
      <c r="E1071" s="231"/>
      <c r="F1071" s="231"/>
      <c r="G1071" s="231"/>
      <c r="H1071" s="231"/>
      <c r="I1071" s="231"/>
      <c r="J1071" s="231"/>
      <c r="K1071" s="231"/>
      <c r="L1071" s="231"/>
      <c r="M1071" s="231"/>
      <c r="N1071" s="231"/>
      <c r="O1071" s="231"/>
      <c r="P1071" s="231"/>
      <c r="Q1071" s="231"/>
      <c r="IP1071" s="231"/>
      <c r="IQ1071" s="231"/>
      <c r="IR1071" s="231"/>
      <c r="IS1071" s="231"/>
      <c r="IT1071" s="231"/>
    </row>
    <row r="1072" spans="1:254" s="228" customFormat="1">
      <c r="A1072" s="231"/>
      <c r="B1072" s="278"/>
      <c r="C1072" s="231"/>
      <c r="D1072" s="231"/>
      <c r="E1072" s="231"/>
      <c r="F1072" s="231"/>
      <c r="G1072" s="231"/>
      <c r="H1072" s="231"/>
      <c r="I1072" s="231"/>
      <c r="J1072" s="231"/>
      <c r="K1072" s="231"/>
      <c r="L1072" s="231"/>
      <c r="M1072" s="231"/>
      <c r="N1072" s="231"/>
      <c r="O1072" s="231"/>
      <c r="P1072" s="231"/>
      <c r="Q1072" s="231"/>
      <c r="IP1072" s="231"/>
      <c r="IQ1072" s="231"/>
      <c r="IR1072" s="231"/>
      <c r="IS1072" s="231"/>
      <c r="IT1072" s="231"/>
    </row>
    <row r="1073" spans="1:254" s="228" customFormat="1">
      <c r="A1073" s="231"/>
      <c r="B1073" s="278"/>
      <c r="C1073" s="231"/>
      <c r="D1073" s="231"/>
      <c r="E1073" s="231"/>
      <c r="F1073" s="231"/>
      <c r="G1073" s="231"/>
      <c r="H1073" s="231"/>
      <c r="I1073" s="231"/>
      <c r="J1073" s="231"/>
      <c r="K1073" s="231"/>
      <c r="L1073" s="231"/>
      <c r="M1073" s="231"/>
      <c r="N1073" s="231"/>
      <c r="O1073" s="231"/>
      <c r="P1073" s="231"/>
      <c r="Q1073" s="231"/>
      <c r="IP1073" s="231"/>
      <c r="IQ1073" s="231"/>
      <c r="IR1073" s="231"/>
      <c r="IS1073" s="231"/>
      <c r="IT1073" s="231"/>
    </row>
  </sheetData>
  <mergeCells count="125">
    <mergeCell ref="A1050:C1050"/>
    <mergeCell ref="A1054:C1054"/>
    <mergeCell ref="A1055:C1055"/>
    <mergeCell ref="A1060:C1060"/>
    <mergeCell ref="A999:C999"/>
    <mergeCell ref="A1008:C1008"/>
    <mergeCell ref="A1032:C1032"/>
    <mergeCell ref="A1035:C1035"/>
    <mergeCell ref="A1043:C1043"/>
    <mergeCell ref="A1047:C1047"/>
    <mergeCell ref="A970:C970"/>
    <mergeCell ref="A975:C975"/>
    <mergeCell ref="A978:C978"/>
    <mergeCell ref="A979:C979"/>
    <mergeCell ref="A992:C992"/>
    <mergeCell ref="A994:C994"/>
    <mergeCell ref="A930:C930"/>
    <mergeCell ref="A942:C942"/>
    <mergeCell ref="A943:C943"/>
    <mergeCell ref="A954:C954"/>
    <mergeCell ref="A955:C955"/>
    <mergeCell ref="A959:C959"/>
    <mergeCell ref="A819:C819"/>
    <mergeCell ref="A848:C848"/>
    <mergeCell ref="A880:C880"/>
    <mergeCell ref="A881:C881"/>
    <mergeCell ref="A902:C902"/>
    <mergeCell ref="A914:C914"/>
    <mergeCell ref="A690:C690"/>
    <mergeCell ref="A715:C715"/>
    <mergeCell ref="A741:C741"/>
    <mergeCell ref="A762:C762"/>
    <mergeCell ref="A781:C781"/>
    <mergeCell ref="A793:C793"/>
    <mergeCell ref="A557:C557"/>
    <mergeCell ref="A577:C577"/>
    <mergeCell ref="A590:C590"/>
    <mergeCell ref="A610:C610"/>
    <mergeCell ref="A638:C638"/>
    <mergeCell ref="A657:C657"/>
    <mergeCell ref="A511:C511"/>
    <mergeCell ref="A520:C520"/>
    <mergeCell ref="A524:C524"/>
    <mergeCell ref="A529:C529"/>
    <mergeCell ref="A538:C538"/>
    <mergeCell ref="A539:C539"/>
    <mergeCell ref="A481:C481"/>
    <mergeCell ref="A485:C485"/>
    <mergeCell ref="A493:C493"/>
    <mergeCell ref="A499:C499"/>
    <mergeCell ref="A503:C503"/>
    <mergeCell ref="A507:C507"/>
    <mergeCell ref="A440:C440"/>
    <mergeCell ref="A448:C448"/>
    <mergeCell ref="A455:C455"/>
    <mergeCell ref="A463:C463"/>
    <mergeCell ref="A470:C470"/>
    <mergeCell ref="A476:C476"/>
    <mergeCell ref="A395:C395"/>
    <mergeCell ref="A409:C409"/>
    <mergeCell ref="A416:C416"/>
    <mergeCell ref="A422:C422"/>
    <mergeCell ref="A432:C432"/>
    <mergeCell ref="A436:C436"/>
    <mergeCell ref="A337:C337"/>
    <mergeCell ref="A358:C358"/>
    <mergeCell ref="A369:C369"/>
    <mergeCell ref="A379:C379"/>
    <mergeCell ref="A390:C390"/>
    <mergeCell ref="A391:C391"/>
    <mergeCell ref="A270:C270"/>
    <mergeCell ref="A279:C279"/>
    <mergeCell ref="A292:C292"/>
    <mergeCell ref="A304:C304"/>
    <mergeCell ref="A315:C315"/>
    <mergeCell ref="A328:C328"/>
    <mergeCell ref="A194:C194"/>
    <mergeCell ref="A211:C211"/>
    <mergeCell ref="A233:C233"/>
    <mergeCell ref="A239:C239"/>
    <mergeCell ref="A251:C251"/>
    <mergeCell ref="A260:C260"/>
    <mergeCell ref="A109:C109"/>
    <mergeCell ref="A117:C117"/>
    <mergeCell ref="A131:C131"/>
    <mergeCell ref="A144:C144"/>
    <mergeCell ref="A158:C158"/>
    <mergeCell ref="A173:C173"/>
    <mergeCell ref="A23:A44"/>
    <mergeCell ref="A45:A53"/>
    <mergeCell ref="A54:C54"/>
    <mergeCell ref="A55:C55"/>
    <mergeCell ref="A75:C75"/>
    <mergeCell ref="A95:C95"/>
    <mergeCell ref="A18:C18"/>
    <mergeCell ref="A19:A20"/>
    <mergeCell ref="B19:C19"/>
    <mergeCell ref="B20:C20"/>
    <mergeCell ref="A21:A22"/>
    <mergeCell ref="B21:C21"/>
    <mergeCell ref="B22:C22"/>
    <mergeCell ref="L14:M15"/>
    <mergeCell ref="F15:G15"/>
    <mergeCell ref="H15:I15"/>
    <mergeCell ref="J15:K15"/>
    <mergeCell ref="N15:O15"/>
    <mergeCell ref="P15:Q15"/>
    <mergeCell ref="A14:A16"/>
    <mergeCell ref="B14:B16"/>
    <mergeCell ref="C14:C16"/>
    <mergeCell ref="D14:E15"/>
    <mergeCell ref="F14:K14"/>
    <mergeCell ref="A10:C10"/>
    <mergeCell ref="D10:J10"/>
    <mergeCell ref="A11:C11"/>
    <mergeCell ref="D11:H11"/>
    <mergeCell ref="I11:J11"/>
    <mergeCell ref="A12:C12"/>
    <mergeCell ref="D12:H12"/>
    <mergeCell ref="P1:Q1"/>
    <mergeCell ref="A4:B4"/>
    <mergeCell ref="A5:Q5"/>
    <mergeCell ref="A6:Q6"/>
    <mergeCell ref="A8:B8"/>
    <mergeCell ref="A9:C9"/>
  </mergeCells>
  <pageMargins left="0.19685039370078741" right="0.11811023622047245" top="0.15748031496062992" bottom="3.937007874015748E-2" header="0.31496062992125984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НЭГТГЭЛ-10А-2018-2019</vt:lpstr>
      <vt:lpstr>НЭГТГЭЛ-10-2018-2019</vt:lpstr>
      <vt:lpstr>'НЭГТГЭЛ-10-2018-2019'!Print_Area</vt:lpstr>
      <vt:lpstr>'НЭГТГЭЛ-10А-2018-2019'!Print_Area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Болормаа Пүрэв</dc:creator>
  <cp:lastModifiedBy>Болормаа Пүрэв</cp:lastModifiedBy>
  <dcterms:created xsi:type="dcterms:W3CDTF">2022-06-22T04:14:06Z</dcterms:created>
  <dcterms:modified xsi:type="dcterms:W3CDTF">2022-06-22T04:29:36Z</dcterms:modified>
</cp:coreProperties>
</file>