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Strategy\"/>
    </mc:Choice>
  </mc:AlternateContent>
  <xr:revisionPtr revIDLastSave="0" documentId="13_ncr:1_{BE60E873-2410-46FB-86A2-B8A240D473A8}" xr6:coauthVersionLast="40" xr6:coauthVersionMax="40" xr10:uidLastSave="{00000000-0000-0000-0000-000000000000}"/>
  <bookViews>
    <workbookView xWindow="0" yWindow="0" windowWidth="25200" windowHeight="11985" activeTab="1" xr2:uid="{00000000-000D-0000-FFFF-FFFF00000000}"/>
  </bookViews>
  <sheets>
    <sheet name="ГЗЗ" sheetId="1" r:id="rId1"/>
    <sheet name="2019-2022-ГЗЗХ"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 l="1"/>
  <c r="F48" i="2"/>
  <c r="F46" i="2"/>
  <c r="F45" i="2"/>
  <c r="F43" i="2"/>
  <c r="F41" i="2"/>
  <c r="F40" i="2"/>
  <c r="F38" i="2"/>
  <c r="F37" i="2"/>
  <c r="F36" i="2"/>
  <c r="F35" i="2"/>
  <c r="F34" i="2"/>
  <c r="F33" i="2"/>
  <c r="F32" i="2"/>
  <c r="F30" i="2"/>
  <c r="F29" i="2"/>
  <c r="F28" i="2"/>
  <c r="F27" i="2"/>
  <c r="F26" i="2"/>
  <c r="F25" i="2"/>
  <c r="F24" i="2"/>
  <c r="F19" i="2"/>
  <c r="F11" i="2"/>
  <c r="F56" i="2"/>
  <c r="O59" i="2"/>
  <c r="M59" i="2"/>
  <c r="K59" i="2"/>
  <c r="I59" i="2"/>
  <c r="F59" i="2"/>
  <c r="F67" i="2"/>
  <c r="F66" i="2"/>
  <c r="F63" i="2"/>
  <c r="F62" i="2"/>
  <c r="O61" i="2"/>
  <c r="F61" i="2"/>
  <c r="O67" i="2"/>
  <c r="O66" i="2"/>
  <c r="O63" i="2"/>
  <c r="O62" i="2"/>
  <c r="M61" i="2"/>
  <c r="M67" i="2"/>
  <c r="M66" i="2"/>
  <c r="M63" i="2"/>
  <c r="M62" i="2"/>
  <c r="K61" i="2"/>
  <c r="K66" i="2"/>
  <c r="K67" i="2"/>
  <c r="K63" i="2" l="1"/>
  <c r="K62" i="2"/>
  <c r="I61" i="2"/>
  <c r="I62" i="2"/>
  <c r="F52" i="2"/>
  <c r="M30" i="2" l="1"/>
  <c r="F18" i="2" l="1"/>
  <c r="F17" i="2"/>
  <c r="O30" i="2" l="1"/>
  <c r="F57" i="2" l="1"/>
  <c r="O55" i="2"/>
  <c r="F55" i="2" s="1"/>
  <c r="F54" i="2"/>
  <c r="F53" i="2"/>
  <c r="O51" i="2"/>
  <c r="F51" i="2" s="1"/>
  <c r="M51" i="2"/>
  <c r="K51" i="2"/>
  <c r="F50" i="2"/>
  <c r="O48" i="2"/>
  <c r="M48" i="2"/>
  <c r="K48" i="2"/>
  <c r="I48" i="2"/>
  <c r="M46" i="2"/>
  <c r="K46" i="2"/>
  <c r="I46" i="2"/>
  <c r="O45" i="2"/>
  <c r="M45" i="2"/>
  <c r="K45" i="2"/>
  <c r="F42" i="2" l="1"/>
  <c r="O40" i="2"/>
  <c r="M40" i="2"/>
  <c r="F39" i="2"/>
  <c r="K33" i="2"/>
  <c r="O33" i="2" s="1"/>
  <c r="M28" i="2"/>
  <c r="K28" i="2"/>
  <c r="O27" i="2"/>
  <c r="K27" i="2"/>
  <c r="O26" i="2"/>
  <c r="M26" i="2"/>
  <c r="K26" i="2"/>
  <c r="O24" i="2"/>
  <c r="M24" i="2"/>
  <c r="K24" i="2"/>
  <c r="O23" i="2"/>
  <c r="M23" i="2"/>
  <c r="K23" i="2"/>
  <c r="F23" i="2" l="1"/>
  <c r="F21" i="2"/>
  <c r="F16" i="2" l="1"/>
  <c r="K11" i="2" l="1"/>
  <c r="I11" i="2"/>
  <c r="F6" i="2"/>
  <c r="I67" i="2" l="1"/>
  <c r="I58" i="2"/>
  <c r="M11" i="2"/>
  <c r="K58" i="2"/>
  <c r="T31" i="1"/>
  <c r="O11" i="2" l="1"/>
  <c r="M58" i="2"/>
  <c r="O58" i="2" l="1"/>
  <c r="F58" i="2"/>
</calcChain>
</file>

<file path=xl/sharedStrings.xml><?xml version="1.0" encoding="utf-8"?>
<sst xmlns="http://schemas.openxmlformats.org/spreadsheetml/2006/main" count="811" uniqueCount="511">
  <si>
    <t>№</t>
  </si>
  <si>
    <t>ЗГҮАХ-ийг хэрэгжүүлэх арга хэмжээний төлөвлөгөөнд тусгагдсан зорилт</t>
  </si>
  <si>
    <t>Зорилтыг хэрэгжүүлэх арга хэмжээ</t>
  </si>
  <si>
    <t>Хэрэгжих хугацаа</t>
  </si>
  <si>
    <t>Нийт хөрөнгийн хэмжээ, эх үүсвэр (сая төгрөг)</t>
  </si>
  <si>
    <t>Эх үүсвэр</t>
  </si>
  <si>
    <t>Хүрэх түвшин, үр дүн (хөрөнгийн хэмжээ эх үүсвэр)</t>
  </si>
  <si>
    <t>Хэрэгжүүлэх байгууллага</t>
  </si>
  <si>
    <t>Тайлбар</t>
  </si>
  <si>
    <t>2017 он</t>
  </si>
  <si>
    <t>2018 он</t>
  </si>
  <si>
    <t>2019 он</t>
  </si>
  <si>
    <t>2020 он</t>
  </si>
  <si>
    <t>2021 он</t>
  </si>
  <si>
    <t>2022 он</t>
  </si>
  <si>
    <t>2023 он</t>
  </si>
  <si>
    <t>Үндсэн</t>
  </si>
  <si>
    <t>Хамтрагч</t>
  </si>
  <si>
    <t>Оролцогч</t>
  </si>
  <si>
    <t>Хүрэх түвшин, үр дүнгийн үзүүлэлт</t>
  </si>
  <si>
    <t>Төсөв</t>
  </si>
  <si>
    <t>2017-2020</t>
  </si>
  <si>
    <t>2.81.2.Монгол Улс, ОХУ-ын хоорондох хилийн цэсийг тодотгож, баталгаажуулах ажлыг зохион байгуулах</t>
  </si>
  <si>
    <t>2017 оны 4-р улиралд Техникийн төсөл боловсруулж батлуулна.</t>
  </si>
  <si>
    <t>ГЗЗХ</t>
  </si>
  <si>
    <t>2.81.8. Монгол улсын геодезийн сүлжээний эхлэл цэг байгуулна.</t>
  </si>
  <si>
    <t xml:space="preserve">2017
2018
2019 
</t>
  </si>
  <si>
    <t>“Монгол улсын Геодезийн тулгуур сүлжээний эхлэл цэг байгуулах техник-ийн төсөл” БХБЯ-ны шинжлэх ухаан технологийн зөвлөлийн хурлаар дэмжигдэн ЗГХЭГ-т хүргэгдсэн. 2017 онд хийх ажлыг урсгалт зардлаар хийнэ.</t>
  </si>
  <si>
    <t>2.81.4. М онгол улсын  63 сум суурин газарт GNSS (GPS)-ийн байнгын ажиллагаатай суурин станц байгуулах</t>
  </si>
  <si>
    <t xml:space="preserve">2017
2018-2019 2020
</t>
  </si>
  <si>
    <t xml:space="preserve">1308,1 
785.7
</t>
  </si>
  <si>
    <t>2017 оны 1-2-р улиралд Техникийн төсөл боловсруулж батлуулна.</t>
  </si>
  <si>
    <t>7 байрлалд байнгын ажиллагаатай станц суурилуулж ГЗБГЗЗГ-ын сүлжээнд холбох</t>
  </si>
  <si>
    <t>654,1</t>
  </si>
  <si>
    <t xml:space="preserve">7 байрлалд байнгын ажиллагаатай станц суурилуулж ГЗБГЗЗГ-ын сүлжээнд холбох  </t>
  </si>
  <si>
    <t xml:space="preserve">11  байрлалд байнгын аж-иллагаатай станц суурилуулж ГЗБГЗЗГ-ын сүлжээнд холбох  </t>
  </si>
  <si>
    <t>2.81.7.Өндрийн II ангийн сүлжээний давтан хэмжилт хийх</t>
  </si>
  <si>
    <t>Төв болон Говийн бүсийн нутаг дэвсгэрийн 10537 км шугамын дагуу II ангийн сүлжээг шинэчлэх</t>
  </si>
  <si>
    <t>Баруун болон Говийн бүсийн нутаг дэвсгэрийн 10537 км шугамын дагуу II ангийн сүлжээг шинэчлэх</t>
  </si>
  <si>
    <t>II ангийн 21074 км сүлжээг шинэчлэх</t>
  </si>
  <si>
    <t>2017-2019</t>
  </si>
  <si>
    <t>187.9 </t>
  </si>
  <si>
    <t>Гравиметрийн сүлжээний цэгийн хайгуул, судалгаа, суулгалт</t>
  </si>
  <si>
    <t>25.5 </t>
  </si>
  <si>
    <t>1. Гравиметрийн сүлжээний хэмжилт, боловсруулалт2. Гравиметрийн                            сүлжээний цэгийн GNSS-н хэмжилт, боловсруулалт</t>
  </si>
  <si>
    <t>2016-2019</t>
  </si>
  <si>
    <t xml:space="preserve">765,0 </t>
  </si>
  <si>
    <t xml:space="preserve">Орхон, ДарханУул, Сэлэнгэ, Булган, Хөвсгөл аймгийн Геодезийн тулгуур сүлжээг шинэчлэн тэгшитгэн бодох </t>
  </si>
  <si>
    <t xml:space="preserve">76,5 </t>
  </si>
  <si>
    <t>Говийн болон зүүн бүсийн  аймгуудын Геодезийн тулгуур сүлжээг шинэчлэн тэгшитгэн бодох</t>
  </si>
  <si>
    <t>Хангайн бүсийн аймгуудын Геодезийн тулгуур сүлжээг шинэчлэн тэгшитгэн бодох</t>
  </si>
  <si>
    <t xml:space="preserve">Баруун аймгуудын Геодезийн тулгуур сүлжээг шинэчлэн тэгшитгэн бодох </t>
  </si>
  <si>
    <t xml:space="preserve">229,5 </t>
  </si>
  <si>
    <t>Орон нутгийн төсвөөр хийхээр төлөвлөсөн.</t>
  </si>
  <si>
    <t>2.81.3.Монгол Улсын нутаг дэвсгэрийн 55 хувийг 1:25000-ны масштабтай байр зүйн зургаар зурагжуулах</t>
  </si>
  <si>
    <t>2017 оны 1-2-р улиралд Техник, эдийн засгийн үндэслэл боловсруулж батлуулна.</t>
  </si>
  <si>
    <t>Нийт нутаг дэвсгэрийн 1.1 хувийн агаар, сансрын зураг авалт, ортофото, 218 хуудас байр зүйн тоон зураг хийгдэнэ</t>
  </si>
  <si>
    <t>Нийт нутаг дэвсгэрийн 9.9 хувийн агаар, сансрын зураг авалт, ортофото, 1964 хуудас байр зүйн тоон зураг хийгдэнэ</t>
  </si>
  <si>
    <t>Нийт нутаг дэвсгэрийн 11 хувийн агаар, сансрын зураг авалт, ортофото, 2183 хуудас байр зүйн тоон зураг хийгдэнэ</t>
  </si>
  <si>
    <t>Шинээр тавихаар төлөвлөж байгаа төмөр замын дагуу GPS-ийн сүлжээ байгуулах, 1:25000 масштабтай байр зүйн зураглал хийх /11 аймагт/</t>
  </si>
  <si>
    <t>2011-2017</t>
  </si>
  <si>
    <t>1200 хуудас байр зүйн зургийг хүлээн авч мэдээллийн санд оруулах, хэрэглээнд нэвтрүүлэх</t>
  </si>
  <si>
    <t>Мэдээллийн санд баяжилт хийх</t>
  </si>
  <si>
    <t>Улаанбаатар хот-ын бүсчлэлийн төлөвлөлт, инже-нер-геологийн су-далгаа, газар хөд-лөлийн мужлалын газар дээрх болон доорх зураглал хийж, мэдээллийн сан үүсгэх /Улаанбаатар/</t>
  </si>
  <si>
    <t>Мэдээллийн санг үүсгэж, ҮОЗМДБ-ийн Гео-орон зайн мэдээллийн нэгдсэн санд оруулах, турших, хэрэглээнд нэвтрүүлэх, шинэчлэл, өөрчлөлт тогтмол хийх тогтолцоог бүрдүүлэх</t>
  </si>
  <si>
    <t>Мэдээллийн санд шинэчлэл, өөрчлөлт тогтмол хийж,үйл ажиллагааг тогтмолжуулан хэрэглээнд нэвтрүүлэх</t>
  </si>
  <si>
    <t>Мэдээллийн санд шинэч-лэл, өөрч-лөлт тогт-мол хийж, үйл ажилла-гааг тогт-молжуулан хэрэглээнд нэвтрүүлэх</t>
  </si>
  <si>
    <t>Монгол Улсын аймаг, сумын төвийн 1:1000 -ны масштабтай байр зүйн зургийн тодруулалт, шинэчлэлийг хийх</t>
  </si>
  <si>
    <t>Аймгийн төвүүд болон томоохон өөрчлөлт орсон сумын байр зүйн зураг 2017 оны байдлаар шинэчлэгдсэн байх</t>
  </si>
  <si>
    <t>2017-2020 </t>
  </si>
  <si>
    <t>Сумын төвүүдын сансрын стерео зураг худалдан авах </t>
  </si>
  <si>
    <t>2000.0 </t>
  </si>
  <si>
    <t>Монгол орны баруун хэсгийн нутаг дэвсгэрийг хамрсан сансарын стерео зураг худалдан авах </t>
  </si>
  <si>
    <t>4500.0 </t>
  </si>
  <si>
    <t>Монгол орны зүүн хэсгийн нутаг дэвсгэрийг хамарсан сансрын стерео зураг худалдан авах </t>
  </si>
  <si>
    <t>Байгууллага, аж ахуйн нэгж, иргэдийн хийж хэрэглээнд гаргаж байгаа янз бүрийн масштаб, хэлбэр, хэмжээ, дүрс бүхий сэдэвчилсэн газрын зургийг масштаб бүрээр зохиосон нэгдсэн стандартын агуулга, хэмжээ бүхий сууриар хангаж, хянах зорилгоор нэг маягийн суурийг зохиож, тоон байдлаар болон уян материал дээр хэвлэн давхцуулж шалгах боломжийг бүрдүүлэх</t>
  </si>
  <si>
    <t>2017- 2018</t>
  </si>
  <si>
    <t>1:1 000 000, 1:6 000 000, 1:9 000 000, 1:12 000 000-ны масштабтай нэг маягийн суурийг баталгаажуулан, хэрэглээнд гаргах</t>
  </si>
  <si>
    <t>1:5 000 000, 1:3 000 000, 1:2 500 000, 1:1 500 000, 1:500 000-ны масштабтай нэг маягийн суурийг тоон байдлаар зохиож баталгаажуулан, хэрэглээнд гаргана.</t>
  </si>
  <si>
    <t>2.81.5.Газар зүйн нэрийн тодруулалтыг улсын хэмжээнд хийх</t>
  </si>
  <si>
    <t>2018- 2020</t>
  </si>
  <si>
    <t>Газар зүйн нэрийн мэдээллийн сан байгуулж дуусна.Газар зүйн нэрийг газар дээр нь явж хээрийн тодруулалт хийж баталгаажуулах /Зүүн аймгууд/</t>
  </si>
  <si>
    <t>Газар зүйн нэрийг газар дээр нь явж хээрийн тодруулалт хийж баталгаажуулах /Төвийн аймгууд/</t>
  </si>
  <si>
    <t>Газар зүйн нэрийг газар дээр нь явж хээрийн тодруулалт хийж баталгаажуулах /Баруун аймгууд/</t>
  </si>
  <si>
    <t>Түүх, соёлын өвийн сэдэвчилсэн зураг, атлас зохиож нийтийн хэрэглээнд гаргах</t>
  </si>
  <si>
    <t xml:space="preserve">2017- 2020 </t>
  </si>
  <si>
    <t>Түүх, соёлын өвийн сэдэвчилсэн зураг, атлас зохиох судалгаа хийж, төлөвлөгөө боловсруулна.</t>
  </si>
  <si>
    <t>Түүх соёлын өвийн сэдэвчилсэн цуврал атлас зохиож, хэвлүүлэх /I/</t>
  </si>
  <si>
    <t>Түүх соёлын өвийн сэдэвчилсэн цуврал атлас зохиож, хэвлүүлэх /II/</t>
  </si>
  <si>
    <t>Түүх соёлын өвийн сэдэвчилсэн цуврал атлас зохиож, хэвлүүлэх /III/</t>
  </si>
  <si>
    <t>Улсын болон орон нутгийн төсөв, гадаадын төсөл хөтөлбөрийн хөрөнгөөр хийгдсэн геодези, зураг зүйн болон төрөл бүрийн зураглалын ажлыг улсын нэгдсэн санд шалгаж хүлээн авч мэдээллийн санг баяжуулах</t>
  </si>
  <si>
    <t xml:space="preserve">Улсын нэгдсэн сан хөмрөг болон орон зайн мэдээллийн сан баяжигдаж хэрэглэгчдийн эрэлт хэрэгцээг хангана. </t>
  </si>
  <si>
    <t>Төрөл бүрийн масштабын байр зүйн болон сэдэвчилсэн зураг, геодезийн цэг тэмдэгт, геодези зураг зүйн хэмжилт зураглалын ажлын үр дүн</t>
  </si>
  <si>
    <t>Төрөл бүрийн масштабын байр зүйн болон сэдэвчилсэн зураг, геодези зураг зүйн хэмжилт зураглалын ажлын үр дүн</t>
  </si>
  <si>
    <t>Хаягийн мэдээллийн систем байгуулах /Улсын хэмжээнд/</t>
  </si>
  <si>
    <t>Нийслэлийн 9 дүүргийн хаягийн зураг үйлдэж мэдээллийн сан үүсгэх, аймаг,  сумын 1:1000, 1:100000-ны масштабтай хаягийн зураг, мэдээллийн санг орон нутгийн хэрэглэгчдэд хүлээлгэн өгч, хэрэглээнд гаргана.</t>
  </si>
  <si>
    <t xml:space="preserve">хаягийн мэдээллийн санд өөрчлөлт оруулан баяжилт хийх, хэрэглээнд нэвтрүүлэх </t>
  </si>
  <si>
    <t>Монгол орныг зурагжуулах үндэсний хөтөлбөрийг хэрэгжүүлэх стратеги төлөвлөгөө</t>
  </si>
  <si>
    <t>Зорилт</t>
  </si>
  <si>
    <t>геодези, зураг зүйн салбарын хууль, эрх зүйн орчинг шинэчлэх, сайжруулах</t>
  </si>
  <si>
    <t>монгол улсын геодезийн сүлжээг шинэчлэн байгуулах</t>
  </si>
  <si>
    <t>монгол орны нутаг дэвсгэрийг зурагжуулах</t>
  </si>
  <si>
    <t>гео орон зайн өгөгдлийн дэд бүтцийн суурь зураг, өгөгдлийг бий болгох</t>
  </si>
  <si>
    <t>геодезийн хэмжилтийн нэгж дамжуулалтыг хангах, өндөр нарийвчлалын геодезийн хэмжилтээр хангах</t>
  </si>
  <si>
    <t>тусгай зориулалтын газрын зураг, мэдээллийн санг бүрдүүлэх</t>
  </si>
  <si>
    <t>1. Олон улсын геодезийн сүлжээтэй холболтын хэмжилт, боловсруулалт хийх, солбицлын утгыг тогтоох, албажуулах,           2. Монгол орны геодезийн сүлжээг эхлэл цэгтэй холбож хэмжих,</t>
  </si>
  <si>
    <t>1. Эхлэл цэг суурилуулах, байгууламжийг барих, шаардлагатай тоног төхөөрөмж суурилуулах, хэвийн ажиллагааг хангах</t>
  </si>
  <si>
    <t>Геодезийн сүлжээний эхлэл цэг байгуулах газрыг улсын тусгай хэрэгцээнд авах, эхлэл цэг байгуулах техникийн төслийг батлуулах</t>
  </si>
  <si>
    <t>4.1.1.1. Геодези, зураг зүйн тухай хуульд практик хэрэгцээ, шаардлагад нийцүүлсэн өөрчлөлт оруулах</t>
  </si>
  <si>
    <t>4.1.1.2. Геодези, зураг зүйн талаар төрөөс баримтлах бодлого боловсруулах, батлуулах, мөрдөх</t>
  </si>
  <si>
    <t>4.1.1.3. Геодези, зураг зүйн норм, нормативын сан бүрдүүлэх</t>
  </si>
  <si>
    <t>4.1.1.4. Геодези, зураг зүйн үйл ажиллагааны журам боловсруулж ЗГ-аар батлуулах, хэрэгжүүлэх</t>
  </si>
  <si>
    <t>4.1.1.5. Газар зүйн нэрийн Үндэсний зөвлөлийг ЗГ-ын түвшинд байгуулах</t>
  </si>
  <si>
    <t>4.1.1.6. Геодези, зураг зүйн үйл ажиллагаанд магадлал хийх журам боловсруулж батлуулах</t>
  </si>
  <si>
    <t>4.1.1.7. Геодези, зураг зүйн стандарт, норм, дүрмийг олон улсын стандартад нийцүүлэн шинэчлэн боловсруулах</t>
  </si>
  <si>
    <t>4.1.2.1. Монгол улсын Геодезийн эхлэл цэгийг байгуулах, олон улсын сүлжээтэй холбож эхлэл өгөгдөхүүнийг тогтоох, Засгийн газраар батлуулах</t>
  </si>
  <si>
    <t>4.1.2.2. геодезийн байрлалын сүлжээг өндрийн болон гравиметрийн сүлжээтэй давхцуулан байгуулах, солбицлын нэгдсэн эринд тэгшитгэн бодох</t>
  </si>
  <si>
    <t>4.1.2.3. өндрийн 1-р ангийн сүлжээг 6 полигон, 16 шугамтайгаар шинээр байгуулах, эхлэл цэгтэй холбох</t>
  </si>
  <si>
    <t>4.1.2.4. өндрийн 2-р ангийн сүлжээний 6 шугам шинээр байгуулах, 13 полигон бүхий 9302 км урттай II ангийн 41 шугамд давтан хэмжилт хийх</t>
  </si>
  <si>
    <t>4.1.2.5. гравиметрийн 1-2-р ангийн сүлжээний 144 цэг дээр давтан хэмжилт хийх, хүндийн хүчний хурдатгалын цаг хугацааны хамаарлыг тогтоох судалгаа явуулах</t>
  </si>
  <si>
    <t>4.1.2.6. Монгол улс - БНХАУ-ын хилийн дагуу гравиметрийн хэмжилт, боловсруулалт хийх</t>
  </si>
  <si>
    <t>4.1.2.7. өндрийн 1-2-р ангийн сүлжээний .... цэг дээр гравиметрийн хэмжилт, боловсруулалт хийх</t>
  </si>
  <si>
    <t>4.1.2.8. GNSS-ийн байнгын ажиллагаатай 68 станцын сүлжээ байгуулах</t>
  </si>
  <si>
    <t>4.1.2.9. УБ хотын геодезийн сүлжээг шинэчлэн сайжруулах</t>
  </si>
  <si>
    <t>4.1.2.10. Улаанбаатар хотын геоидын өндрийн загварыг 2-5 см нарийвчлалтай байгуулах</t>
  </si>
  <si>
    <t>4.1.2.11. Монгол орны геоидын өндрийн загварыг эхлэл цэг, өндрийн 1-р ангийн сүлжээний хэмжилт, боловсруулалтын утга, УБ хотын геоидын өндрийн загвар ашиглан шинэчлэх</t>
  </si>
  <si>
    <t>4.1.2.12. геодезийн ... цэг, тэмдэгтийг тоолох, орон нутгийн хамгаалалтад хүлээлгэн өгөх</t>
  </si>
  <si>
    <t>4.1.2.13. геодезийн цэг, тэмдэгтийн өгөгдлийн сан бүрдүүлж, мэдээллийн цахим үйлчилгээг нэвтрүүлэх</t>
  </si>
  <si>
    <r>
      <t>4.1.3.7.</t>
    </r>
    <r>
      <rPr>
        <sz val="7"/>
        <color rgb="FF000000"/>
        <rFont val="Times New Roman"/>
        <family val="1"/>
      </rPr>
      <t> </t>
    </r>
    <r>
      <rPr>
        <sz val="11"/>
        <color rgb="FF000000"/>
        <rFont val="Arial"/>
        <family val="2"/>
      </rPr>
      <t>Нийслэлийн нутаг дэвсгэрийн 1:1000-ны масштабтай байр зүйн зургийг 2 жил тутам тодруулж шинэчлэх;</t>
    </r>
  </si>
  <si>
    <r>
      <t>4.1.3.8.</t>
    </r>
    <r>
      <rPr>
        <sz val="7"/>
        <color rgb="FF000000"/>
        <rFont val="Times New Roman"/>
        <family val="1"/>
      </rPr>
      <t xml:space="preserve"> </t>
    </r>
    <r>
      <rPr>
        <sz val="11"/>
        <color rgb="FF000000"/>
        <rFont val="Arial"/>
        <family val="2"/>
      </rPr>
      <t>Аймаг, сум, томоохон суурингийн төвийн 1:1000-ны масштабтай байр зүйн зургийг 3 жил тутам тодруулж шинэчлэх;</t>
    </r>
  </si>
  <si>
    <r>
      <t>4.1.3.9.</t>
    </r>
    <r>
      <rPr>
        <sz val="7"/>
        <color rgb="FF000000"/>
        <rFont val="Times New Roman"/>
        <family val="1"/>
      </rPr>
      <t> </t>
    </r>
    <r>
      <rPr>
        <sz val="11"/>
        <color rgb="FF000000"/>
        <rFont val="Arial"/>
        <family val="2"/>
      </rPr>
      <t>1:25000-ны масштабтай байр зүйн зургийг 5 жил тутам тодруулж шинэчлэх;</t>
    </r>
  </si>
  <si>
    <r>
      <t>4.1.3.10.</t>
    </r>
    <r>
      <rPr>
        <sz val="7"/>
        <color rgb="FF000000"/>
        <rFont val="Times New Roman"/>
        <family val="1"/>
      </rPr>
      <t> </t>
    </r>
    <r>
      <rPr>
        <sz val="11"/>
        <color rgb="FF000000"/>
        <rFont val="Arial"/>
        <family val="2"/>
      </rPr>
      <t>1:1000-1:100000-ны масштабтай байр зүйн зургийн өдөр тутмын өөрчлөлт, шинэчлэлтийг орон зайн өгөгдлийн дэд бүтцээр дамжуулан оруулах техник, технологийн нөхцөл бүрдүүлэх;</t>
    </r>
  </si>
  <si>
    <r>
      <t>4.1.3.11.</t>
    </r>
    <r>
      <rPr>
        <sz val="7"/>
        <color rgb="FF000000"/>
        <rFont val="Times New Roman"/>
        <family val="1"/>
      </rPr>
      <t> </t>
    </r>
    <r>
      <rPr>
        <sz val="11"/>
        <color rgb="FF000000"/>
        <rFont val="Arial"/>
        <family val="2"/>
      </rPr>
      <t>Аймаг, сум, нийслэлийн газар доорхи шугам сүлжээний зураглал хийх, байнга шинэчлэх тогтолцоо бүрдүүлэх;</t>
    </r>
  </si>
  <si>
    <r>
      <t>4.1.3.12.</t>
    </r>
    <r>
      <rPr>
        <sz val="7"/>
        <color rgb="FF000000"/>
        <rFont val="Times New Roman"/>
        <family val="1"/>
      </rPr>
      <t> </t>
    </r>
    <r>
      <rPr>
        <sz val="11"/>
        <color rgb="FF000000"/>
        <rFont val="Arial"/>
        <family val="2"/>
      </rPr>
      <t>Байр зүйн болон сэдэвчилсэн газрын зургийн шинэчлэлд зориулсан агаар, сансрын зургаар хангах;</t>
    </r>
  </si>
  <si>
    <r>
      <t>4.1.3.13.</t>
    </r>
    <r>
      <rPr>
        <sz val="7"/>
        <color rgb="FF000000"/>
        <rFont val="Times New Roman"/>
        <family val="1"/>
      </rPr>
      <t> </t>
    </r>
    <r>
      <rPr>
        <sz val="11"/>
        <color rgb="FF000000"/>
        <rFont val="Arial"/>
        <family val="2"/>
      </rPr>
      <t>Жижиг масштабын газрын зургийн нэг маягийн суурь зохиох, хэрэглээнд нэвтрүүлэх;</t>
    </r>
  </si>
  <si>
    <r>
      <t>4.1.3.14.</t>
    </r>
    <r>
      <rPr>
        <sz val="7"/>
        <color rgb="FF000000"/>
        <rFont val="Times New Roman"/>
        <family val="1"/>
      </rPr>
      <t> </t>
    </r>
    <r>
      <rPr>
        <sz val="11"/>
        <color rgb="FF000000"/>
        <rFont val="Arial"/>
        <family val="2"/>
      </rPr>
      <t>Нийтийн хэрэгцээний газрын зураг, атласыг салбар бүрийн эрэлт хэрэгцээнд тулгуурлан, олон улсын түвшинд нийцүүлэн гаргах;</t>
    </r>
  </si>
  <si>
    <r>
      <t>4.1.3.15.</t>
    </r>
    <r>
      <rPr>
        <sz val="7"/>
        <color rgb="FF000000"/>
        <rFont val="Times New Roman"/>
        <family val="1"/>
      </rPr>
      <t> </t>
    </r>
    <r>
      <rPr>
        <sz val="11"/>
        <color rgb="FF000000"/>
        <rFont val="Arial"/>
        <family val="2"/>
      </rPr>
      <t>Газар зүйн 350000 нэрийг тодруулах, солбицолжуулах, УИХ-аар батлуулах, Газар зүйн нэрийн мэдээллийн сан үүсгэх, хэрэглэгчдэд хүргэх;</t>
    </r>
  </si>
  <si>
    <r>
      <t>4.1.3.16.</t>
    </r>
    <r>
      <rPr>
        <sz val="7"/>
        <color rgb="FF000000"/>
        <rFont val="Times New Roman"/>
        <family val="1"/>
      </rPr>
      <t> </t>
    </r>
    <r>
      <rPr>
        <sz val="11"/>
        <color rgb="FF000000"/>
        <rFont val="Arial"/>
        <family val="2"/>
      </rPr>
      <t>Нийслэлийн газар зохион байгуулалтын ерөнхий төлөвлөлтөд ашиглах нийслэлийн нутаг дэвсгэрийн хэмжээнд 1:2000-ны масштабтай байр зүйн зураг зохиох, орон зайн мэдээллийн сан үүсгэх;</t>
    </r>
  </si>
  <si>
    <t>4.1.3.17. Нисгэгчгүй онгоцоор байр зүйн зураглал зохиох туршилт судалгаа явуулах, үйлдвэрлэлд нэвтрүүлэх, норм дүрэм боловсруулах</t>
  </si>
  <si>
    <r>
      <t>4.1.4.1.</t>
    </r>
    <r>
      <rPr>
        <sz val="7"/>
        <color rgb="FF000000"/>
        <rFont val="Times New Roman"/>
        <family val="1"/>
      </rPr>
      <t xml:space="preserve">      </t>
    </r>
    <r>
      <rPr>
        <sz val="11"/>
        <color rgb="FF000000"/>
        <rFont val="Arial"/>
        <family val="2"/>
      </rPr>
      <t>орон зайн өгөгдлийн дэд бүтцэд хандах эрхийн түвшинг нууцын болон нийтийн ангиллаар тогтоох техник, технологийн нөхцөл бүрдүүлэх;</t>
    </r>
  </si>
  <si>
    <r>
      <t>4.1.4.2.</t>
    </r>
    <r>
      <rPr>
        <sz val="7"/>
        <color rgb="FF000000"/>
        <rFont val="Times New Roman"/>
        <family val="1"/>
      </rPr>
      <t xml:space="preserve">      </t>
    </r>
    <r>
      <rPr>
        <sz val="11"/>
        <color rgb="FF000000"/>
        <rFont val="Arial"/>
        <family val="2"/>
      </rPr>
      <t>шийдвэр гаргагчдыг орон зайн өгөгдөл, мэдээллээр хангах нөхцөл бүрдүүлэх;</t>
    </r>
  </si>
  <si>
    <r>
      <t>4.1.4.3.</t>
    </r>
    <r>
      <rPr>
        <sz val="7"/>
        <color rgb="FF000000"/>
        <rFont val="Times New Roman"/>
        <family val="1"/>
      </rPr>
      <t xml:space="preserve">      </t>
    </r>
    <r>
      <rPr>
        <sz val="11"/>
        <color rgb="FF000000"/>
        <rFont val="Arial"/>
        <family val="2"/>
      </rPr>
      <t>орон зайн өгөгдлийн дэд бүтцэд хандах эрхийн түвшинг нууцын болон нийтийн ангиллаар тогтоох техник, технологийн нөхцөл бүрдүүлэх;</t>
    </r>
  </si>
  <si>
    <r>
      <t>4.1.4.4.</t>
    </r>
    <r>
      <rPr>
        <sz val="7"/>
        <color rgb="FF000000"/>
        <rFont val="Times New Roman"/>
        <family val="1"/>
      </rPr>
      <t xml:space="preserve">      </t>
    </r>
    <r>
      <rPr>
        <sz val="11"/>
        <color rgb="FF000000"/>
        <rFont val="Arial"/>
        <family val="2"/>
      </rPr>
      <t>Газрын зургийг хаягийн мэдээлэлтэй хослуулсан орон зайн мэдээллийн веб, гар утасны хэрэглээг хөгжүүлэх;</t>
    </r>
  </si>
  <si>
    <r>
      <t>4.1.4.5.</t>
    </r>
    <r>
      <rPr>
        <sz val="7"/>
        <color rgb="FF000000"/>
        <rFont val="Times New Roman"/>
        <family val="1"/>
      </rPr>
      <t xml:space="preserve">      </t>
    </r>
    <r>
      <rPr>
        <sz val="11"/>
        <color rgb="FF000000"/>
        <rFont val="Arial"/>
        <family val="2"/>
      </rPr>
      <t>Газрын зургийг хаягийн мэдээлэлтэй хослуулсан орон зайн мэдээллийн өндөр нарийвчлалын навигацийн үйлчилгээ нэвтрүүлэх;</t>
    </r>
  </si>
  <si>
    <r>
      <t>4.1.4.6.</t>
    </r>
    <r>
      <rPr>
        <sz val="7"/>
        <color rgb="FF000000"/>
        <rFont val="Times New Roman"/>
        <family val="1"/>
      </rPr>
      <t xml:space="preserve">      </t>
    </r>
    <r>
      <rPr>
        <sz val="11"/>
        <color rgb="FF000000"/>
        <rFont val="Arial"/>
        <family val="2"/>
      </rPr>
      <t>Нийтийн хэрэгцээний газрын зургийн веб, гар утасны хэрэглээг хөгжүүлэх;</t>
    </r>
  </si>
  <si>
    <t>4.1.4.7. Газрын зургийг хаягийн мэдээлэлтэй хослуулсан орон зайн мэдээллийн веб, гар утасны олон нийтийн үйлчилгээний хэрэглээг нэмэгдүүлэх</t>
  </si>
  <si>
    <r>
      <t>4.1.5.2.</t>
    </r>
    <r>
      <rPr>
        <sz val="7"/>
        <color rgb="FF000000"/>
        <rFont val="Times New Roman"/>
        <family val="1"/>
      </rPr>
      <t xml:space="preserve">      </t>
    </r>
    <r>
      <rPr>
        <sz val="11"/>
        <color rgb="FF000000"/>
        <rFont val="Arial"/>
        <family val="2"/>
      </rPr>
      <t>Шинэ техник, технологийн багажны шалгалт тохируулгын полигон шинээр байгуулах, шаардлагатай техник хангамжаар хангах;</t>
    </r>
  </si>
  <si>
    <r>
      <t>4.1.5.3.</t>
    </r>
    <r>
      <rPr>
        <sz val="7"/>
        <color rgb="FF000000"/>
        <rFont val="Times New Roman"/>
        <family val="1"/>
      </rPr>
      <t xml:space="preserve">      </t>
    </r>
    <r>
      <rPr>
        <sz val="11"/>
        <color rgb="FF000000"/>
        <rFont val="Arial"/>
        <family val="2"/>
      </rPr>
      <t>Геодезийн хэмжлийн багаж хэрэгслийг шалгах, тохируулах үндэсний стандарт боловсруулах, батлуулах;</t>
    </r>
  </si>
  <si>
    <r>
      <t>4.1.5.4.</t>
    </r>
    <r>
      <rPr>
        <sz val="7"/>
        <color rgb="FF000000"/>
        <rFont val="Times New Roman"/>
        <family val="1"/>
      </rPr>
      <t xml:space="preserve">      </t>
    </r>
    <r>
      <rPr>
        <sz val="11"/>
        <color rgb="FF000000"/>
        <rFont val="Arial"/>
        <family val="2"/>
      </rPr>
      <t>Геодези, газрын зураглалын шинэ техник, технологи, багаж хэрэгслийг турших, шалгах, үр дүнг харьцуулах, холбогдох норм, дүрэм боловсруулж батлуулах.</t>
    </r>
  </si>
  <si>
    <r>
      <t>4.1.6.1.</t>
    </r>
    <r>
      <rPr>
        <sz val="7"/>
        <color rgb="FF000000"/>
        <rFont val="Times New Roman"/>
        <family val="1"/>
      </rPr>
      <t xml:space="preserve">      </t>
    </r>
    <r>
      <rPr>
        <sz val="11"/>
        <color rgb="FF000000"/>
        <rFont val="Arial"/>
        <family val="2"/>
      </rPr>
      <t>Төрийн нууцад хамаарах мэдээлэл бүхий байр зүйн зураг, орон зайн мэдээллийн сан бүрдүүлэх,</t>
    </r>
  </si>
  <si>
    <r>
      <t>4.1.6.2.</t>
    </r>
    <r>
      <rPr>
        <sz val="7"/>
        <color rgb="FF000000"/>
        <rFont val="Times New Roman"/>
        <family val="1"/>
      </rPr>
      <t xml:space="preserve">      </t>
    </r>
    <r>
      <rPr>
        <sz val="11"/>
        <color rgb="FF000000"/>
        <rFont val="Arial"/>
        <family val="2"/>
      </rPr>
      <t>Монгол улс-ОХУ-ын хилийн дагуу усан хэсгээр 1:10000, хуурай газраар 1:25000-ны масштабтай байр зүйн зураглал хийх, зураглалд шаардлагатай агаар, сансрын зураг авах, геодезийн сүлжээ байгуулах;</t>
    </r>
  </si>
  <si>
    <t>4.1.6.3. Батлан хамгаалах, аюулгүй байдлыг хангах чиглэлээр геодезийн хэмжилт, газрын зураг, орон зайн мэдээллийн сан бүрдүүлэх</t>
  </si>
  <si>
    <t>“Лазер сканер багажид шалгалт тохируулга гүйцэтгэх заавар”  боловсруулах</t>
  </si>
  <si>
    <t>Агаарын зургийн полигон дээр бүх төрлийн агаарын зургийн камер шалгах тохируулах заавар” боловсруулах</t>
  </si>
  <si>
    <t>Бар код бүхий инвар рейк шалгах, баталгаажуулах заавар”  боловсруулах</t>
  </si>
  <si>
    <r>
      <t>4.1.5.1.</t>
    </r>
    <r>
      <rPr>
        <sz val="11"/>
        <color rgb="FF000000"/>
        <rFont val="Times New Roman"/>
        <family val="1"/>
      </rPr>
      <t xml:space="preserve">      </t>
    </r>
    <r>
      <rPr>
        <sz val="11"/>
        <color rgb="FF000000"/>
        <rFont val="Arial"/>
        <family val="2"/>
      </rPr>
      <t>Геодезийн үйлдвэрлэлийн ажилд шинээр нэвтэрсэн багаж хэрэгслийг шалгах, тохируулах чиглэлээр судалгаа явуулах;</t>
    </r>
  </si>
  <si>
    <t>Агаарын зургийн полигонд цэг тэмдэгтийн судалгаа явуулах</t>
  </si>
  <si>
    <t>Агаарын зургийн полигоны цэг тэмдэгтийг сэргээн засварлах, шинээр цэг тэмдэгт суулгах, зураглал хийх</t>
  </si>
  <si>
    <t>ISO17123-9 стандартыг орчуулах</t>
  </si>
  <si>
    <t>ISO17123-9 стандартыг үндэсний стандартаар балуулах</t>
  </si>
  <si>
    <t>ISO 12858 1 стандартыг орчуулах, үндэсний стандартаар батлуулах</t>
  </si>
  <si>
    <t>Инвар рейк шалгах компоратор худалдан авч суурилуулах</t>
  </si>
  <si>
    <t>Газар доорхи шугам сүлжээ илрүүлэгч багажийг шалгах боломжийн талаар судалгаа явуулах</t>
  </si>
  <si>
    <t>Бар код бүхий инвар рейк шалгах, баталгаажуулах боломжийн талаар судалгаа явуулах</t>
  </si>
  <si>
    <t>Лазер сканер багажид шалгалт тохируулга гүйцэтгэх боломжийн талаар судалгаа явуулах</t>
  </si>
  <si>
    <t xml:space="preserve">Газар доорх шугам сүлжээ илрүүлэгчийг шалгах заавар боловсруулах </t>
  </si>
  <si>
    <t>Бар код бүхий инвар рейк шалгах тохируулгах  чиглэлээр сургалтад хамрагдах</t>
  </si>
  <si>
    <t>Газар доорх шугам сүлжээ илрүүлэгчийг шалгах стенд худалдан авах</t>
  </si>
  <si>
    <t>Лазер сканер багажийг шалгах полиогн байгуулах</t>
  </si>
  <si>
    <t>20-25 сая төг</t>
  </si>
  <si>
    <t>10-15 сая төг</t>
  </si>
  <si>
    <t>180-220 манган доллар</t>
  </si>
  <si>
    <t>25-30 сая төг</t>
  </si>
  <si>
    <t>ГЗБГЗЗГ</t>
  </si>
  <si>
    <t>Аж ахуйн нэгж байгууллагууд</t>
  </si>
  <si>
    <t>СХЗГ</t>
  </si>
  <si>
    <t>5,655 сая төг</t>
  </si>
  <si>
    <t>41,713 сая төг</t>
  </si>
  <si>
    <t>2.81.3.Монгол Улсын нутаг дэвсгэрийн 45 хувийг 1:25000-ны масштабтай байр зүйн зургаар зурагжуулах</t>
  </si>
  <si>
    <t>2013-2017</t>
  </si>
  <si>
    <t xml:space="preserve">Сэдэвчилсэн газрын зураг зохиох, шинэчлэх, салбарын үйл ажиллагаанд ашиглах зэрэгт зориулан шаардлага хангасан нарийвчлалтай аль болох сүүлийн үеийн мэдээлэл бүхий сансрын зургаар хангах ажлыг зохион байгуулах </t>
  </si>
  <si>
    <t>Геодези, зураг зүйн салбарыг хөгжүүлэх дунд хугацааны стратеги төлөвлөгөө</t>
  </si>
  <si>
    <t>Төсөв (сая төгрөг)</t>
  </si>
  <si>
    <t>Нийгэм эдийн засгийн өөрчлөлт, олон улсын болон үндэсний хөгжлийн чиг хандлага, бодлоготой уялдуулан геодези, зураг зүйн салбарын эрх зүйн орчныг боловсронгуй болгоно.</t>
  </si>
  <si>
    <t>3.3.1. Геодези, зураг зүйн салбарын хөгжлийг хангахад шаардлагатай олон улсын геодези, зураг зүйн конвенцэд нэгдсэн байна</t>
  </si>
  <si>
    <t>3.3.2.Монгол улсын “Геодези, зураг зүйн тухай” хуулийг боловсронгуй болгож, шинэчилэн батлуулна. Хуулийн хэрэгжилтийг хангаж, хяналт тавьж ажиллана.</t>
  </si>
  <si>
    <t xml:space="preserve">Олон улсын геодезийн холбоо (ОУГХ) /International Association of Geodesy/
-ны гишүүн болсон байна
</t>
  </si>
  <si>
    <t>Олон улсын байгууллагын гишүүний жилд төлөх татварыг ойролцоогоор 1.5 сая төгрөгөөр тооцов.</t>
  </si>
  <si>
    <t>агентлагийн урсгал зардал</t>
  </si>
  <si>
    <t>2020, 2022</t>
  </si>
  <si>
    <t>-</t>
  </si>
  <si>
    <t>Олон улсын геодезийн холбоо (ОУГХ) /International Association of Geodesy/
-ны гишүүн болсон байна</t>
  </si>
  <si>
    <t>ОУГХ-ны гишүүнээс гадна Олон улсын Дэлхийн эргэлт болон тулгуур сүлжээний үйлчилгээ (ОУДЭТСҮ) /International Earth Rotation and Reference Systems Service/-нд нэгдсэн байна</t>
  </si>
  <si>
    <t>БХБЯ</t>
  </si>
  <si>
    <t>ГФЗЗХ</t>
  </si>
  <si>
    <t>Монгол улсын “Геодези, зураг зүйн тухай” хуулийн шинэчилсэн найруулга батлагдан, мөрдөгдөж эхэлсэн байна.</t>
  </si>
  <si>
    <t>Монгол улсын “Геодези, зураг зүйн тухай” /шинэчилэн найруулсан/ хуулийн хэрэгжилтийг хангах сургалтууд явагдсан байна.</t>
  </si>
  <si>
    <t>Монгол улсын “Геодези, зураг зүйн тухай” /шинэчилэн найруулсан/ хуулийн хэрэгжилтийг хангах үйл ажиллагаа тогтворжсон байна.</t>
  </si>
  <si>
    <t>3.3.3. Улс орны аюулгүй байдлыг хангах чиглэлээр геодези, зураг зүйн үйл ажиллагааны хөтөлбөртэй байна.</t>
  </si>
  <si>
    <r>
      <t xml:space="preserve">3.3.5. </t>
    </r>
    <r>
      <rPr>
        <sz val="8"/>
        <color theme="1"/>
        <rFont val="Arial"/>
        <family val="2"/>
      </rPr>
      <t> </t>
    </r>
    <r>
      <rPr>
        <sz val="10"/>
        <color theme="1"/>
        <rFont val="Arial"/>
        <family val="2"/>
      </rPr>
      <t>Геодези, зураг зүйн норм, нормативын баримт бичиг боловсруулах санг бий болгож, түүнийг бүрдүүлэх эх үүсвэр, зарцуулах журмыг боловсруулж батлуулан хэрэгжилтийг хангана.</t>
    </r>
  </si>
  <si>
    <t>3.3.6. Геодези, зураг зүйн үйлдвэрлэлд мөрдөгдөж байгаа стандарт, журам, дүрэм, зааврыг орчин үеийн техник технологи, олон улсын заавар, стандартад нийцүүлэн иж бүрнээр шинэчлэн боловсруулж, улс орныг зурагжуулах үйл ажиллагаанд мөрдлөг болгоно.</t>
  </si>
  <si>
    <t>Монгол улсын Хөгжлийн бодлого, төлөвлөлтийн тухай хууль, Монгол улсын Засгийн газрын 2016 оны 249 дүгээр тогтоолын дагуу "Төрөөс геодези, зураг зүйн талаар баримтлах бодлого"-ыг хэрэгжүүлэхтэй холбогдуулан Геодези, зураг зүйн үйл ажиллагааны үндэсний болон дэд  хөтөлбөрүүд боловсруулагдан батлагдсан байна.</t>
  </si>
  <si>
    <t>Монгол улсын Хөгжлийн бодлого, төлөвлөлтийн тухай хууль, Монгол улсын Засгийн газрын 2016 оны 249 дүгээр тогтоолын дагуу "Төрөөс геодези, зураг зүйн талаар баримтлах бодлого"-ыг хэрэгжүүлэхтэй холбогдуулан Геодези, зураг зүйн үйл ажиллагааны үндэсний болон дэд  хөтөлбөрүүд хэрэгжсэн байна.</t>
  </si>
  <si>
    <t>2019-2020</t>
  </si>
  <si>
    <t>Геодези, зураг зүйн норм, нормативын баримт бичиг боловсруулах санг бий болгож, үйл ажиллагааг нь жигдрүүлсэн байна.</t>
  </si>
  <si>
    <t>Монгол улсын “Геодези, зураг зүйн тухай” /шинэчилэн найруулсан/ хууль батлагдсантай холбогдуулан "Геодези, зураг зүйн норм, нормативын  санг бүрдүүлэх, зарцуулах журам"-ыг боловсруулж, батлуулсан байна.</t>
  </si>
  <si>
    <t>үйл ажиллагаагаар</t>
  </si>
  <si>
    <t>4 норм, дүрэм, 4 заавар, журмыг шинэчилж, шинээр 2 норм, дүрэм, 1 стандарт боловсруулж, батлуулсан байна.</t>
  </si>
  <si>
    <t>2 норм, дүрэм, шинэчилж, шинээр 4 норм, дүрэм, 1 стандарт боловсруулж, батлуулсан байна.</t>
  </si>
  <si>
    <t>Шинээр норм дүрэм боловсруулах үнийг дундажаар 3.5 сая, шинэчлэх үнийг 2.5 сая төгрөгөөр тооцов.</t>
  </si>
  <si>
    <t>2019-2022</t>
  </si>
  <si>
    <t>2019 онд Барилгын нормчлолын сангаас, 2020-2022 онуудад геодези, зураг зүйн нормчлолын сангаас</t>
  </si>
  <si>
    <t xml:space="preserve">3.3.7. Салбарын ажлын норм, үнэлгээний нэгдмэл байдлыг хангах зорилгоор бусад салбарт мөрдөгдөж байгаа адил агуулга бүхий норматив тогтоосон баримт бичгүүдийг уялдуулан нэгдсэн тогтолцоонд оруулна. </t>
  </si>
  <si>
    <t>3.3.8. Геодези, зураг зүйн ажилд магадлал хийх, үйлдвэрлэл үйлчилгээнд зөвлөх үйлчилгээ үзүүлэх тогтолцоог бий болгоно.</t>
  </si>
  <si>
    <t>3.3.9. Геодези, зураг зүйн асуудал эрхэлсэн төрийн байгууллагын зарим чиг үүргийг мэргэжлийн төрийн бус байгууллагаар гүйцэтгүүлж, төрийн хяналтын тогтолцоог төр-хувийн хэвшлийн түншлэлийн хэлбэрээр боловсронгуй болгоно.</t>
  </si>
  <si>
    <t>3.3.10. Геодези зураг зүйн үйлдвэрлэл, үйлчилгээг иргэдэд ойртуулах, харилцааг зохицуулах, орон нутгийн бүтцийг мэргэжлийн боловсон хүчнээр хангаж, чадавхижуулна.</t>
  </si>
  <si>
    <t>Бусад салбарт мөрдөгдөж буй баримт бичигт геодези, зураг зүйн ажил үйлчилгээ тусгагдаж, нэгдсэн тогтолцоонд шилжих эхлэл тавигдаж, хэрэгжиж эхэлсэн байна.</t>
  </si>
  <si>
    <t>Бусад салбар хэрэгждэг геодези зура зүйн үйл ажиллагаа жигдэрч, харилцан ойлголцол, хамтын ажиллагаанд хүрсэн байна.</t>
  </si>
  <si>
    <t>2019-2021</t>
  </si>
  <si>
    <t xml:space="preserve">Монгол улсын “Геодези, зураг зүйн тухай” /шинэчилэн найруулсан/ хууль батлагдсантай холбогдуулан "Геодези, зураг зүйн ажилд магадлал хийх" судалгаа хийж, боломж нөхцөл, арга зүйн санал боловсруулж шийдвэр гаргуулсан байна. </t>
  </si>
  <si>
    <t>"Геодези, зураг зүйн ажилд магадлал хийх, үйлдвэрлэл үйлчилгээнд зөвлөх үйлчилгээ үзүүлэх журам, дүрэм, эрх зүйн баримт  бичгийг боловсруулан баталгаажуулж,  нийт ажлын 20%-д магадлал хийдэг болсон байна.</t>
  </si>
  <si>
    <t>Батлагдсан "Геодези, зураг зүйн ажилд магадлал хийх, үйлдвэрлэл үйлчилгээнд зөвлөх үйлчилгээ үзүүлэх" журам, дүрмийн дагуу  нийт ажлын 20%-д магадлал хийдэг болсон байна.</t>
  </si>
  <si>
    <t xml:space="preserve">Шинэчлэгдэн батлагдсан Монгол улсын “Геодези, зураг зүйн тухай” /шинэчилсэн найруулга/ хуулийг хэрэгжүүлэхтэй холбогдуулан Геодези, зураг зүйн асуудал эрхэлсэн төрийн байгууллагын зарим чиг үүргийг мэргэжлийн төрийн бус байгууллагаар гүйцэтгүүлэхэд  тавигдах шаардлага, журам зэргийг боловсруулж, Засгийн газрын тогтоол, шийдвэр гаргуулсан байна. </t>
  </si>
  <si>
    <t>Холбогдох тогтоол, шийдвэрийн дагуу геодези, зураг зүйн салбарын мэргэшсэн, зөвлөх инженерийн зэрэг олгох болон геодези, зураг зүйн үйл ажиллагаа эрхлэх тусгай зөвшөөрөл олгох ажлын зөвхөн менежментийн асуудлыг /баталгаажуулах буюу гэрчилгээ олгох чиг үүрэг нь яаманд байна/ мэргэжлийн төрийн бус байгууллагад шилжүүлсэн байна.</t>
  </si>
  <si>
    <t>Холбогдох тогтоол, шийдвэрийн дагуу геодезийн багаж баталгаажуулалтын лабораторын менежментийн асуудлыг мэргэжлийн төрийн бус байгууллагад шилжүүлсэн байна.</t>
  </si>
  <si>
    <t>Холбогдох тогтоол, шийдвэрийн дагуу  GNSS-ийн байнгын ажиллагаатай станцын зөвхөн хэвийн үйл ажиллагааг хангах асуудлыг мэргэжлийн төрийн бус байгууллагад шилжүүлсэн байна.</t>
  </si>
  <si>
    <t>Аймаг, нийслэлийн хэмжээнд хийгдэх геодези, зураг зүйн ажлын заавар боловсруулж батлуулан, аймгийн ГХБХБГ-т, нийслэлийн ГА-нд тус тус хүргүүлсэн байх</t>
  </si>
  <si>
    <t>хөрөнгө оруулалт</t>
  </si>
  <si>
    <t>3.4.1. Дэвшилтэт техник технологийг нэвтрүүлэх чиглэлээр туршилт судалгаа, хийх, үйлдвэрлэлийн тулгамдсан асуудлыг шийдвэрлэх, норм норматив боловсруулахад  чиглэсэн шинжлэх ухааны судалгаа шинжилгээ хийж хэрэгжүүлдэг эрдэм шинжилгээ, туршилт судалгааны төв байгуулна.</t>
  </si>
  <si>
    <t>3.4.3. Математик зураг зүйн чиглэлээр судалгаа явуулж, Монгол улсад мөрдөж буй тусгагийн өнцөг, зайн гажилтыг тооцоолох судалгаа хийх, засварын коэффициентүүдийг нийтэд зарлана</t>
  </si>
  <si>
    <t>3.4.4. Ази,  Номхон далайн бүсийн сүлжээнд холбогдсон 6-7 байнгын ажиллагаатай станцын давтан хэмжилтийг жил бүр тогтмол хийж хэвшүүлэх, тухайн хэмжилтийн үр дүнгээр эх газрын хавтангийн шилжилтийг судалгааны аргаар тодорхойлж байна</t>
  </si>
  <si>
    <t>3.4.5. Геодези, зураг зүйн суурь судалгаа, шинжилгээний ажлыг магистр, докторын судалгааны ажлаар хэрэгжүүлэх тогтолцоо бүрдүүлнэ.</t>
  </si>
  <si>
    <t>3.4.6. Монгол орны нутаг дэвсгэрийн онцлогт тохирсон үндэсний эллипсоидыг тодорхойлж дэлхийн ерөнхий эллипсоид хоорондын хөрвүүлэлтийн параметрийг гаргаж хэрэглээнд нэвтрүүлнэ.</t>
  </si>
  <si>
    <t>3.4.7. Монгол улсын газрын гадаргын шилжилтийг тооцоолж, зураглал хийгдсэн эрин хоорондын хөрвүүлэлтийн параметрийг динамикаар тооцох онлайн үйлчилгээг нэвтрүүлнэ</t>
  </si>
  <si>
    <t>Дэлхийн хэлбэр хэмжээ, түүний гадаад таталцлын орон, туйлын хөдөлгөө-нийг судлах, өөрийн орны нутаг дэвсгэрийн онцлогт тохирсон үндэсний эллип-соидыг тодорхой-лох, тусгаг сонгох, геодезийн солбицол, өндрийн тогтолцоог тогтоох, газрын царцдасын хэвтээ ба босоо хөдөлгөөнийг өндөр нарийвч-лалын геодезийн хэмжлээр судлах зэрэг шинжлэх ухааны судалгаа, шинжилгээний ажлыг эрчимжүү-лэн хөгжүүлэх, түүний үр дүнгээр геодези, зураг зүйн үйлдвэрлэл явуулдаг тогтолцоог бүрдүүлэх</t>
  </si>
  <si>
    <t>2020, 2021</t>
  </si>
  <si>
    <t xml:space="preserve">Гадаад, дотоодын туршлагын талаарх судалгааг хийж, Эрдэм шинжилгээ, туршилт судалгааны төв байгуулах техник, эдийн засгийн үндэслэл боловсруулан батлуулсан байна. </t>
  </si>
  <si>
    <t>Шийдвэр гаргагч  болон хөрөнгө оруулагч  нарт танилцуулах, сурталчлах ажлуудыг хийж,   санхүүжилтийн эх үүсвэрийг олох  ажил эхэлсэн байна</t>
  </si>
  <si>
    <t>Батлагдсан ТЭЗҮ-ийн дагуу "Эрдэм шинжилгээ, туршилт судалгааны төв" байгуулах ажил эхэлсэн байна.</t>
  </si>
  <si>
    <t>хөрөнгө оруулалт, гадаадын зээл тусламжийн хөрөнгөөр</t>
  </si>
  <si>
    <t>Жил бүр Ази,  Номхон далайн бүсийн геодезийн тулгуур сүлжээний давтан хэмжилтийн тайланг англи хэлээс монгол хэлрүү орчуулхад 500000 төгрөг зарцуулна гэж тооцов.</t>
  </si>
  <si>
    <t>Ази,  Номхон далайн бүсийн сүлжээнд холбогдсон 6-7 байнгын ажиллагаатай станцын тухайн жилийн давтан хэмжилтийн тайланг монгол хэлэнд хөрвүүлж олны хүртээл болгосон байна.</t>
  </si>
  <si>
    <t>Ази,  Номхон далайн бүсийн сүлжээнд холбогдсон 6-7 байнгын ажиллагаатай станцын тухайн жилийн давтан хэмжилтийн тайланг монгол хэлэнд хөрвүүлж, урд оныхтой харьцаалсан судалгаа хийж үр дүнг олны хүртээл болгосон байна.</t>
  </si>
  <si>
    <t>урсгал зардлаар</t>
  </si>
  <si>
    <t>2020-2022</t>
  </si>
  <si>
    <t xml:space="preserve">Холбогдох журам, эрх зүйн баримт бичгийг боловсруулан батлуулсан байна. </t>
  </si>
  <si>
    <t>Батлагдсан журмын дагуу геодези, зураг зүйн суурь судалгаа, шинжилгээний ажлын сэдвийг холбогдох их дээд сургуулиудад хүргүүлж, магистр, докторын судалгааны ажил хийгддэг болсон байна.</t>
  </si>
  <si>
    <t>Монгол орны нутаг дэвсгэрийн онцлогт тохирсон үндэсний эллипсоидыг тодорхойлох судалгааны ажлын төсвийн тооцоо хийж шаардлагатай төсөв санхүүгийн хэмжээг тодорхойлох, санхүүжилтийг Шинжлэх ухаан технологийн сангаас гаргах арга замыг судалсан, санал боловсруулж батлуулсан байна.</t>
  </si>
  <si>
    <t>Монгол орны нутаг дэвсгэрийн онцлогт тохирсон үндэсний эллипсоидыг тодорхойлох судалгааны ажлын санхүүжилтийг Шинжлэх ухаан технологийн сангаас гаргуулах ажлыг зохион байгуулсан, судалгаа хийх багийг сонгон шалгаруулсан байна.</t>
  </si>
  <si>
    <t>Монгол орны нутаг дэвсгэрийн онцлогт тохирсон үндэсний эллипсоидыг тодорхойлох судалгааны ажил хийгдэж эхэлсэн байна.</t>
  </si>
  <si>
    <t>Монгол орны нутаг дэвсгэрийн онцлогт тохирсон үндэсний эллипсоидыг тодорхойлох судалгааны ажил дууссан байна.</t>
  </si>
  <si>
    <t>Шинжлэх ухаан технологийн сангаас</t>
  </si>
  <si>
    <t>2021-2022</t>
  </si>
  <si>
    <t>Холбогдох журам, аргачлал, техник, технологийн шийдэл боловсруулагдан баталгаажсан байна. /1 журам, 1 техник, технологийн шийдэл/</t>
  </si>
  <si>
    <t>Батлагдсан технологийн шийдлийн дагуу эрин хоорондын хөрвүүлэлтийн параметрийг динамикаар тооцох онлайн үйлчилгээ үзүүлэх нөхцлийг бүрдүүлсэн байна.</t>
  </si>
  <si>
    <t>Эрин хоорондын хөрвүүлэлтийн параметрийг динамикаар тооцох онлайн үйлчилгээг нэвтрүүлсэн, үйл ажиллагааг эхлүүлсэн байна.</t>
  </si>
  <si>
    <t>Эрин хоорондын хөрвүүлэлтийн параметрийг динамикаар тооцох онлайн үйлчилгээ  тогтмолжсон байна.</t>
  </si>
  <si>
    <t>Олон улсын хэмжээнд хүлээн зөвшөөрөгдсөн, салбарын хөгжлийн шаардлагыг хангасан мэдлэг, чадвар, туршлага бүхий хүний нөөцийг бий болгох</t>
  </si>
  <si>
    <r>
      <t>3.6.1.</t>
    </r>
    <r>
      <rPr>
        <sz val="7"/>
        <color theme="1"/>
        <rFont val="Times New Roman"/>
        <family val="1"/>
      </rPr>
      <t xml:space="preserve">   </t>
    </r>
    <r>
      <rPr>
        <sz val="10"/>
        <color theme="1"/>
        <rFont val="Arial"/>
        <family val="2"/>
      </rPr>
      <t>Геодезийн сүлжээний үндэсний эхлэл цэг байгуулж, олон улсын байрлал, өндөр, гравиметрийн сүлжээтэй холбох, эхлэл утгуудыг тодорхойлж Улсын геодезийн сүлжээг холбон солбицол өндрийн нэгдсэн тогтолцоонд оруулна.</t>
    </r>
  </si>
  <si>
    <r>
      <t>3.6.4.</t>
    </r>
    <r>
      <rPr>
        <sz val="7"/>
        <color theme="1"/>
        <rFont val="Times New Roman"/>
        <family val="1"/>
      </rPr>
      <t xml:space="preserve">   </t>
    </r>
    <r>
      <rPr>
        <sz val="10"/>
        <color theme="1"/>
        <rFont val="Arial"/>
        <family val="2"/>
      </rPr>
      <t>Өндрийн 2-р ангийн сүлжээний давтан хэмжилт хийнэ.</t>
    </r>
  </si>
  <si>
    <t>Олон улсын геодезийн сүлжээнд холбогдсон, байнгын ажиллагаатай станцуудаас бүрдсэн геодезийн хэмжил зүйн дэд бүтцийг монгол орны нийт нутаг дэвсгэрийн хэмжээнд байгуулж тэдгээрийн тоон мэдээллийг хэрэглэгчдэд түгээх цахим тогтолцоог бий болгох</t>
  </si>
  <si>
    <r>
      <t>3.7.3.</t>
    </r>
    <r>
      <rPr>
        <sz val="7"/>
        <color theme="1"/>
        <rFont val="Times New Roman"/>
        <family val="1"/>
      </rPr>
      <t xml:space="preserve">   </t>
    </r>
    <r>
      <rPr>
        <sz val="10"/>
        <color theme="1"/>
        <rFont val="Arial"/>
        <family val="2"/>
      </rPr>
      <t>1:100000-ны масштабтай байр зүйн зургийг хиймэл дагуулаас авсан сансрын зургаар тодруулж, шинэчлэн, геодези, байр зүйн нэгдсэн сангийн мэдээллийг баяжуулна.</t>
    </r>
  </si>
  <si>
    <t>Монгол орны газар нутгийг бодит агшны мэдээлэл бүхий байр зүйн тоон зургаар зурагжуулж, хэрэглэгчдэд шуурхай хүргэх, хэрэглэгчдийн эрэлт, хэрэгцээнд нийцсэн байр зүйн болон баталгаажсан нэг маягийн суурьтай сэдэвчилсэн газрын зураг, атласаар хангах</t>
  </si>
  <si>
    <t>Хот байгуулалт, инженерийн дэд бүтэц, барилга байгууламжийг төлөвлөх, барьж байгуулах, өргөтгөх, ашиглах үед хийгдэх геодезийн хэмжлийн нэгдсэн тогтолцоог бүрдүүлэх</t>
  </si>
  <si>
    <r>
      <t>3.9.2.</t>
    </r>
    <r>
      <rPr>
        <sz val="7"/>
        <color theme="1"/>
        <rFont val="Times New Roman"/>
        <family val="1"/>
      </rPr>
      <t xml:space="preserve">     </t>
    </r>
    <r>
      <rPr>
        <sz val="10"/>
        <color theme="1"/>
        <rFont val="Arial"/>
        <family val="2"/>
      </rPr>
      <t>Эрхэлсэн сайдын дэргэд геодези, зураг зүйн чиглэлийн шинжлэх ухаан, технологийн орон тооны бус зөвлөлийг бий болгож салбарын норм, нормативийн баримт бичиг, дүрэм, журмыг хэлэлцэн шийдвэрлэдэг тогтолцоог бүрдүүлнэ.</t>
    </r>
  </si>
  <si>
    <t>Алсын хараа, эрхэм зорилгодоо амжилттай хүрэхэд салбарын ажиллах хүч, цаг хугацаа, хөрөнгө санхүү, тоног төхөөрөмж, түүхий эд, материалын нөөцийг үр ашигтайгаар чиглүүлэн зохицуулах, үүний тулд төрийн болон төрийн бус байгууллага, хувийн хэвшил, их дээд сургуулийн хөдөлмөрийн хуваарь, гүйцэтгэх болон менежментийн чиг үүргийг нарийвчлан, оновчтойгоор төрөлжүүлж, чадварлаг арга барил бүхий удирдлага, зохион байгуулалтын тогтолцоог бүрдүүлэх</t>
  </si>
  <si>
    <r>
      <t>3.10.1.</t>
    </r>
    <r>
      <rPr>
        <sz val="7"/>
        <color theme="1"/>
        <rFont val="Times New Roman"/>
        <family val="1"/>
      </rPr>
      <t xml:space="preserve">  </t>
    </r>
    <r>
      <rPr>
        <sz val="10"/>
        <color theme="1"/>
        <rFont val="Arial"/>
        <family val="2"/>
      </rPr>
      <t xml:space="preserve">Геодези, зураг зүйн салбарын төрийн архивын сан хөмрөгт хадгалагдаж байгаа цаасан суурьтай баримтыг цахимжуулж дуусгана. </t>
    </r>
  </si>
  <si>
    <t>3.10.2.Салбарын архивын сан хөмрөгийг байнга баяжуулж, үйл ажиллагааны болон эрдэм шинжилгээ, судалгааны баримтаар  нөхөн бүрдүүлэлт хийнэ.</t>
  </si>
  <si>
    <r>
      <t>3.10.3.</t>
    </r>
    <r>
      <rPr>
        <sz val="7"/>
        <color theme="1"/>
        <rFont val="Times New Roman"/>
        <family val="1"/>
      </rPr>
      <t xml:space="preserve">   </t>
    </r>
    <r>
      <rPr>
        <sz val="10"/>
        <color theme="1"/>
        <rFont val="Arial"/>
        <family val="2"/>
      </rPr>
      <t>Салбарын архивын нэгдсэн цахим мэдээллийн сан бүрдүүлж, хэрэглэгчид хүссэн мэдээллээ хүссэн газраасаа хүссэн цагтаа авч ашиглах боломжийг буй болгон цахим үйлчилгээ нэвтрүүлнэ.</t>
    </r>
  </si>
  <si>
    <r>
      <t>3.10.4.</t>
    </r>
    <r>
      <rPr>
        <sz val="7"/>
        <color theme="1"/>
        <rFont val="Times New Roman"/>
        <family val="1"/>
      </rPr>
      <t xml:space="preserve">   </t>
    </r>
    <r>
      <rPr>
        <sz val="10"/>
        <color theme="1"/>
        <rFont val="Arial"/>
        <family val="2"/>
      </rPr>
      <t xml:space="preserve">Геодези, зураг зүйн салбарын төрийн архивын сан хөмрөгт хадгалагдаж буй түүх, соёлын үнэт баримтыг Монгол улсын хосгүй үнэт өвд бүртгүүлнэ. </t>
    </r>
  </si>
  <si>
    <r>
      <t>3.10.5.</t>
    </r>
    <r>
      <rPr>
        <sz val="7"/>
        <color theme="1"/>
        <rFont val="Times New Roman"/>
        <family val="1"/>
      </rPr>
      <t xml:space="preserve">   </t>
    </r>
    <r>
      <rPr>
        <sz val="10"/>
        <color theme="1"/>
        <rFont val="Arial"/>
        <family val="2"/>
      </rPr>
      <t xml:space="preserve">Салбарын үйл ажиллагааг сурталчлах, иргэдийн салбарын талаарх танин мэдэхүйг хөгжүүлэх үүднээс геодези зураг зүйн түүхэн хөгжил үйл ажиллагааг ха-руулсан үзэсгэлэн музей байгуулах, салбарын номын санг өргөтгөн бая-жуулж олон ний-тийн хүртээл бол-гоно. </t>
    </r>
  </si>
  <si>
    <r>
      <t>3.10.6.</t>
    </r>
    <r>
      <rPr>
        <sz val="7"/>
        <color theme="1"/>
        <rFont val="Times New Roman"/>
        <family val="1"/>
      </rPr>
      <t xml:space="preserve">   </t>
    </r>
    <r>
      <rPr>
        <sz val="10"/>
        <color theme="1"/>
        <rFont val="Arial"/>
        <family val="2"/>
      </rPr>
      <t>Төрийн ар-хивын баримтыг хадгалалт, хамгаа-лалт, ашиглалтын стандарт орчныг бүрдүүлэх зорил-гоор төрийн архив-ын зориулалтын байр бариулна.</t>
    </r>
  </si>
  <si>
    <r>
      <t>3.10.7.Улсын төсвийн болон төсөл хөтөлбөрийн хөрөнгөөр хийгдэх ижил төстэй ажлын давхардлыг арилгах, мэдээллийн ил тод хүртээмжтэй байдлыг хангах зорилгоор төрийн байгууллагуудын архив хоорондын цахим мэдээлэл солилцох систем нэвтрүүлнэ</t>
    </r>
    <r>
      <rPr>
        <sz val="10"/>
        <color theme="1"/>
        <rFont val="Calibri"/>
        <family val="2"/>
        <scheme val="minor"/>
      </rPr>
      <t>.</t>
    </r>
  </si>
  <si>
    <t>Геодези, зураг зүйн салбарын төрийн архивын сан хөмрөгт хадгалагдаж байгаа цаасан суурьтай баримтыг цахимжуулж дуусгах, архивын цахим мэдээллийн сан бүрдүүлэн, хэрэглэгчдэд хөнгөн шуурхай, ил тод, хүртээмжтэй цахим үйлчилгээг нэвтрүүлэх</t>
  </si>
  <si>
    <t>3.11.1. Геодезийн үйлдвэрлэлд шинээр нэвтэрч буй геодезийн хэмжлийн багаж хэрэгслийг шалгах, баталгаажуулахад шаардагдах техник технологи, програм хангамжийн судалгааг тухай бүр хийж, худалдан авдаг үйл ажиллагааг тогтмолжуулна.</t>
  </si>
  <si>
    <r>
      <t>3.11.2.</t>
    </r>
    <r>
      <rPr>
        <sz val="7"/>
        <color theme="1"/>
        <rFont val="Times New Roman"/>
        <family val="1"/>
      </rPr>
      <t xml:space="preserve">  </t>
    </r>
    <r>
      <rPr>
        <sz val="10"/>
        <color theme="1"/>
        <rFont val="Arial"/>
        <family val="2"/>
      </rPr>
      <t xml:space="preserve">Геодезийн хэмжлийн багаж хэрэгслийг шалгах, тохируулах, баталгаажуулах заавар, үндэсний стандарт боловсруулах, олон улсын стандартыг орчуулан үндэсний стандартаар батлуулж, үйл ажиллагаандаа нэвтрүүлнэ. </t>
    </r>
  </si>
  <si>
    <r>
      <t>3.11.3.</t>
    </r>
    <r>
      <rPr>
        <sz val="7"/>
        <color theme="1"/>
        <rFont val="Times New Roman"/>
        <family val="1"/>
      </rPr>
      <t xml:space="preserve">  </t>
    </r>
    <r>
      <rPr>
        <sz val="10"/>
        <color theme="1"/>
        <rFont val="Arial"/>
        <family val="2"/>
      </rPr>
      <t>Лабораторид ажиллах боловсон хүчний тоог нэмэгдүүлэн чадавхийг дээшлүүлж, олон улсын төвшинд сургаж мэргэшүүлнэ.</t>
    </r>
  </si>
  <si>
    <r>
      <t>3.11.4.</t>
    </r>
    <r>
      <rPr>
        <sz val="7"/>
        <color theme="1"/>
        <rFont val="Times New Roman"/>
        <family val="1"/>
      </rPr>
      <t xml:space="preserve">  </t>
    </r>
    <r>
      <rPr>
        <sz val="10"/>
        <color theme="1"/>
        <rFont val="Arial"/>
        <family val="2"/>
      </rPr>
      <t>Геодезийн хэмжил зүйн багаж баталгаажуулалтын лабораторийг олон улсын стандартыг хангасан шалгалт баталгаажуулалтын эталон тоног төхөөрөмжөөр иж бүрэн тоноглоно.</t>
    </r>
  </si>
  <si>
    <r>
      <t>3.11.5.</t>
    </r>
    <r>
      <rPr>
        <sz val="7"/>
        <color theme="1"/>
        <rFont val="Times New Roman"/>
        <family val="1"/>
      </rPr>
      <t xml:space="preserve">  </t>
    </r>
    <r>
      <rPr>
        <sz val="10"/>
        <color theme="1"/>
        <rFont val="Arial"/>
        <family val="2"/>
      </rPr>
      <t>Зай хэмжилтийн, агаарын зураглалын, гравиметрийн шалгалт тохируулгын жишилтийн полигонуудыг өнцөг, өндрийн хэмжилтийн,  бүх төрлийн камерийн, хүндийн хүчний утгын жишилт гүйцэтгэх нөхцөлийг бүрдүүлэн өргөтгөн сайжруулна.</t>
    </r>
  </si>
  <si>
    <t>Геодезийн хэмжил зүйн багаж баталгаажуулалтын лабораторийг олон улсын стандартад нийцсэн төвшинд хүргэж сайжруулан чадавхижуулах</t>
  </si>
  <si>
    <t xml:space="preserve">Холбогдох журам, эрх зүйн баримт бичгийг боловсруулан батлуулсан байна. Мэргэжлийн гол гол хичээлүүдийг цагийн багшаар заалгаж буй асуудлыг холбогдох яам, төрийн захиргааны байгууллагуудтай хэлэлцэн шийдвэрлэсэн, багшлах боловсон хүчнээс 1 хүнийг докторын, 1 хүнийг магистрийн сургалтад хамруулсан байна. </t>
  </si>
  <si>
    <t>Геодези, зураг зүйн дээд мэргэжлийн боловсон хүчнийг бэлдэж байгаа их дээд сургуулийн багш нарын судалгааг хийж, өндөр хөгжилтэй орнуудад мэргэжил дээшлүүлэх, мэргэшүүлэх болон магистр, докторын зэрэг хамгаалах сургалтанд хамруулах, төрийн зардлаар суралцуулах боломж нөхцлийг яам, холбогдох төрийн захиргааны байгууллагатай хамтран судалсан байна.  (Одоогийн байдлаар ШУТИС, МУИС, ХААИС, ҮТИС сургуулиудад 3 доктор, дэд профессор, 4 доктор, 6 докторант, 14 магистр, гол гол хичээлүүдэд цагийн багш /10/, бүгд 37 хүн  багшилж байна)</t>
  </si>
  <si>
    <t xml:space="preserve"> Гадаадын дээд сургуулийн 1 жилийн төлбөрийг дундажаар 5 сая гэж тооцов. Үүнд замын зардал, байр хоолны мөнгө ороогүй болно. </t>
  </si>
  <si>
    <t xml:space="preserve">багшлах боловсон хүчнээс 2 хүнийг докторын, 3 хүнийг магистрийн сургалтад хамруулсан байна. </t>
  </si>
  <si>
    <t>багшлах боловсон хүчнээс 2 хүнийг докторын, 3 хүнийг магистрийн сургалтад хамруулсан байна.</t>
  </si>
  <si>
    <t>улсын болон гадаад орнуудын тэтгэлэгээр</t>
  </si>
  <si>
    <t>Салбарын боловсон хүчний судалгааг шинэчлэн хийж, бакалавр,  магистр, докторантад суралцуулах сургалтын төлөвлөгөөг холбогдох төрийн бус байгууллага, их, дээд сургуультай хамтран боловсруулж эрхэлсэн сайдаар батлуулсан байна</t>
  </si>
  <si>
    <t xml:space="preserve">Батлагдсан төлөвлөгөөний дагуу 2 хүнийг бакалаврын,
1 хүнийг магистрын  
 сургалтад элсүүлсэн байна.
</t>
  </si>
  <si>
    <t>Батлагдсан төлөвлөгөөний дагуу 3 хүнийг бакалаврын,
1 хүнийг магистрын,  
1 хүнийг докторын сургалтад элсүүлсэн байна.</t>
  </si>
  <si>
    <t xml:space="preserve">Эхлэл цэгийн солбицол, өндөр, хүндийн хүчний хатуу утгыг ЗГ-аар батлуулах </t>
  </si>
  <si>
    <t xml:space="preserve">Монгол улсын геодезийн сүлжээний эхлэл цэгийн дээрх байгууламжийг барих ажлыг зохион байгуулж, өндрийн 1-р ангийн, гравиметрийн сүлжээтэй холбох хэмжилтийг хийж, тэгшитгэн бодсон байна.  </t>
  </si>
  <si>
    <t>8 байршилд GNSS (GPS)-ийн байнгын ажиллагаатай станцыг байгуулсан байна.</t>
  </si>
  <si>
    <t>хөрөнгө оруулалт болон урсгал төсөв</t>
  </si>
  <si>
    <t>"Хот суурин газрын байрлалын С ангиллын сүлжээг GNSS-ийн байнгын ажиллагаатай станцтай холбон, нарийвчлалыг нь сайжруулах" ажлын техникийн төслийг боловсруулж, батлуулсан байна.</t>
  </si>
  <si>
    <t>160 сум, томоохон суурингийн байрлалын С ангиллын сүлжээг GNSS-ийн байнгын ажиллагаатай станцтай холбон хэмжиж, тэгшитгэн бодсон, үр дүнг хэрэглээнд нэвтрүүлсэн байна.</t>
  </si>
  <si>
    <t>52 сум, томоохон суурингийн байрлалын С ангиллын сүлжээг GNSS-ийн байнгын ажиллагаатай станцтай холбон хэмжиж, тэгшитгэн бодсон, үр дүнг хэрэглээнд нэвтрүүлсэн байна.</t>
  </si>
  <si>
    <t xml:space="preserve">Нэг суурин газарт байрлалын С ангиллын сүлжээний дундажаар 5 цэг байна гэж тооцов. </t>
  </si>
  <si>
    <t>Төв болон Говийн бүсийн нутаг дэвсгэрийн 4600 км шугамын дагуу II ангийн сүлжээг шинэчлэх</t>
  </si>
  <si>
    <t>Баруун болон Хангайн бүсийн нутаг дэвсгэрийн 4700 км шугамын дагуу II ангийн сүлжээг шинэчлэх</t>
  </si>
  <si>
    <t>Хангайн болон Говийн бүсийн нутаг дэвсгэрийн 4700 км шугамын дагуу II ангийн сүлжээг шинэчлэх</t>
  </si>
  <si>
    <t>2.80.2. Газрын тухай, Газрын кадастрын тухай, Газрын үнэлгээ, төлбөрийн тухай, Геодези, зураг зүйн тухай хуулиудын эрх зүйн шинэтгэлийг хийх</t>
  </si>
  <si>
    <t>2.81. Монгол Улсын нутаг дэвсгэрийг бүрэн зурагжуулах, шинэчлэх, геодезийн нэгдсэн сүлжээг бий болгох замаар орон зайн өгөгдөл, мэдээллийг нийтийн хэрэглээнд нэвтрүүлнэ.</t>
  </si>
  <si>
    <t>2.78. Норм, нормативын баримт бичгийн тогтолцоог олон улсын жишигт нийцүүлэн шинэчилж, олон улсын норм, нормативын баримт бичгийг хэрэглэх орчинг бүрдүүлнэ</t>
  </si>
  <si>
    <t>"Гравиметрийн тулгуур сүлжээг шинэчлэн сайжруулах" ажлын техникийн төслийг батлуулсан, санхүүжилтийн эх үүсвэрийг олсон байна.</t>
  </si>
  <si>
    <t xml:space="preserve">Гравиметрийн суурь цэг, геодезийн сүлжээний эхлэл цэг болон гравиметрийн 1-р ангийн сүлжээний холболтын болон давтан хэмжилт хийж, үр дүнг тэгшитгэн бодсон байна. </t>
  </si>
  <si>
    <t xml:space="preserve">Гравиметрийн  2-р ангийн сүлжээний цэгүүдэд гравиметрийн хэмжилт хийх, өндрийн I, II ангийн сүлжээний зангилаа болон суурь реперт гравиметрийн 3-р ангийн нарийвчлалаар хэмжилт хийх, гравиметрийн тулгуур сүлжээнд байрлал өндрийн хэмжилт хийх ажлуудыг гүйцэтгэж, үр дүнг хэрэглээнд нэвтрүүлсэн байна.  </t>
  </si>
  <si>
    <t>Монгол улсын геоидын өндрийн загварыг цахимаар түгээдэг болсон байна</t>
  </si>
  <si>
    <t>Монгол улсын нутаг дэвсгэрийн гравиметрийн хэмжилт хийгдсэн хэсгүүдэд геоидийн өндрийн загварын нарийвчлалыг сайжруулсан байна.</t>
  </si>
  <si>
    <t>Монгол улсын нийт нутаг дэвсгэрийн хэмжээнд геоидийн өндрийн загварын нарийвчлалыг сайжруулсан байна.</t>
  </si>
  <si>
    <t xml:space="preserve">2018 онд батлуулсан "Сумын төвүүдийн инженерийн барилга байгууламж, газар доорх шугам сүлжээний мэдээллийн сан байгуулах" техникийн төслийн дагуу 154 сум, 10 томоохон суурингийн инженерийн барилга байгууламж, шугам сүлжээний зураглал хийж байр зүйн зургийн мэдээллийн санг баяжуулах ажлыг гүйцэтгэсэн байна. </t>
  </si>
  <si>
    <t xml:space="preserve">2018 онд батлуулсан "Сумын төвүүдийн инженерийн барилга байгууламж, газар доорх шугам сүлжээний мэдээллийн сан байгуулах" техникийн төслийн дагуу 144 сум, 11 томоохон суурингийн инженерийн барилга байгууламж, шугам сүлжээний зураглал хийж байр зүйн зургийн мэдээллийн санг баяжуулах ажлыг гүйцэтгэсэн байна. </t>
  </si>
  <si>
    <t>Монгол Улсын нийслэл, аймаг, сум, суурин газрын 1:1000-ны масштабтай байр зүйн болон газар доорх, дээрх шугам сүлжээний тоон зургийн мэдээллийн сангийн үйл ажиллагаа тогтмолжиж, нэмэлт өөрчлөлтийг тухай бүр оруулан, шинэчилдэг, хэрэглэгчдэд онлайнаар түгээх тогтолцоог бий болгосон байна.</t>
  </si>
  <si>
    <t xml:space="preserve">хөрөнгө оруулалт болон урсгал зардлаар </t>
  </si>
  <si>
    <t>2017 онд батлуулсан "Монгол Улсын нутаг дэвсгэрийн 55 хувийг 1:25000-ны масштабтай байр зүйн зургаар зурагжуулах" ажлын техникийн төслийн дагуу ажлыг эхлүүлж, нийт ажлын 30%-ийг нь гүйцэтгэсэн байна.</t>
  </si>
  <si>
    <t>2017 онд батлуулсан "Монгол Улсын нутаг дэвсгэрийн 55 хувийг 1:25000-ны масштабтай байр зүйн зургаар зурагжуулах" ажлын техникийн төслийн дагуу ажлыг эхлүүлж, нийт ажлын 60%-ийг /өссөн дүнгээр/ нь гүйцэтгэсэн байна.</t>
  </si>
  <si>
    <t>2017 онд батлуулсан "Монгол Улсын нутаг дэвсгэрийн 55 хувийг 1:25000-ны масштабтай байр зүйн зургаар зурагжуулах" ажлын техникийн төслийн дагуу ажлыг эхлүүлж, нийт ажлыг бүрэн гүйцэтгэсэн байна.</t>
  </si>
  <si>
    <t>2.81.5. Газар зүйн нэрийн тодруулалтыг улсын хэмжээнд хийх</t>
  </si>
  <si>
    <t>Шинээр хийсэн 1:25000-ны масштабтай байр зүйн зургаар болон сансрын зургаар   1:100000-ны масштабтай байр зүйн тоон зургийг шинэчлэх, мэдээллийн санд нэмэлт өөрчлөлт хийх ажлын заавар боловсруулж орон нутгийн мэргэжилтнүүдэд хүргүүлсэн байх.</t>
  </si>
  <si>
    <t xml:space="preserve">Батлагдсан "1:25000-ны масштабтай байр зүйн зургаар болон сансрын зургаар нутаг дэвсгэрийг бүхэлд нь бүрхсэн  1:100000-ны масштабтай байр зүйн тоон зургийг шинэчлэх" ажлын техникийн төслийн дагуу нийт ажлын 50%-ийг  гүйцэтгэсэн байна. </t>
  </si>
  <si>
    <t xml:space="preserve">Батлагдсан "1:25000-ны масштабтай байр зүйн зургаар болон сансрын зургаар нутаг дэвсгэрийг бүхэлд нь бүрхсэн  1:100000-ны масштабтай байр зүйн тоон зургийг шинэчлэх" ажлын техникийн төслийн дагуу ажлыг бүрэн  гүйцэтгэсэн байна. </t>
  </si>
  <si>
    <t xml:space="preserve"> "1:25000-ны масштабтай байр зүйн зургаар болон сансрын зургаар нутаг дэвсгэрийг бүхэлд нь бүрхсэн  1:100000-ны масштабтай байр зүйн тоон зургийг шинэчлэх" ажлын техникийн төсөл боловсруулж, арга зүй, аргачлалыг тодорхой болгон, технологийг  батлуулсан байна. </t>
  </si>
  <si>
    <t xml:space="preserve">Батлагдсан техникийн төслийн дагуу 5 аймагт "Газар зүйн нэрийн хээрийн тодруулалт хийх" ажлыг  хийж гүйцэтгэсэн байна. </t>
  </si>
  <si>
    <t>Батлагдсан техникийн төслийн дагуу 8 аймагт "Газар зүйн нэрийн хээрийн тодруулалт хийх" ажлыг  хийж гүйцэтгэсэн байна.</t>
  </si>
  <si>
    <t>"Газар зүйн нэрийн хээрийн тодруулалт хийх" ажлын үр дүнг нэгтгэн УИХ-ын 2003 оны 42 дугаар тогтоолыг шинэчилэн батлуулсан байна.</t>
  </si>
  <si>
    <t xml:space="preserve">орон нутгийн төсөв болон хөрөнгө оруулалт, урсгал зардал </t>
  </si>
  <si>
    <t>Батлагдсан техникийн төслийн дагуу 8 аймаг, Улаанбаатар хотын нутаг дэвсгэрт "Газар зүйн нэрийн хээрийн тодруулалт хийх" ажлыг  хийж гүйцэтгэсэн байна.</t>
  </si>
  <si>
    <t xml:space="preserve">Ерөнхий боловсролын сургуулийн газар зүйн хичээлийн сургалтын хөтөлбөрт газрын зургаар дамжуулан хүүхдэд тухайн мэдлэгийг хялбар олгох  зорилгоор тодорхой өөрчлөлт орсон, шаардлагатай гарын авлага, дасгал ажлын дэвтэр, сэдэвчилсэн газрын зураг бүхий сурах бичиг хэвлэгдэн гарсан байна.  </t>
  </si>
  <si>
    <t>Ерөнхий боловсролын сургуулийн  түүхийн хичээлийн сургалтын хөтөлбөрт газрын зургаар дамжуулан хүүхдэд тухайн мэдлэгийг хялбар олгох  зорилгоор тодорхой өөрчлөлт орсон, шаардлагатай гарын авлага, дасгал ажлын дэвтэр, сэдэвчилсэн газрын зураг бүхий сурах бичиг хэвлэгдэн гарсан байна.</t>
  </si>
  <si>
    <t>Ерөнхий боловсролын сургуулийн түүх, байгалийн ухаан, нийгэм, газар зүйн хичээлийн сургалтын хөтөлбөрийг газрын зургаар дамжуулан хүүхдэд тухайн мэдлэгийг хялбар олгох  зорилгоор шинэчлэх, шаардлагатай гарын авлага, дасгал ажлын дэвтэр, сэдэвчилсэн газрын зураг бүхий сурах бичиг хэвлэх  асуудлаар БСШУЯ-тай хамтран ажиллах, харилцан ойлголцлын санамж бичиг байгуулсан, ерөнхий боловсролын сургуулийн сурагчдын дунд газрын зургийн уралдаан зохион байгуулсан байна</t>
  </si>
  <si>
    <t>Ерөнхий боловсролын сургуулийн  байгалийн ухаан, нийгэмийн хичээлийн сургалтын хөтөлбөрт газрын зургаар дамжуулан хүүхдэд тухайн мэдлэгийг хялбар олгох  зорилгоор тодорхой өөрчлөлт орсон, шаардлагатай гарын авлага, дасгал ажлын дэвтэр, сэдэвчилсэн газрын зураг бүхий сурах бичиг хэвлэгдэн гарсан байна.</t>
  </si>
  <si>
    <t>хөрөнгө оруулалт, гадаадын хандив, төслийн хөрөнгөөр</t>
  </si>
  <si>
    <t>Бусад салбарын эрэлт, хэрэгцээнд тулгуурлан нэг маягийн суурь бүхий сэдэвчилсэн газрын зураг, атлас үйлдвэрлэж зах зээлд нийлүүлсэн байна.</t>
  </si>
  <si>
    <t>Шаардлагатай бэлтгэл асуудлыг шийдвэрлэх зорилгоор  хил хамгаалах асуудал эрхэлсэн төрийн захиргааны байгууллагатай хамтран боловсруулсан “Монгол Улс, Оросын Холбооны Улсын хоорондох улсын хилийг зурагжуулах” техникийн төслийг холбогдох этгээдээр батлуулсан байна</t>
  </si>
  <si>
    <t>Холбогдох төрийн захиргааны төв болон төрийн захиргааны байгуулагатай хамтран Монгол Улс, Оросын Холбооны Улсын хоорондох хилийн цэсийг шалгаж, ба-талгаажуулахад Монголын талаас хийсэн байх шаардлагатай бэлтгэл ажлыг бат-лагдсан техникийн төслийн дагуу эхлүүлж нийт ажлын 50%-ийг гүйцэтгэсэн байна.</t>
  </si>
  <si>
    <t>Товгор газрын зураг, глобусын хэвлэлийн эхийг Монгол хэл дээр  бэлтгэх, газрын зургийн орчин үеийн хэвлэлийн технологийг судалж, санал боловсруулан шийдвэр гаргагч нарт танилцуулж холбогдох шийдвэрийг гаргуулсан байна.</t>
  </si>
  <si>
    <t>Глобус, товгор зураг болон хараагүй иргэдэд зориулагдсан, тусгай хэрэгцээний газрын зураг хэвлэх үйлдвэр барина.</t>
  </si>
  <si>
    <t>Улсын болон бусад салбарын захиалгаар зохиосон нийтийн хэрэгцээний газрын зураг, алтасыг зураг зүйн шаардлагад нийцүүлэн хэвлэх технологийг бий болгосон, тогтолцоог бүрдүүлсэн, "Глобус, товгор зураг болон хараагүй иргэдэд зориулагдсан, тусгай хэрэгцээний газрын зураг хэвлэх үйлдвэр барих" ажлын техник эдийн засгийн үндэслэлийг боловсруулан батлуулсан байна.</t>
  </si>
  <si>
    <t xml:space="preserve">Батлагдсан ТЭЗҮ-ийн дагуу "Глобус, товгор зураг болон хараагүй иргэдэд зориулагдсан, тусгай хэрэгцээний газрын зураг хэвлэх үйлдвэр барих" ажлыг эхлүүлсэн, нийт ажлын 40% хийгдсэн байна.  </t>
  </si>
  <si>
    <t>Батлагдсан ТЭЗҮ-ийн дагуу "Глобус, товгор зураг болон хараагүй иргэдэд зориулагдсан, тусгай хэрэгцээний газрын зураг хэвлэх үйлдвэр барих" ажлыг бүрэн гүйцэтгэсэн байна.</t>
  </si>
  <si>
    <t>Урд өмнөх жилүүдэд бүтээн байгуулалтын үед хийгдсэн инженер геодезийн хэмжилтүүд, газар доорх шугам сүлжээний зураглал,  1:100 хүртэлх том масштабын байр зүйн болон дэвсгэр зураглалын мэдээллийн судалгаа хийж, нэгтгэсэн байна</t>
  </si>
  <si>
    <t xml:space="preserve">шугам сүлжээний 3н хэмжээст мэдээллээр хэрэглэгчдэд үйлчилгээ үзүүлэх нөхцөл боломжийг бий болгоход шаардлагатай 3н хэмжээст газрын зураг зохиох, сервер авах, програм бичих ажлууд хийгдэнэ гэж тооцов. </t>
  </si>
  <si>
    <t>Инженерийн шугам сүлжээний 3н хэмжээст мэдээллээр хэрэглэгчдэд онлайн үйлчилгээ үзүүлэх нөхцөл боломжийг бүрдүүлэх зорилгоор "Инженерийн шугам сүлжээний гурван хэмжээст (3D) газрын зураг зохиож, хэрэглэгчдэд онлайн үйлчилгээ үзүүлэх" ажлын техник эдийн засгийн үндэслэлийг боловсруулан батлуулсан байна.</t>
  </si>
  <si>
    <t>Инженерийн шугам сүлжээний гурван хэмжээст (3D) газрын зураг зохиосон, хэрэглэгчдэд онлайн үйлчилгээ үзүүлэхэд шаардагдах техник болон програм хангамжийг авсан байна.</t>
  </si>
  <si>
    <t>Инженерийн шугам сүлжээний гурван хэмжээст (3D) мэдээллээр хэрэглэгчдэд онлайн үйлчилгээ үзүүлэх нөхцөл бүрдсэн байна.</t>
  </si>
  <si>
    <t xml:space="preserve">Инженерийн дэд бүтэц, шугам сүлжээний зураг, мэдээллийн сангийн байнгын шинэчлэлт хийх нөхцөл боломжийг бүрдүүлж, газрын зураг мэдээллийг хэрэглээнд нэвтрүүлсэн байна </t>
  </si>
  <si>
    <t>Мэдээллийн сангийн засвар арчилгаанд зориулан жил бүр 20 сая төгрөг урсгал зардаас зарцуулна.</t>
  </si>
  <si>
    <t xml:space="preserve">УБ хотын хэмжээнд байгаа 60 м-с дээш буюу 17 давхар 80  барилгын судалгаанд тулгуурлан төсвийн тооцоог гаргасан. Төсвөөр 1.6 тербум төгрөг шаардлагатай гэсэн тооцоо гарсан боловч 2019 онд 2 барилгад хийхээр төлөвлөсөн. </t>
  </si>
  <si>
    <t>УБ хотын хэмжээнд байгаа 60 м-с дээш буюу 17 давхар 40  барилгын суулт хазайлт, шилжилтийг тодорхойлсон байна</t>
  </si>
  <si>
    <t>УБ хотын хэмжээнд байгаа 60 м-с дээш буюу 17 давхар 38  барилгын суулт хазайлт, шилжилтийг тодорхойлсон байна</t>
  </si>
  <si>
    <t xml:space="preserve">Барилга байгууламжийн ашиглалт, насжилтын мониторинг хийхэд геодезийн хэмжилтийн ажлыг гүйцэтгэх шинэ техник, технологийг үйлдвэрлэлд нэвтрүүлж, мэргэжилтнүүдийг сургалтанд хамруулах ажлыг тогтмолжсон байна. </t>
  </si>
  <si>
    <t>Эрхэлсэн сайдын дэргэд геодези, зураг зүйн чиглэлийн шинжлэх ухаан, технологийн орон тооны бус зөвлөлийг бий болгосон салбарын норм, нормативийн баримт бичиг, дүрэм, журмыг хэлэлцэн шийдвэрлэдэг тогтолцоог бүрдүүлэх арга хэмжээг хэрэгжүүлсэн байна.</t>
  </si>
  <si>
    <t>Эрхэлсэн сайдын дэргэд геодези, зураг зүйн чиглэлийн шинжлэх ухаан, технологийн орон тооны бус зөвлөлийг бий болгосон салбарын норм, нормативийн баримт бичиг, дүрэм, журмыг хэлэлцэн шийдвэрлэдэг тогтолцоо бүрдсэн байна.</t>
  </si>
  <si>
    <t>Дотоодод суралцаж буй магистрант, докторантуудын судалгааны үе шат, үр дүнг салбарын эрдэмтэдийн зөвлөлөөр хэлэлцүүлдэг болгож, хэвшүүлэх асуудлыг боловсролын асуудал хариуцсан төрийн захиргааны төв байгууллагатай хамтран шийдвэрлэсэн байна.</t>
  </si>
  <si>
    <t>2020 - 2022</t>
  </si>
  <si>
    <t>Архивын сан хөмрөгт хадгалагдаж байгаа цаасан суурьтай 466287 хуудас баримт, 1963-1990 онд агаараас авсан 200 банк бүхий 59085 ширхэг агаарын зургийн хальсыг цахимжуулж, мета өгөгдлийн санг бүрдүүлсэн байна.</t>
  </si>
  <si>
    <t>хөрөнгө оруулалтаар</t>
  </si>
  <si>
    <t>2020-2021</t>
  </si>
  <si>
    <t>Орон нутаг болон бусад салбарт хадгалагдаж байгаа кадастрын зураглал, бүртгэлийн ажлын явцад бий болсон цаасан суурьтай эх баримтыг төрийн архивт төвлөрүүлж, нөхөн бүрдүүлэлтийн хэмжээ 3 дахин өсгөж  салбарын архивын сан хөмрөгийг баяжуулж, хадгалж хамгаална.</t>
  </si>
  <si>
    <t>урсгал төсөв болон хөрөнгө оруулалтаар</t>
  </si>
  <si>
    <t>Нийслэл, дүүргүүд, аймгуудын газрын албанаас кадастрын баримтын нэгж талбарын 1500000 ХН бүхий хувийн хэргийг татан авах эрдэм шинжилгээ, техник боловсруулалтын ажлыг архивын зааврын дагуу хийж гүйцэтгэн, данс, бүртгэл үйлдэж, үдэж хавтаслан, хуулбар хувь үйлдэж архивын зориулалтаар тоноглосон байранд зөөж байрлуулна.</t>
  </si>
  <si>
    <t xml:space="preserve">Улсын хэмжээнд геодези, зураг зүйн салбарын архивын мэдээллийн нэгдсэн тогтолцоо бүрэлдэн, салбарын төрийн архивын үйл ажиллагаа жигдэрнэ. </t>
  </si>
  <si>
    <t>Архивын хосгүй үнэт зүйлд бүртгүүлэх баримтыг бүрдүүлэн ГЗБГЗЗГ, БХБЯ-ны холбогдох хурлуудаар хэлэлцүүлэн ШУА, БСШУСЯ-ны Түүх соёлыг тодорхойлох комиссоор хэлэлцүүлэн батлуулж, гэрчилгээ авсан байна.</t>
  </si>
  <si>
    <t>Баримтын эх хувийг Үндэсний төв архивт шилжүүлэн хадгалуулсан байна.</t>
  </si>
  <si>
    <t>Музей, үзэсгэлэнгийн үзмэрийн зориулалтаар өрөө тасалгааг тоноглох, салбарын номын санг өргөтгөх зардал</t>
  </si>
  <si>
    <t>Архивын зориулалтын байр барих төслийн зардлын тооцооноос оруулав.</t>
  </si>
  <si>
    <t xml:space="preserve">Салбарын мэдээллээр хэрэглэгчдийг тохь тухтай орчинд хангах боломжийг бүрдүүлсэн байна. </t>
  </si>
  <si>
    <t xml:space="preserve">Салбарын чиглэлийн ном товхимол эрдэм шинжилгээ судалгааны баримтаар номын сангаа баяжуулан стандартад нийцсэн номын сан уншлагын танхимтай болсон байна. </t>
  </si>
  <si>
    <t>Төрийн архивыг цахимжуулах, архивын хосгүй үнэт баримтыг илрүүлэх, сан хөмрөгөө баяжуулалж, нөхөн бүрдүүлэлт хийх төслийн програм хангамж, техник хангамжийн зардлын тооцооноос оруулав.</t>
  </si>
  <si>
    <t>Нийслэл, дүүрэг аймгийн газрын алба, төрийн байгууллагуудын төрийн архивыг холбосон мэдээллийн сан байгуулах Техник хангамжийн асуудлыг шийдвэрлэн цахимжуулах тоног төхөөрөмж, програм хангамжийг суурилуулсан байна.</t>
  </si>
  <si>
    <t>төрийн байгууллага, архивуудын хооронд цахим мэдээлэл солилцох мэдээллийн сантай болно.</t>
  </si>
  <si>
    <t>Геодезийн хэмжлийн багаж хэрэгслийг шалгах, баталгаажуулахад шаардагдах техник технологи, програм хангамжийн нэг удаагийн судалгаа орчуулга 200000 төгрөгөөр тооцоолсон.</t>
  </si>
  <si>
    <t xml:space="preserve">Үйлдвэрлэлд шинээр нэвтэрч буй агаарын зургийн камер, лазер сканнер, газар доорхи шугам сүлжээ илрүүлэгч багаж  хэрэгслийг шалгах, баталгаажуулахад шаардагдах техник технологи, програм хангамжтай болох. 
Дээрх багажийг нэмж шалгаж баталгаажуулснаар жилд дунджаар 3000 орчим багажийг баталгаажуулах боломжтой болно.  
</t>
  </si>
  <si>
    <t>Геодезийн үйлдвэрлэлд ашиглагдаж байгаа бүх төрлийн багажны баталгаажуулалт тохируулга завсвар үйлчилгээг хийдэг болсон байна.</t>
  </si>
  <si>
    <t>Боловсон хүчний гадаадын нэг удаагийн сургалт 10 сая гэж тооцсон. Дотоодын сургалт 300000 төгрөгөөр тооцов.</t>
  </si>
  <si>
    <t xml:space="preserve">Олон улсын стандартыг жилд 1 удаа орчуулан үйл ажиллагаанд нэвтрүүлэхэд 400000 төгрөгөөр тооцоолсон. </t>
  </si>
  <si>
    <t>Шалгалт баталгаажуулалтын эталон багажнуудыг үйлдвэрлэгчээс нь хамааран өөр өөрөөр тооцсон.</t>
  </si>
  <si>
    <t xml:space="preserve">Геодезийн хэмжлийн багаж хэрэгслийг шалгах, тохируулах, баталгаажуулах заавар, үндэсний стандарт боловсруулах, олон улсын стандартыг орчуулан үндэсний стандартаар батлуулна. </t>
  </si>
  <si>
    <t>Мэргэшсэн өндөр ур чадвартай боловсан хүчнийг бэлтгэсэн байна.</t>
  </si>
  <si>
    <t>урсгал зардал болон хөрөнгө оруулалтаар</t>
  </si>
  <si>
    <t>Олон улсын түвшинд хүрсэн үйлчилгээг стандартын дагуу хийдэг болсон байна.</t>
  </si>
  <si>
    <t xml:space="preserve"> Агаарын зургийн бүх төрлийн камерийг баталгаажуулах этолонтой болсон  байна</t>
  </si>
  <si>
    <t xml:space="preserve">
Лазер сканнер,
үйлдвэрлэлд шинээр нэвтэрсэн хэмжилт зураглалын багажийг баталгаажуулах этолонтой болсон байна
</t>
  </si>
  <si>
    <t>Төв аймгийн Баянцагаан сумын нутагт байрлах  агаарын зураглалын, Батсүмбэр сумын нутагт байрлах гравиметрийн шалгалт тохируулгын жишилтийн полигоныг  бүх төрлийн камерийн,  хүндийн хүчний утгын жишилт гүйцэтгэх нөхцөлийг бүрдүүлэн өргөтгөн сайжруулна.</t>
  </si>
  <si>
    <t>Төв аймгийн Зуунмод сумын Номтын аманд байрлах зай хэмжилтийн шалгалт тохируулгын жишилтийн полигоныг өнцөг, өндрийн хэмжилтийн   жишилт гүйцэтгэх нөхцлийг бүрдүүлэн өргөтгөн сайжруулна.</t>
  </si>
  <si>
    <t>ГЗБГЗЗГ-ын ЗУХАГ, ГЗЗХ</t>
  </si>
  <si>
    <t>БХБЯ, ГХЯ</t>
  </si>
  <si>
    <t>БХБЯ, ГЗБГЗЗГ-ын ГЗЗХ</t>
  </si>
  <si>
    <t xml:space="preserve">ГЗБГЗЗГ-ын ЗУХАГ </t>
  </si>
  <si>
    <t>ГЗБГЗЗГ-ын ГЗЗХ</t>
  </si>
  <si>
    <t xml:space="preserve">БХБЯ, ГЗБГЗЗГ-ын ЗУХАГ </t>
  </si>
  <si>
    <t>БХБЯ, ГЗБГЗЗГ-ын ЗУХАГ</t>
  </si>
  <si>
    <t>ГЗБГЗЗГ-ын ЗУХАГ</t>
  </si>
  <si>
    <t>БХБЯ, ГЗБГЗЗГ-ын  ГЗЗХ</t>
  </si>
  <si>
    <t>ГЗБГЗЗГ-ын ГЗЗХ, ОЗМТХ</t>
  </si>
  <si>
    <t xml:space="preserve">ГЗБГЗЗГ-ын ГЗЗХ, </t>
  </si>
  <si>
    <t>БХБЯ, БСШУСЯ, ГЗБГЗЗГ-ын ЗУХАГ</t>
  </si>
  <si>
    <t>БХБЯ, ШУА, ГЗБГЗЗГ-ын ЗУХАГ</t>
  </si>
  <si>
    <t>БХБЯ,  ГЗБГЗЗГ-ын ЗУХАГ</t>
  </si>
  <si>
    <t>БХБЯ, ГХЯ, БХЯ, ХХЕГ, ТЕГ,  ГЗБГЗЗГ-ын ЗУХАГ</t>
  </si>
  <si>
    <t xml:space="preserve">Инженерийн шугам сүлжээний мэдээллийн сангийн жижүүрлэлт нь том масштабын байр зүйн зургийн мэдээллийн сангийн хамт орон нутгийн мэргэжилтнүүд хөтөлдөг, агентлаг хяналт тавьдаг тогтолцоо бүрдсэн байна. </t>
  </si>
  <si>
    <t>ГЗБГЗЗГ-ын ЗУХАГ, ГЗЗХ, ГФЗЗХ</t>
  </si>
  <si>
    <t>ГЗБГЗЗГ-ын АМТ</t>
  </si>
  <si>
    <t>АЕГ</t>
  </si>
  <si>
    <t>Монгол улсын Хөгжлийн бодлого, төлөвлөлтийн тухай хууль, Монгол улсын Засгийн газрын 2016 оны 249 дүгээр тогтоолд нийцүүлэн боловсруулсан "Төрөөс геодези, зураг зүйн талаар баримтлах бодлого" батлагдсан, Геодези, зураг зүйн үйл ажиллагааны журам боловсруулж ЗГ-аар батлуулсан байна.</t>
  </si>
  <si>
    <t xml:space="preserve">Батлагдсан  техникийн төслийн дагуу Гравиметрийн суурь ба 1, 2-р ангийн сүлжээний цэгийн хайгуул судалгаа хийж, шинээр цэг тэмдэгт барьж, байгуулах ажлыг гүйцэтгэсэн байна. </t>
  </si>
  <si>
    <t>"Монгол улс - БНХАУ-ын хилийн дагуу гравиметрийн хэмжилт, боловсруулалт хийх" ажлыг эхлүүлж, хийт ажлын 60%-ийг гүйцэтгэсэн байна.</t>
  </si>
  <si>
    <t>"Монгол улс - БНХАУ-ын хилийн дагуу гравиметрийн хэмжилт, боловсруулалт хийх" ажлыг эхлүүлж, хийт ажлын 100%-ийг гүйцэтгэсэн байна.</t>
  </si>
  <si>
    <t>БХБЯ, ГХЯ, ХХЕГ, ТЕГ, ГЗБГЗЗГ-ын ЗУХАГ</t>
  </si>
  <si>
    <t xml:space="preserve">9 байршилд GNSS (GPS)-ийн байнгын ажиллагаатай станцыг байгуулсан байна. </t>
  </si>
  <si>
    <t>Монгол улсын геодезийн сүлжээний эхлэл цэгийн хэвийн үйл ажиллагаа хангагдсан, тогтмолжсон байна. Геодезийн байрлалын сүлжээг өндрийн болон гравиметрийн сүлжээтэй давхцуулан байгуулах туршилт судалгааг хийж, солбицлын нэгдсэн эринд тэгшитгэн бодсон байна.</t>
  </si>
  <si>
    <t>Хиймэл дагуулын мэдээ хүлээн авч, боловсруулан хэрэглэгчдэд дамжуулах газрын суурин станц байгуулах ажлын техникийн төслийг батлуулсан байна.</t>
  </si>
  <si>
    <t>Батлагдсан техникийн төслийн дагуу санхүүжилтийн эх үүсвэрийг олох, хөрөнгө оруулгчдыг татах ажлуудыг хийж эхэлсэн байна.</t>
  </si>
  <si>
    <t>Батлагдсан техникийн төслийн дагуу барьж байгуулах ажил эхэлсэн байна.</t>
  </si>
  <si>
    <t xml:space="preserve">Хиймэл дагуулын мэдээ хүлээн авч, боловсруулан хэрэглэгчдэд дамжуулах газрын суурин станцыг барьж дуусах шатандаа орсон байна. </t>
  </si>
  <si>
    <t>Монгол улсад мөрдөж буй тусгагийн өнцөг, зайн гажилтыг тооцоолох судалгаа хийх, засварын коэффициентүүдийг тодорхойлох туршилт судалгааны ажлыг математик зураг зүйн чиглэлээр эрдэм шинжилгээний ажил хийдэг эрдэмтэн судлаачид, энэ чиглэлээр мэргэшсэн Зөвлөх инженерүүдийн багийг сонгон шалгаруулж хийлгэсэн байх.</t>
  </si>
  <si>
    <t>Туршилт судалгааны ажлын дүгнэлт гарсан, Монгол улсад мөрдөж буй тусгагийн өнцөг, зайн гажилтыг тооцоолох засварын коэффициентүүдийг тодорхойлсон холбогдох шатны хурлуудаар хэлэлцэн эцэслэн шийдсэн байна.</t>
  </si>
  <si>
    <t>Монгол улсад мөрдөж буй тусгагийн өнцөг, зайн гажилтыг тооцоолох засварын коэффициентүүдийг Засгийн газрын тогтоолоор батлуулсан байна.</t>
  </si>
  <si>
    <r>
      <t>4.1.3.1.</t>
    </r>
    <r>
      <rPr>
        <sz val="7"/>
        <color rgb="FFFF0000"/>
        <rFont val="Times New Roman"/>
        <family val="1"/>
      </rPr>
      <t> </t>
    </r>
    <r>
      <rPr>
        <sz val="11"/>
        <color rgb="FFFF0000"/>
        <rFont val="Arial"/>
        <family val="2"/>
      </rPr>
      <t>Монгол орны нутаг дэвсгэрийг 1:25000-ны масштабтай байр зүйн зургаар зурагжуулах, орон зайн мэдээллийн сан үүсгэх;</t>
    </r>
  </si>
  <si>
    <r>
      <t>4.1.3.2.</t>
    </r>
    <r>
      <rPr>
        <sz val="7"/>
        <color rgb="FFFF0000"/>
        <rFont val="Times New Roman"/>
        <family val="1"/>
      </rPr>
      <t>  </t>
    </r>
    <r>
      <rPr>
        <sz val="11"/>
        <color rgb="FFFF0000"/>
        <rFont val="Arial"/>
        <family val="2"/>
      </rPr>
      <t>1:1000-1:100000-ны масштабтай нийтийн хэрэгцээний байр зүйн зургийн цахим үйлчилгээг Үндэсний орон зайн өгөгдлийн дэд бүтцээр дамжуулан хэрэглэгчдэд хүргэх;</t>
    </r>
  </si>
  <si>
    <r>
      <t>4.1.3.3.</t>
    </r>
    <r>
      <rPr>
        <sz val="7"/>
        <color rgb="FFFF0000"/>
        <rFont val="Times New Roman"/>
        <family val="1"/>
      </rPr>
      <t> </t>
    </r>
    <r>
      <rPr>
        <sz val="11"/>
        <color rgb="FFFF0000"/>
        <rFont val="Arial"/>
        <family val="2"/>
      </rPr>
      <t>1:25000-ны масштабтай байр зүйн зургаар 1:50000-1:1000000-ны масштабтай байр зүйн зургийг шинэчлэх;</t>
    </r>
  </si>
  <si>
    <r>
      <t>4.1.3.4.</t>
    </r>
    <r>
      <rPr>
        <sz val="7"/>
        <color rgb="FFFF0000"/>
        <rFont val="Times New Roman"/>
        <family val="1"/>
      </rPr>
      <t> </t>
    </r>
    <r>
      <rPr>
        <sz val="11"/>
        <color rgb="FFFF0000"/>
        <rFont val="Arial"/>
        <family val="2"/>
      </rPr>
      <t>1:1000-1:25000 масштабтай байр зүйн зураглалд зориулсан агаар, сансрын зураг авах;</t>
    </r>
  </si>
  <si>
    <r>
      <t>4.1.3.5.</t>
    </r>
    <r>
      <rPr>
        <sz val="7"/>
        <color rgb="FFFF0000"/>
        <rFont val="Times New Roman"/>
        <family val="1"/>
      </rPr>
      <t>  </t>
    </r>
    <r>
      <rPr>
        <sz val="11"/>
        <color rgb="FFFF0000"/>
        <rFont val="Arial"/>
        <family val="2"/>
      </rPr>
      <t>Нийслэл, аймаг, сум, томоохон суурингийн төвийн нутаг дэвсгэрийг 1:1000-ны масштабтай байр зүйн зургаар зурагжуулах;</t>
    </r>
  </si>
  <si>
    <r>
      <t>4.1.3.6.</t>
    </r>
    <r>
      <rPr>
        <sz val="7"/>
        <color rgb="FFFF0000"/>
        <rFont val="Times New Roman"/>
        <family val="1"/>
      </rPr>
      <t> </t>
    </r>
    <r>
      <rPr>
        <sz val="11"/>
        <color rgb="FFFF0000"/>
        <rFont val="Arial"/>
        <family val="2"/>
      </rPr>
      <t>Нийслэл, аймаг, сум, томоохон суурингийн төвийн нутаг дэвсгэрийн төлөвлөлтөд зориулсан 1:2000-1:10000-ны масштабтай байр зүйн зургаар хангах;</t>
    </r>
  </si>
  <si>
    <t xml:space="preserve">3.7.5.  Улсын хэмжээнд  "Гудамж, зам талбай, үл хөдлөх эд хөрөнгийн хаяг"-ийн мэдээлэлд суурилсан хаягийн мэдээллийн систем байгуулах </t>
  </si>
  <si>
    <r>
      <t>3.7.6.</t>
    </r>
    <r>
      <rPr>
        <sz val="7"/>
        <color theme="1"/>
        <rFont val="Times New Roman"/>
        <family val="1"/>
      </rPr>
      <t xml:space="preserve">   </t>
    </r>
    <r>
      <rPr>
        <sz val="10"/>
        <color theme="1"/>
        <rFont val="Arial"/>
        <family val="2"/>
      </rPr>
      <t>Газрын зургийн талаарх мэдлэгийг боловсролын салбарын бүх шатанд сургалтын хөтөлбөр, сурах бичгээр дамжуулан олгох тогтолцоотой болгоно.</t>
    </r>
  </si>
  <si>
    <r>
      <t>3.7.7.</t>
    </r>
    <r>
      <rPr>
        <sz val="7"/>
        <color theme="1"/>
        <rFont val="Times New Roman"/>
        <family val="1"/>
      </rPr>
      <t xml:space="preserve">   </t>
    </r>
    <r>
      <rPr>
        <sz val="10"/>
        <color theme="1"/>
        <rFont val="Arial"/>
        <family val="2"/>
      </rPr>
      <t>Газрын зургийн суурь агуулгыг масштаб тус бүрээр тодорхойлж нэг маягийн суурь бүхий сургалтын газрын зураг, атласын агуулгыг сургалтын хөтөлбөртэй уялдуулан зохиож шинэчлэх, хэрэглээнд хүргэх, хүртээмжийг нэмэгдүүлнэ.</t>
    </r>
  </si>
  <si>
    <t>3.7.9.Орчин үеийн хэвлэлийн технологийг зураг зүйн үйлдвэрлэлд нэвтрүүлнэ.</t>
  </si>
  <si>
    <t xml:space="preserve">Улсын хэмжээнд  "Гудамж, зам талбай, үл хөдлөх эд хөрөнгийн хаяг"-ийн мэдээлэлд суурилсан хаягийн мэдээллийн систем байгуулагдсан байна. </t>
  </si>
  <si>
    <t xml:space="preserve">  Гудамж, зам талбай, үл хөдлөх эд хөрөнгийн шинэчилсэн хаяг улсын хэмжээнд хэрэглээнд нэвтэрсэн, хаягийн зурагт суурилсан орон зайн мэдээллийн өндөр нарийвчлалын навигацийн үйлчилгээг орон даяаар нэвтрүүлсэн байна.</t>
  </si>
  <si>
    <t xml:space="preserve">Улсын хэмжээнд  "Гудамж, зам талбай, үл хөдлөх эд хөрөнгийн хаяг"-ийн мэдээлэлд суурилсан хаягийн мэдээллийн системийн үйл ажиллагаа тогтворжсон  байна. </t>
  </si>
  <si>
    <t xml:space="preserve">ГЗБГЗЗГ-ын ГЗЗХ, ОЗМТХ, КХ </t>
  </si>
  <si>
    <t>Улаанбаатар хот орчмын шинээр үүссэн суурьшил бүхий хэсэгт Нисэгчгүй нисэх төхөөрөмж ашиглан агаарын зураглалын аргаар 1:1000-ны масштабтай байр зүйн зураг зохиох” ажлыг зохион байгуулж, гүйцэтгэлийг шалгаж, хүлээн авч, хэрэглээнд нэвтрүүлсэн байна.</t>
  </si>
  <si>
    <t>2019 онд гүйцэтгэсэн 5 аймгийн газар зүйн нэрийн хээрийн тодруулалт хийсэн ажлын үр дүнг "Газар зүйн нэрийн үндэсний зөвлөл"-д танилцууулж, холбогдох шийдвэрийг гаргуулах ажлыг зохион байгуулсан байна.</t>
  </si>
  <si>
    <t>2020 онд гүйцэтгэсэн 8 аймгийн газар зүйн нэрийн хээрийн тодруулалт хийсэн ажлын үр дүнг "Газар зүйн нэрийн үндэсний зөвлөл"-д танилцууулж, холбогдох шийдвэрийг гаргуулах ажлыг зохион байгуулсан байна.</t>
  </si>
  <si>
    <t>Улсын хэмжээнд гүйцэтгэсэн газар зүйн нэрийн хээрийн тодруулалт хийсэн ажлын үр дүнг "Газар зүйн нэрийн үндэсний зөвлөл"-д танилцууулж, холбогдох шийдвэрийг гаргуулах ажлыг зохион байгуулсан байна.</t>
  </si>
  <si>
    <r>
      <t xml:space="preserve">3.3.4. </t>
    </r>
    <r>
      <rPr>
        <sz val="8"/>
        <rFont val="Arial"/>
        <family val="2"/>
      </rPr>
      <t> </t>
    </r>
    <r>
      <rPr>
        <sz val="10"/>
        <rFont val="Arial"/>
        <family val="2"/>
      </rPr>
      <t>Улс орны хэмжээнд газар зүйн нэрийн асуудал хариуцсан Үндэсний зөвлөл байгуулна. </t>
    </r>
  </si>
  <si>
    <t>Геодези, зураг зүйн норм, нормативын баримт бичиг боловсруулах санг бий болгож, үйл ажиллагаа нь тогтворжсон байна.</t>
  </si>
  <si>
    <t>Геодези, зураг зүйн норм, нормативын баримт бичиг боловсруулах санг бий болгож, үйл ажиллагаа нь хэвийн явагддаг болсон байна.</t>
  </si>
  <si>
    <t>Авто зам, барилга, хот төлөвлөлт, улсын бүртгэл, оюуны өмч, иргэний нисэх зэрэг бусад салбарт мөрдөгдөж буй норм үнэлгээг судалж, геодези зураг зүйн салбарын норм, үнэлгээг нийцүүлэх санал боловсруулж, холбогдох шийдвэрийг гаргуулсан байна.</t>
  </si>
  <si>
    <t>БХБЯ, ШУА, ШУТИС,</t>
  </si>
  <si>
    <t xml:space="preserve">БХБЯ, ГЗБГЗЗГ-ын ГЗЗХ, ШУТИС-ийн Геодезийн тэнхим, МУИС, </t>
  </si>
  <si>
    <t xml:space="preserve">БХБЯ, ШУА, БСШУСЯ, ШУТИС-ийн Геодезийн тэнхим, МУИС, </t>
  </si>
  <si>
    <t>БСШУСЯ, ГЗБГЗЗГ-ын ГЗЗХ, ШУТИС-ийн Геодезийн тэнхим, МУИС, ХААИС,</t>
  </si>
  <si>
    <t>Монгол улсын геодезийн сүлжээний эхлэл цэгийн төвийг суулгах ажлыг зохион байгуулж, байрлалын утгыг  тодорхойлсон байна.                        Урд жилүүдэд байгуулсан геодезийн цэг, тэмдэгтийн мэдээллийг "Геодезийн байнгын цэг тэмдэгтийн өгөгдлийн сан"-д оруулж, мэдээллийн цахим үйлчилгээг нэвтрүүлсэн байна.</t>
  </si>
  <si>
    <t>БСШУСЯ, ШУА</t>
  </si>
  <si>
    <t>БХБЯ, ГЗБГЗЗГ-ын ЗУХАГ, ГЗЗХ, ГФЗЗХ</t>
  </si>
  <si>
    <t>2020-2023</t>
  </si>
  <si>
    <t xml:space="preserve">3.6.6.  Монгол улс - БНХАУ-ын хилийн дагуу гравиметрийн хэмжилт, боловсруулалт хийх  </t>
  </si>
  <si>
    <r>
      <t>3.6.7.</t>
    </r>
    <r>
      <rPr>
        <sz val="7"/>
        <color theme="1"/>
        <rFont val="Times New Roman"/>
        <family val="1"/>
      </rPr>
      <t xml:space="preserve"> </t>
    </r>
    <r>
      <rPr>
        <sz val="10"/>
        <color theme="1"/>
        <rFont val="Arial"/>
        <family val="2"/>
      </rPr>
      <t>Геоидын өндрийн загварын нарийвчлалыг сайжруулна.</t>
    </r>
  </si>
  <si>
    <t xml:space="preserve">хөрөнгө оруулалт болон урсгал зардал, орон нутгийн төсвөөр </t>
  </si>
  <si>
    <r>
      <t>3.4.2.</t>
    </r>
    <r>
      <rPr>
        <sz val="7"/>
        <color rgb="FF0070C0"/>
        <rFont val="Times New Roman"/>
        <family val="1"/>
      </rPr>
      <t xml:space="preserve"> </t>
    </r>
    <r>
      <rPr>
        <sz val="10"/>
        <color rgb="FF0070C0"/>
        <rFont val="Arial"/>
        <family val="2"/>
      </rPr>
      <t>Хиймэл дагуулаас мэдээ хүлээн авч боловсруулах лаборатори бүхий дамжуулах газрын суурин станцтай болох асуудлаар төрийн бус байгууллагууд болон хувийн хэвшлийн байгууллагатай хамтран ажиллана.</t>
    </r>
  </si>
  <si>
    <r>
      <t>3.5.2.</t>
    </r>
    <r>
      <rPr>
        <sz val="7"/>
        <color rgb="FF00B050"/>
        <rFont val="Times New Roman"/>
        <family val="1"/>
      </rPr>
      <t xml:space="preserve">   </t>
    </r>
    <r>
      <rPr>
        <sz val="10"/>
        <color rgb="FF00B050"/>
        <rFont val="Arial"/>
        <family val="2"/>
      </rPr>
      <t>Гадаад орнуудад геодези, зураг зүйн салбарын боловсон хүчнийг  бакалавр,  магистр, докторантад суралцуулна.</t>
    </r>
  </si>
  <si>
    <r>
      <t>3.5.1.</t>
    </r>
    <r>
      <rPr>
        <sz val="7"/>
        <color rgb="FF00B050"/>
        <rFont val="Times New Roman"/>
        <family val="1"/>
      </rPr>
      <t xml:space="preserve"> </t>
    </r>
    <r>
      <rPr>
        <sz val="10"/>
        <color rgb="FF00B050"/>
        <rFont val="Arial"/>
        <family val="2"/>
      </rPr>
      <t>Их, дээд сургуульд геодези, зураг зүйн чиглэлээр багшлах боловсон хүчинг өндөр хөгжилтэй орнуудад мэргэжил дээшлүүлэх, мэргэшүүлэх болон магистр, докторын зэрэг хамгаалах сургалтанд хамруулах, суралцуулах асуудлыг холбогдох төрийн захиргааны төв байгууллагууд-тай хамтран хэрэгжүүлнэ.</t>
    </r>
  </si>
  <si>
    <r>
      <t>3.6.3.</t>
    </r>
    <r>
      <rPr>
        <sz val="7"/>
        <color theme="5" tint="-0.249977111117893"/>
        <rFont val="Times New Roman"/>
        <family val="1"/>
      </rPr>
      <t xml:space="preserve">   </t>
    </r>
    <r>
      <rPr>
        <sz val="10"/>
        <color theme="5" tint="-0.249977111117893"/>
        <rFont val="Arial"/>
        <family val="2"/>
      </rPr>
      <t>Хот суурин газрын байрлалын С ангиллын сүлжээг GNSS-ийн байнгын ажиллагаатай станцтай холбон, норматив баримт бичигт заасан нарийвчлалыг хангаж сайжруулна.</t>
    </r>
  </si>
  <si>
    <r>
      <t>3.6.5.</t>
    </r>
    <r>
      <rPr>
        <sz val="7"/>
        <color rgb="FF7030A0"/>
        <rFont val="Times New Roman"/>
        <family val="1"/>
      </rPr>
      <t xml:space="preserve">   </t>
    </r>
    <r>
      <rPr>
        <sz val="10"/>
        <color rgb="FF7030A0"/>
        <rFont val="Arial"/>
        <family val="2"/>
      </rPr>
      <t>Гравиметрийн тулгуур сүлжээг шинэчлэн сайжруулна.</t>
    </r>
  </si>
  <si>
    <r>
      <t>3.7.1.</t>
    </r>
    <r>
      <rPr>
        <sz val="7"/>
        <color theme="5" tint="-0.249977111117893"/>
        <rFont val="Times New Roman"/>
        <family val="1"/>
      </rPr>
      <t xml:space="preserve">   </t>
    </r>
    <r>
      <rPr>
        <sz val="10"/>
        <color theme="5" tint="-0.249977111117893"/>
        <rFont val="Arial"/>
        <family val="2"/>
      </rPr>
      <t>Монгол Улсын аймаг, сум, суурин газрын 1:1000-ны масштабтай байр зүйн болон газар доорх, дээрх шугам сүлжээний тоон зургийн мэдээллийн санг үүсгэж, нэмэлт өөрчлөлтийг тухай бүр оруулж, шинэчлэлтийг 2 жил тутамд хийж, хэрэглэгчдэд түгээх тогтолцоог бий болгоно.</t>
    </r>
  </si>
  <si>
    <r>
      <t>3.7.2.</t>
    </r>
    <r>
      <rPr>
        <sz val="7"/>
        <color rgb="FF0070C0"/>
        <rFont val="Times New Roman"/>
        <family val="1"/>
      </rPr>
      <t xml:space="preserve">   </t>
    </r>
    <r>
      <rPr>
        <sz val="10"/>
        <color rgb="FF0070C0"/>
        <rFont val="Arial"/>
        <family val="2"/>
      </rPr>
      <t>Монгол орны нийт нутаг дэвсгэрийг 1:25000-ны масштабын байр зүйн зургаар зураглаж, нэмэлт өөрчлөлтийг тухай бүр хийж хэрэглэгчдэд түгээх тогтолцоог бүрдүүлнэ.</t>
    </r>
  </si>
  <si>
    <r>
      <t>3.7.4.</t>
    </r>
    <r>
      <rPr>
        <sz val="7"/>
        <color theme="5" tint="-0.249977111117893"/>
        <rFont val="Times New Roman"/>
        <family val="1"/>
      </rPr>
      <t xml:space="preserve">   </t>
    </r>
    <r>
      <rPr>
        <sz val="10"/>
        <color theme="5" tint="-0.249977111117893"/>
        <rFont val="Arial"/>
        <family val="2"/>
      </rPr>
      <t>Монгол орны нийт нутаг дэвсгэрийн газар зүйн нэрийн хээрийн тодруулалт хийж, мэдээллийн сан үүсгэн онлайн үйлчилгээг  нэвтрүүлнэ.</t>
    </r>
  </si>
  <si>
    <r>
      <t>3.7.8.</t>
    </r>
    <r>
      <rPr>
        <sz val="7"/>
        <color rgb="FF0070C0"/>
        <rFont val="Times New Roman"/>
        <family val="1"/>
      </rPr>
      <t xml:space="preserve">   </t>
    </r>
    <r>
      <rPr>
        <sz val="10"/>
        <color rgb="FF0070C0"/>
        <rFont val="Arial"/>
        <family val="2"/>
      </rPr>
      <t xml:space="preserve">Монгол Улс, Оросын Холбооны Улсын хоорондох хилийн цэсийг шалгаж, баталгаажуулах ажлыг холбогдох төрийн захиргааны байгууллагуудтай хамтран зохион байгуулна. </t>
    </r>
  </si>
  <si>
    <r>
      <t>3.8.1.</t>
    </r>
    <r>
      <rPr>
        <sz val="7"/>
        <color theme="5" tint="-0.249977111117893"/>
        <rFont val="Times New Roman"/>
        <family val="1"/>
      </rPr>
      <t xml:space="preserve">      </t>
    </r>
    <r>
      <rPr>
        <sz val="10"/>
        <color theme="5" tint="-0.249977111117893"/>
        <rFont val="Arial"/>
        <family val="2"/>
      </rPr>
      <t>Хот тосгон бусад суурины газрын болон инженерийн шугам сүлжээний, бүтээн байгуулалтын үед хийгддэг инженер геодезийн хэмжилтүүд, газар доорх шугам сүлжээний зураглалыг гурван хэмжээст (3D) байдалд гүйцэтгэж 1:100 хүртэлх том масштабын зураглалын мэдээллээр олон нийтэд үйлчилнэ.</t>
    </r>
  </si>
  <si>
    <r>
      <t>3.8.2.</t>
    </r>
    <r>
      <rPr>
        <sz val="7"/>
        <color theme="5" tint="-0.249977111117893"/>
        <rFont val="Times New Roman"/>
        <family val="1"/>
      </rPr>
      <t xml:space="preserve"> </t>
    </r>
    <r>
      <rPr>
        <sz val="10"/>
        <color theme="5" tint="-0.249977111117893"/>
        <rFont val="Arial"/>
        <family val="2"/>
      </rPr>
      <t>Инженер геодезийн мэдээллийн санг орон нутагт байгуулж, газар, геодезийн мэдээллийн нэгдсэн сантай холбож мэдээллийг саадгүй солилцох нөхцөлийг бүрдүүлнэ.</t>
    </r>
  </si>
  <si>
    <t>Нийт шаардагдах хөрөнгийн хэмжээ</t>
  </si>
  <si>
    <t>Санхүүжилтийн эх үүсвэр:</t>
  </si>
  <si>
    <t>Улсын төсөв</t>
  </si>
  <si>
    <t>Орон нутгийн төсөв</t>
  </si>
  <si>
    <t>Гадаадын зээл, тусламж</t>
  </si>
  <si>
    <t>Гадаад, дотоодын хөрөнгө оруулалт</t>
  </si>
  <si>
    <t>Засгийн газрын гадаад, дотоод үнэт цаас</t>
  </si>
  <si>
    <t>Концессын гэрээ</t>
  </si>
  <si>
    <t>Бусад эх үүсвэр</t>
  </si>
  <si>
    <r>
      <t>3.8.3.</t>
    </r>
    <r>
      <rPr>
        <sz val="7"/>
        <rFont val="Times New Roman"/>
        <family val="1"/>
      </rPr>
      <t xml:space="preserve">   </t>
    </r>
    <r>
      <rPr>
        <sz val="10"/>
        <rFont val="Arial"/>
        <family val="2"/>
      </rPr>
      <t xml:space="preserve">Барилга байгууламжийн ашиглалт, насжилтын мониторинг хийхэд геодезийн хэмжилтийн ажлыг гүйцэтгэх шинэ техник, технологийг үйлдвэрлэлд нэвтрүүлж, мэргэжилтнүүдийг сургалтанд хамруулах ажлыг тогтмолжуулна. </t>
    </r>
  </si>
  <si>
    <t>Монгол Улсын засгийн газрын дэргэд Газар зүйн нэрийн үндэсний зөвлөл, нийслэл, аймаг, тус бүрд салбар зөвлөл  байгуулагдсан байна.</t>
  </si>
  <si>
    <t>ХЗДХЯ</t>
  </si>
  <si>
    <t xml:space="preserve">үйл ажиллагаа, </t>
  </si>
  <si>
    <t>НГА, ДГА, Аймгуудын ГХБХБГ</t>
  </si>
  <si>
    <t>ШУА, БСШУСЯ</t>
  </si>
  <si>
    <t>ГЗЗХ-ийн асуудал хариуцсан мэргэжилтэн нь энэ чиглэлээр мэдлэг боловсролоо дээшлүүлж, судалсан байна.       Жижиг масштабын газрын зургийн тусгагийг сонгох туршилт, судалгаа хийж Засгийн газраар батлуулсан байна.</t>
  </si>
  <si>
    <r>
      <t>3.6.2.</t>
    </r>
    <r>
      <rPr>
        <sz val="7"/>
        <color theme="1"/>
        <rFont val="Times New Roman"/>
        <family val="1"/>
      </rPr>
      <t xml:space="preserve">   </t>
    </r>
    <r>
      <rPr>
        <sz val="10"/>
        <color theme="1"/>
        <rFont val="Arial"/>
        <family val="2"/>
      </rPr>
      <t>Хиймэл дагуулын мэдээ хүлээн авах байнгын ажиллагаатай 68 станцыг олон улсын АА ангиллын сүлжээний нарийвчлалыг хангах түвшинд байгуулж хэрэглээнд нэвтрүүлнэ.</t>
    </r>
  </si>
  <si>
    <t>хөрөнгө оруулалт, болон гадаадын зээл тусламж</t>
  </si>
  <si>
    <t>Монгол орны нийт нутаг дэвсгэрийн 45%-д хийж байгаа “Шинээр тавигдахаар төлөвлөж буй төмөр замын дагуу GPS-ийн сүлжээ байгуулах, 1:25000-ны масштабтай байр зүйн зураглал хийх” гэрээт ажлын үлдсэн 700 хуудас байр зүйн зураг болон ортофото, агаарын зураг, холбогдох материалыг шалгаж хүлээн авч, БОЗМДБ-ийн  нэгдсэн санд оруулсан байна.</t>
  </si>
  <si>
    <t>2013-2018 онд бүрдүүлсэн "Гудамж, зам талбай, үл хөдлөх эд хөрөнгийн хаяг"-ийн мэдээллийг Кадастрын мэдээллийн сан, Улаанбаатар хотын барилга байшингийн хуучин дугаарлалттай уялдуулж шинэчилсэн хаягийн мэдээллийг иргэн, хуулийн этгээд, эд хөрөнгийн эрхийн улсын бүртгэл, шуудан болон бусад хэрэглээнд нэвтрүүлэх ажлын зардалын тооцоог хийж, төлөвлөгөө гарган хэрэгжүүлсэн байна.</t>
  </si>
  <si>
    <t>Холбогдох төрийн захиргааны төв болон төрийн захиргааны байгуулагатай хамтран Монгол Улс, Оросын Холбооны Улсын хоорондох хилийн цэсийг шалгаж, ба-талгаажуулахад Монголын талаас хийсэн байх шаардлагатай бэлтгэл ажлыг батлагдсан техникийн төслийн дагуу эхлүүлж нийт ажлыг бүрэн гүйцэтгэсэн, хоёр улсын хоо                   рондын хамтарсан комисс ажиллахад бэлэн болгосон байна. байна.</t>
  </si>
  <si>
    <t xml:space="preserve">БХЯ, ХХЕГ, ТЕГ, </t>
  </si>
  <si>
    <t>хөрөнгө оруулалтаар, тодорхой хувийг гадаадын хөрөнгө оруулалтаар</t>
  </si>
  <si>
    <t>улсын болон гадаад орнуудын зээл тусламжаар</t>
  </si>
  <si>
    <t>орон нутгийн төсвөөр</t>
  </si>
  <si>
    <t xml:space="preserve">  Улсын тулгуур (AA) сүлжээнд орох байнгын ажиллагаатай станцын судалгааг хийж санал боловсруулсан, улсын хэмжээнд байгуулсан GNSS-ийн байнгын ажиллагаатай станцын статик хэмжилтийн тэгшитгэн бодолт хийдэг онлайн боловсруулалтын системийг байгуулахад шаардлагатай интернетийн модемийг шинээр суулгасан, хэрэглээнд нэвтрүүлсэн байна.</t>
  </si>
  <si>
    <t>Хот байгуулалтын кадастрын хэлтсийн барилга байгууламжийн мэдээлэл цуглуулах, ногоон байгууламжийн бүртгэл зураглал хийх ажилтай нэгтгэсэн төсвөөр гаргав.</t>
  </si>
  <si>
    <t>Аймгуудын ГХБХБГ</t>
  </si>
  <si>
    <t>урсгал болон орон нутгийн төсвийн хөрөнгөөр</t>
  </si>
  <si>
    <t>Аймгуудын  ГХБХБГ</t>
  </si>
  <si>
    <t xml:space="preserve">Барилга байгууламжийн ашиглалт, насжилтын мониторинг хийхэд геодезийн хэмжилтийн ажлыг гүйцэтгэх техник, технологийг судлаж, тухайн барилга байгууламжийн эзэмшигч, өмчлөгч нь өөрийн хөрөнгөөр суулт, хазайлт, шилжилтийг тодорхойлох хэмжилтийг хийлгэдэг байх тогтолцоог бүрдүүлсэн байна.  Улаанбаатар хотод өндөр барилгын суулт хазайлт, шилжилт тодорхойлох ажлыг 2 барилга дээр  гүйцэтгэсэн байна </t>
  </si>
  <si>
    <t xml:space="preserve">“Харааны бэрхшээлтэй иргэдэд зориулсан "Монгол орны газар зүйн атлас" зохиож хэвлүүлсэн байна. </t>
  </si>
  <si>
    <t xml:space="preserve">Нийтийн хэрэгцээний газрын зургийн веб, гар утасны хэрэглээг хөгжүүлэх талаар судалж санал боловсруулан шийдвэр гаргагч нарт танилцуулж холбогдох шийдвэрийг гаргуулсан байна. Бусад салбарын эрэлт, хэрэгцээнд тулгуурлан нэг маягийн суурь бүхий сэдэвчилсэн газрын зураг, атлас үйлдвэрлэж зах зээлд нийлүүлсэн байна.   </t>
  </si>
  <si>
    <t>орон нутгийн төсвийн хөрөнгөөр</t>
  </si>
  <si>
    <t>хөрөнгө оруулалт (концессийн гэрээгээр гйцэтгүүлэх боломжтой)</t>
  </si>
  <si>
    <t>Монгол орны түүхэн зургаар ханы зураг хийж өлгөн түүхэн зургийг олны хүртээл болгоно.</t>
  </si>
  <si>
    <t xml:space="preserve">Газрын харилцааны салбарын болон бусад тэмдэглэлт өдөр, ойн баярт зориулсан бүрэн хэмжээний болон сэдэвчилсэн хөтөлбөр бүхий үзэсгэлэн ажиллуулдаг болно. Салбарын номын санг баяжуулж номын сангийн үйлчилгээг цахим хэлбэрт шилжүүлнэ. </t>
  </si>
  <si>
    <t xml:space="preserve">Жил бүр сэдэвчилсэн хөтөлбөр зохион байгуулж ажиллана. Салбарын цахим номын сан байгуулах ажлыг эхлүүлнэ. </t>
  </si>
  <si>
    <t>Жил бүр сэдэвчилсэн хөтөлбөр зохион байгуулж ажиллана. Цахим номын сангийн үйлчилгээг олон нийтийн хүртээл болгоно.</t>
  </si>
  <si>
    <t>3.10.8. Шинэ сан хөмрөг үүсгэж, боловсон хүчний тоог нэмэгдүүлнэ.</t>
  </si>
  <si>
    <t xml:space="preserve">Салбарын удирдлага зохион байгуулалтын сан хөмрөг үүсгэнэ. </t>
  </si>
  <si>
    <t xml:space="preserve">Тусгай төрлийн баримтын сан үүсгэж мэдээллийн сангийн эрхлэгч болон Кадастрын мэдээллийн сангийн эрхлэгчийг ажиллуулна. </t>
  </si>
  <si>
    <t xml:space="preserve">Цахим </t>
  </si>
  <si>
    <t>цахим</t>
  </si>
  <si>
    <t>Архивын үйл ажиллагааны ачаалал багасна.</t>
  </si>
  <si>
    <t xml:space="preserve">Лабораторийн хүчин чадлыг 2-3 дахин нэмэгдүүлж зөвхөн багаж шалгаж баталгаажуулаад зогсохгүй засвар үйлчилгээ хийх, шинэ техник технологи бүхий багаж тоног төхөөрөмж оруулж ирэх, туршилт судалгаа шинжилгээний ажил хийдэг болно. Боловсон хүчний тоог 2 дахин нэмэгдүүлэн чадавхийг дээшлүүлж олон улсын түвшинд сургаж мэргэшүүлнэ </t>
  </si>
  <si>
    <t>5 аймгийн газар зүйн нэрийн тудруулалт</t>
  </si>
  <si>
    <t>Барилгын нормчлолын сангаас</t>
  </si>
  <si>
    <t>Улаанбаатар хотын геоидын өндрийн загварыг 2-5 см нарийвчлалд хүргэсэн, бусад нутаг дэвсгэрийн гравиметрийн хэмжилт хийгдсэн хэсгүүдэд геоидийн өндрийн загварын нарийвчлалыг сайжруулсан байна.</t>
  </si>
  <si>
    <t>Геодези, зураг зүйн суурь судалгаа, шинжилгээний ажлыг магистр, докторын судалгааны ажлаар хэрэгжүүлэх тогтолцоо бүрдүүлэх чиглэлээр холбогдох төрийн захиргааны байгууллага, их дээд сургуулиудтай хамтран үйл ажиллагааг хэрэгжүүлж эхэлсэн байна.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</si>
</sst>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9">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Mon"/>
      <family val="1"/>
    </font>
    <font>
      <sz val="11"/>
      <color rgb="FF000000"/>
      <name val="Arial"/>
      <family val="2"/>
    </font>
    <font>
      <b/>
      <sz val="11"/>
      <color theme="1"/>
      <name val="Calibri"/>
      <family val="2"/>
      <scheme val="minor"/>
    </font>
    <font>
      <sz val="11"/>
      <color theme="1"/>
      <name val="Calibri"/>
      <family val="2"/>
      <scheme val="minor"/>
    </font>
    <font>
      <sz val="11"/>
      <color theme="1"/>
      <name val="Times New Roman Mon"/>
      <family val="1"/>
    </font>
    <font>
      <sz val="11"/>
      <name val="Times New Roman Mon"/>
      <family val="1"/>
    </font>
    <font>
      <sz val="11"/>
      <color rgb="FF000000"/>
      <name val="Arial"/>
      <family val="2"/>
    </font>
    <font>
      <sz val="10"/>
      <color theme="1"/>
      <name val="Times New Roman Mon"/>
      <family val="1"/>
    </font>
    <font>
      <sz val="10"/>
      <color theme="1"/>
      <name val="Times New Roman"/>
      <family val="1"/>
    </font>
    <font>
      <sz val="10"/>
      <name val="Times New Roman Mon"/>
      <family val="1"/>
    </font>
    <font>
      <sz val="10"/>
      <color rgb="FFFF3399"/>
      <name val="Times New Roman Mon"/>
      <family val="1"/>
    </font>
    <font>
      <sz val="10"/>
      <color rgb="FFFF0000"/>
      <name val="Times New Roman Mon"/>
      <family val="1"/>
    </font>
    <font>
      <sz val="7"/>
      <color rgb="FF000000"/>
      <name val="Times New Roman"/>
      <family val="1"/>
    </font>
    <font>
      <sz val="11"/>
      <color rgb="FF000000"/>
      <name val="Times New Roman"/>
      <family val="1"/>
    </font>
    <font>
      <sz val="11"/>
      <color theme="1"/>
      <name val="Arial"/>
      <family val="2"/>
    </font>
    <font>
      <b/>
      <sz val="12"/>
      <color theme="1"/>
      <name val="Arial"/>
      <family val="2"/>
    </font>
    <font>
      <sz val="10"/>
      <color theme="1"/>
      <name val="Arial"/>
      <family val="2"/>
    </font>
    <font>
      <sz val="10"/>
      <name val="Arial"/>
      <family val="2"/>
    </font>
    <font>
      <sz val="10"/>
      <color rgb="FF000000"/>
      <name val="Arial"/>
      <family val="2"/>
    </font>
    <font>
      <sz val="8"/>
      <color theme="1"/>
      <name val="Arial"/>
      <family val="2"/>
    </font>
    <font>
      <sz val="11"/>
      <color rgb="FFFF0000"/>
      <name val="Calibri"/>
      <family val="2"/>
      <scheme val="minor"/>
    </font>
    <font>
      <sz val="7"/>
      <color theme="1"/>
      <name val="Times New Roman"/>
      <family val="1"/>
    </font>
    <font>
      <sz val="10"/>
      <color theme="1"/>
      <name val="Calibri"/>
      <family val="2"/>
      <scheme val="minor"/>
    </font>
    <font>
      <sz val="12"/>
      <color theme="1"/>
      <name val="Arial"/>
      <family val="2"/>
    </font>
    <font>
      <sz val="11"/>
      <color rgb="FFFF0000"/>
      <name val="Times New Roman Mon"/>
      <family val="1"/>
    </font>
    <font>
      <sz val="11"/>
      <color rgb="FFFF0000"/>
      <name val="Arial"/>
      <family val="2"/>
    </font>
    <font>
      <sz val="7"/>
      <color rgb="FFFF0000"/>
      <name val="Times New Roman"/>
      <family val="1"/>
    </font>
    <font>
      <sz val="8"/>
      <name val="Arial"/>
      <family val="2"/>
    </font>
    <font>
      <sz val="10"/>
      <color rgb="FF00B050"/>
      <name val="Arial"/>
      <family val="2"/>
    </font>
    <font>
      <sz val="10"/>
      <color rgb="FF0070C0"/>
      <name val="Arial"/>
      <family val="2"/>
    </font>
    <font>
      <sz val="7"/>
      <color rgb="FF0070C0"/>
      <name val="Times New Roman"/>
      <family val="1"/>
    </font>
    <font>
      <sz val="7"/>
      <color rgb="FF00B050"/>
      <name val="Times New Roman"/>
      <family val="1"/>
    </font>
    <font>
      <sz val="10"/>
      <color theme="5" tint="-0.249977111117893"/>
      <name val="Arial"/>
      <family val="2"/>
    </font>
    <font>
      <sz val="7"/>
      <color theme="5" tint="-0.249977111117893"/>
      <name val="Times New Roman"/>
      <family val="1"/>
    </font>
    <font>
      <sz val="10"/>
      <color rgb="FF7030A0"/>
      <name val="Arial"/>
      <family val="2"/>
    </font>
    <font>
      <sz val="7"/>
      <color rgb="FF7030A0"/>
      <name val="Times New Roman"/>
      <family val="1"/>
    </font>
    <font>
      <sz val="11"/>
      <color theme="5" tint="-0.249977111117893"/>
      <name val="Calibri"/>
      <family val="2"/>
      <scheme val="minor"/>
    </font>
    <font>
      <sz val="7"/>
      <name val="Times New Roman"/>
      <family val="1"/>
    </font>
    <font>
      <sz val="12"/>
      <name val="Arial"/>
      <family val="2"/>
    </font>
    <font>
      <b/>
      <sz val="11"/>
      <color theme="1"/>
      <name val="Arial"/>
      <family val="2"/>
    </font>
    <font>
      <sz val="11"/>
      <name val="Arial"/>
      <family val="2"/>
    </font>
    <font>
      <sz val="11"/>
      <color theme="5" tint="-0.249977111117893"/>
      <name val="Arial"/>
      <family val="2"/>
    </font>
    <font>
      <sz val="11"/>
      <color rgb="FF0070C0"/>
      <name val="Arial"/>
      <family val="2"/>
    </font>
    <font>
      <sz val="11"/>
      <color rgb="FF7030A0"/>
      <name val="Arial"/>
      <family val="2"/>
    </font>
    <font>
      <sz val="11"/>
      <color rgb="FF00B050"/>
      <name val="Arial"/>
      <family val="2"/>
    </font>
    <font>
      <b/>
      <sz val="10"/>
      <color theme="1"/>
      <name val="Arial"/>
      <family val="2"/>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cellStyleXfs>
  <cellXfs count="272">
    <xf numFmtId="0" fontId="0" fillId="0" borderId="0" xfId="0"/>
    <xf numFmtId="0" fontId="5" fillId="0" borderId="0" xfId="0" applyFont="1" applyAlignment="1"/>
    <xf numFmtId="0" fontId="6" fillId="0" borderId="0" xfId="0" applyFont="1"/>
    <xf numFmtId="0" fontId="7"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Fill="1" applyAlignment="1">
      <alignment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1" fillId="0" borderId="1" xfId="0" applyFont="1" applyBorder="1" applyAlignment="1">
      <alignment vertical="top" wrapText="1"/>
    </xf>
    <xf numFmtId="0" fontId="6" fillId="0" borderId="1" xfId="0" applyFont="1" applyBorder="1"/>
    <xf numFmtId="0" fontId="11" fillId="0" borderId="0" xfId="0" applyFont="1" applyAlignment="1">
      <alignment vertical="top" wrapText="1"/>
    </xf>
    <xf numFmtId="0" fontId="6" fillId="0" borderId="1" xfId="0" applyFont="1" applyBorder="1" applyAlignment="1">
      <alignment horizontal="left" vertical="top"/>
    </xf>
    <xf numFmtId="0" fontId="7" fillId="0" borderId="0" xfId="0" applyFont="1" applyAlignment="1">
      <alignment horizontal="left" vertical="top"/>
    </xf>
    <xf numFmtId="0" fontId="12" fillId="0" borderId="1" xfId="0" applyFont="1" applyBorder="1" applyAlignment="1">
      <alignment horizontal="left" vertical="top" wrapText="1"/>
    </xf>
    <xf numFmtId="0" fontId="7" fillId="0" borderId="1" xfId="0" applyFont="1" applyBorder="1" applyAlignment="1">
      <alignment horizontal="left" vertical="top"/>
    </xf>
    <xf numFmtId="164" fontId="10" fillId="0" borderId="1" xfId="0" applyNumberFormat="1" applyFont="1" applyBorder="1" applyAlignment="1">
      <alignment horizontal="left" vertical="top"/>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7" fillId="0" borderId="1" xfId="0" applyFont="1" applyBorder="1" applyAlignment="1">
      <alignment horizontal="left" vertical="top" wrapText="1"/>
    </xf>
    <xf numFmtId="0" fontId="10" fillId="7" borderId="1" xfId="0" applyFont="1" applyFill="1" applyBorder="1" applyAlignment="1">
      <alignment horizontal="left" vertical="top"/>
    </xf>
    <xf numFmtId="165" fontId="10" fillId="7" borderId="1" xfId="0" applyNumberFormat="1" applyFont="1" applyFill="1" applyBorder="1" applyAlignment="1">
      <alignment horizontal="left" vertical="top"/>
    </xf>
    <xf numFmtId="4" fontId="10" fillId="7" borderId="1" xfId="0" applyNumberFormat="1" applyFont="1" applyFill="1" applyBorder="1" applyAlignment="1">
      <alignment horizontal="left" vertical="top" wrapText="1"/>
    </xf>
    <xf numFmtId="3" fontId="10" fillId="7" borderId="1" xfId="0" applyNumberFormat="1" applyFont="1" applyFill="1" applyBorder="1" applyAlignment="1">
      <alignment horizontal="left" vertical="top" wrapText="1"/>
    </xf>
    <xf numFmtId="164" fontId="10" fillId="0" borderId="1" xfId="0" applyNumberFormat="1" applyFont="1" applyBorder="1" applyAlignment="1">
      <alignment horizontal="left" vertical="top" wrapText="1"/>
    </xf>
    <xf numFmtId="4" fontId="10" fillId="0" borderId="1" xfId="0" applyNumberFormat="1" applyFont="1" applyBorder="1" applyAlignment="1">
      <alignment horizontal="left" vertical="top" wrapText="1"/>
    </xf>
    <xf numFmtId="165" fontId="10" fillId="0" borderId="1" xfId="0" applyNumberFormat="1" applyFont="1" applyBorder="1" applyAlignment="1">
      <alignment horizontal="left" vertical="top" wrapText="1"/>
    </xf>
    <xf numFmtId="165" fontId="10" fillId="0" borderId="1" xfId="0" applyNumberFormat="1" applyFont="1" applyBorder="1" applyAlignment="1">
      <alignment horizontal="left" vertical="top"/>
    </xf>
    <xf numFmtId="0" fontId="14" fillId="0" borderId="1" xfId="0" applyFont="1" applyBorder="1" applyAlignment="1">
      <alignment horizontal="left" vertical="top" wrapText="1"/>
    </xf>
    <xf numFmtId="0" fontId="9" fillId="0" borderId="6" xfId="0" applyFont="1" applyFill="1" applyBorder="1" applyAlignment="1">
      <alignment wrapText="1"/>
    </xf>
    <xf numFmtId="0" fontId="4" fillId="0" borderId="0" xfId="0" applyFont="1" applyAlignment="1">
      <alignment horizontal="justify" vertical="top" wrapText="1"/>
    </xf>
    <xf numFmtId="0" fontId="4" fillId="0" borderId="0" xfId="0" applyFont="1" applyAlignment="1">
      <alignment wrapText="1"/>
    </xf>
    <xf numFmtId="0" fontId="7" fillId="7" borderId="1" xfId="0" applyFont="1" applyFill="1" applyBorder="1" applyAlignment="1">
      <alignment horizontal="center" vertical="center" wrapText="1"/>
    </xf>
    <xf numFmtId="0" fontId="9" fillId="7" borderId="0" xfId="0" applyFont="1" applyFill="1" applyAlignment="1">
      <alignment wrapText="1"/>
    </xf>
    <xf numFmtId="0" fontId="4" fillId="7" borderId="0" xfId="0" applyFont="1" applyFill="1" applyAlignment="1">
      <alignment horizontal="justify" vertical="top" wrapText="1"/>
    </xf>
    <xf numFmtId="0" fontId="7" fillId="7" borderId="7" xfId="0" applyFont="1" applyFill="1" applyBorder="1" applyAlignment="1">
      <alignment horizontal="center" vertical="center" wrapText="1"/>
    </xf>
    <xf numFmtId="0" fontId="7" fillId="7" borderId="1" xfId="2" applyFont="1" applyFill="1" applyBorder="1" applyAlignment="1">
      <alignment horizontal="center" vertical="center" wrapText="1"/>
    </xf>
    <xf numFmtId="0" fontId="7" fillId="7" borderId="1" xfId="3" applyFont="1" applyFill="1" applyBorder="1" applyAlignment="1">
      <alignment horizontal="center" vertical="center" wrapText="1"/>
    </xf>
    <xf numFmtId="0" fontId="8" fillId="7" borderId="1" xfId="4" applyFont="1" applyFill="1" applyBorder="1" applyAlignment="1">
      <alignment horizontal="center" vertical="center" wrapText="1"/>
    </xf>
    <xf numFmtId="0" fontId="8" fillId="7" borderId="1" xfId="1" applyFont="1" applyFill="1" applyBorder="1" applyAlignment="1">
      <alignment horizontal="center" vertical="center" wrapText="1"/>
    </xf>
    <xf numFmtId="0" fontId="7" fillId="7" borderId="1" xfId="0" applyFont="1" applyFill="1" applyBorder="1" applyAlignment="1">
      <alignment horizontal="center" vertical="top" wrapText="1"/>
    </xf>
    <xf numFmtId="0" fontId="7" fillId="7" borderId="1" xfId="0" applyFont="1" applyFill="1" applyBorder="1" applyAlignment="1">
      <alignment horizontal="center" vertical="center"/>
    </xf>
    <xf numFmtId="0" fontId="6" fillId="7" borderId="0" xfId="0" applyFont="1" applyFill="1"/>
    <xf numFmtId="0" fontId="4" fillId="7" borderId="10" xfId="0" applyFont="1" applyFill="1" applyBorder="1" applyAlignment="1">
      <alignment horizontal="justify" vertical="top" wrapText="1"/>
    </xf>
    <xf numFmtId="0" fontId="0" fillId="7" borderId="0" xfId="0" applyFont="1" applyFill="1"/>
    <xf numFmtId="0" fontId="3" fillId="7" borderId="1" xfId="0" applyFont="1" applyFill="1" applyBorder="1" applyAlignment="1">
      <alignment horizontal="center" vertical="center" wrapText="1"/>
    </xf>
    <xf numFmtId="0" fontId="4" fillId="7" borderId="9" xfId="0" applyFont="1" applyFill="1" applyBorder="1" applyAlignment="1">
      <alignment wrapText="1"/>
    </xf>
    <xf numFmtId="0" fontId="3" fillId="7" borderId="7" xfId="0" applyFont="1" applyFill="1" applyBorder="1" applyAlignment="1">
      <alignment horizontal="center" vertical="center" wrapText="1"/>
    </xf>
    <xf numFmtId="0" fontId="17" fillId="0" borderId="0" xfId="0" applyFont="1" applyAlignment="1">
      <alignment wrapText="1"/>
    </xf>
    <xf numFmtId="0" fontId="3" fillId="7" borderId="1" xfId="2" applyFont="1" applyFill="1" applyBorder="1" applyAlignment="1">
      <alignment horizontal="center" vertical="center" wrapText="1"/>
    </xf>
    <xf numFmtId="0" fontId="3" fillId="7" borderId="1" xfId="3" applyFont="1" applyFill="1" applyBorder="1" applyAlignment="1">
      <alignment horizontal="center" vertical="center" wrapText="1"/>
    </xf>
    <xf numFmtId="0" fontId="3" fillId="7" borderId="1" xfId="0" applyFont="1" applyFill="1" applyBorder="1" applyAlignment="1">
      <alignment horizontal="center" vertical="top" wrapText="1"/>
    </xf>
    <xf numFmtId="0" fontId="3" fillId="7" borderId="1" xfId="0" applyFont="1" applyFill="1" applyBorder="1" applyAlignment="1">
      <alignment horizontal="center" vertical="center"/>
    </xf>
    <xf numFmtId="0" fontId="0" fillId="0" borderId="0" xfId="0" applyFont="1" applyFill="1" applyAlignment="1">
      <alignment wrapText="1"/>
    </xf>
    <xf numFmtId="0" fontId="17" fillId="0" borderId="0" xfId="0" applyFont="1" applyFill="1" applyAlignment="1">
      <alignment wrapText="1"/>
    </xf>
    <xf numFmtId="0" fontId="17" fillId="7" borderId="0" xfId="0" applyFont="1" applyFill="1" applyAlignment="1">
      <alignment wrapText="1"/>
    </xf>
    <xf numFmtId="0" fontId="3"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19" fillId="0" borderId="11"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19"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20" fillId="0" borderId="1" xfId="4" applyFont="1" applyFill="1" applyBorder="1" applyAlignment="1">
      <alignment horizontal="center" vertical="center" wrapText="1"/>
    </xf>
    <xf numFmtId="0" fontId="20"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0" xfId="0" applyFont="1" applyAlignment="1">
      <alignment vertical="center" wrapText="1"/>
    </xf>
    <xf numFmtId="0" fontId="23" fillId="0" borderId="0" xfId="0" applyFont="1"/>
    <xf numFmtId="165" fontId="20" fillId="0" borderId="1" xfId="1"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Border="1" applyAlignment="1">
      <alignment horizontal="left" vertical="center" wrapText="1"/>
    </xf>
    <xf numFmtId="164" fontId="19"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7" xfId="4" applyFont="1" applyFill="1" applyBorder="1" applyAlignment="1">
      <alignment horizontal="center" vertical="center" wrapText="1"/>
    </xf>
    <xf numFmtId="0" fontId="20" fillId="0" borderId="7" xfId="1"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165" fontId="19"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wrapText="1"/>
    </xf>
    <xf numFmtId="0" fontId="19" fillId="0" borderId="0" xfId="0" applyFont="1" applyBorder="1" applyAlignment="1">
      <alignment horizontal="justify" vertical="center" wrapText="1"/>
    </xf>
    <xf numFmtId="0" fontId="19" fillId="0" borderId="1" xfId="0" applyFont="1" applyBorder="1" applyAlignment="1">
      <alignment horizontal="justify" vertical="center" wrapText="1"/>
    </xf>
    <xf numFmtId="3" fontId="19" fillId="0" borderId="1" xfId="0" applyNumberFormat="1" applyFont="1" applyBorder="1" applyAlignment="1">
      <alignment horizontal="center" vertical="center" wrapText="1"/>
    </xf>
    <xf numFmtId="0" fontId="26" fillId="0" borderId="1" xfId="0" applyFont="1" applyBorder="1" applyAlignment="1">
      <alignment horizontal="justify" vertical="center" wrapText="1"/>
    </xf>
    <xf numFmtId="0" fontId="19" fillId="0" borderId="1" xfId="0" applyFont="1" applyBorder="1" applyAlignment="1">
      <alignment horizontal="justify" vertical="top" wrapText="1"/>
    </xf>
    <xf numFmtId="0" fontId="25" fillId="0" borderId="1" xfId="0" applyFont="1" applyBorder="1" applyAlignment="1">
      <alignment vertical="center" wrapText="1"/>
    </xf>
    <xf numFmtId="0" fontId="19" fillId="0" borderId="2" xfId="0" applyFont="1" applyBorder="1" applyAlignment="1">
      <alignment horizontal="center" vertical="center" wrapText="1"/>
    </xf>
    <xf numFmtId="165"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165" fontId="19" fillId="0" borderId="2" xfId="0" applyNumberFormat="1" applyFont="1" applyBorder="1" applyAlignment="1">
      <alignment horizontal="center" vertical="center" wrapText="1"/>
    </xf>
    <xf numFmtId="1" fontId="19" fillId="0" borderId="1" xfId="0" applyNumberFormat="1" applyFont="1" applyBorder="1" applyAlignment="1">
      <alignment horizontal="center" vertical="center"/>
    </xf>
    <xf numFmtId="0" fontId="0" fillId="0" borderId="1" xfId="0" applyBorder="1" applyAlignment="1">
      <alignment horizontal="center" vertical="center"/>
    </xf>
    <xf numFmtId="0" fontId="19" fillId="0" borderId="0" xfId="0" applyFont="1" applyAlignment="1">
      <alignment horizontal="center" vertical="center" wrapText="1"/>
    </xf>
    <xf numFmtId="0" fontId="17" fillId="0" borderId="1" xfId="0" applyFont="1" applyBorder="1" applyAlignment="1">
      <alignment horizontal="center" vertical="center" wrapText="1"/>
    </xf>
    <xf numFmtId="0" fontId="0" fillId="0" borderId="0" xfId="0" applyAlignment="1">
      <alignment horizontal="center" vertical="center"/>
    </xf>
    <xf numFmtId="0" fontId="27" fillId="0" borderId="1" xfId="0" applyFont="1" applyFill="1" applyBorder="1" applyAlignment="1">
      <alignment horizontal="center" vertical="center" wrapText="1"/>
    </xf>
    <xf numFmtId="0" fontId="28" fillId="0" borderId="0" xfId="0" applyFont="1" applyAlignment="1">
      <alignment horizontal="justify" vertical="top" wrapText="1"/>
    </xf>
    <xf numFmtId="0" fontId="0" fillId="0" borderId="1" xfId="0" applyBorder="1"/>
    <xf numFmtId="0" fontId="20" fillId="0" borderId="12" xfId="0" applyFont="1" applyBorder="1" applyAlignment="1">
      <alignment horizontal="justify"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wrapText="1"/>
    </xf>
    <xf numFmtId="1" fontId="20" fillId="0" borderId="1" xfId="4" applyNumberFormat="1" applyFont="1" applyFill="1" applyBorder="1" applyAlignment="1">
      <alignment horizontal="center" vertical="center" wrapText="1"/>
    </xf>
    <xf numFmtId="1" fontId="20" fillId="0" borderId="1" xfId="1" applyNumberFormat="1" applyFont="1" applyFill="1" applyBorder="1" applyAlignment="1">
      <alignment horizontal="center" vertical="center" wrapText="1"/>
    </xf>
    <xf numFmtId="0" fontId="19" fillId="0" borderId="12" xfId="0" applyFont="1" applyBorder="1" applyAlignment="1">
      <alignment horizontal="justify" vertical="top" wrapText="1"/>
    </xf>
    <xf numFmtId="0" fontId="19" fillId="0" borderId="17" xfId="0" applyFont="1" applyBorder="1" applyAlignment="1">
      <alignment horizontal="justify" vertical="top" wrapText="1"/>
    </xf>
    <xf numFmtId="0" fontId="31" fillId="0" borderId="12" xfId="0" applyFont="1" applyBorder="1" applyAlignment="1">
      <alignment horizontal="justify" vertical="center" wrapText="1"/>
    </xf>
    <xf numFmtId="0" fontId="31" fillId="0" borderId="1" xfId="0" applyFont="1" applyFill="1" applyBorder="1" applyAlignment="1">
      <alignment horizontal="center" vertical="center" wrapText="1"/>
    </xf>
    <xf numFmtId="0" fontId="31" fillId="0" borderId="1" xfId="4" applyFont="1" applyFill="1" applyBorder="1" applyAlignment="1">
      <alignment horizontal="center" vertical="center" wrapText="1"/>
    </xf>
    <xf numFmtId="0" fontId="31" fillId="0" borderId="1" xfId="1" applyFont="1" applyFill="1" applyBorder="1" applyAlignment="1">
      <alignment horizontal="center" vertical="center" wrapText="1"/>
    </xf>
    <xf numFmtId="0" fontId="32" fillId="0" borderId="11" xfId="0" applyFont="1" applyBorder="1" applyAlignment="1">
      <alignment horizontal="justify"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left" vertical="top" wrapText="1"/>
    </xf>
    <xf numFmtId="0" fontId="32" fillId="0" borderId="12" xfId="0" applyFont="1" applyBorder="1" applyAlignment="1">
      <alignment horizontal="justify" vertical="center" wrapText="1"/>
    </xf>
    <xf numFmtId="0" fontId="32" fillId="0" borderId="1" xfId="0" applyFont="1" applyBorder="1" applyAlignment="1">
      <alignment horizontal="left" vertical="top"/>
    </xf>
    <xf numFmtId="0" fontId="31" fillId="0" borderId="11" xfId="0" applyFont="1" applyBorder="1" applyAlignment="1">
      <alignment horizontal="justify" vertical="center" wrapText="1"/>
    </xf>
    <xf numFmtId="0" fontId="31" fillId="0" borderId="1"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31" fillId="0" borderId="13" xfId="0" applyFont="1" applyBorder="1" applyAlignment="1">
      <alignment horizontal="justify" vertical="top" wrapText="1"/>
    </xf>
    <xf numFmtId="0" fontId="31" fillId="0" borderId="1" xfId="0" applyFont="1" applyBorder="1"/>
    <xf numFmtId="0" fontId="31" fillId="0" borderId="1" xfId="0" applyFont="1" applyBorder="1" applyAlignment="1">
      <alignment horizontal="center" vertical="center"/>
    </xf>
    <xf numFmtId="0" fontId="31" fillId="0" borderId="1" xfId="0" applyFont="1" applyBorder="1" applyAlignment="1">
      <alignment vertical="center" wrapText="1"/>
    </xf>
    <xf numFmtId="0" fontId="31" fillId="0" borderId="1" xfId="0" applyFont="1" applyFill="1" applyBorder="1" applyAlignment="1">
      <alignment horizontal="center" vertical="center"/>
    </xf>
    <xf numFmtId="0" fontId="35" fillId="0" borderId="12" xfId="0" applyFont="1" applyBorder="1" applyAlignment="1">
      <alignment horizontal="justify" vertical="center" wrapText="1"/>
    </xf>
    <xf numFmtId="0" fontId="35" fillId="0" borderId="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1" applyFont="1" applyFill="1" applyBorder="1" applyAlignment="1">
      <alignment horizontal="center" vertical="center" wrapText="1"/>
    </xf>
    <xf numFmtId="0" fontId="37" fillId="0" borderId="13" xfId="0" applyFont="1" applyBorder="1" applyAlignment="1">
      <alignment horizontal="justify" vertical="center" wrapText="1"/>
    </xf>
    <xf numFmtId="0" fontId="37" fillId="0" borderId="18" xfId="0" applyFont="1" applyBorder="1" applyAlignment="1">
      <alignment horizontal="justify"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1" fontId="37" fillId="0" borderId="1" xfId="0" applyNumberFormat="1" applyFont="1" applyFill="1" applyBorder="1" applyAlignment="1">
      <alignment horizontal="center" vertical="center"/>
    </xf>
    <xf numFmtId="1" fontId="37"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horizontal="center" vertical="center" wrapText="1"/>
    </xf>
    <xf numFmtId="0" fontId="35" fillId="0" borderId="1" xfId="0" applyFont="1" applyBorder="1" applyAlignment="1">
      <alignment vertical="top" wrapText="1"/>
    </xf>
    <xf numFmtId="0" fontId="32" fillId="0" borderId="7" xfId="0" applyFont="1" applyFill="1" applyBorder="1" applyAlignment="1">
      <alignment horizontal="center" vertical="center" wrapText="1"/>
    </xf>
    <xf numFmtId="1" fontId="32" fillId="0" borderId="7" xfId="0" applyNumberFormat="1" applyFont="1" applyFill="1" applyBorder="1" applyAlignment="1">
      <alignment horizontal="center" vertical="center" wrapText="1"/>
    </xf>
    <xf numFmtId="0" fontId="32" fillId="0" borderId="7" xfId="1" applyFont="1" applyFill="1" applyBorder="1" applyAlignment="1">
      <alignment horizontal="center" vertical="center" wrapText="1"/>
    </xf>
    <xf numFmtId="1" fontId="32" fillId="0" borderId="7" xfId="1" applyNumberFormat="1" applyFont="1" applyFill="1" applyBorder="1" applyAlignment="1">
      <alignment horizontal="center" vertical="center" wrapText="1"/>
    </xf>
    <xf numFmtId="0" fontId="32" fillId="0" borderId="1" xfId="0" applyFont="1" applyFill="1" applyBorder="1" applyAlignment="1">
      <alignment horizontal="center" vertical="center"/>
    </xf>
    <xf numFmtId="0" fontId="35" fillId="0" borderId="17" xfId="0" applyFont="1" applyBorder="1" applyAlignment="1">
      <alignment horizontal="justify"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2" xfId="0" applyFont="1" applyBorder="1" applyAlignment="1">
      <alignment horizontal="left" vertical="top" wrapText="1"/>
    </xf>
    <xf numFmtId="0" fontId="35" fillId="0" borderId="2" xfId="0" applyFont="1" applyFill="1" applyBorder="1" applyAlignment="1">
      <alignment horizontal="center" vertical="center" wrapText="1"/>
    </xf>
    <xf numFmtId="0" fontId="35" fillId="0" borderId="2" xfId="0" applyFont="1" applyBorder="1" applyAlignment="1">
      <alignment horizontal="left" vertical="top"/>
    </xf>
    <xf numFmtId="0" fontId="32" fillId="0" borderId="1" xfId="1" applyFont="1" applyFill="1" applyBorder="1" applyAlignment="1">
      <alignment horizontal="center" vertical="center" wrapText="1"/>
    </xf>
    <xf numFmtId="0" fontId="35" fillId="0" borderId="11" xfId="0" applyFont="1" applyBorder="1" applyAlignment="1">
      <alignment horizontal="justify" vertical="center" wrapText="1"/>
    </xf>
    <xf numFmtId="0" fontId="19"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5" fillId="0" borderId="1" xfId="0" applyFont="1" applyBorder="1" applyAlignment="1">
      <alignment horizontal="left" vertical="top" wrapText="1"/>
    </xf>
    <xf numFmtId="0" fontId="39" fillId="0" borderId="1" xfId="0" applyFont="1" applyBorder="1"/>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top" wrapText="1"/>
    </xf>
    <xf numFmtId="0" fontId="20" fillId="0" borderId="1" xfId="0" applyFont="1" applyBorder="1" applyAlignment="1">
      <alignment horizontal="justify" vertical="top" wrapText="1"/>
    </xf>
    <xf numFmtId="0" fontId="41" fillId="0" borderId="1" xfId="0" applyFont="1" applyBorder="1" applyAlignment="1">
      <alignment horizontal="justify" vertical="center" wrapText="1"/>
    </xf>
    <xf numFmtId="165" fontId="42" fillId="0" borderId="1" xfId="0" applyNumberFormat="1" applyFont="1" applyBorder="1" applyAlignment="1">
      <alignment horizontal="center" vertical="center"/>
    </xf>
    <xf numFmtId="0" fontId="17" fillId="0" borderId="1" xfId="0" applyFont="1" applyBorder="1"/>
    <xf numFmtId="1" fontId="43" fillId="0" borderId="1" xfId="0" applyNumberFormat="1" applyFont="1" applyBorder="1" applyAlignment="1">
      <alignment horizontal="center" vertical="center"/>
    </xf>
    <xf numFmtId="1" fontId="17" fillId="0" borderId="1" xfId="0" applyNumberFormat="1" applyFont="1" applyBorder="1" applyAlignment="1">
      <alignment horizontal="center" vertical="center"/>
    </xf>
    <xf numFmtId="1" fontId="17" fillId="0" borderId="1" xfId="0" applyNumberFormat="1" applyFont="1" applyBorder="1"/>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1" fontId="45" fillId="0" borderId="1" xfId="0" applyNumberFormat="1" applyFont="1" applyBorder="1" applyAlignment="1">
      <alignment horizontal="center" vertical="center"/>
    </xf>
    <xf numFmtId="0" fontId="45" fillId="0" borderId="1" xfId="0" applyFont="1" applyBorder="1" applyAlignment="1">
      <alignment horizontal="center" vertical="center"/>
    </xf>
    <xf numFmtId="0" fontId="17" fillId="0" borderId="1" xfId="0" applyFont="1" applyBorder="1" applyAlignment="1">
      <alignment horizontal="center" vertical="center"/>
    </xf>
    <xf numFmtId="1" fontId="46" fillId="0" borderId="1" xfId="0" applyNumberFormat="1" applyFont="1" applyBorder="1" applyAlignment="1">
      <alignment horizontal="center"/>
    </xf>
    <xf numFmtId="0" fontId="46" fillId="0" borderId="1" xfId="0" applyFont="1" applyBorder="1" applyAlignment="1">
      <alignment horizontal="center" vertical="center"/>
    </xf>
    <xf numFmtId="0" fontId="46" fillId="0" borderId="1" xfId="0" applyFont="1" applyBorder="1" applyAlignment="1">
      <alignment horizontal="center"/>
    </xf>
    <xf numFmtId="1" fontId="46"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1" fontId="48" fillId="0" borderId="1" xfId="0" applyNumberFormat="1" applyFont="1" applyFill="1" applyBorder="1" applyAlignment="1">
      <alignment horizontal="center" vertical="center" wrapText="1"/>
    </xf>
    <xf numFmtId="1" fontId="42" fillId="0" borderId="1" xfId="0" applyNumberFormat="1" applyFont="1" applyBorder="1" applyAlignment="1">
      <alignment horizontal="center"/>
    </xf>
    <xf numFmtId="0" fontId="42" fillId="0" borderId="1" xfId="0" applyFont="1" applyBorder="1" applyAlignment="1">
      <alignment horizontal="center"/>
    </xf>
    <xf numFmtId="1" fontId="42"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6" xfId="0" applyFont="1" applyFill="1" applyBorder="1" applyAlignment="1">
      <alignment horizontal="center" wrapText="1"/>
    </xf>
    <xf numFmtId="0" fontId="9" fillId="0" borderId="8" xfId="0" applyFont="1" applyFill="1" applyBorder="1" applyAlignment="1">
      <alignment horizontal="center" vertical="top"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46" fillId="0" borderId="3" xfId="0" applyFont="1" applyBorder="1" applyAlignment="1">
      <alignment horizontal="left" vertical="top" wrapText="1"/>
    </xf>
    <xf numFmtId="0" fontId="46" fillId="0" borderId="4" xfId="0" applyFont="1" applyBorder="1" applyAlignment="1">
      <alignment horizontal="left" vertical="top" wrapText="1"/>
    </xf>
    <xf numFmtId="0" fontId="46" fillId="0" borderId="5" xfId="0" applyFont="1" applyBorder="1" applyAlignment="1">
      <alignment horizontal="left" vertical="top" wrapText="1"/>
    </xf>
    <xf numFmtId="0" fontId="47" fillId="0" borderId="3" xfId="0" applyFont="1" applyBorder="1" applyAlignment="1">
      <alignment horizontal="left" vertical="top" wrapText="1"/>
    </xf>
    <xf numFmtId="0" fontId="47" fillId="0" borderId="4" xfId="0" applyFont="1" applyBorder="1" applyAlignment="1">
      <alignment horizontal="left" vertical="top" wrapText="1"/>
    </xf>
    <xf numFmtId="0" fontId="47" fillId="0" borderId="5" xfId="0" applyFont="1" applyBorder="1" applyAlignment="1">
      <alignment horizontal="left" vertical="top"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43" fillId="0" borderId="3" xfId="0" applyFont="1" applyBorder="1" applyAlignment="1">
      <alignment horizontal="left" vertical="top" wrapText="1"/>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5"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5" xfId="0" applyFont="1" applyBorder="1" applyAlignment="1">
      <alignment horizontal="left" vertical="top" wrapText="1"/>
    </xf>
    <xf numFmtId="0" fontId="18" fillId="0" borderId="0" xfId="0" applyFont="1" applyAlignment="1">
      <alignment horizontal="center" vertical="center"/>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cellXfs>
  <cellStyles count="5">
    <cellStyle name="20% - Accent2" xfId="2" builtinId="34"/>
    <cellStyle name="40% - Accent2" xfId="3" builtinId="35"/>
    <cellStyle name="60% - Accent2" xfId="4" builtinId="36"/>
    <cellStyle name="Accent2" xfId="1" builtinI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4"/>
  <sheetViews>
    <sheetView zoomScale="85" zoomScaleNormal="85" workbookViewId="0">
      <pane xSplit="3" ySplit="5" topLeftCell="D47" activePane="bottomRight" state="frozen"/>
      <selection pane="topRight" activeCell="D1" sqref="D1"/>
      <selection pane="bottomLeft" activeCell="A6" sqref="A6"/>
      <selection pane="bottomRight" activeCell="C47" sqref="C47"/>
    </sheetView>
  </sheetViews>
  <sheetFormatPr defaultRowHeight="15"/>
  <cols>
    <col min="1" max="1" width="5.85546875" style="2" customWidth="1"/>
    <col min="2" max="2" width="14.42578125" style="2" customWidth="1"/>
    <col min="3" max="3" width="30.140625" style="2" customWidth="1"/>
    <col min="4" max="4" width="14.42578125" style="2" customWidth="1"/>
    <col min="5" max="5" width="9.140625" style="2"/>
    <col min="6" max="6" width="15.28515625" style="2" customWidth="1"/>
    <col min="7" max="7" width="9.140625" style="2"/>
    <col min="8" max="8" width="16" style="2" customWidth="1"/>
    <col min="9" max="9" width="9.140625" style="2"/>
    <col min="10" max="10" width="16" style="2" customWidth="1"/>
    <col min="11" max="11" width="9.140625" style="2"/>
    <col min="12" max="12" width="16" style="2" customWidth="1"/>
    <col min="13" max="13" width="9.140625" style="2"/>
    <col min="14" max="14" width="16" style="2" customWidth="1"/>
    <col min="15" max="15" width="9.140625" style="2"/>
    <col min="16" max="16" width="16" style="2" customWidth="1"/>
    <col min="17" max="17" width="9.140625" style="2"/>
    <col min="18" max="18" width="16" style="2" customWidth="1"/>
    <col min="19" max="19" width="9.140625" style="2"/>
    <col min="20" max="20" width="16" style="2" customWidth="1"/>
    <col min="21" max="24" width="9.140625" style="2"/>
    <col min="25" max="25" width="18.5703125" style="2" customWidth="1"/>
    <col min="26" max="16384" width="9.140625" style="2"/>
  </cols>
  <sheetData>
    <row r="1" spans="1:25">
      <c r="A1" s="1" t="s">
        <v>97</v>
      </c>
      <c r="B1" s="1"/>
      <c r="C1" s="1"/>
      <c r="D1" s="1"/>
      <c r="E1" s="1"/>
      <c r="F1" s="1"/>
      <c r="G1" s="1"/>
      <c r="H1" s="1"/>
      <c r="I1" s="1"/>
      <c r="J1" s="1"/>
      <c r="K1" s="1"/>
      <c r="L1" s="1"/>
      <c r="M1" s="1"/>
      <c r="N1" s="1"/>
      <c r="O1" s="1"/>
      <c r="P1" s="1"/>
      <c r="Q1" s="1"/>
      <c r="R1" s="1"/>
      <c r="S1" s="1"/>
      <c r="T1" s="1"/>
      <c r="U1" s="1"/>
      <c r="V1" s="1"/>
      <c r="W1" s="1"/>
      <c r="X1" s="1"/>
      <c r="Y1" s="1"/>
    </row>
    <row r="3" spans="1:25">
      <c r="A3" s="219" t="s">
        <v>0</v>
      </c>
      <c r="B3" s="219" t="s">
        <v>98</v>
      </c>
      <c r="C3" s="219" t="s">
        <v>2</v>
      </c>
      <c r="D3" s="220" t="s">
        <v>1</v>
      </c>
      <c r="E3" s="219" t="s">
        <v>3</v>
      </c>
      <c r="F3" s="219" t="s">
        <v>4</v>
      </c>
      <c r="G3" s="219" t="s">
        <v>5</v>
      </c>
      <c r="H3" s="228" t="s">
        <v>6</v>
      </c>
      <c r="I3" s="229"/>
      <c r="J3" s="229"/>
      <c r="K3" s="229"/>
      <c r="L3" s="229"/>
      <c r="M3" s="229"/>
      <c r="N3" s="229"/>
      <c r="O3" s="229"/>
      <c r="P3" s="229"/>
      <c r="Q3" s="229"/>
      <c r="R3" s="229"/>
      <c r="S3" s="229"/>
      <c r="T3" s="229"/>
      <c r="U3" s="230"/>
      <c r="V3" s="227" t="s">
        <v>7</v>
      </c>
      <c r="W3" s="227"/>
      <c r="X3" s="227"/>
      <c r="Y3" s="226" t="s">
        <v>8</v>
      </c>
    </row>
    <row r="4" spans="1:25">
      <c r="A4" s="219"/>
      <c r="B4" s="219"/>
      <c r="C4" s="219"/>
      <c r="D4" s="221"/>
      <c r="E4" s="219"/>
      <c r="F4" s="219"/>
      <c r="G4" s="219"/>
      <c r="H4" s="219" t="s">
        <v>9</v>
      </c>
      <c r="I4" s="219"/>
      <c r="J4" s="219" t="s">
        <v>10</v>
      </c>
      <c r="K4" s="219"/>
      <c r="L4" s="219" t="s">
        <v>11</v>
      </c>
      <c r="M4" s="219"/>
      <c r="N4" s="219" t="s">
        <v>12</v>
      </c>
      <c r="O4" s="219"/>
      <c r="P4" s="219" t="s">
        <v>13</v>
      </c>
      <c r="Q4" s="219"/>
      <c r="R4" s="219" t="s">
        <v>14</v>
      </c>
      <c r="S4" s="219"/>
      <c r="T4" s="219" t="s">
        <v>15</v>
      </c>
      <c r="U4" s="219"/>
      <c r="V4" s="227" t="s">
        <v>16</v>
      </c>
      <c r="W4" s="227" t="s">
        <v>17</v>
      </c>
      <c r="X4" s="227" t="s">
        <v>18</v>
      </c>
      <c r="Y4" s="226"/>
    </row>
    <row r="5" spans="1:25" ht="73.5" customHeight="1">
      <c r="A5" s="219"/>
      <c r="B5" s="219"/>
      <c r="C5" s="219"/>
      <c r="D5" s="222"/>
      <c r="E5" s="219"/>
      <c r="F5" s="219"/>
      <c r="G5" s="219"/>
      <c r="H5" s="3" t="s">
        <v>19</v>
      </c>
      <c r="I5" s="3" t="s">
        <v>20</v>
      </c>
      <c r="J5" s="4" t="s">
        <v>19</v>
      </c>
      <c r="K5" s="4" t="s">
        <v>20</v>
      </c>
      <c r="L5" s="5" t="s">
        <v>19</v>
      </c>
      <c r="M5" s="5" t="s">
        <v>20</v>
      </c>
      <c r="N5" s="6" t="s">
        <v>19</v>
      </c>
      <c r="O5" s="6" t="s">
        <v>20</v>
      </c>
      <c r="P5" s="6" t="s">
        <v>19</v>
      </c>
      <c r="Q5" s="6" t="s">
        <v>20</v>
      </c>
      <c r="R5" s="6" t="s">
        <v>19</v>
      </c>
      <c r="S5" s="6" t="s">
        <v>20</v>
      </c>
      <c r="T5" s="6" t="s">
        <v>19</v>
      </c>
      <c r="U5" s="6" t="s">
        <v>20</v>
      </c>
      <c r="V5" s="227"/>
      <c r="W5" s="227"/>
      <c r="X5" s="227"/>
      <c r="Y5" s="226"/>
    </row>
    <row r="6" spans="1:25" ht="60">
      <c r="A6" s="7"/>
      <c r="B6" s="223" t="s">
        <v>99</v>
      </c>
      <c r="C6" s="128" t="s">
        <v>108</v>
      </c>
      <c r="D6" s="9"/>
      <c r="E6" s="7"/>
      <c r="F6" s="7"/>
      <c r="G6" s="7"/>
      <c r="H6" s="3"/>
      <c r="I6" s="3"/>
      <c r="J6" s="4"/>
      <c r="K6" s="4"/>
      <c r="L6" s="5"/>
      <c r="M6" s="5"/>
      <c r="N6" s="6"/>
      <c r="O6" s="6"/>
      <c r="P6" s="6"/>
      <c r="Q6" s="6"/>
      <c r="R6" s="6"/>
      <c r="S6" s="6"/>
      <c r="T6" s="6"/>
      <c r="U6" s="6"/>
      <c r="V6" s="10"/>
      <c r="W6" s="10"/>
      <c r="X6" s="10"/>
      <c r="Y6" s="11"/>
    </row>
    <row r="7" spans="1:25" ht="60">
      <c r="A7" s="7"/>
      <c r="B7" s="224"/>
      <c r="C7" s="128" t="s">
        <v>109</v>
      </c>
      <c r="D7" s="9"/>
      <c r="E7" s="7"/>
      <c r="F7" s="7"/>
      <c r="G7" s="7"/>
      <c r="H7" s="3"/>
      <c r="I7" s="3"/>
      <c r="J7" s="4"/>
      <c r="K7" s="4"/>
      <c r="L7" s="5"/>
      <c r="M7" s="5"/>
      <c r="N7" s="6"/>
      <c r="O7" s="6"/>
      <c r="P7" s="6"/>
      <c r="Q7" s="6"/>
      <c r="R7" s="6"/>
      <c r="S7" s="6"/>
      <c r="T7" s="6"/>
      <c r="U7" s="6"/>
      <c r="V7" s="10"/>
      <c r="W7" s="10"/>
      <c r="X7" s="10"/>
      <c r="Y7" s="11"/>
    </row>
    <row r="8" spans="1:25" ht="45">
      <c r="A8" s="7"/>
      <c r="B8" s="37"/>
      <c r="C8" s="128" t="s">
        <v>110</v>
      </c>
      <c r="D8" s="9"/>
      <c r="E8" s="7"/>
      <c r="F8" s="7"/>
      <c r="G8" s="7"/>
      <c r="H8" s="3"/>
      <c r="I8" s="3"/>
      <c r="J8" s="4"/>
      <c r="K8" s="4"/>
      <c r="L8" s="5"/>
      <c r="M8" s="5"/>
      <c r="N8" s="6"/>
      <c r="O8" s="6"/>
      <c r="P8" s="6"/>
      <c r="Q8" s="6"/>
      <c r="R8" s="6"/>
      <c r="S8" s="6"/>
      <c r="T8" s="6"/>
      <c r="U8" s="6"/>
      <c r="V8" s="10"/>
      <c r="W8" s="10"/>
      <c r="X8" s="10"/>
      <c r="Y8" s="11"/>
    </row>
    <row r="9" spans="1:25" ht="60">
      <c r="A9" s="7"/>
      <c r="B9" s="37"/>
      <c r="C9" s="128" t="s">
        <v>111</v>
      </c>
      <c r="D9" s="9"/>
      <c r="E9" s="7"/>
      <c r="F9" s="7"/>
      <c r="G9" s="7"/>
      <c r="H9" s="3"/>
      <c r="I9" s="3"/>
      <c r="J9" s="4"/>
      <c r="K9" s="4"/>
      <c r="L9" s="5"/>
      <c r="M9" s="5"/>
      <c r="N9" s="6"/>
      <c r="O9" s="6"/>
      <c r="P9" s="6"/>
      <c r="Q9" s="6"/>
      <c r="R9" s="6"/>
      <c r="S9" s="6"/>
      <c r="T9" s="6"/>
      <c r="U9" s="6"/>
      <c r="V9" s="10"/>
      <c r="W9" s="10"/>
      <c r="X9" s="10"/>
      <c r="Y9" s="11"/>
    </row>
    <row r="10" spans="1:25" ht="45">
      <c r="A10" s="7"/>
      <c r="B10" s="8"/>
      <c r="C10" s="128" t="s">
        <v>112</v>
      </c>
      <c r="D10" s="9"/>
      <c r="E10" s="7"/>
      <c r="F10" s="7"/>
      <c r="G10" s="7"/>
      <c r="H10" s="3"/>
      <c r="I10" s="3"/>
      <c r="J10" s="4"/>
      <c r="K10" s="4"/>
      <c r="L10" s="5"/>
      <c r="M10" s="5"/>
      <c r="N10" s="6"/>
      <c r="O10" s="6"/>
      <c r="P10" s="6"/>
      <c r="Q10" s="6"/>
      <c r="R10" s="6"/>
      <c r="S10" s="6"/>
      <c r="T10" s="6"/>
      <c r="U10" s="6"/>
      <c r="V10" s="10"/>
      <c r="W10" s="10"/>
      <c r="X10" s="10"/>
      <c r="Y10" s="11"/>
    </row>
    <row r="11" spans="1:25" ht="45">
      <c r="A11" s="7"/>
      <c r="B11" s="8"/>
      <c r="C11" s="128" t="s">
        <v>113</v>
      </c>
      <c r="D11" s="9"/>
      <c r="E11" s="7"/>
      <c r="F11" s="7"/>
      <c r="G11" s="7"/>
      <c r="H11" s="3"/>
      <c r="I11" s="3"/>
      <c r="J11" s="4"/>
      <c r="K11" s="4"/>
      <c r="L11" s="5"/>
      <c r="M11" s="5"/>
      <c r="N11" s="6"/>
      <c r="O11" s="6"/>
      <c r="P11" s="6"/>
      <c r="Q11" s="6"/>
      <c r="R11" s="6"/>
      <c r="S11" s="6"/>
      <c r="T11" s="6"/>
      <c r="U11" s="6"/>
      <c r="V11" s="10"/>
      <c r="W11" s="10"/>
      <c r="X11" s="10"/>
      <c r="Y11" s="11"/>
    </row>
    <row r="12" spans="1:25" ht="60">
      <c r="A12" s="7"/>
      <c r="B12" s="8"/>
      <c r="C12" s="128" t="s">
        <v>114</v>
      </c>
      <c r="D12" s="9"/>
      <c r="E12" s="7"/>
      <c r="F12" s="7"/>
      <c r="G12" s="7"/>
      <c r="H12" s="3"/>
      <c r="I12" s="3"/>
      <c r="J12" s="4"/>
      <c r="K12" s="4"/>
      <c r="L12" s="5"/>
      <c r="M12" s="5"/>
      <c r="N12" s="6"/>
      <c r="O12" s="6"/>
      <c r="P12" s="6"/>
      <c r="Q12" s="6"/>
      <c r="R12" s="6"/>
      <c r="S12" s="6"/>
      <c r="T12" s="6"/>
      <c r="U12" s="6"/>
      <c r="V12" s="10"/>
      <c r="W12" s="10"/>
      <c r="X12" s="10"/>
      <c r="Y12" s="11"/>
    </row>
    <row r="13" spans="1:25" ht="165.75">
      <c r="A13" s="7"/>
      <c r="B13" s="8" t="s">
        <v>100</v>
      </c>
      <c r="C13" s="128" t="s">
        <v>115</v>
      </c>
      <c r="D13" s="14" t="s">
        <v>25</v>
      </c>
      <c r="E13" s="15" t="s">
        <v>26</v>
      </c>
      <c r="F13" s="16">
        <v>403.7</v>
      </c>
      <c r="G13" s="16"/>
      <c r="H13" s="17" t="s">
        <v>107</v>
      </c>
      <c r="I13" s="18"/>
      <c r="J13" s="19" t="s">
        <v>106</v>
      </c>
      <c r="K13" s="20">
        <v>300</v>
      </c>
      <c r="L13" s="15" t="s">
        <v>105</v>
      </c>
      <c r="M13" s="15">
        <v>800</v>
      </c>
      <c r="N13" s="15"/>
      <c r="O13" s="15"/>
      <c r="P13" s="15"/>
      <c r="Q13" s="15"/>
      <c r="R13" s="15"/>
      <c r="S13" s="15"/>
      <c r="T13" s="15"/>
      <c r="U13" s="15"/>
      <c r="V13" s="12" t="s">
        <v>24</v>
      </c>
      <c r="W13" s="16"/>
      <c r="X13" s="16"/>
      <c r="Y13" s="15" t="s">
        <v>27</v>
      </c>
    </row>
    <row r="14" spans="1:25" ht="102">
      <c r="A14" s="7"/>
      <c r="B14" s="8"/>
      <c r="C14" s="128" t="s">
        <v>116</v>
      </c>
      <c r="D14" s="16"/>
      <c r="E14" s="25" t="s">
        <v>45</v>
      </c>
      <c r="F14" s="26" t="s">
        <v>46</v>
      </c>
      <c r="G14" s="16"/>
      <c r="H14" s="25" t="s">
        <v>47</v>
      </c>
      <c r="I14" s="25" t="s">
        <v>48</v>
      </c>
      <c r="J14" s="25" t="s">
        <v>49</v>
      </c>
      <c r="K14" s="25">
        <v>306</v>
      </c>
      <c r="L14" s="25" t="s">
        <v>50</v>
      </c>
      <c r="M14" s="25">
        <v>153</v>
      </c>
      <c r="N14" s="25" t="s">
        <v>51</v>
      </c>
      <c r="O14" s="25" t="s">
        <v>52</v>
      </c>
      <c r="P14" s="25"/>
      <c r="Q14" s="25"/>
      <c r="R14" s="25"/>
      <c r="S14" s="25"/>
      <c r="T14" s="25"/>
      <c r="U14" s="25"/>
      <c r="V14" s="12" t="s">
        <v>24</v>
      </c>
      <c r="W14" s="16"/>
      <c r="X14" s="16"/>
      <c r="Y14" s="27" t="s">
        <v>53</v>
      </c>
    </row>
    <row r="15" spans="1:25" ht="60">
      <c r="A15" s="7"/>
      <c r="B15" s="8"/>
      <c r="C15" s="128" t="s">
        <v>117</v>
      </c>
      <c r="D15" s="9"/>
      <c r="E15" s="7"/>
      <c r="F15" s="7"/>
      <c r="G15" s="7"/>
      <c r="H15" s="3"/>
      <c r="I15" s="3"/>
      <c r="J15" s="4"/>
      <c r="K15" s="4"/>
      <c r="L15" s="5"/>
      <c r="M15" s="5"/>
      <c r="N15" s="6"/>
      <c r="O15" s="6"/>
      <c r="P15" s="6"/>
      <c r="Q15" s="6"/>
      <c r="R15" s="6"/>
      <c r="S15" s="6"/>
      <c r="T15" s="6"/>
      <c r="U15" s="6"/>
      <c r="V15" s="10"/>
      <c r="W15" s="10"/>
      <c r="X15" s="10"/>
      <c r="Y15" s="11"/>
    </row>
    <row r="16" spans="1:25" ht="76.5">
      <c r="A16" s="7"/>
      <c r="B16" s="8"/>
      <c r="C16" s="128" t="s">
        <v>118</v>
      </c>
      <c r="D16" s="14" t="s">
        <v>36</v>
      </c>
      <c r="E16" s="16" t="s">
        <v>21</v>
      </c>
      <c r="F16" s="24">
        <v>5400</v>
      </c>
      <c r="G16" s="16"/>
      <c r="H16" s="12" t="s">
        <v>31</v>
      </c>
      <c r="I16" s="15"/>
      <c r="J16" s="22" t="s">
        <v>37</v>
      </c>
      <c r="K16" s="15">
        <v>2700</v>
      </c>
      <c r="L16" s="22" t="s">
        <v>38</v>
      </c>
      <c r="M16" s="15">
        <v>2700</v>
      </c>
      <c r="N16" s="22" t="s">
        <v>39</v>
      </c>
      <c r="O16" s="15"/>
      <c r="P16" s="15"/>
      <c r="Q16" s="15"/>
      <c r="R16" s="15"/>
      <c r="S16" s="15"/>
      <c r="T16" s="15"/>
      <c r="U16" s="15"/>
      <c r="V16" s="12" t="s">
        <v>24</v>
      </c>
      <c r="W16" s="10"/>
      <c r="X16" s="10"/>
      <c r="Y16" s="11"/>
    </row>
    <row r="17" spans="1:25" ht="102">
      <c r="A17" s="7"/>
      <c r="B17" s="8"/>
      <c r="C17" s="128" t="s">
        <v>119</v>
      </c>
      <c r="D17" s="16"/>
      <c r="E17" s="15" t="s">
        <v>40</v>
      </c>
      <c r="F17" s="16" t="s">
        <v>41</v>
      </c>
      <c r="G17" s="16"/>
      <c r="H17" s="12" t="s">
        <v>23</v>
      </c>
      <c r="I17" s="15"/>
      <c r="J17" s="15" t="s">
        <v>42</v>
      </c>
      <c r="K17" s="15" t="s">
        <v>43</v>
      </c>
      <c r="L17" s="15" t="s">
        <v>44</v>
      </c>
      <c r="M17" s="15">
        <v>162.30000000000001</v>
      </c>
      <c r="N17" s="22"/>
      <c r="O17" s="15"/>
      <c r="P17" s="15"/>
      <c r="Q17" s="15"/>
      <c r="R17" s="15"/>
      <c r="S17" s="15"/>
      <c r="T17" s="15"/>
      <c r="U17" s="15"/>
      <c r="V17" s="12" t="s">
        <v>24</v>
      </c>
      <c r="W17" s="10"/>
      <c r="X17" s="10"/>
      <c r="Y17" s="11"/>
    </row>
    <row r="18" spans="1:25" ht="45">
      <c r="A18" s="7"/>
      <c r="B18" s="8"/>
      <c r="C18" s="128" t="s">
        <v>120</v>
      </c>
      <c r="D18" s="9"/>
      <c r="E18" s="7"/>
      <c r="F18" s="7"/>
      <c r="G18" s="7"/>
      <c r="H18" s="3"/>
      <c r="I18" s="3"/>
      <c r="J18" s="4"/>
      <c r="K18" s="4"/>
      <c r="L18" s="5"/>
      <c r="M18" s="5"/>
      <c r="N18" s="6"/>
      <c r="O18" s="6"/>
      <c r="P18" s="6"/>
      <c r="Q18" s="6"/>
      <c r="R18" s="6"/>
      <c r="S18" s="6"/>
      <c r="T18" s="6"/>
      <c r="U18" s="6"/>
      <c r="V18" s="10"/>
      <c r="W18" s="10"/>
      <c r="X18" s="10"/>
      <c r="Y18" s="11"/>
    </row>
    <row r="19" spans="1:25" ht="60">
      <c r="A19" s="7"/>
      <c r="B19" s="8"/>
      <c r="C19" s="128" t="s">
        <v>121</v>
      </c>
      <c r="D19" s="9"/>
      <c r="E19" s="7"/>
      <c r="F19" s="7"/>
      <c r="G19" s="7"/>
      <c r="H19" s="3"/>
      <c r="I19" s="3"/>
      <c r="J19" s="4"/>
      <c r="K19" s="4"/>
      <c r="L19" s="5"/>
      <c r="M19" s="5"/>
      <c r="N19" s="6"/>
      <c r="O19" s="6"/>
      <c r="P19" s="6"/>
      <c r="Q19" s="6"/>
      <c r="R19" s="6"/>
      <c r="S19" s="6"/>
      <c r="T19" s="6"/>
      <c r="U19" s="6"/>
      <c r="V19" s="10"/>
      <c r="W19" s="10"/>
      <c r="X19" s="10"/>
      <c r="Y19" s="11"/>
    </row>
    <row r="20" spans="1:25" ht="102">
      <c r="A20" s="7"/>
      <c r="B20" s="8"/>
      <c r="C20" s="128" t="s">
        <v>122</v>
      </c>
      <c r="D20" s="14" t="s">
        <v>28</v>
      </c>
      <c r="E20" s="15" t="s">
        <v>29</v>
      </c>
      <c r="F20" s="15" t="s">
        <v>30</v>
      </c>
      <c r="G20" s="16"/>
      <c r="H20" s="12" t="s">
        <v>31</v>
      </c>
      <c r="I20" s="15"/>
      <c r="J20" s="15" t="s">
        <v>32</v>
      </c>
      <c r="K20" s="15" t="s">
        <v>33</v>
      </c>
      <c r="L20" s="15" t="s">
        <v>34</v>
      </c>
      <c r="M20" s="15">
        <v>654</v>
      </c>
      <c r="N20" s="15" t="s">
        <v>35</v>
      </c>
      <c r="O20" s="15">
        <v>785.7</v>
      </c>
      <c r="P20" s="15"/>
      <c r="Q20" s="15"/>
      <c r="R20" s="15"/>
      <c r="S20" s="15"/>
      <c r="T20" s="15"/>
      <c r="U20" s="15"/>
      <c r="V20" s="12" t="s">
        <v>24</v>
      </c>
      <c r="W20" s="10"/>
      <c r="X20" s="10"/>
      <c r="Y20" s="11"/>
    </row>
    <row r="21" spans="1:25" ht="30">
      <c r="A21" s="7"/>
      <c r="B21" s="8"/>
      <c r="C21" s="128" t="s">
        <v>123</v>
      </c>
      <c r="W21" s="10"/>
      <c r="X21" s="10"/>
      <c r="Y21" s="11"/>
    </row>
    <row r="22" spans="1:25" ht="45">
      <c r="A22" s="7"/>
      <c r="B22" s="8"/>
      <c r="C22" s="128" t="s">
        <v>124</v>
      </c>
      <c r="D22" s="9"/>
      <c r="E22" s="7"/>
      <c r="F22" s="7"/>
      <c r="G22" s="7"/>
      <c r="H22" s="3"/>
      <c r="I22" s="3"/>
      <c r="J22" s="4"/>
      <c r="K22" s="4"/>
      <c r="L22" s="5"/>
      <c r="M22" s="5"/>
      <c r="N22" s="6"/>
      <c r="O22" s="6"/>
      <c r="P22" s="6"/>
      <c r="Q22" s="6"/>
      <c r="R22" s="6"/>
      <c r="S22" s="6"/>
      <c r="T22" s="6"/>
      <c r="U22" s="6"/>
      <c r="V22" s="10"/>
      <c r="W22" s="10"/>
      <c r="X22" s="10"/>
      <c r="Y22" s="11"/>
    </row>
    <row r="23" spans="1:25" ht="105">
      <c r="A23" s="7"/>
      <c r="B23" s="8"/>
      <c r="C23" s="128" t="s">
        <v>125</v>
      </c>
      <c r="D23" s="9"/>
      <c r="E23" s="7"/>
      <c r="F23" s="7"/>
      <c r="G23" s="7"/>
      <c r="H23" s="3"/>
      <c r="I23" s="3"/>
      <c r="J23" s="4"/>
      <c r="K23" s="4"/>
      <c r="L23" s="5"/>
      <c r="M23" s="5"/>
      <c r="N23" s="6"/>
      <c r="O23" s="6"/>
      <c r="P23" s="6"/>
      <c r="Q23" s="6"/>
      <c r="R23" s="6"/>
      <c r="S23" s="6"/>
      <c r="T23" s="6"/>
      <c r="U23" s="6"/>
      <c r="V23" s="10"/>
      <c r="W23" s="10"/>
      <c r="X23" s="10"/>
      <c r="Y23" s="11"/>
    </row>
    <row r="24" spans="1:25" ht="60">
      <c r="A24" s="7"/>
      <c r="B24" s="8"/>
      <c r="C24" s="128" t="s">
        <v>126</v>
      </c>
      <c r="D24" s="9"/>
      <c r="E24" s="7"/>
      <c r="F24" s="7"/>
      <c r="G24" s="7"/>
      <c r="H24" s="3"/>
      <c r="I24" s="3"/>
      <c r="J24" s="4"/>
      <c r="K24" s="4"/>
      <c r="L24" s="5"/>
      <c r="M24" s="5"/>
      <c r="N24" s="6"/>
      <c r="O24" s="6"/>
      <c r="P24" s="6"/>
      <c r="Q24" s="6"/>
      <c r="R24" s="6"/>
      <c r="S24" s="6"/>
      <c r="T24" s="6"/>
      <c r="U24" s="6"/>
      <c r="V24" s="10"/>
      <c r="W24" s="10"/>
      <c r="X24" s="10"/>
      <c r="Y24" s="11"/>
    </row>
    <row r="25" spans="1:25" ht="60">
      <c r="A25" s="7"/>
      <c r="B25" s="8"/>
      <c r="C25" s="128" t="s">
        <v>127</v>
      </c>
      <c r="D25" s="9"/>
      <c r="E25" s="7"/>
      <c r="F25" s="7"/>
      <c r="G25" s="7"/>
      <c r="H25" s="3"/>
      <c r="I25" s="3"/>
      <c r="J25" s="4"/>
      <c r="K25" s="4"/>
      <c r="L25" s="5"/>
      <c r="M25" s="5"/>
      <c r="N25" s="6"/>
      <c r="O25" s="6"/>
      <c r="P25" s="6"/>
      <c r="Q25" s="6"/>
      <c r="R25" s="6"/>
      <c r="S25" s="6"/>
      <c r="T25" s="6"/>
      <c r="U25" s="6"/>
      <c r="V25" s="10"/>
      <c r="W25" s="10"/>
      <c r="X25" s="10"/>
      <c r="Y25" s="11"/>
    </row>
    <row r="26" spans="1:25" ht="102">
      <c r="A26" s="7"/>
      <c r="B26" s="8" t="s">
        <v>101</v>
      </c>
      <c r="C26" s="129" t="s">
        <v>417</v>
      </c>
      <c r="D26" s="13" t="s">
        <v>178</v>
      </c>
      <c r="E26" s="15" t="s">
        <v>60</v>
      </c>
      <c r="F26" s="16">
        <v>14140.2</v>
      </c>
      <c r="G26" s="16"/>
      <c r="H26" s="15" t="s">
        <v>61</v>
      </c>
      <c r="I26" s="15">
        <v>3500</v>
      </c>
      <c r="J26" s="15" t="s">
        <v>62</v>
      </c>
      <c r="K26" s="15"/>
      <c r="L26" s="15" t="s">
        <v>62</v>
      </c>
      <c r="M26" s="15"/>
      <c r="N26" s="15" t="s">
        <v>62</v>
      </c>
      <c r="O26" s="15">
        <v>218</v>
      </c>
      <c r="P26" s="15">
        <v>1964</v>
      </c>
      <c r="Q26" s="15">
        <v>2183</v>
      </c>
      <c r="R26" s="15">
        <v>2183</v>
      </c>
      <c r="S26" s="15">
        <v>2183</v>
      </c>
      <c r="T26" s="15">
        <v>2183</v>
      </c>
      <c r="U26" s="15"/>
      <c r="V26" s="12" t="s">
        <v>24</v>
      </c>
      <c r="W26" s="10"/>
      <c r="X26" s="10"/>
      <c r="Y26" s="11"/>
    </row>
    <row r="27" spans="1:25" ht="102">
      <c r="A27" s="65"/>
      <c r="B27" s="8"/>
      <c r="C27" s="36" t="s">
        <v>59</v>
      </c>
      <c r="D27" s="13" t="s">
        <v>54</v>
      </c>
      <c r="E27" s="28" t="s">
        <v>21</v>
      </c>
      <c r="F27" s="29">
        <v>87650</v>
      </c>
      <c r="G27" s="28"/>
      <c r="H27" s="13" t="s">
        <v>55</v>
      </c>
      <c r="I27" s="13"/>
      <c r="J27" s="13" t="s">
        <v>56</v>
      </c>
      <c r="K27" s="30">
        <v>1753</v>
      </c>
      <c r="L27" s="13" t="s">
        <v>57</v>
      </c>
      <c r="M27" s="31">
        <v>15777</v>
      </c>
      <c r="N27" s="13" t="s">
        <v>58</v>
      </c>
      <c r="O27" s="31">
        <v>17530</v>
      </c>
      <c r="P27" s="13" t="s">
        <v>58</v>
      </c>
      <c r="Q27" s="31">
        <v>17530</v>
      </c>
      <c r="R27" s="13" t="s">
        <v>58</v>
      </c>
      <c r="S27" s="31">
        <v>17530</v>
      </c>
      <c r="T27" s="13" t="s">
        <v>58</v>
      </c>
      <c r="U27" s="31">
        <v>17530</v>
      </c>
      <c r="V27" s="13" t="s">
        <v>24</v>
      </c>
      <c r="W27" s="67"/>
      <c r="X27" s="67"/>
      <c r="Y27" s="66"/>
    </row>
    <row r="28" spans="1:25" ht="114">
      <c r="A28" s="7"/>
      <c r="B28" s="8"/>
      <c r="C28" s="129" t="s">
        <v>418</v>
      </c>
      <c r="W28" s="10"/>
      <c r="X28" s="10"/>
      <c r="Y28" s="11"/>
    </row>
    <row r="29" spans="1:25" ht="71.25">
      <c r="A29" s="7"/>
      <c r="B29" s="8"/>
      <c r="C29" s="129" t="s">
        <v>419</v>
      </c>
      <c r="D29" s="9"/>
      <c r="E29" s="7"/>
      <c r="F29" s="7"/>
      <c r="G29" s="7"/>
      <c r="H29" s="3"/>
      <c r="I29" s="3"/>
      <c r="J29" s="4"/>
      <c r="K29" s="4"/>
      <c r="L29" s="5"/>
      <c r="M29" s="5"/>
      <c r="N29" s="6"/>
      <c r="O29" s="6"/>
      <c r="P29" s="6"/>
      <c r="Q29" s="6"/>
      <c r="R29" s="6"/>
      <c r="S29" s="6"/>
      <c r="T29" s="6"/>
      <c r="U29" s="6"/>
      <c r="V29" s="10"/>
      <c r="W29" s="10"/>
      <c r="X29" s="10"/>
      <c r="Y29" s="11"/>
    </row>
    <row r="30" spans="1:25" ht="57">
      <c r="A30" s="7"/>
      <c r="B30" s="8"/>
      <c r="C30" s="129" t="s">
        <v>420</v>
      </c>
      <c r="D30" s="9"/>
      <c r="E30" s="7"/>
      <c r="F30" s="7"/>
      <c r="G30" s="7"/>
      <c r="H30" s="3"/>
      <c r="I30" s="3"/>
      <c r="J30" s="4"/>
      <c r="K30" s="4"/>
      <c r="L30" s="5"/>
      <c r="M30" s="5"/>
      <c r="N30" s="6"/>
      <c r="O30" s="6"/>
      <c r="P30" s="6"/>
      <c r="Q30" s="6"/>
      <c r="R30" s="6"/>
      <c r="S30" s="6"/>
      <c r="T30" s="6"/>
      <c r="U30" s="6"/>
      <c r="V30" s="10"/>
      <c r="W30" s="10"/>
      <c r="X30" s="10"/>
      <c r="Y30" s="11"/>
    </row>
    <row r="31" spans="1:25" s="21" customFormat="1" ht="153">
      <c r="A31" s="12">
        <v>9</v>
      </c>
      <c r="C31" s="36" t="s">
        <v>63</v>
      </c>
      <c r="D31" s="16"/>
      <c r="E31" s="15" t="s">
        <v>21</v>
      </c>
      <c r="F31" s="32">
        <v>1099.7</v>
      </c>
      <c r="G31" s="16"/>
      <c r="H31" s="15" t="s">
        <v>64</v>
      </c>
      <c r="I31" s="33">
        <v>1099.7</v>
      </c>
      <c r="J31" s="15" t="s">
        <v>65</v>
      </c>
      <c r="K31" s="15"/>
      <c r="L31" s="15" t="s">
        <v>65</v>
      </c>
      <c r="M31" s="15"/>
      <c r="N31" s="15" t="s">
        <v>66</v>
      </c>
      <c r="O31" s="15"/>
      <c r="P31" s="15"/>
      <c r="Q31" s="15"/>
      <c r="R31" s="15"/>
      <c r="S31" s="15"/>
      <c r="T31" s="15">
        <f>SUM(O26:T26)</f>
        <v>10914</v>
      </c>
      <c r="U31" s="15"/>
      <c r="V31" s="12" t="s">
        <v>24</v>
      </c>
      <c r="W31" s="16"/>
      <c r="X31" s="16"/>
      <c r="Y31" s="23"/>
    </row>
    <row r="32" spans="1:25" s="21" customFormat="1" ht="102">
      <c r="A32" s="12">
        <v>10</v>
      </c>
      <c r="C32" s="36" t="s">
        <v>67</v>
      </c>
      <c r="D32" s="16"/>
      <c r="E32" s="15">
        <v>2017</v>
      </c>
      <c r="F32" s="15">
        <v>700.5</v>
      </c>
      <c r="G32" s="16"/>
      <c r="H32" s="15" t="s">
        <v>68</v>
      </c>
      <c r="I32" s="15">
        <v>700.5</v>
      </c>
      <c r="J32" s="15" t="s">
        <v>62</v>
      </c>
      <c r="K32" s="15"/>
      <c r="L32" s="15" t="s">
        <v>62</v>
      </c>
      <c r="M32" s="15"/>
      <c r="N32" s="15" t="s">
        <v>62</v>
      </c>
      <c r="O32" s="15"/>
      <c r="P32" s="15"/>
      <c r="Q32" s="15"/>
      <c r="R32" s="15"/>
      <c r="S32" s="15"/>
      <c r="T32" s="15"/>
      <c r="U32" s="15"/>
      <c r="V32" s="12" t="s">
        <v>24</v>
      </c>
      <c r="W32" s="16"/>
      <c r="X32" s="16"/>
      <c r="Y32" s="23"/>
    </row>
    <row r="33" spans="1:25" ht="71.25">
      <c r="A33" s="7"/>
      <c r="B33" s="8"/>
      <c r="C33" s="129" t="s">
        <v>421</v>
      </c>
      <c r="D33" s="9"/>
      <c r="E33" s="7"/>
      <c r="F33" s="7"/>
      <c r="G33" s="7"/>
      <c r="H33" s="3"/>
      <c r="I33" s="3"/>
      <c r="J33" s="4"/>
      <c r="K33" s="4"/>
      <c r="L33" s="5"/>
      <c r="M33" s="5"/>
      <c r="N33" s="6"/>
      <c r="O33" s="6"/>
      <c r="P33" s="6"/>
      <c r="Q33" s="6"/>
      <c r="R33" s="6"/>
      <c r="S33" s="6"/>
      <c r="T33" s="6"/>
      <c r="U33" s="6"/>
      <c r="V33" s="10"/>
      <c r="W33" s="10"/>
      <c r="X33" s="10"/>
      <c r="Y33" s="11"/>
    </row>
    <row r="34" spans="1:25" ht="99.75">
      <c r="A34" s="7"/>
      <c r="B34" s="8"/>
      <c r="C34" s="129" t="s">
        <v>422</v>
      </c>
      <c r="D34" s="9"/>
      <c r="E34" s="7"/>
      <c r="F34" s="7"/>
      <c r="G34" s="7"/>
      <c r="H34" s="3"/>
      <c r="I34" s="3"/>
      <c r="J34" s="4"/>
      <c r="K34" s="4"/>
      <c r="L34" s="5"/>
      <c r="M34" s="5"/>
      <c r="N34" s="6"/>
      <c r="O34" s="6"/>
      <c r="P34" s="6"/>
      <c r="Q34" s="6"/>
      <c r="R34" s="6"/>
      <c r="S34" s="6"/>
      <c r="T34" s="6"/>
      <c r="U34" s="6"/>
      <c r="V34" s="10"/>
      <c r="W34" s="10"/>
      <c r="X34" s="10"/>
      <c r="Y34" s="11"/>
    </row>
    <row r="35" spans="1:25" ht="71.25">
      <c r="A35" s="7"/>
      <c r="B35" s="8"/>
      <c r="C35" s="38" t="s">
        <v>128</v>
      </c>
      <c r="D35" s="9"/>
      <c r="E35" s="7"/>
      <c r="F35" s="7"/>
      <c r="G35" s="7"/>
      <c r="H35" s="3"/>
      <c r="I35" s="3"/>
      <c r="J35" s="4"/>
      <c r="K35" s="4"/>
      <c r="L35" s="5"/>
      <c r="M35" s="5"/>
      <c r="N35" s="6"/>
      <c r="O35" s="6"/>
      <c r="P35" s="6"/>
      <c r="Q35" s="6"/>
      <c r="R35" s="6"/>
      <c r="S35" s="6"/>
      <c r="T35" s="6"/>
      <c r="U35" s="6"/>
      <c r="V35" s="10"/>
      <c r="W35" s="10"/>
      <c r="X35" s="10"/>
      <c r="Y35" s="11"/>
    </row>
    <row r="36" spans="1:25" ht="71.25">
      <c r="A36" s="7"/>
      <c r="B36" s="8"/>
      <c r="C36" s="38" t="s">
        <v>129</v>
      </c>
      <c r="D36" s="9"/>
      <c r="E36" s="7"/>
      <c r="F36" s="7"/>
      <c r="G36" s="7"/>
      <c r="H36" s="3"/>
      <c r="I36" s="3"/>
      <c r="J36" s="4"/>
      <c r="K36" s="4"/>
      <c r="L36" s="5"/>
      <c r="M36" s="5"/>
      <c r="N36" s="6"/>
      <c r="O36" s="6"/>
      <c r="P36" s="6"/>
      <c r="Q36" s="6"/>
      <c r="R36" s="6"/>
      <c r="S36" s="6"/>
      <c r="T36" s="6"/>
      <c r="U36" s="6"/>
      <c r="V36" s="10"/>
      <c r="W36" s="10"/>
      <c r="X36" s="10"/>
      <c r="Y36" s="11"/>
    </row>
    <row r="37" spans="1:25" ht="57">
      <c r="A37" s="7"/>
      <c r="B37" s="8"/>
      <c r="C37" s="38" t="s">
        <v>130</v>
      </c>
      <c r="D37" s="9"/>
      <c r="E37" s="7"/>
      <c r="F37" s="7"/>
      <c r="G37" s="7"/>
      <c r="H37" s="3"/>
      <c r="I37" s="3"/>
      <c r="J37" s="4"/>
      <c r="K37" s="4"/>
      <c r="L37" s="5"/>
      <c r="M37" s="5"/>
      <c r="N37" s="6"/>
      <c r="O37" s="6"/>
      <c r="P37" s="6"/>
      <c r="Q37" s="6"/>
      <c r="R37" s="6"/>
      <c r="S37" s="6"/>
      <c r="T37" s="6"/>
      <c r="U37" s="6"/>
      <c r="V37" s="10"/>
      <c r="W37" s="10"/>
      <c r="X37" s="10"/>
      <c r="Y37" s="11"/>
    </row>
    <row r="38" spans="1:25" ht="114">
      <c r="A38" s="7"/>
      <c r="B38" s="8"/>
      <c r="C38" s="38" t="s">
        <v>131</v>
      </c>
      <c r="D38" s="9"/>
      <c r="E38" s="7"/>
      <c r="F38" s="7"/>
      <c r="G38" s="7"/>
      <c r="H38" s="3"/>
      <c r="I38" s="3"/>
      <c r="J38" s="4"/>
      <c r="K38" s="4"/>
      <c r="L38" s="5"/>
      <c r="M38" s="5"/>
      <c r="N38" s="6"/>
      <c r="O38" s="6"/>
      <c r="P38" s="6"/>
      <c r="Q38" s="6"/>
      <c r="R38" s="6"/>
      <c r="S38" s="6"/>
      <c r="T38" s="6"/>
      <c r="U38" s="6"/>
      <c r="V38" s="10"/>
      <c r="W38" s="10"/>
      <c r="X38" s="10"/>
      <c r="Y38" s="11"/>
    </row>
    <row r="39" spans="1:25" ht="71.25">
      <c r="A39" s="7"/>
      <c r="B39" s="8"/>
      <c r="C39" s="38" t="s">
        <v>132</v>
      </c>
      <c r="D39" s="9"/>
      <c r="E39" s="7"/>
      <c r="F39" s="7"/>
      <c r="G39" s="7"/>
      <c r="H39" s="3"/>
      <c r="I39" s="3"/>
      <c r="J39" s="4"/>
      <c r="K39" s="4"/>
      <c r="L39" s="5"/>
      <c r="M39" s="5"/>
      <c r="N39" s="6"/>
      <c r="O39" s="6"/>
      <c r="P39" s="6"/>
      <c r="Q39" s="6"/>
      <c r="R39" s="6"/>
      <c r="S39" s="6"/>
      <c r="T39" s="6"/>
      <c r="U39" s="6"/>
      <c r="V39" s="10"/>
      <c r="W39" s="10"/>
      <c r="X39" s="10"/>
      <c r="Y39" s="11"/>
    </row>
    <row r="40" spans="1:25" ht="204">
      <c r="A40" s="7"/>
      <c r="B40" s="8"/>
      <c r="C40" s="38" t="s">
        <v>133</v>
      </c>
      <c r="D40" s="9"/>
      <c r="E40" s="15" t="s">
        <v>69</v>
      </c>
      <c r="F40" s="34">
        <v>11000</v>
      </c>
      <c r="G40" s="16"/>
      <c r="H40" s="15" t="s">
        <v>180</v>
      </c>
      <c r="I40" s="15"/>
      <c r="J40" s="15" t="s">
        <v>70</v>
      </c>
      <c r="K40" s="15" t="s">
        <v>71</v>
      </c>
      <c r="L40" s="15" t="s">
        <v>72</v>
      </c>
      <c r="M40" s="15" t="s">
        <v>73</v>
      </c>
      <c r="N40" s="15" t="s">
        <v>74</v>
      </c>
      <c r="O40" s="15" t="s">
        <v>73</v>
      </c>
      <c r="P40" s="15"/>
      <c r="Q40" s="15"/>
      <c r="R40" s="15"/>
      <c r="S40" s="15"/>
      <c r="T40" s="15"/>
      <c r="U40" s="15"/>
      <c r="V40" s="12" t="s">
        <v>24</v>
      </c>
      <c r="W40" s="10"/>
      <c r="X40" s="10"/>
      <c r="Y40" s="11"/>
    </row>
    <row r="41" spans="1:25" ht="127.5">
      <c r="A41" s="7"/>
      <c r="B41" s="8"/>
      <c r="C41" s="38" t="s">
        <v>134</v>
      </c>
      <c r="D41" s="9"/>
      <c r="E41" s="15" t="s">
        <v>76</v>
      </c>
      <c r="F41" s="35">
        <v>210</v>
      </c>
      <c r="G41" s="16"/>
      <c r="H41" s="15" t="s">
        <v>77</v>
      </c>
      <c r="I41" s="15"/>
      <c r="J41" s="15" t="s">
        <v>78</v>
      </c>
      <c r="K41" s="34">
        <v>105</v>
      </c>
      <c r="L41" s="15"/>
      <c r="M41" s="34">
        <v>105</v>
      </c>
      <c r="N41" s="15"/>
      <c r="O41" s="15"/>
      <c r="P41" s="15"/>
      <c r="Q41" s="15"/>
      <c r="R41" s="15"/>
      <c r="S41" s="15"/>
      <c r="T41" s="15"/>
      <c r="U41" s="15"/>
      <c r="V41" s="12" t="s">
        <v>24</v>
      </c>
      <c r="W41" s="10"/>
      <c r="X41" s="10"/>
      <c r="Y41" s="11"/>
    </row>
    <row r="42" spans="1:25" ht="85.5">
      <c r="A42" s="7"/>
      <c r="B42" s="8"/>
      <c r="C42" s="38" t="s">
        <v>135</v>
      </c>
      <c r="D42" s="9"/>
      <c r="W42" s="10"/>
      <c r="X42" s="10"/>
      <c r="Y42" s="11"/>
    </row>
    <row r="43" spans="1:25" ht="89.25">
      <c r="A43" s="65"/>
      <c r="B43" s="8"/>
      <c r="C43" s="15" t="s">
        <v>84</v>
      </c>
      <c r="D43" s="68"/>
      <c r="E43" s="15" t="s">
        <v>85</v>
      </c>
      <c r="F43" s="15">
        <v>160</v>
      </c>
      <c r="G43" s="16"/>
      <c r="H43" s="15" t="s">
        <v>86</v>
      </c>
      <c r="I43" s="36"/>
      <c r="J43" s="15" t="s">
        <v>87</v>
      </c>
      <c r="K43" s="15">
        <v>40</v>
      </c>
      <c r="L43" s="15" t="s">
        <v>88</v>
      </c>
      <c r="M43" s="15">
        <v>60</v>
      </c>
      <c r="N43" s="15" t="s">
        <v>89</v>
      </c>
      <c r="O43" s="15">
        <v>60</v>
      </c>
      <c r="P43" s="15"/>
      <c r="Q43" s="15"/>
      <c r="R43" s="15"/>
      <c r="S43" s="15"/>
      <c r="T43" s="15"/>
      <c r="U43" s="15"/>
      <c r="V43" s="12" t="s">
        <v>24</v>
      </c>
      <c r="W43" s="67"/>
      <c r="X43" s="67"/>
      <c r="Y43" s="66"/>
    </row>
    <row r="44" spans="1:25" ht="191.25">
      <c r="A44" s="65"/>
      <c r="B44" s="8"/>
      <c r="C44" s="15" t="s">
        <v>94</v>
      </c>
      <c r="E44" s="70" t="s">
        <v>179</v>
      </c>
      <c r="F44" s="15">
        <v>1446</v>
      </c>
      <c r="G44" s="16"/>
      <c r="H44" s="15" t="s">
        <v>95</v>
      </c>
      <c r="I44" s="15">
        <v>1446</v>
      </c>
      <c r="J44" s="36" t="s">
        <v>96</v>
      </c>
      <c r="K44" s="15"/>
      <c r="L44" s="15" t="s">
        <v>62</v>
      </c>
      <c r="M44" s="15"/>
      <c r="N44" s="15" t="s">
        <v>62</v>
      </c>
      <c r="O44" s="15"/>
      <c r="P44" s="15"/>
      <c r="Q44" s="15"/>
      <c r="R44" s="15"/>
      <c r="S44" s="15"/>
      <c r="T44" s="15"/>
      <c r="U44" s="15"/>
      <c r="V44" s="12" t="s">
        <v>24</v>
      </c>
      <c r="W44" s="69"/>
      <c r="X44" s="67"/>
      <c r="Y44" s="66"/>
    </row>
    <row r="45" spans="1:25" ht="127.5">
      <c r="A45" s="7"/>
      <c r="B45" s="8"/>
      <c r="C45" s="38" t="s">
        <v>136</v>
      </c>
      <c r="D45" s="14" t="s">
        <v>79</v>
      </c>
      <c r="E45" s="15" t="s">
        <v>80</v>
      </c>
      <c r="F45" s="15">
        <v>5100</v>
      </c>
      <c r="G45" s="16"/>
      <c r="H45" s="12" t="s">
        <v>55</v>
      </c>
      <c r="I45" s="15"/>
      <c r="J45" s="15" t="s">
        <v>81</v>
      </c>
      <c r="K45" s="15">
        <v>1608.9</v>
      </c>
      <c r="L45" s="15" t="s">
        <v>82</v>
      </c>
      <c r="M45" s="15">
        <v>1608.9</v>
      </c>
      <c r="N45" s="15" t="s">
        <v>83</v>
      </c>
      <c r="O45" s="15">
        <v>1474.9</v>
      </c>
      <c r="P45" s="15"/>
      <c r="Q45" s="15"/>
      <c r="R45" s="15"/>
      <c r="S45" s="15"/>
      <c r="T45" s="15"/>
      <c r="V45" s="12" t="s">
        <v>24</v>
      </c>
      <c r="X45" s="10"/>
      <c r="Y45" s="11"/>
    </row>
    <row r="46" spans="1:25" ht="114">
      <c r="A46" s="7"/>
      <c r="B46" s="8"/>
      <c r="C46" s="38" t="s">
        <v>137</v>
      </c>
      <c r="W46" s="10"/>
      <c r="X46" s="10"/>
      <c r="Y46" s="11"/>
    </row>
    <row r="47" spans="1:25" ht="71.25">
      <c r="A47" s="7"/>
      <c r="B47" s="8"/>
      <c r="C47" s="38" t="s">
        <v>138</v>
      </c>
      <c r="D47" s="9"/>
      <c r="E47" s="7"/>
      <c r="F47" s="7"/>
      <c r="G47" s="7"/>
      <c r="H47" s="3"/>
      <c r="I47" s="3"/>
      <c r="J47" s="4"/>
      <c r="K47" s="4"/>
      <c r="L47" s="5"/>
      <c r="M47" s="5"/>
      <c r="N47" s="6"/>
      <c r="O47" s="6"/>
      <c r="P47" s="6"/>
      <c r="Q47" s="6"/>
      <c r="R47" s="6"/>
      <c r="S47" s="6"/>
      <c r="T47" s="6"/>
      <c r="U47" s="6"/>
      <c r="V47" s="10"/>
      <c r="W47" s="10"/>
      <c r="X47" s="10"/>
      <c r="Y47" s="11"/>
    </row>
    <row r="48" spans="1:25" ht="86.25">
      <c r="A48" s="7"/>
      <c r="B48" s="8" t="s">
        <v>102</v>
      </c>
      <c r="C48" s="38" t="s">
        <v>139</v>
      </c>
      <c r="D48" s="9"/>
      <c r="E48" s="7"/>
      <c r="F48" s="7"/>
      <c r="G48" s="7"/>
      <c r="H48" s="3"/>
      <c r="I48" s="3"/>
      <c r="J48" s="4"/>
      <c r="K48" s="4"/>
      <c r="L48" s="5"/>
      <c r="M48" s="5"/>
      <c r="N48" s="6"/>
      <c r="O48" s="6"/>
      <c r="P48" s="6"/>
      <c r="Q48" s="6"/>
      <c r="R48" s="6"/>
      <c r="S48" s="6"/>
      <c r="T48" s="6"/>
      <c r="U48" s="6"/>
      <c r="V48" s="10"/>
      <c r="W48" s="10"/>
      <c r="X48" s="10"/>
      <c r="Y48" s="11"/>
    </row>
    <row r="49" spans="1:25" ht="57">
      <c r="A49" s="7"/>
      <c r="B49" s="8"/>
      <c r="C49" s="38" t="s">
        <v>140</v>
      </c>
      <c r="D49" s="9"/>
      <c r="E49" s="7"/>
      <c r="F49" s="7"/>
      <c r="G49" s="7"/>
      <c r="H49" s="3"/>
      <c r="I49" s="3"/>
      <c r="J49" s="4"/>
      <c r="K49" s="4"/>
      <c r="L49" s="5"/>
      <c r="M49" s="5"/>
      <c r="N49" s="6"/>
      <c r="O49" s="6"/>
      <c r="P49" s="6"/>
      <c r="Q49" s="6"/>
      <c r="R49" s="6"/>
      <c r="S49" s="6"/>
      <c r="T49" s="6"/>
      <c r="U49" s="6"/>
      <c r="V49" s="10"/>
      <c r="W49" s="10"/>
      <c r="X49" s="10"/>
      <c r="Y49" s="11"/>
    </row>
    <row r="50" spans="1:25" ht="85.5">
      <c r="A50" s="7"/>
      <c r="B50" s="8"/>
      <c r="C50" s="38" t="s">
        <v>141</v>
      </c>
      <c r="D50" s="9"/>
      <c r="E50" s="7"/>
      <c r="F50" s="7"/>
      <c r="G50" s="7"/>
      <c r="H50" s="3"/>
      <c r="I50" s="3"/>
      <c r="J50" s="4"/>
      <c r="K50" s="4"/>
      <c r="L50" s="5"/>
      <c r="M50" s="5"/>
      <c r="N50" s="6"/>
      <c r="O50" s="6"/>
      <c r="P50" s="6"/>
      <c r="Q50" s="6"/>
      <c r="R50" s="6"/>
      <c r="S50" s="6"/>
      <c r="T50" s="6"/>
      <c r="U50" s="6"/>
      <c r="V50" s="10"/>
      <c r="W50" s="10"/>
      <c r="X50" s="10"/>
      <c r="Y50" s="11"/>
    </row>
    <row r="51" spans="1:25" ht="71.25">
      <c r="A51" s="7"/>
      <c r="B51" s="8"/>
      <c r="C51" s="38" t="s">
        <v>142</v>
      </c>
      <c r="D51" s="9"/>
      <c r="E51" s="7"/>
      <c r="F51" s="7"/>
      <c r="G51" s="7"/>
      <c r="H51" s="3"/>
      <c r="I51" s="3"/>
      <c r="J51" s="4"/>
      <c r="K51" s="4"/>
      <c r="L51" s="5"/>
      <c r="M51" s="5"/>
      <c r="N51" s="6"/>
      <c r="O51" s="6"/>
      <c r="P51" s="6"/>
      <c r="Q51" s="6"/>
      <c r="R51" s="6"/>
      <c r="S51" s="6"/>
      <c r="T51" s="6"/>
      <c r="U51" s="6"/>
      <c r="V51" s="10"/>
      <c r="W51" s="10"/>
      <c r="X51" s="10"/>
      <c r="Y51" s="11"/>
    </row>
    <row r="52" spans="1:25" ht="85.5">
      <c r="A52" s="7"/>
      <c r="B52" s="8"/>
      <c r="C52" s="38" t="s">
        <v>143</v>
      </c>
      <c r="D52" s="9"/>
      <c r="E52" s="7"/>
      <c r="F52" s="7"/>
      <c r="G52" s="7"/>
      <c r="H52" s="3"/>
      <c r="I52" s="3"/>
      <c r="J52" s="4"/>
      <c r="K52" s="4"/>
      <c r="L52" s="5"/>
      <c r="M52" s="5"/>
      <c r="N52" s="6"/>
      <c r="O52" s="6"/>
      <c r="P52" s="6"/>
      <c r="Q52" s="6"/>
      <c r="R52" s="6"/>
      <c r="S52" s="6"/>
      <c r="T52" s="6"/>
      <c r="U52" s="6"/>
      <c r="V52" s="10"/>
      <c r="W52" s="10"/>
      <c r="X52" s="10"/>
      <c r="Y52" s="11"/>
    </row>
    <row r="53" spans="1:25" ht="57">
      <c r="A53" s="7"/>
      <c r="B53" s="8"/>
      <c r="C53" s="38" t="s">
        <v>144</v>
      </c>
      <c r="D53" s="9"/>
      <c r="E53" s="7"/>
      <c r="F53" s="7"/>
      <c r="G53" s="7"/>
      <c r="H53" s="3"/>
      <c r="I53" s="3"/>
      <c r="J53" s="4"/>
      <c r="K53" s="4"/>
      <c r="L53" s="5"/>
      <c r="M53" s="5"/>
      <c r="N53" s="6"/>
      <c r="O53" s="6"/>
      <c r="P53" s="6"/>
      <c r="Q53" s="6"/>
      <c r="R53" s="6"/>
      <c r="S53" s="6"/>
      <c r="T53" s="6"/>
      <c r="U53" s="6"/>
      <c r="V53" s="10"/>
      <c r="W53" s="10"/>
      <c r="X53" s="10"/>
      <c r="Y53" s="11"/>
    </row>
    <row r="54" spans="1:25" ht="86.25">
      <c r="A54" s="7"/>
      <c r="B54" s="8"/>
      <c r="C54" s="39" t="s">
        <v>145</v>
      </c>
      <c r="D54" s="9"/>
      <c r="E54" s="7"/>
      <c r="F54" s="7"/>
      <c r="G54" s="7"/>
      <c r="H54" s="3"/>
      <c r="I54" s="3"/>
      <c r="J54" s="4"/>
      <c r="K54" s="4"/>
      <c r="L54" s="5"/>
      <c r="M54" s="5"/>
      <c r="N54" s="6"/>
      <c r="O54" s="6"/>
      <c r="P54" s="6"/>
      <c r="Q54" s="6"/>
      <c r="R54" s="6"/>
      <c r="S54" s="6"/>
      <c r="T54" s="6"/>
      <c r="U54" s="6"/>
      <c r="V54" s="10"/>
      <c r="W54" s="10"/>
      <c r="X54" s="10"/>
      <c r="Y54" s="11"/>
    </row>
    <row r="55" spans="1:25" s="52" customFormat="1" ht="143.25">
      <c r="A55" s="53"/>
      <c r="B55" s="54" t="s">
        <v>103</v>
      </c>
      <c r="C55" s="51" t="s">
        <v>155</v>
      </c>
      <c r="D55" s="55"/>
      <c r="E55" s="53"/>
      <c r="F55" s="53"/>
      <c r="G55" s="53"/>
      <c r="H55" s="56" t="s">
        <v>164</v>
      </c>
      <c r="I55" s="57">
        <v>0</v>
      </c>
      <c r="J55" s="61" t="s">
        <v>156</v>
      </c>
      <c r="K55" s="58" t="s">
        <v>176</v>
      </c>
      <c r="L55" s="56" t="s">
        <v>163</v>
      </c>
      <c r="M55" s="46">
        <v>0</v>
      </c>
      <c r="N55" s="63"/>
      <c r="O55" s="47"/>
      <c r="P55" s="62" t="s">
        <v>162</v>
      </c>
      <c r="Q55" s="47">
        <v>0</v>
      </c>
      <c r="R55" s="47"/>
      <c r="S55" s="47"/>
      <c r="T55" s="47"/>
      <c r="U55" s="47"/>
      <c r="V55" s="59" t="s">
        <v>173</v>
      </c>
      <c r="W55" s="59"/>
      <c r="X55" s="59"/>
      <c r="Y55" s="60"/>
    </row>
    <row r="56" spans="1:25" s="50" customFormat="1" ht="135">
      <c r="A56" s="40"/>
      <c r="B56" s="41"/>
      <c r="C56" s="42" t="s">
        <v>146</v>
      </c>
      <c r="D56" s="43"/>
      <c r="E56" s="40"/>
      <c r="F56" s="40"/>
      <c r="G56" s="40"/>
      <c r="I56" s="44"/>
      <c r="J56" s="61" t="s">
        <v>157</v>
      </c>
      <c r="K56" s="58" t="s">
        <v>177</v>
      </c>
      <c r="L56" s="61" t="s">
        <v>168</v>
      </c>
      <c r="M56" s="46" t="s">
        <v>169</v>
      </c>
      <c r="N56" s="61" t="s">
        <v>166</v>
      </c>
      <c r="O56" s="47" t="s">
        <v>170</v>
      </c>
      <c r="Q56" s="47"/>
      <c r="R56" s="6" t="s">
        <v>161</v>
      </c>
      <c r="S56" s="47" t="s">
        <v>171</v>
      </c>
      <c r="T56" s="6" t="s">
        <v>167</v>
      </c>
      <c r="U56" s="47" t="s">
        <v>172</v>
      </c>
      <c r="V56" s="59" t="s">
        <v>173</v>
      </c>
      <c r="W56" s="59" t="s">
        <v>174</v>
      </c>
      <c r="X56" s="48"/>
      <c r="Y56" s="49"/>
    </row>
    <row r="57" spans="1:25" s="50" customFormat="1" ht="90">
      <c r="A57" s="40"/>
      <c r="B57" s="41"/>
      <c r="C57" s="42" t="s">
        <v>147</v>
      </c>
      <c r="D57" s="43"/>
      <c r="E57" s="40"/>
      <c r="F57" s="40"/>
      <c r="G57" s="40"/>
      <c r="H57" s="44"/>
      <c r="I57" s="44"/>
      <c r="J57" s="64" t="s">
        <v>158</v>
      </c>
      <c r="K57" s="45">
        <v>0</v>
      </c>
      <c r="L57" s="64" t="s">
        <v>159</v>
      </c>
      <c r="M57" s="46">
        <v>0</v>
      </c>
      <c r="N57" s="6" t="s">
        <v>160</v>
      </c>
      <c r="O57" s="47">
        <v>0</v>
      </c>
      <c r="P57" s="47"/>
      <c r="Q57" s="47"/>
      <c r="R57" s="47"/>
      <c r="S57" s="47"/>
      <c r="T57" s="47"/>
      <c r="U57" s="47"/>
      <c r="V57" s="59" t="s">
        <v>173</v>
      </c>
      <c r="W57" s="59" t="s">
        <v>175</v>
      </c>
      <c r="X57" s="48"/>
      <c r="Y57" s="49"/>
    </row>
    <row r="58" spans="1:25" s="50" customFormat="1" ht="143.25">
      <c r="A58" s="40"/>
      <c r="B58" s="41"/>
      <c r="C58" s="42" t="s">
        <v>148</v>
      </c>
      <c r="D58" s="43"/>
      <c r="E58" s="40"/>
      <c r="F58" s="40"/>
      <c r="G58" s="40"/>
      <c r="H58" s="44"/>
      <c r="I58" s="44"/>
      <c r="J58" s="56" t="s">
        <v>152</v>
      </c>
      <c r="K58" s="58">
        <v>0</v>
      </c>
      <c r="L58" s="56" t="s">
        <v>153</v>
      </c>
      <c r="M58" s="46">
        <v>0</v>
      </c>
      <c r="O58" s="47"/>
      <c r="P58" s="56" t="s">
        <v>154</v>
      </c>
      <c r="Q58" s="47">
        <v>0</v>
      </c>
      <c r="R58" s="6" t="s">
        <v>165</v>
      </c>
      <c r="S58" s="47">
        <v>0</v>
      </c>
      <c r="T58" s="47"/>
      <c r="U58" s="47"/>
      <c r="V58" s="59" t="s">
        <v>173</v>
      </c>
      <c r="W58" s="48"/>
      <c r="X58" s="48"/>
      <c r="Y58" s="49"/>
    </row>
    <row r="59" spans="1:25" ht="57">
      <c r="A59" s="7"/>
      <c r="B59" s="225" t="s">
        <v>104</v>
      </c>
      <c r="C59" s="38" t="s">
        <v>149</v>
      </c>
      <c r="D59" s="9"/>
      <c r="E59" s="7"/>
      <c r="F59" s="7"/>
      <c r="G59" s="7"/>
      <c r="H59" s="3"/>
      <c r="I59" s="3"/>
      <c r="J59" s="4"/>
      <c r="K59" s="4"/>
      <c r="L59" s="5"/>
      <c r="M59" s="5"/>
      <c r="N59" s="6"/>
      <c r="O59" s="6"/>
      <c r="P59" s="6"/>
      <c r="Q59" s="6"/>
      <c r="R59" s="6"/>
      <c r="S59" s="6"/>
      <c r="T59" s="6"/>
      <c r="U59" s="6"/>
      <c r="V59" s="10"/>
      <c r="W59" s="10"/>
      <c r="X59" s="10"/>
      <c r="Y59" s="11"/>
    </row>
    <row r="60" spans="1:25" ht="114">
      <c r="A60" s="7"/>
      <c r="B60" s="225"/>
      <c r="C60" s="38" t="s">
        <v>150</v>
      </c>
      <c r="D60" s="12" t="s">
        <v>22</v>
      </c>
      <c r="E60" s="12"/>
      <c r="F60" s="12"/>
      <c r="G60" s="12"/>
      <c r="H60" s="12" t="s">
        <v>23</v>
      </c>
      <c r="I60" s="12"/>
      <c r="J60" s="12"/>
      <c r="K60" s="12"/>
      <c r="L60" s="12"/>
      <c r="M60" s="12"/>
      <c r="N60" s="12"/>
      <c r="O60" s="12"/>
      <c r="P60" s="12"/>
      <c r="Q60" s="12"/>
      <c r="R60" s="12"/>
      <c r="S60" s="12"/>
      <c r="T60" s="12"/>
      <c r="U60" s="12"/>
      <c r="V60" s="12" t="s">
        <v>24</v>
      </c>
      <c r="W60" s="10"/>
      <c r="X60" s="10"/>
      <c r="Y60" s="11"/>
    </row>
    <row r="61" spans="1:25" ht="86.25">
      <c r="A61" s="7"/>
      <c r="B61" s="8"/>
      <c r="C61" s="39" t="s">
        <v>151</v>
      </c>
      <c r="D61" s="9"/>
      <c r="E61" s="7"/>
      <c r="F61" s="7"/>
      <c r="G61" s="7"/>
      <c r="H61" s="3"/>
      <c r="I61" s="3"/>
      <c r="J61" s="4"/>
      <c r="K61" s="4"/>
      <c r="L61" s="5"/>
      <c r="M61" s="5"/>
      <c r="N61" s="6"/>
      <c r="O61" s="6"/>
      <c r="P61" s="6"/>
      <c r="Q61" s="6"/>
      <c r="R61" s="6"/>
      <c r="S61" s="6"/>
      <c r="T61" s="6"/>
      <c r="U61" s="6"/>
      <c r="V61" s="10"/>
      <c r="W61" s="10"/>
      <c r="X61" s="10"/>
      <c r="Y61" s="11"/>
    </row>
    <row r="62" spans="1:25" ht="83.25" customHeight="1">
      <c r="A62" s="7"/>
      <c r="B62" s="8"/>
      <c r="C62" s="7"/>
      <c r="D62" s="9"/>
      <c r="E62" s="7"/>
      <c r="F62" s="7"/>
      <c r="G62" s="7"/>
      <c r="H62" s="3"/>
      <c r="I62" s="3"/>
      <c r="J62" s="4"/>
      <c r="K62" s="4"/>
      <c r="L62" s="5"/>
      <c r="M62" s="5"/>
      <c r="N62" s="6"/>
      <c r="O62" s="6"/>
      <c r="P62" s="6"/>
      <c r="Q62" s="6"/>
      <c r="R62" s="6"/>
      <c r="S62" s="6"/>
      <c r="T62" s="6"/>
      <c r="U62" s="6"/>
      <c r="V62" s="10"/>
      <c r="W62" s="10"/>
      <c r="X62" s="10"/>
      <c r="Y62" s="11"/>
    </row>
    <row r="63" spans="1:25" s="21" customFormat="1" ht="153">
      <c r="A63" s="12">
        <v>12</v>
      </c>
      <c r="C63" s="15" t="s">
        <v>75</v>
      </c>
      <c r="D63" s="16"/>
      <c r="W63" s="16"/>
      <c r="X63" s="16"/>
      <c r="Y63" s="23"/>
    </row>
    <row r="64" spans="1:25" s="21" customFormat="1" ht="127.5">
      <c r="A64" s="12">
        <v>16</v>
      </c>
      <c r="B64" s="16"/>
      <c r="C64" s="15" t="s">
        <v>90</v>
      </c>
      <c r="D64" s="15"/>
      <c r="E64" s="15" t="s">
        <v>21</v>
      </c>
      <c r="F64" s="15"/>
      <c r="G64" s="16"/>
      <c r="H64" s="15" t="s">
        <v>91</v>
      </c>
      <c r="I64" s="15"/>
      <c r="J64" s="15" t="s">
        <v>92</v>
      </c>
      <c r="K64" s="15"/>
      <c r="L64" s="15" t="s">
        <v>93</v>
      </c>
      <c r="M64" s="15"/>
      <c r="N64" s="15" t="s">
        <v>93</v>
      </c>
      <c r="O64" s="15"/>
      <c r="P64" s="15"/>
      <c r="Q64" s="15"/>
      <c r="R64" s="15"/>
      <c r="S64" s="15"/>
      <c r="T64" s="15"/>
      <c r="U64" s="15"/>
      <c r="V64" s="12" t="s">
        <v>24</v>
      </c>
      <c r="W64" s="16"/>
      <c r="X64" s="16"/>
      <c r="Y64" s="23"/>
    </row>
  </sheetData>
  <mergeCells count="22">
    <mergeCell ref="B6:B7"/>
    <mergeCell ref="B59:B60"/>
    <mergeCell ref="G3:G5"/>
    <mergeCell ref="Y3:Y5"/>
    <mergeCell ref="H4:I4"/>
    <mergeCell ref="J4:K4"/>
    <mergeCell ref="L4:M4"/>
    <mergeCell ref="N4:O4"/>
    <mergeCell ref="P4:Q4"/>
    <mergeCell ref="R4:S4"/>
    <mergeCell ref="T4:U4"/>
    <mergeCell ref="V4:V5"/>
    <mergeCell ref="W4:W5"/>
    <mergeCell ref="X4:X5"/>
    <mergeCell ref="H3:U3"/>
    <mergeCell ref="V3:X3"/>
    <mergeCell ref="A3:A5"/>
    <mergeCell ref="D3:D5"/>
    <mergeCell ref="C3:C5"/>
    <mergeCell ref="E3:E5"/>
    <mergeCell ref="F3:F5"/>
    <mergeCell ref="B3: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7"/>
  <sheetViews>
    <sheetView tabSelected="1" topLeftCell="A56" workbookViewId="0">
      <selection activeCell="H57" sqref="H57"/>
    </sheetView>
  </sheetViews>
  <sheetFormatPr defaultRowHeight="15"/>
  <cols>
    <col min="1" max="1" width="4.5703125" customWidth="1"/>
    <col min="2" max="2" width="12.7109375" customWidth="1"/>
    <col min="3" max="3" width="16.28515625" customWidth="1"/>
    <col min="4" max="4" width="13" customWidth="1"/>
    <col min="6" max="6" width="10.140625" customWidth="1"/>
    <col min="8" max="8" width="21.5703125" customWidth="1"/>
    <col min="9" max="9" width="11.5703125" bestFit="1" customWidth="1"/>
    <col min="10" max="10" width="19.5703125" customWidth="1"/>
    <col min="11" max="11" width="12.5703125" bestFit="1" customWidth="1"/>
    <col min="12" max="12" width="20.5703125" customWidth="1"/>
    <col min="13" max="13" width="9.5703125" bestFit="1" customWidth="1"/>
    <col min="14" max="14" width="20.5703125" customWidth="1"/>
    <col min="17" max="17" width="10.42578125" customWidth="1"/>
    <col min="18" max="18" width="10.28515625" customWidth="1"/>
    <col min="19" max="19" width="18.85546875" customWidth="1"/>
  </cols>
  <sheetData>
    <row r="1" spans="1:19" ht="15.75">
      <c r="A1" s="252" t="s">
        <v>181</v>
      </c>
      <c r="B1" s="252"/>
      <c r="C1" s="252"/>
      <c r="D1" s="252"/>
      <c r="E1" s="252"/>
      <c r="F1" s="252"/>
      <c r="G1" s="252"/>
      <c r="H1" s="252"/>
      <c r="I1" s="252"/>
      <c r="J1" s="252"/>
      <c r="K1" s="252"/>
      <c r="L1" s="252"/>
      <c r="M1" s="252"/>
      <c r="N1" s="252"/>
      <c r="O1" s="252"/>
      <c r="P1" s="252"/>
      <c r="Q1" s="252"/>
      <c r="R1" s="252"/>
      <c r="S1" s="252"/>
    </row>
    <row r="2" spans="1:19">
      <c r="A2" s="2"/>
      <c r="B2" s="2"/>
      <c r="C2" s="2"/>
      <c r="D2" s="2"/>
      <c r="E2" s="2"/>
      <c r="F2" s="2"/>
      <c r="G2" s="2"/>
      <c r="H2" s="2"/>
      <c r="I2" s="2"/>
      <c r="J2" s="2"/>
      <c r="K2" s="2"/>
      <c r="L2" s="2"/>
      <c r="M2" s="2"/>
      <c r="N2" s="2"/>
      <c r="O2" s="2"/>
      <c r="P2" s="2"/>
      <c r="Q2" s="2"/>
      <c r="R2" s="2"/>
      <c r="S2" s="2"/>
    </row>
    <row r="3" spans="1:19" ht="24.75" customHeight="1">
      <c r="A3" s="254" t="s">
        <v>0</v>
      </c>
      <c r="B3" s="254" t="s">
        <v>98</v>
      </c>
      <c r="C3" s="254" t="s">
        <v>2</v>
      </c>
      <c r="D3" s="255" t="s">
        <v>1</v>
      </c>
      <c r="E3" s="254" t="s">
        <v>3</v>
      </c>
      <c r="F3" s="254" t="s">
        <v>4</v>
      </c>
      <c r="G3" s="254" t="s">
        <v>5</v>
      </c>
      <c r="H3" s="258" t="s">
        <v>6</v>
      </c>
      <c r="I3" s="258"/>
      <c r="J3" s="258"/>
      <c r="K3" s="258"/>
      <c r="L3" s="258"/>
      <c r="M3" s="258"/>
      <c r="N3" s="258"/>
      <c r="O3" s="258"/>
      <c r="P3" s="253" t="s">
        <v>7</v>
      </c>
      <c r="Q3" s="253"/>
      <c r="R3" s="253"/>
      <c r="S3" s="259" t="s">
        <v>8</v>
      </c>
    </row>
    <row r="4" spans="1:19" ht="28.5" customHeight="1">
      <c r="A4" s="254"/>
      <c r="B4" s="254"/>
      <c r="C4" s="254"/>
      <c r="D4" s="256"/>
      <c r="E4" s="254"/>
      <c r="F4" s="254"/>
      <c r="G4" s="254"/>
      <c r="H4" s="254" t="s">
        <v>11</v>
      </c>
      <c r="I4" s="254"/>
      <c r="J4" s="254" t="s">
        <v>12</v>
      </c>
      <c r="K4" s="254"/>
      <c r="L4" s="254" t="s">
        <v>13</v>
      </c>
      <c r="M4" s="254"/>
      <c r="N4" s="254" t="s">
        <v>14</v>
      </c>
      <c r="O4" s="254"/>
      <c r="P4" s="253" t="s">
        <v>16</v>
      </c>
      <c r="Q4" s="253" t="s">
        <v>17</v>
      </c>
      <c r="R4" s="253" t="s">
        <v>18</v>
      </c>
      <c r="S4" s="259"/>
    </row>
    <row r="5" spans="1:19" ht="49.5" customHeight="1" thickBot="1">
      <c r="A5" s="255"/>
      <c r="B5" s="255"/>
      <c r="C5" s="254"/>
      <c r="D5" s="257"/>
      <c r="E5" s="254"/>
      <c r="F5" s="254"/>
      <c r="G5" s="254"/>
      <c r="H5" s="77" t="s">
        <v>19</v>
      </c>
      <c r="I5" s="77" t="s">
        <v>182</v>
      </c>
      <c r="J5" s="78" t="s">
        <v>19</v>
      </c>
      <c r="K5" s="78" t="s">
        <v>182</v>
      </c>
      <c r="L5" s="78" t="s">
        <v>19</v>
      </c>
      <c r="M5" s="78" t="s">
        <v>182</v>
      </c>
      <c r="N5" s="78" t="s">
        <v>19</v>
      </c>
      <c r="O5" s="78" t="s">
        <v>182</v>
      </c>
      <c r="P5" s="253"/>
      <c r="Q5" s="253"/>
      <c r="R5" s="253"/>
      <c r="S5" s="259"/>
    </row>
    <row r="6" spans="1:19" ht="132" customHeight="1" thickBot="1">
      <c r="A6" s="254">
        <v>1</v>
      </c>
      <c r="B6" s="261" t="s">
        <v>183</v>
      </c>
      <c r="C6" s="71" t="s">
        <v>184</v>
      </c>
      <c r="D6" s="271" t="s">
        <v>300</v>
      </c>
      <c r="E6" s="79" t="s">
        <v>189</v>
      </c>
      <c r="F6" s="79">
        <f>K6+M6+O6</f>
        <v>6</v>
      </c>
      <c r="G6" s="79" t="s">
        <v>188</v>
      </c>
      <c r="H6" s="77" t="s">
        <v>190</v>
      </c>
      <c r="I6" s="77"/>
      <c r="J6" s="78" t="s">
        <v>186</v>
      </c>
      <c r="K6" s="78">
        <v>1.5</v>
      </c>
      <c r="L6" s="78" t="s">
        <v>191</v>
      </c>
      <c r="M6" s="78">
        <v>1.5</v>
      </c>
      <c r="N6" s="78" t="s">
        <v>192</v>
      </c>
      <c r="O6" s="78">
        <v>3</v>
      </c>
      <c r="P6" s="79" t="s">
        <v>391</v>
      </c>
      <c r="Q6" s="79" t="s">
        <v>385</v>
      </c>
      <c r="R6" s="79" t="s">
        <v>194</v>
      </c>
      <c r="S6" s="79" t="s">
        <v>187</v>
      </c>
    </row>
    <row r="7" spans="1:19" ht="160.5" customHeight="1" thickBot="1">
      <c r="A7" s="254"/>
      <c r="B7" s="261"/>
      <c r="C7" s="72" t="s">
        <v>185</v>
      </c>
      <c r="D7" s="266"/>
      <c r="E7" s="79" t="s">
        <v>203</v>
      </c>
      <c r="F7" s="79">
        <v>5</v>
      </c>
      <c r="G7" s="79" t="s">
        <v>188</v>
      </c>
      <c r="H7" s="77" t="s">
        <v>195</v>
      </c>
      <c r="I7" s="77"/>
      <c r="J7" s="78" t="s">
        <v>196</v>
      </c>
      <c r="K7" s="78">
        <v>5</v>
      </c>
      <c r="L7" s="78" t="s">
        <v>197</v>
      </c>
      <c r="M7" s="78"/>
      <c r="N7" s="78" t="s">
        <v>197</v>
      </c>
      <c r="O7" s="78"/>
      <c r="P7" s="96" t="s">
        <v>387</v>
      </c>
      <c r="Q7" s="79" t="s">
        <v>386</v>
      </c>
      <c r="R7" s="79" t="s">
        <v>194</v>
      </c>
      <c r="S7" s="81"/>
    </row>
    <row r="8" spans="1:19" ht="248.25" customHeight="1" thickBot="1">
      <c r="A8" s="254"/>
      <c r="B8" s="261"/>
      <c r="C8" s="71" t="s">
        <v>198</v>
      </c>
      <c r="D8" s="267"/>
      <c r="E8" s="79">
        <v>2020</v>
      </c>
      <c r="F8" s="79"/>
      <c r="G8" s="79"/>
      <c r="H8" s="77" t="s">
        <v>403</v>
      </c>
      <c r="I8" s="77"/>
      <c r="J8" s="78" t="s">
        <v>201</v>
      </c>
      <c r="K8" s="78"/>
      <c r="L8" s="78" t="s">
        <v>202</v>
      </c>
      <c r="M8" s="78"/>
      <c r="N8" s="78" t="s">
        <v>202</v>
      </c>
      <c r="O8" s="78"/>
      <c r="P8" s="79" t="s">
        <v>384</v>
      </c>
      <c r="Q8" s="79" t="s">
        <v>193</v>
      </c>
      <c r="R8" s="79" t="s">
        <v>194</v>
      </c>
      <c r="S8" s="81"/>
    </row>
    <row r="9" spans="1:19" s="83" customFormat="1" ht="169.5" customHeight="1" thickBot="1">
      <c r="A9" s="254"/>
      <c r="B9" s="261"/>
      <c r="C9" s="131" t="s">
        <v>435</v>
      </c>
      <c r="D9" s="132"/>
      <c r="E9" s="133">
        <v>2019</v>
      </c>
      <c r="F9" s="133"/>
      <c r="G9" s="133"/>
      <c r="H9" s="77" t="s">
        <v>471</v>
      </c>
      <c r="I9" s="77"/>
      <c r="J9" s="78" t="s">
        <v>432</v>
      </c>
      <c r="K9" s="78"/>
      <c r="L9" s="78" t="s">
        <v>433</v>
      </c>
      <c r="M9" s="78"/>
      <c r="N9" s="78" t="s">
        <v>434</v>
      </c>
      <c r="O9" s="78"/>
      <c r="P9" s="133" t="s">
        <v>388</v>
      </c>
      <c r="Q9" s="133" t="s">
        <v>389</v>
      </c>
      <c r="R9" s="133" t="s">
        <v>194</v>
      </c>
      <c r="S9" s="134"/>
    </row>
    <row r="10" spans="1:19" ht="192" thickBot="1">
      <c r="A10" s="254"/>
      <c r="B10" s="261"/>
      <c r="C10" s="72" t="s">
        <v>199</v>
      </c>
      <c r="D10" s="271" t="s">
        <v>302</v>
      </c>
      <c r="E10" s="79" t="s">
        <v>203</v>
      </c>
      <c r="F10" s="79"/>
      <c r="G10" s="79" t="s">
        <v>206</v>
      </c>
      <c r="H10" s="77" t="s">
        <v>205</v>
      </c>
      <c r="I10" s="77"/>
      <c r="J10" s="78" t="s">
        <v>204</v>
      </c>
      <c r="K10" s="78"/>
      <c r="L10" s="78" t="s">
        <v>436</v>
      </c>
      <c r="M10" s="78"/>
      <c r="N10" s="78" t="s">
        <v>437</v>
      </c>
      <c r="O10" s="78"/>
      <c r="P10" s="96" t="s">
        <v>384</v>
      </c>
      <c r="Q10" s="96" t="s">
        <v>193</v>
      </c>
      <c r="R10" s="96" t="s">
        <v>194</v>
      </c>
      <c r="S10" s="81"/>
    </row>
    <row r="11" spans="1:19" ht="244.5" customHeight="1" thickBot="1">
      <c r="A11" s="254"/>
      <c r="B11" s="261"/>
      <c r="C11" s="140" t="s">
        <v>200</v>
      </c>
      <c r="D11" s="266"/>
      <c r="E11" s="141" t="s">
        <v>210</v>
      </c>
      <c r="F11" s="141">
        <f>O11+M11+K11+I11</f>
        <v>114</v>
      </c>
      <c r="G11" s="141" t="s">
        <v>211</v>
      </c>
      <c r="H11" s="142" t="s">
        <v>208</v>
      </c>
      <c r="I11" s="142">
        <f>(5*3.5)+(2*2.5)</f>
        <v>22.5</v>
      </c>
      <c r="J11" s="143" t="s">
        <v>207</v>
      </c>
      <c r="K11" s="143">
        <f>(3*3.5)+(8*2.5)</f>
        <v>30.5</v>
      </c>
      <c r="L11" s="143" t="s">
        <v>207</v>
      </c>
      <c r="M11" s="143">
        <f>K11</f>
        <v>30.5</v>
      </c>
      <c r="N11" s="143" t="s">
        <v>207</v>
      </c>
      <c r="O11" s="143">
        <f>M11</f>
        <v>30.5</v>
      </c>
      <c r="P11" s="141" t="s">
        <v>384</v>
      </c>
      <c r="Q11" s="141" t="s">
        <v>193</v>
      </c>
      <c r="R11" s="141" t="s">
        <v>194</v>
      </c>
      <c r="S11" s="141" t="s">
        <v>209</v>
      </c>
    </row>
    <row r="12" spans="1:19" ht="204.75" thickBot="1">
      <c r="A12" s="254"/>
      <c r="B12" s="261"/>
      <c r="C12" s="71" t="s">
        <v>212</v>
      </c>
      <c r="D12" s="267"/>
      <c r="E12" s="79" t="s">
        <v>218</v>
      </c>
      <c r="F12" s="79"/>
      <c r="G12" s="79" t="s">
        <v>206</v>
      </c>
      <c r="H12" s="77" t="s">
        <v>438</v>
      </c>
      <c r="I12" s="77"/>
      <c r="J12" s="78" t="s">
        <v>216</v>
      </c>
      <c r="K12" s="78"/>
      <c r="L12" s="78" t="s">
        <v>217</v>
      </c>
      <c r="M12" s="78"/>
      <c r="N12" s="82" t="s">
        <v>217</v>
      </c>
      <c r="O12" s="78"/>
      <c r="P12" s="96" t="s">
        <v>388</v>
      </c>
      <c r="Q12" s="96" t="s">
        <v>390</v>
      </c>
      <c r="R12" s="96" t="s">
        <v>194</v>
      </c>
      <c r="S12" s="81"/>
    </row>
    <row r="13" spans="1:19" ht="182.25" customHeight="1" thickBot="1">
      <c r="A13" s="254"/>
      <c r="B13" s="261"/>
      <c r="C13" s="72" t="s">
        <v>213</v>
      </c>
      <c r="D13" s="80"/>
      <c r="E13" s="79" t="s">
        <v>203</v>
      </c>
      <c r="F13" s="79"/>
      <c r="G13" s="79" t="s">
        <v>206</v>
      </c>
      <c r="H13" s="77" t="s">
        <v>219</v>
      </c>
      <c r="I13" s="77"/>
      <c r="J13" s="78" t="s">
        <v>220</v>
      </c>
      <c r="K13" s="78"/>
      <c r="L13" s="78" t="s">
        <v>221</v>
      </c>
      <c r="M13" s="78"/>
      <c r="N13" s="78" t="s">
        <v>221</v>
      </c>
      <c r="O13" s="78"/>
      <c r="P13" s="96" t="s">
        <v>391</v>
      </c>
      <c r="Q13" s="96" t="s">
        <v>392</v>
      </c>
      <c r="R13" s="96" t="s">
        <v>194</v>
      </c>
      <c r="S13" s="81"/>
    </row>
    <row r="14" spans="1:19" ht="302.25" customHeight="1" thickBot="1">
      <c r="A14" s="254"/>
      <c r="B14" s="261"/>
      <c r="C14" s="72" t="s">
        <v>214</v>
      </c>
      <c r="D14" s="80"/>
      <c r="E14" s="79" t="s">
        <v>210</v>
      </c>
      <c r="F14" s="79"/>
      <c r="G14" s="79" t="s">
        <v>206</v>
      </c>
      <c r="H14" s="77" t="s">
        <v>222</v>
      </c>
      <c r="I14" s="77"/>
      <c r="J14" s="78" t="s">
        <v>223</v>
      </c>
      <c r="K14" s="78"/>
      <c r="L14" s="78" t="s">
        <v>224</v>
      </c>
      <c r="M14" s="78"/>
      <c r="N14" s="78" t="s">
        <v>225</v>
      </c>
      <c r="O14" s="78"/>
      <c r="P14" s="96" t="s">
        <v>391</v>
      </c>
      <c r="Q14" s="96" t="s">
        <v>392</v>
      </c>
      <c r="R14" s="96" t="s">
        <v>472</v>
      </c>
      <c r="S14" s="81"/>
    </row>
    <row r="15" spans="1:19" ht="166.5" thickBot="1">
      <c r="A15" s="254"/>
      <c r="B15" s="261"/>
      <c r="C15" s="72" t="s">
        <v>215</v>
      </c>
      <c r="D15" s="80"/>
      <c r="E15" s="79" t="s">
        <v>203</v>
      </c>
      <c r="F15" s="85"/>
      <c r="G15" s="79" t="s">
        <v>473</v>
      </c>
      <c r="H15" s="77" t="s">
        <v>226</v>
      </c>
      <c r="I15" s="77"/>
      <c r="J15" s="78"/>
      <c r="K15" s="78"/>
      <c r="L15" s="78"/>
      <c r="M15" s="84"/>
      <c r="N15" s="107"/>
      <c r="O15" s="124"/>
      <c r="P15" s="96" t="s">
        <v>388</v>
      </c>
      <c r="Q15" s="96" t="s">
        <v>390</v>
      </c>
      <c r="R15" s="96" t="s">
        <v>474</v>
      </c>
      <c r="S15" s="79"/>
    </row>
    <row r="16" spans="1:19" ht="297" customHeight="1" thickBot="1">
      <c r="A16" s="254">
        <v>2</v>
      </c>
      <c r="B16" s="262" t="s">
        <v>234</v>
      </c>
      <c r="C16" s="144" t="s">
        <v>228</v>
      </c>
      <c r="D16" s="145"/>
      <c r="E16" s="146" t="s">
        <v>235</v>
      </c>
      <c r="F16" s="147">
        <f>K16+O16</f>
        <v>2009.8</v>
      </c>
      <c r="G16" s="146" t="s">
        <v>239</v>
      </c>
      <c r="H16" s="146" t="s">
        <v>190</v>
      </c>
      <c r="I16" s="146"/>
      <c r="J16" s="146" t="s">
        <v>236</v>
      </c>
      <c r="K16" s="146">
        <v>9.8000000000000007</v>
      </c>
      <c r="L16" s="146" t="s">
        <v>237</v>
      </c>
      <c r="M16" s="146"/>
      <c r="N16" s="146" t="s">
        <v>238</v>
      </c>
      <c r="O16" s="146">
        <v>2000</v>
      </c>
      <c r="P16" s="145" t="s">
        <v>384</v>
      </c>
      <c r="Q16" s="145" t="s">
        <v>193</v>
      </c>
      <c r="R16" s="145" t="s">
        <v>475</v>
      </c>
      <c r="S16" s="148"/>
    </row>
    <row r="17" spans="1:19" ht="217.5" thickBot="1">
      <c r="A17" s="254"/>
      <c r="B17" s="262"/>
      <c r="C17" s="149" t="s">
        <v>450</v>
      </c>
      <c r="D17" s="150"/>
      <c r="E17" s="146" t="s">
        <v>244</v>
      </c>
      <c r="F17" s="147">
        <f>M17+O17</f>
        <v>4785</v>
      </c>
      <c r="G17" s="146" t="s">
        <v>239</v>
      </c>
      <c r="H17" s="92" t="s">
        <v>410</v>
      </c>
      <c r="I17" s="92"/>
      <c r="J17" s="146" t="s">
        <v>411</v>
      </c>
      <c r="K17" s="146"/>
      <c r="L17" s="146" t="s">
        <v>412</v>
      </c>
      <c r="M17" s="146">
        <v>2785</v>
      </c>
      <c r="N17" s="146" t="s">
        <v>413</v>
      </c>
      <c r="O17" s="146">
        <v>2000</v>
      </c>
      <c r="P17" s="145" t="s">
        <v>384</v>
      </c>
      <c r="Q17" s="145" t="s">
        <v>193</v>
      </c>
      <c r="R17" s="145" t="s">
        <v>194</v>
      </c>
      <c r="S17" s="148" t="s">
        <v>53</v>
      </c>
    </row>
    <row r="18" spans="1:19" ht="268.5" thickBot="1">
      <c r="A18" s="254"/>
      <c r="B18" s="262"/>
      <c r="C18" s="72" t="s">
        <v>229</v>
      </c>
      <c r="D18" s="80"/>
      <c r="E18" s="103" t="s">
        <v>244</v>
      </c>
      <c r="F18" s="103">
        <f>K18+M18</f>
        <v>25</v>
      </c>
      <c r="G18" s="103" t="s">
        <v>243</v>
      </c>
      <c r="H18" s="77" t="s">
        <v>476</v>
      </c>
      <c r="I18" s="77"/>
      <c r="J18" s="78" t="s">
        <v>414</v>
      </c>
      <c r="K18" s="78">
        <v>10</v>
      </c>
      <c r="L18" s="78" t="s">
        <v>415</v>
      </c>
      <c r="M18" s="78">
        <v>15</v>
      </c>
      <c r="N18" s="78" t="s">
        <v>416</v>
      </c>
      <c r="O18" s="78"/>
      <c r="P18" s="96" t="s">
        <v>400</v>
      </c>
      <c r="Q18" s="96" t="s">
        <v>439</v>
      </c>
      <c r="R18" s="96" t="s">
        <v>194</v>
      </c>
      <c r="S18" s="81"/>
    </row>
    <row r="19" spans="1:19" ht="255.75" thickBot="1">
      <c r="A19" s="254"/>
      <c r="B19" s="262"/>
      <c r="C19" s="72" t="s">
        <v>230</v>
      </c>
      <c r="D19" s="75"/>
      <c r="E19" s="87" t="s">
        <v>210</v>
      </c>
      <c r="F19" s="91">
        <f>I19+K19+M19+O19</f>
        <v>2</v>
      </c>
      <c r="G19" s="88" t="s">
        <v>243</v>
      </c>
      <c r="H19" s="92" t="s">
        <v>241</v>
      </c>
      <c r="I19" s="88">
        <v>0.5</v>
      </c>
      <c r="J19" s="92" t="s">
        <v>242</v>
      </c>
      <c r="K19" s="88">
        <v>0.5</v>
      </c>
      <c r="L19" s="88" t="s">
        <v>242</v>
      </c>
      <c r="M19" s="88">
        <v>0.5</v>
      </c>
      <c r="N19" s="88" t="s">
        <v>242</v>
      </c>
      <c r="O19" s="88">
        <v>0.5</v>
      </c>
      <c r="P19" s="96" t="s">
        <v>388</v>
      </c>
      <c r="Q19" s="96" t="s">
        <v>390</v>
      </c>
      <c r="R19" s="96" t="s">
        <v>194</v>
      </c>
      <c r="S19" s="89" t="s">
        <v>240</v>
      </c>
    </row>
    <row r="20" spans="1:19" ht="179.25" thickBot="1">
      <c r="A20" s="254"/>
      <c r="B20" s="262"/>
      <c r="C20" s="72" t="s">
        <v>231</v>
      </c>
      <c r="D20" s="74"/>
      <c r="E20" s="88" t="s">
        <v>244</v>
      </c>
      <c r="F20" s="87">
        <v>0</v>
      </c>
      <c r="G20" s="88" t="s">
        <v>206</v>
      </c>
      <c r="H20" s="88" t="s">
        <v>510</v>
      </c>
      <c r="I20" s="88"/>
      <c r="J20" s="92" t="s">
        <v>245</v>
      </c>
      <c r="K20" s="106"/>
      <c r="L20" s="106" t="s">
        <v>246</v>
      </c>
      <c r="M20" s="106"/>
      <c r="N20" s="106" t="s">
        <v>246</v>
      </c>
      <c r="O20" s="88"/>
      <c r="P20" s="96" t="s">
        <v>391</v>
      </c>
      <c r="Q20" s="96" t="s">
        <v>440</v>
      </c>
      <c r="R20" s="96" t="s">
        <v>194</v>
      </c>
      <c r="S20" s="81"/>
    </row>
    <row r="21" spans="1:19" ht="216.75" customHeight="1" thickBot="1">
      <c r="A21" s="254"/>
      <c r="B21" s="262"/>
      <c r="C21" s="72" t="s">
        <v>232</v>
      </c>
      <c r="D21" s="80"/>
      <c r="E21" s="79" t="s">
        <v>252</v>
      </c>
      <c r="F21" s="79">
        <f>M21+O21</f>
        <v>50</v>
      </c>
      <c r="G21" s="79" t="s">
        <v>251</v>
      </c>
      <c r="H21" s="77" t="s">
        <v>247</v>
      </c>
      <c r="I21" s="77"/>
      <c r="J21" s="78" t="s">
        <v>248</v>
      </c>
      <c r="K21" s="78"/>
      <c r="L21" s="78" t="s">
        <v>249</v>
      </c>
      <c r="M21" s="78">
        <v>25</v>
      </c>
      <c r="N21" s="78" t="s">
        <v>250</v>
      </c>
      <c r="O21" s="78">
        <v>25</v>
      </c>
      <c r="P21" s="96" t="s">
        <v>384</v>
      </c>
      <c r="Q21" s="96" t="s">
        <v>441</v>
      </c>
      <c r="R21" s="96" t="s">
        <v>194</v>
      </c>
      <c r="S21" s="81"/>
    </row>
    <row r="22" spans="1:19" ht="179.25" thickBot="1">
      <c r="A22" s="254"/>
      <c r="B22" s="262"/>
      <c r="C22" s="72" t="s">
        <v>233</v>
      </c>
      <c r="D22" s="80"/>
      <c r="E22" s="79" t="s">
        <v>203</v>
      </c>
      <c r="F22" s="79">
        <v>10</v>
      </c>
      <c r="G22" s="79" t="s">
        <v>243</v>
      </c>
      <c r="H22" s="77" t="s">
        <v>253</v>
      </c>
      <c r="I22" s="77"/>
      <c r="J22" s="78" t="s">
        <v>254</v>
      </c>
      <c r="K22" s="78">
        <v>10</v>
      </c>
      <c r="L22" s="78" t="s">
        <v>255</v>
      </c>
      <c r="M22" s="78"/>
      <c r="N22" s="78" t="s">
        <v>256</v>
      </c>
      <c r="O22" s="78"/>
      <c r="P22" s="96" t="s">
        <v>400</v>
      </c>
      <c r="Q22" s="96" t="s">
        <v>439</v>
      </c>
      <c r="R22" s="96" t="s">
        <v>194</v>
      </c>
      <c r="S22" s="81"/>
    </row>
    <row r="23" spans="1:19" ht="357.75" customHeight="1" thickBot="1">
      <c r="A23" s="254">
        <v>3</v>
      </c>
      <c r="B23" s="260" t="s">
        <v>257</v>
      </c>
      <c r="C23" s="151" t="s">
        <v>452</v>
      </c>
      <c r="D23" s="152"/>
      <c r="E23" s="153"/>
      <c r="F23" s="154">
        <f>K23+M23+O23</f>
        <v>60</v>
      </c>
      <c r="G23" s="155" t="s">
        <v>285</v>
      </c>
      <c r="H23" s="195" t="s">
        <v>281</v>
      </c>
      <c r="I23" s="92"/>
      <c r="J23" s="155" t="s">
        <v>280</v>
      </c>
      <c r="K23" s="154">
        <f>2*5</f>
        <v>10</v>
      </c>
      <c r="L23" s="155" t="s">
        <v>283</v>
      </c>
      <c r="M23" s="154">
        <f>5*5</f>
        <v>25</v>
      </c>
      <c r="N23" s="155" t="s">
        <v>284</v>
      </c>
      <c r="O23" s="154">
        <f>5*5</f>
        <v>25</v>
      </c>
      <c r="P23" s="141" t="s">
        <v>390</v>
      </c>
      <c r="Q23" s="141" t="s">
        <v>442</v>
      </c>
      <c r="R23" s="141" t="s">
        <v>194</v>
      </c>
      <c r="S23" s="141" t="s">
        <v>282</v>
      </c>
    </row>
    <row r="24" spans="1:19" ht="153.75" customHeight="1" thickBot="1">
      <c r="A24" s="254"/>
      <c r="B24" s="260"/>
      <c r="C24" s="156" t="s">
        <v>451</v>
      </c>
      <c r="D24" s="157"/>
      <c r="E24" s="157"/>
      <c r="F24" s="158">
        <f>K24+M24+O24</f>
        <v>65</v>
      </c>
      <c r="G24" s="155" t="s">
        <v>285</v>
      </c>
      <c r="H24" s="196" t="s">
        <v>286</v>
      </c>
      <c r="I24" s="194"/>
      <c r="J24" s="155" t="s">
        <v>287</v>
      </c>
      <c r="K24" s="158">
        <f>3*5</f>
        <v>15</v>
      </c>
      <c r="L24" s="159" t="s">
        <v>288</v>
      </c>
      <c r="M24" s="158">
        <f>5*5</f>
        <v>25</v>
      </c>
      <c r="N24" s="155" t="s">
        <v>288</v>
      </c>
      <c r="O24" s="158">
        <f>5*5</f>
        <v>25</v>
      </c>
      <c r="P24" s="141" t="s">
        <v>390</v>
      </c>
      <c r="Q24" s="141" t="s">
        <v>442</v>
      </c>
      <c r="R24" s="141" t="s">
        <v>194</v>
      </c>
      <c r="S24" s="160"/>
    </row>
    <row r="25" spans="1:19" ht="221.25" customHeight="1" thickBot="1">
      <c r="A25" s="254">
        <v>4</v>
      </c>
      <c r="B25" s="261" t="s">
        <v>260</v>
      </c>
      <c r="C25" s="71" t="s">
        <v>258</v>
      </c>
      <c r="D25" s="80" t="s">
        <v>25</v>
      </c>
      <c r="E25" s="86" t="s">
        <v>218</v>
      </c>
      <c r="F25" s="86">
        <f>I25+K25+O25</f>
        <v>1200</v>
      </c>
      <c r="G25" s="86" t="s">
        <v>292</v>
      </c>
      <c r="H25" s="93" t="s">
        <v>443</v>
      </c>
      <c r="I25" s="93">
        <v>100</v>
      </c>
      <c r="J25" s="94" t="s">
        <v>290</v>
      </c>
      <c r="K25" s="94">
        <v>1000</v>
      </c>
      <c r="L25" s="94" t="s">
        <v>289</v>
      </c>
      <c r="M25" s="94"/>
      <c r="N25" s="94" t="s">
        <v>409</v>
      </c>
      <c r="O25" s="94">
        <v>100</v>
      </c>
      <c r="P25" s="96" t="s">
        <v>388</v>
      </c>
      <c r="Q25" s="96" t="s">
        <v>390</v>
      </c>
      <c r="R25" s="96" t="s">
        <v>194</v>
      </c>
      <c r="S25" s="95"/>
    </row>
    <row r="26" spans="1:19" ht="243" thickBot="1">
      <c r="A26" s="254"/>
      <c r="B26" s="261"/>
      <c r="C26" s="72" t="s">
        <v>477</v>
      </c>
      <c r="D26" s="80" t="s">
        <v>28</v>
      </c>
      <c r="E26" s="79" t="s">
        <v>244</v>
      </c>
      <c r="F26" s="79">
        <f>I26+K26+M26+O26</f>
        <v>2640</v>
      </c>
      <c r="G26" s="100" t="s">
        <v>292</v>
      </c>
      <c r="H26" s="77" t="s">
        <v>486</v>
      </c>
      <c r="I26" s="77">
        <v>190</v>
      </c>
      <c r="J26" s="78" t="s">
        <v>291</v>
      </c>
      <c r="K26" s="78">
        <f>8*98</f>
        <v>784</v>
      </c>
      <c r="L26" s="78" t="s">
        <v>291</v>
      </c>
      <c r="M26" s="78">
        <f>8*98</f>
        <v>784</v>
      </c>
      <c r="N26" s="78" t="s">
        <v>408</v>
      </c>
      <c r="O26" s="78">
        <f>9*98</f>
        <v>882</v>
      </c>
      <c r="P26" s="96" t="s">
        <v>388</v>
      </c>
      <c r="Q26" s="96" t="s">
        <v>390</v>
      </c>
      <c r="R26" s="96" t="s">
        <v>194</v>
      </c>
      <c r="S26" s="81"/>
    </row>
    <row r="27" spans="1:19" ht="204.75" thickBot="1">
      <c r="A27" s="254"/>
      <c r="B27" s="261"/>
      <c r="C27" s="161" t="s">
        <v>453</v>
      </c>
      <c r="D27" s="162" t="s">
        <v>301</v>
      </c>
      <c r="E27" s="163" t="s">
        <v>244</v>
      </c>
      <c r="F27" s="163">
        <f>K27+M27+O27</f>
        <v>2790</v>
      </c>
      <c r="G27" s="163" t="s">
        <v>494</v>
      </c>
      <c r="H27" s="77" t="s">
        <v>293</v>
      </c>
      <c r="I27" s="77"/>
      <c r="J27" s="164" t="s">
        <v>294</v>
      </c>
      <c r="K27" s="164">
        <f>800*1.5</f>
        <v>1200</v>
      </c>
      <c r="L27" s="164" t="s">
        <v>294</v>
      </c>
      <c r="M27" s="164">
        <v>1200</v>
      </c>
      <c r="N27" s="164" t="s">
        <v>295</v>
      </c>
      <c r="O27" s="164">
        <f>260*1.5</f>
        <v>390</v>
      </c>
      <c r="P27" s="163" t="s">
        <v>388</v>
      </c>
      <c r="Q27" s="163" t="s">
        <v>390</v>
      </c>
      <c r="R27" s="163" t="s">
        <v>194</v>
      </c>
      <c r="S27" s="163" t="s">
        <v>296</v>
      </c>
    </row>
    <row r="28" spans="1:19" ht="77.25" thickBot="1">
      <c r="A28" s="254"/>
      <c r="B28" s="261"/>
      <c r="C28" s="72" t="s">
        <v>259</v>
      </c>
      <c r="D28" s="80" t="s">
        <v>36</v>
      </c>
      <c r="E28" s="96" t="s">
        <v>244</v>
      </c>
      <c r="F28" s="110">
        <f>K28+M28+O28</f>
        <v>5400.1401999999998</v>
      </c>
      <c r="G28" s="79" t="s">
        <v>227</v>
      </c>
      <c r="H28" s="77" t="s">
        <v>190</v>
      </c>
      <c r="I28" s="77"/>
      <c r="J28" s="76" t="s">
        <v>297</v>
      </c>
      <c r="K28" s="109">
        <f>385714*4600/1000000</f>
        <v>1774.2844</v>
      </c>
      <c r="L28" s="76" t="s">
        <v>299</v>
      </c>
      <c r="M28" s="109">
        <f>385714*4700/1000000</f>
        <v>1812.8558</v>
      </c>
      <c r="N28" s="76" t="s">
        <v>298</v>
      </c>
      <c r="O28" s="78">
        <v>1813</v>
      </c>
      <c r="P28" s="96" t="s">
        <v>388</v>
      </c>
      <c r="Q28" s="96" t="s">
        <v>390</v>
      </c>
      <c r="R28" s="96" t="s">
        <v>194</v>
      </c>
      <c r="S28" s="81"/>
    </row>
    <row r="29" spans="1:19" ht="222.75" customHeight="1" thickBot="1">
      <c r="A29" s="254"/>
      <c r="B29" s="261"/>
      <c r="C29" s="165" t="s">
        <v>454</v>
      </c>
      <c r="D29" s="254" t="s">
        <v>301</v>
      </c>
      <c r="E29" s="167" t="s">
        <v>244</v>
      </c>
      <c r="F29" s="168">
        <f>K29+M29+O29</f>
        <v>7572</v>
      </c>
      <c r="G29" s="167" t="s">
        <v>495</v>
      </c>
      <c r="H29" s="133" t="s">
        <v>303</v>
      </c>
      <c r="I29" s="133"/>
      <c r="J29" s="167" t="s">
        <v>404</v>
      </c>
      <c r="K29" s="167">
        <v>408</v>
      </c>
      <c r="L29" s="167" t="s">
        <v>304</v>
      </c>
      <c r="M29" s="167">
        <v>4150</v>
      </c>
      <c r="N29" s="167" t="s">
        <v>305</v>
      </c>
      <c r="O29" s="167">
        <v>3014</v>
      </c>
      <c r="P29" s="167" t="s">
        <v>388</v>
      </c>
      <c r="Q29" s="167" t="s">
        <v>390</v>
      </c>
      <c r="R29" s="167" t="s">
        <v>194</v>
      </c>
      <c r="S29" s="168"/>
    </row>
    <row r="30" spans="1:19" ht="113.25" customHeight="1">
      <c r="A30" s="254"/>
      <c r="B30" s="261"/>
      <c r="C30" s="166" t="s">
        <v>447</v>
      </c>
      <c r="D30" s="254"/>
      <c r="E30" s="167" t="s">
        <v>446</v>
      </c>
      <c r="F30" s="169">
        <f>K30+M30+O30</f>
        <v>967</v>
      </c>
      <c r="G30" s="167" t="s">
        <v>495</v>
      </c>
      <c r="H30" s="167"/>
      <c r="I30" s="167"/>
      <c r="J30" s="167"/>
      <c r="K30" s="170"/>
      <c r="L30" s="167" t="s">
        <v>405</v>
      </c>
      <c r="M30" s="170">
        <f>290*2</f>
        <v>580</v>
      </c>
      <c r="N30" s="167" t="s">
        <v>406</v>
      </c>
      <c r="O30" s="170">
        <f>967-K30-M30</f>
        <v>387</v>
      </c>
      <c r="P30" s="167" t="s">
        <v>388</v>
      </c>
      <c r="Q30" s="167" t="s">
        <v>407</v>
      </c>
      <c r="R30" s="167" t="s">
        <v>194</v>
      </c>
      <c r="S30" s="168"/>
    </row>
    <row r="31" spans="1:19" ht="153">
      <c r="A31" s="254"/>
      <c r="B31" s="261"/>
      <c r="C31" s="113" t="s">
        <v>448</v>
      </c>
      <c r="D31" s="254"/>
      <c r="E31" s="98">
        <v>2022</v>
      </c>
      <c r="F31" s="111"/>
      <c r="G31" s="96" t="s">
        <v>206</v>
      </c>
      <c r="H31" s="96" t="s">
        <v>306</v>
      </c>
      <c r="I31" s="112"/>
      <c r="J31" s="75" t="s">
        <v>509</v>
      </c>
      <c r="K31" s="112"/>
      <c r="L31" s="75" t="s">
        <v>307</v>
      </c>
      <c r="M31" s="112"/>
      <c r="N31" s="75" t="s">
        <v>308</v>
      </c>
      <c r="O31" s="112"/>
      <c r="P31" s="96" t="s">
        <v>393</v>
      </c>
      <c r="Q31" s="96" t="s">
        <v>390</v>
      </c>
      <c r="R31" s="96" t="s">
        <v>194</v>
      </c>
      <c r="S31" s="81"/>
    </row>
    <row r="32" spans="1:19" ht="244.5" customHeight="1">
      <c r="A32" s="253">
        <v>5</v>
      </c>
      <c r="B32" s="260" t="s">
        <v>262</v>
      </c>
      <c r="C32" s="171" t="s">
        <v>455</v>
      </c>
      <c r="D32" s="254"/>
      <c r="E32" s="172" t="s">
        <v>210</v>
      </c>
      <c r="F32" s="172">
        <f>I32+K32+M32+O32</f>
        <v>5515</v>
      </c>
      <c r="G32" s="173" t="s">
        <v>449</v>
      </c>
      <c r="H32" s="174" t="s">
        <v>431</v>
      </c>
      <c r="I32" s="172">
        <v>95</v>
      </c>
      <c r="J32" s="174" t="s">
        <v>309</v>
      </c>
      <c r="K32" s="172">
        <v>2680</v>
      </c>
      <c r="L32" s="174" t="s">
        <v>310</v>
      </c>
      <c r="M32" s="172">
        <v>2720</v>
      </c>
      <c r="N32" s="175" t="s">
        <v>311</v>
      </c>
      <c r="O32" s="172">
        <v>20</v>
      </c>
      <c r="P32" s="163" t="s">
        <v>393</v>
      </c>
      <c r="Q32" s="163" t="s">
        <v>390</v>
      </c>
      <c r="R32" s="163" t="s">
        <v>488</v>
      </c>
      <c r="S32" s="163" t="s">
        <v>487</v>
      </c>
    </row>
    <row r="33" spans="1:19" ht="217.5" thickBot="1">
      <c r="A33" s="253"/>
      <c r="B33" s="260"/>
      <c r="C33" s="149" t="s">
        <v>456</v>
      </c>
      <c r="D33" s="132" t="s">
        <v>54</v>
      </c>
      <c r="E33" s="132" t="s">
        <v>210</v>
      </c>
      <c r="F33" s="177">
        <f>I33+K33+M33+O33</f>
        <v>88950</v>
      </c>
      <c r="G33" s="176" t="s">
        <v>478</v>
      </c>
      <c r="H33" s="93" t="s">
        <v>479</v>
      </c>
      <c r="I33" s="93">
        <v>1000</v>
      </c>
      <c r="J33" s="178" t="s">
        <v>313</v>
      </c>
      <c r="K33" s="179">
        <f>87950*30/100</f>
        <v>26385</v>
      </c>
      <c r="L33" s="178" t="s">
        <v>314</v>
      </c>
      <c r="M33" s="178">
        <v>26385</v>
      </c>
      <c r="N33" s="178" t="s">
        <v>315</v>
      </c>
      <c r="O33" s="179">
        <f>87950-K33-M33</f>
        <v>35180</v>
      </c>
      <c r="P33" s="145" t="s">
        <v>394</v>
      </c>
      <c r="Q33" s="145" t="s">
        <v>390</v>
      </c>
      <c r="R33" s="145" t="s">
        <v>194</v>
      </c>
      <c r="S33" s="180"/>
    </row>
    <row r="34" spans="1:19" ht="204.75" thickBot="1">
      <c r="A34" s="253"/>
      <c r="B34" s="260"/>
      <c r="C34" s="72" t="s">
        <v>261</v>
      </c>
      <c r="D34" s="101" t="s">
        <v>301</v>
      </c>
      <c r="E34" s="97" t="s">
        <v>244</v>
      </c>
      <c r="F34" s="115">
        <f>K34+M34+O34</f>
        <v>950</v>
      </c>
      <c r="G34" s="90" t="s">
        <v>312</v>
      </c>
      <c r="H34" s="73" t="s">
        <v>317</v>
      </c>
      <c r="I34" s="97"/>
      <c r="J34" s="73" t="s">
        <v>320</v>
      </c>
      <c r="K34" s="97">
        <v>50</v>
      </c>
      <c r="L34" s="73" t="s">
        <v>318</v>
      </c>
      <c r="M34" s="97">
        <v>450</v>
      </c>
      <c r="N34" s="73" t="s">
        <v>319</v>
      </c>
      <c r="O34" s="97">
        <v>450</v>
      </c>
      <c r="P34" s="96" t="s">
        <v>394</v>
      </c>
      <c r="Q34" s="96" t="s">
        <v>390</v>
      </c>
      <c r="R34" s="96" t="s">
        <v>194</v>
      </c>
      <c r="S34" s="74"/>
    </row>
    <row r="35" spans="1:19" ht="141" customHeight="1">
      <c r="A35" s="253"/>
      <c r="B35" s="260"/>
      <c r="C35" s="181" t="s">
        <v>457</v>
      </c>
      <c r="D35" s="182" t="s">
        <v>316</v>
      </c>
      <c r="E35" s="183" t="s">
        <v>218</v>
      </c>
      <c r="F35" s="183">
        <f>I35+K35+M35+O35</f>
        <v>5150</v>
      </c>
      <c r="G35" s="182" t="s">
        <v>324</v>
      </c>
      <c r="H35" s="184" t="s">
        <v>321</v>
      </c>
      <c r="I35" s="183">
        <v>1214</v>
      </c>
      <c r="J35" s="184" t="s">
        <v>322</v>
      </c>
      <c r="K35" s="183">
        <v>1943</v>
      </c>
      <c r="L35" s="184" t="s">
        <v>325</v>
      </c>
      <c r="M35" s="183">
        <v>1943</v>
      </c>
      <c r="N35" s="184" t="s">
        <v>323</v>
      </c>
      <c r="O35" s="183">
        <v>50</v>
      </c>
      <c r="P35" s="185" t="s">
        <v>394</v>
      </c>
      <c r="Q35" s="185" t="s">
        <v>396</v>
      </c>
      <c r="R35" s="185" t="s">
        <v>194</v>
      </c>
      <c r="S35" s="186"/>
    </row>
    <row r="36" spans="1:19" ht="259.5" customHeight="1">
      <c r="A36" s="253"/>
      <c r="B36" s="260"/>
      <c r="C36" s="192" t="s">
        <v>423</v>
      </c>
      <c r="D36" s="193"/>
      <c r="E36" s="172" t="s">
        <v>218</v>
      </c>
      <c r="F36" s="172">
        <f>K36+M36+O36</f>
        <v>1050</v>
      </c>
      <c r="G36" s="182" t="s">
        <v>324</v>
      </c>
      <c r="H36" s="92" t="s">
        <v>480</v>
      </c>
      <c r="I36" s="194"/>
      <c r="J36" s="174" t="s">
        <v>428</v>
      </c>
      <c r="K36" s="172">
        <v>500</v>
      </c>
      <c r="L36" s="174" t="s">
        <v>427</v>
      </c>
      <c r="M36" s="172">
        <v>500</v>
      </c>
      <c r="N36" s="174" t="s">
        <v>429</v>
      </c>
      <c r="O36" s="172">
        <v>50</v>
      </c>
      <c r="P36" s="163" t="s">
        <v>430</v>
      </c>
      <c r="Q36" s="163" t="s">
        <v>390</v>
      </c>
      <c r="R36" s="163" t="s">
        <v>194</v>
      </c>
      <c r="S36" s="130"/>
    </row>
    <row r="37" spans="1:19" ht="326.25" customHeight="1" thickBot="1">
      <c r="A37" s="253"/>
      <c r="B37" s="260"/>
      <c r="C37" s="72" t="s">
        <v>424</v>
      </c>
      <c r="D37" s="266" t="s">
        <v>301</v>
      </c>
      <c r="E37" s="105" t="s">
        <v>210</v>
      </c>
      <c r="F37" s="105">
        <f>I37+K37+M37+O37</f>
        <v>151.5</v>
      </c>
      <c r="G37" s="105" t="s">
        <v>330</v>
      </c>
      <c r="H37" s="93" t="s">
        <v>328</v>
      </c>
      <c r="I37" s="93">
        <v>1.5</v>
      </c>
      <c r="J37" s="94" t="s">
        <v>326</v>
      </c>
      <c r="K37" s="94">
        <v>50</v>
      </c>
      <c r="L37" s="94" t="s">
        <v>327</v>
      </c>
      <c r="M37" s="94">
        <v>50</v>
      </c>
      <c r="N37" s="94" t="s">
        <v>329</v>
      </c>
      <c r="O37" s="94">
        <v>50</v>
      </c>
      <c r="P37" s="105" t="s">
        <v>394</v>
      </c>
      <c r="Q37" s="105" t="s">
        <v>395</v>
      </c>
      <c r="R37" s="105" t="s">
        <v>194</v>
      </c>
      <c r="S37" s="95"/>
    </row>
    <row r="38" spans="1:19" ht="260.25" customHeight="1" thickBot="1">
      <c r="A38" s="253"/>
      <c r="B38" s="260"/>
      <c r="C38" s="138" t="s">
        <v>425</v>
      </c>
      <c r="D38" s="267"/>
      <c r="E38" s="79" t="s">
        <v>210</v>
      </c>
      <c r="F38" s="79">
        <f>I38+K38+M38+O38</f>
        <v>200</v>
      </c>
      <c r="G38" s="79" t="s">
        <v>243</v>
      </c>
      <c r="H38" s="77" t="s">
        <v>492</v>
      </c>
      <c r="I38" s="77">
        <v>50</v>
      </c>
      <c r="J38" s="78" t="s">
        <v>493</v>
      </c>
      <c r="K38" s="78">
        <v>50</v>
      </c>
      <c r="L38" s="78" t="s">
        <v>331</v>
      </c>
      <c r="M38" s="78">
        <v>50</v>
      </c>
      <c r="N38" s="78" t="s">
        <v>331</v>
      </c>
      <c r="O38" s="78">
        <v>50</v>
      </c>
      <c r="P38" s="96" t="s">
        <v>394</v>
      </c>
      <c r="Q38" s="96" t="s">
        <v>397</v>
      </c>
      <c r="R38" s="96" t="s">
        <v>194</v>
      </c>
      <c r="S38" s="81"/>
    </row>
    <row r="39" spans="1:19" ht="287.25" customHeight="1" thickBot="1">
      <c r="A39" s="253"/>
      <c r="B39" s="260"/>
      <c r="C39" s="149" t="s">
        <v>458</v>
      </c>
      <c r="D39" s="176" t="s">
        <v>22</v>
      </c>
      <c r="E39" s="145" t="s">
        <v>244</v>
      </c>
      <c r="F39" s="145">
        <f>K39+M39+O39</f>
        <v>5000</v>
      </c>
      <c r="G39" s="145" t="s">
        <v>483</v>
      </c>
      <c r="H39" s="77" t="s">
        <v>332</v>
      </c>
      <c r="I39" s="77"/>
      <c r="J39" s="187" t="s">
        <v>333</v>
      </c>
      <c r="K39" s="187">
        <v>3000</v>
      </c>
      <c r="L39" s="187" t="s">
        <v>481</v>
      </c>
      <c r="M39" s="187">
        <v>2000</v>
      </c>
      <c r="N39" s="187"/>
      <c r="O39" s="187"/>
      <c r="P39" s="145" t="s">
        <v>394</v>
      </c>
      <c r="Q39" s="145" t="s">
        <v>398</v>
      </c>
      <c r="R39" s="145" t="s">
        <v>482</v>
      </c>
      <c r="S39" s="180"/>
    </row>
    <row r="40" spans="1:19" ht="255" customHeight="1" thickBot="1">
      <c r="A40" s="253"/>
      <c r="B40" s="260"/>
      <c r="C40" s="149" t="s">
        <v>426</v>
      </c>
      <c r="D40" s="268" t="s">
        <v>301</v>
      </c>
      <c r="E40" s="145"/>
      <c r="F40" s="145">
        <f>K40+M40+O40</f>
        <v>4500</v>
      </c>
      <c r="G40" s="145" t="s">
        <v>484</v>
      </c>
      <c r="H40" s="77" t="s">
        <v>334</v>
      </c>
      <c r="I40" s="77"/>
      <c r="J40" s="187" t="s">
        <v>336</v>
      </c>
      <c r="K40" s="187">
        <v>500</v>
      </c>
      <c r="L40" s="187" t="s">
        <v>337</v>
      </c>
      <c r="M40" s="187">
        <f>40*4000/100</f>
        <v>1600</v>
      </c>
      <c r="N40" s="187" t="s">
        <v>338</v>
      </c>
      <c r="O40" s="187">
        <f>4000-1600</f>
        <v>2400</v>
      </c>
      <c r="P40" s="145" t="s">
        <v>388</v>
      </c>
      <c r="Q40" s="145" t="s">
        <v>390</v>
      </c>
      <c r="R40" s="145"/>
      <c r="S40" s="145" t="s">
        <v>335</v>
      </c>
    </row>
    <row r="41" spans="1:19" ht="285.75" customHeight="1" thickBot="1">
      <c r="A41" s="254">
        <v>6</v>
      </c>
      <c r="B41" s="260" t="s">
        <v>263</v>
      </c>
      <c r="C41" s="188" t="s">
        <v>459</v>
      </c>
      <c r="D41" s="269"/>
      <c r="E41" s="163" t="s">
        <v>252</v>
      </c>
      <c r="F41" s="163">
        <f>K41+M41+O41</f>
        <v>550</v>
      </c>
      <c r="G41" s="163" t="s">
        <v>485</v>
      </c>
      <c r="H41" s="77" t="s">
        <v>339</v>
      </c>
      <c r="I41" s="77"/>
      <c r="J41" s="164" t="s">
        <v>341</v>
      </c>
      <c r="K41" s="164">
        <v>50</v>
      </c>
      <c r="L41" s="164" t="s">
        <v>342</v>
      </c>
      <c r="M41" s="164">
        <v>300</v>
      </c>
      <c r="N41" s="164" t="s">
        <v>343</v>
      </c>
      <c r="O41" s="164">
        <v>200</v>
      </c>
      <c r="P41" s="163" t="s">
        <v>393</v>
      </c>
      <c r="Q41" s="163" t="s">
        <v>390</v>
      </c>
      <c r="R41" s="163" t="s">
        <v>490</v>
      </c>
      <c r="S41" s="163" t="s">
        <v>340</v>
      </c>
    </row>
    <row r="42" spans="1:19" ht="168" customHeight="1" thickBot="1">
      <c r="A42" s="254"/>
      <c r="B42" s="260"/>
      <c r="C42" s="161" t="s">
        <v>460</v>
      </c>
      <c r="D42" s="269"/>
      <c r="E42" s="163" t="s">
        <v>210</v>
      </c>
      <c r="F42" s="163">
        <f>K42+M42+O42</f>
        <v>60</v>
      </c>
      <c r="G42" s="163" t="s">
        <v>485</v>
      </c>
      <c r="H42" s="77" t="s">
        <v>344</v>
      </c>
      <c r="I42" s="77"/>
      <c r="J42" s="164" t="s">
        <v>399</v>
      </c>
      <c r="K42" s="164">
        <v>20</v>
      </c>
      <c r="L42" s="164" t="s">
        <v>399</v>
      </c>
      <c r="M42" s="164">
        <v>20</v>
      </c>
      <c r="N42" s="164" t="s">
        <v>399</v>
      </c>
      <c r="O42" s="164">
        <v>20</v>
      </c>
      <c r="P42" s="163" t="s">
        <v>394</v>
      </c>
      <c r="Q42" s="163" t="s">
        <v>390</v>
      </c>
      <c r="R42" s="163" t="s">
        <v>490</v>
      </c>
      <c r="S42" s="163" t="s">
        <v>345</v>
      </c>
    </row>
    <row r="43" spans="1:19" ht="324.75" customHeight="1" thickBot="1">
      <c r="A43" s="254"/>
      <c r="B43" s="260"/>
      <c r="C43" s="131" t="s">
        <v>470</v>
      </c>
      <c r="D43" s="270"/>
      <c r="E43" s="133" t="s">
        <v>210</v>
      </c>
      <c r="F43" s="133">
        <f>I43+K43+M43+O43</f>
        <v>1627</v>
      </c>
      <c r="G43" s="133" t="s">
        <v>489</v>
      </c>
      <c r="H43" s="77" t="s">
        <v>491</v>
      </c>
      <c r="I43" s="77">
        <v>47</v>
      </c>
      <c r="J43" s="164" t="s">
        <v>347</v>
      </c>
      <c r="K43" s="164">
        <v>800</v>
      </c>
      <c r="L43" s="164" t="s">
        <v>348</v>
      </c>
      <c r="M43" s="164">
        <v>760</v>
      </c>
      <c r="N43" s="164" t="s">
        <v>349</v>
      </c>
      <c r="O43" s="164">
        <v>20</v>
      </c>
      <c r="P43" s="163" t="s">
        <v>394</v>
      </c>
      <c r="Q43" s="163" t="s">
        <v>390</v>
      </c>
      <c r="R43" s="163" t="s">
        <v>490</v>
      </c>
      <c r="S43" s="163" t="s">
        <v>346</v>
      </c>
    </row>
    <row r="44" spans="1:19" ht="409.5" customHeight="1">
      <c r="A44" s="189">
        <v>7</v>
      </c>
      <c r="B44" s="190" t="s">
        <v>265</v>
      </c>
      <c r="C44" s="139" t="s">
        <v>264</v>
      </c>
      <c r="D44" s="99"/>
      <c r="E44" s="119" t="s">
        <v>244</v>
      </c>
      <c r="F44" s="120"/>
      <c r="G44" s="121" t="s">
        <v>190</v>
      </c>
      <c r="H44" s="119" t="s">
        <v>190</v>
      </c>
      <c r="I44" s="122"/>
      <c r="J44" s="119" t="s">
        <v>350</v>
      </c>
      <c r="K44" s="119"/>
      <c r="L44" s="119" t="s">
        <v>351</v>
      </c>
      <c r="M44" s="119" t="s">
        <v>190</v>
      </c>
      <c r="N44" s="119" t="s">
        <v>352</v>
      </c>
      <c r="O44" s="119"/>
      <c r="P44" s="96" t="s">
        <v>445</v>
      </c>
      <c r="Q44" s="96" t="s">
        <v>444</v>
      </c>
      <c r="R44" s="96" t="s">
        <v>194</v>
      </c>
      <c r="S44" s="96"/>
    </row>
    <row r="45" spans="1:19" ht="160.5" customHeight="1">
      <c r="A45" s="255">
        <v>8</v>
      </c>
      <c r="B45" s="263" t="s">
        <v>273</v>
      </c>
      <c r="C45" s="117" t="s">
        <v>266</v>
      </c>
      <c r="D45" s="116"/>
      <c r="E45" s="97" t="s">
        <v>353</v>
      </c>
      <c r="F45" s="123">
        <f>K45+M45+O45</f>
        <v>3280</v>
      </c>
      <c r="G45" s="97" t="s">
        <v>355</v>
      </c>
      <c r="H45" s="124"/>
      <c r="I45" s="124"/>
      <c r="J45" s="97" t="s">
        <v>354</v>
      </c>
      <c r="K45" s="123">
        <f>3280/3</f>
        <v>1093.3333333333333</v>
      </c>
      <c r="L45" s="97" t="s">
        <v>354</v>
      </c>
      <c r="M45" s="123">
        <f>3280/3</f>
        <v>1093.3333333333333</v>
      </c>
      <c r="N45" s="97" t="s">
        <v>354</v>
      </c>
      <c r="O45" s="123">
        <f>3280/3</f>
        <v>1093.3333333333333</v>
      </c>
      <c r="P45" s="96" t="s">
        <v>401</v>
      </c>
      <c r="Q45" s="96" t="s">
        <v>390</v>
      </c>
      <c r="R45" s="96" t="s">
        <v>402</v>
      </c>
      <c r="S45" s="98"/>
    </row>
    <row r="46" spans="1:19" ht="191.25" customHeight="1">
      <c r="A46" s="256"/>
      <c r="B46" s="264"/>
      <c r="C46" s="117" t="s">
        <v>267</v>
      </c>
      <c r="D46" s="118"/>
      <c r="E46" s="97" t="s">
        <v>218</v>
      </c>
      <c r="F46" s="97">
        <f>I46+K46+M46</f>
        <v>598.20000000000005</v>
      </c>
      <c r="G46" s="97" t="s">
        <v>358</v>
      </c>
      <c r="H46" s="97" t="s">
        <v>357</v>
      </c>
      <c r="I46" s="97">
        <f>598.2/3</f>
        <v>199.4</v>
      </c>
      <c r="J46" s="97" t="s">
        <v>357</v>
      </c>
      <c r="K46" s="97">
        <f>598.2/3</f>
        <v>199.4</v>
      </c>
      <c r="L46" s="97" t="s">
        <v>357</v>
      </c>
      <c r="M46" s="97">
        <f>598.2/3</f>
        <v>199.4</v>
      </c>
      <c r="N46" s="97"/>
      <c r="O46" s="97"/>
      <c r="P46" s="96" t="s">
        <v>401</v>
      </c>
      <c r="Q46" s="96" t="s">
        <v>390</v>
      </c>
      <c r="R46" s="96" t="s">
        <v>402</v>
      </c>
      <c r="S46" s="98"/>
    </row>
    <row r="47" spans="1:19" ht="243.75" customHeight="1">
      <c r="A47" s="256"/>
      <c r="B47" s="264"/>
      <c r="C47" s="117" t="s">
        <v>268</v>
      </c>
      <c r="D47" s="116"/>
      <c r="E47" s="126" t="s">
        <v>210</v>
      </c>
      <c r="F47" s="124"/>
      <c r="G47" s="124" t="s">
        <v>190</v>
      </c>
      <c r="H47" s="97" t="s">
        <v>359</v>
      </c>
      <c r="I47" s="127"/>
      <c r="J47" s="97" t="s">
        <v>359</v>
      </c>
      <c r="K47" s="127"/>
      <c r="L47" s="97" t="s">
        <v>359</v>
      </c>
      <c r="M47" s="124"/>
      <c r="N47" s="125" t="s">
        <v>360</v>
      </c>
      <c r="O47" s="124"/>
      <c r="P47" s="96" t="s">
        <v>401</v>
      </c>
      <c r="Q47" s="96" t="s">
        <v>390</v>
      </c>
      <c r="R47" s="96" t="s">
        <v>402</v>
      </c>
      <c r="S47" s="98"/>
    </row>
    <row r="48" spans="1:19" ht="168" customHeight="1">
      <c r="A48" s="256"/>
      <c r="B48" s="264"/>
      <c r="C48" s="117" t="s">
        <v>269</v>
      </c>
      <c r="D48" s="116"/>
      <c r="E48" s="96" t="s">
        <v>210</v>
      </c>
      <c r="F48" s="108">
        <f>I48+K48+M48+O48</f>
        <v>101.75</v>
      </c>
      <c r="G48" s="97" t="s">
        <v>243</v>
      </c>
      <c r="H48" s="97" t="s">
        <v>361</v>
      </c>
      <c r="I48" s="108">
        <f>101.2/3</f>
        <v>33.733333333333334</v>
      </c>
      <c r="J48" s="97" t="s">
        <v>361</v>
      </c>
      <c r="K48" s="108">
        <f>101.2/3</f>
        <v>33.733333333333334</v>
      </c>
      <c r="L48" s="97" t="s">
        <v>361</v>
      </c>
      <c r="M48" s="108">
        <f>101.2/3</f>
        <v>33.733333333333334</v>
      </c>
      <c r="N48" s="97" t="s">
        <v>362</v>
      </c>
      <c r="O48" s="97">
        <f>2.2/4</f>
        <v>0.55000000000000004</v>
      </c>
      <c r="P48" s="96" t="s">
        <v>401</v>
      </c>
      <c r="Q48" s="96" t="s">
        <v>390</v>
      </c>
      <c r="R48" s="96" t="s">
        <v>402</v>
      </c>
      <c r="S48" s="98"/>
    </row>
    <row r="49" spans="1:19" ht="226.5" customHeight="1">
      <c r="A49" s="256"/>
      <c r="B49" s="264"/>
      <c r="C49" s="117" t="s">
        <v>270</v>
      </c>
      <c r="D49" s="116"/>
      <c r="E49" s="97" t="s">
        <v>244</v>
      </c>
      <c r="F49" s="87">
        <f>I49+K49+M49+O49</f>
        <v>130</v>
      </c>
      <c r="G49" s="191" t="s">
        <v>358</v>
      </c>
      <c r="H49" s="191" t="s">
        <v>496</v>
      </c>
      <c r="I49" s="87">
        <v>10</v>
      </c>
      <c r="J49" s="92" t="s">
        <v>497</v>
      </c>
      <c r="K49" s="194">
        <v>40</v>
      </c>
      <c r="L49" s="92" t="s">
        <v>498</v>
      </c>
      <c r="M49" s="194">
        <v>40</v>
      </c>
      <c r="N49" s="92" t="s">
        <v>499</v>
      </c>
      <c r="O49" s="87">
        <v>40</v>
      </c>
      <c r="P49" s="189" t="s">
        <v>401</v>
      </c>
      <c r="Q49" s="189" t="s">
        <v>390</v>
      </c>
      <c r="R49" s="189" t="s">
        <v>402</v>
      </c>
      <c r="S49" s="96" t="s">
        <v>363</v>
      </c>
    </row>
    <row r="50" spans="1:19" ht="140.25">
      <c r="A50" s="256"/>
      <c r="B50" s="264"/>
      <c r="C50" s="114" t="s">
        <v>271</v>
      </c>
      <c r="D50" s="116"/>
      <c r="E50" s="96" t="s">
        <v>356</v>
      </c>
      <c r="F50" s="96">
        <f>K50</f>
        <v>10300</v>
      </c>
      <c r="G50" s="96" t="s">
        <v>355</v>
      </c>
      <c r="H50" s="77"/>
      <c r="I50" s="77"/>
      <c r="J50" s="78" t="s">
        <v>366</v>
      </c>
      <c r="K50" s="78">
        <v>10300</v>
      </c>
      <c r="L50" s="78" t="s">
        <v>365</v>
      </c>
      <c r="M50" s="78"/>
      <c r="N50" s="78"/>
      <c r="O50" s="78"/>
      <c r="P50" s="96" t="s">
        <v>401</v>
      </c>
      <c r="Q50" s="96" t="s">
        <v>390</v>
      </c>
      <c r="R50" s="96" t="s">
        <v>402</v>
      </c>
      <c r="S50" s="96" t="s">
        <v>364</v>
      </c>
    </row>
    <row r="51" spans="1:19" ht="229.5">
      <c r="A51" s="256"/>
      <c r="B51" s="264"/>
      <c r="C51" s="117" t="s">
        <v>272</v>
      </c>
      <c r="D51" s="116"/>
      <c r="E51" s="96" t="s">
        <v>244</v>
      </c>
      <c r="F51" s="96">
        <f>K51+M51+O51</f>
        <v>1980.5</v>
      </c>
      <c r="G51" s="96" t="s">
        <v>355</v>
      </c>
      <c r="H51" s="77"/>
      <c r="I51" s="77"/>
      <c r="J51" s="78" t="s">
        <v>368</v>
      </c>
      <c r="K51" s="78">
        <f>1703/2</f>
        <v>851.5</v>
      </c>
      <c r="L51" s="78" t="s">
        <v>368</v>
      </c>
      <c r="M51" s="78">
        <f>1703/2</f>
        <v>851.5</v>
      </c>
      <c r="N51" s="78" t="s">
        <v>369</v>
      </c>
      <c r="O51" s="78">
        <f>1110/4</f>
        <v>277.5</v>
      </c>
      <c r="P51" s="96" t="s">
        <v>401</v>
      </c>
      <c r="Q51" s="96" t="s">
        <v>390</v>
      </c>
      <c r="R51" s="96" t="s">
        <v>402</v>
      </c>
      <c r="S51" s="96" t="s">
        <v>367</v>
      </c>
    </row>
    <row r="52" spans="1:19" ht="108.75" customHeight="1">
      <c r="A52" s="257"/>
      <c r="B52" s="265"/>
      <c r="C52" s="197" t="s">
        <v>500</v>
      </c>
      <c r="D52" s="198"/>
      <c r="E52" s="133">
        <v>2020</v>
      </c>
      <c r="F52" s="133">
        <f>I52+K52+M52+O52</f>
        <v>80</v>
      </c>
      <c r="G52" s="92" t="s">
        <v>358</v>
      </c>
      <c r="H52" s="77" t="s">
        <v>501</v>
      </c>
      <c r="I52" s="77">
        <v>20</v>
      </c>
      <c r="J52" s="78" t="s">
        <v>502</v>
      </c>
      <c r="K52" s="78">
        <v>20</v>
      </c>
      <c r="L52" s="78" t="s">
        <v>503</v>
      </c>
      <c r="M52" s="78">
        <v>20</v>
      </c>
      <c r="N52" s="78" t="s">
        <v>504</v>
      </c>
      <c r="O52" s="78">
        <v>20</v>
      </c>
      <c r="P52" s="189" t="s">
        <v>401</v>
      </c>
      <c r="Q52" s="189" t="s">
        <v>390</v>
      </c>
      <c r="R52" s="189" t="s">
        <v>402</v>
      </c>
      <c r="S52" s="189" t="s">
        <v>505</v>
      </c>
    </row>
    <row r="53" spans="1:19" ht="243.75" customHeight="1">
      <c r="A53" s="254">
        <v>9</v>
      </c>
      <c r="B53" s="260" t="s">
        <v>279</v>
      </c>
      <c r="C53" s="117" t="s">
        <v>274</v>
      </c>
      <c r="D53" s="96"/>
      <c r="E53" s="96" t="s">
        <v>210</v>
      </c>
      <c r="F53" s="96">
        <f>I53+K53+M53+O53</f>
        <v>4</v>
      </c>
      <c r="G53" s="96" t="s">
        <v>243</v>
      </c>
      <c r="H53" s="77" t="s">
        <v>371</v>
      </c>
      <c r="I53" s="77">
        <v>1</v>
      </c>
      <c r="J53" s="77" t="s">
        <v>371</v>
      </c>
      <c r="K53" s="77">
        <v>1</v>
      </c>
      <c r="L53" s="77" t="s">
        <v>371</v>
      </c>
      <c r="M53" s="77">
        <v>1</v>
      </c>
      <c r="N53" s="78" t="s">
        <v>372</v>
      </c>
      <c r="O53" s="78">
        <v>1</v>
      </c>
      <c r="P53" s="96" t="s">
        <v>401</v>
      </c>
      <c r="Q53" s="96" t="s">
        <v>390</v>
      </c>
      <c r="R53" s="96" t="s">
        <v>194</v>
      </c>
      <c r="S53" s="96" t="s">
        <v>370</v>
      </c>
    </row>
    <row r="54" spans="1:19" ht="217.5" customHeight="1">
      <c r="A54" s="254"/>
      <c r="B54" s="260"/>
      <c r="C54" s="117" t="s">
        <v>275</v>
      </c>
      <c r="D54" s="96"/>
      <c r="E54" s="96" t="s">
        <v>210</v>
      </c>
      <c r="F54" s="96">
        <f>0.4*4</f>
        <v>1.6</v>
      </c>
      <c r="G54" s="96" t="s">
        <v>243</v>
      </c>
      <c r="H54" s="77" t="s">
        <v>376</v>
      </c>
      <c r="I54" s="77">
        <v>0.4</v>
      </c>
      <c r="J54" s="77" t="s">
        <v>376</v>
      </c>
      <c r="K54" s="77">
        <v>0.4</v>
      </c>
      <c r="L54" s="77" t="s">
        <v>376</v>
      </c>
      <c r="M54" s="77">
        <v>0.4</v>
      </c>
      <c r="N54" s="77" t="s">
        <v>376</v>
      </c>
      <c r="O54" s="77">
        <v>0.4</v>
      </c>
      <c r="P54" s="96" t="s">
        <v>401</v>
      </c>
      <c r="Q54" s="96" t="s">
        <v>390</v>
      </c>
      <c r="R54" s="96" t="s">
        <v>194</v>
      </c>
      <c r="S54" s="96" t="s">
        <v>374</v>
      </c>
    </row>
    <row r="55" spans="1:19" ht="279.75" customHeight="1">
      <c r="A55" s="254"/>
      <c r="B55" s="260"/>
      <c r="C55" s="117" t="s">
        <v>276</v>
      </c>
      <c r="D55" s="96"/>
      <c r="E55" s="96" t="s">
        <v>244</v>
      </c>
      <c r="F55" s="96">
        <f>K55+M55+O55</f>
        <v>62.5</v>
      </c>
      <c r="G55" s="96" t="s">
        <v>378</v>
      </c>
      <c r="H55" s="77"/>
      <c r="I55" s="77"/>
      <c r="J55" s="78" t="s">
        <v>506</v>
      </c>
      <c r="K55" s="78">
        <v>25</v>
      </c>
      <c r="L55" s="78" t="s">
        <v>506</v>
      </c>
      <c r="M55" s="78">
        <v>25</v>
      </c>
      <c r="N55" s="78" t="s">
        <v>377</v>
      </c>
      <c r="O55" s="78">
        <f>50/4</f>
        <v>12.5</v>
      </c>
      <c r="P55" s="96" t="s">
        <v>401</v>
      </c>
      <c r="Q55" s="96" t="s">
        <v>390</v>
      </c>
      <c r="R55" s="96" t="s">
        <v>194</v>
      </c>
      <c r="S55" s="96" t="s">
        <v>373</v>
      </c>
    </row>
    <row r="56" spans="1:19" ht="153" customHeight="1">
      <c r="A56" s="254"/>
      <c r="B56" s="260"/>
      <c r="C56" s="117" t="s">
        <v>277</v>
      </c>
      <c r="D56" s="96"/>
      <c r="E56" s="96" t="s">
        <v>210</v>
      </c>
      <c r="F56" s="96">
        <f>I56+K56+M56+O56</f>
        <v>20</v>
      </c>
      <c r="G56" s="96" t="s">
        <v>243</v>
      </c>
      <c r="H56" s="77" t="s">
        <v>380</v>
      </c>
      <c r="I56" s="77">
        <v>5</v>
      </c>
      <c r="J56" s="78" t="s">
        <v>381</v>
      </c>
      <c r="K56" s="78">
        <v>5</v>
      </c>
      <c r="L56" s="78" t="s">
        <v>379</v>
      </c>
      <c r="M56" s="78">
        <v>5</v>
      </c>
      <c r="N56" s="78" t="s">
        <v>379</v>
      </c>
      <c r="O56" s="78">
        <v>5</v>
      </c>
      <c r="P56" s="96" t="s">
        <v>401</v>
      </c>
      <c r="Q56" s="96" t="s">
        <v>390</v>
      </c>
      <c r="R56" s="96" t="s">
        <v>194</v>
      </c>
      <c r="S56" s="96" t="s">
        <v>375</v>
      </c>
    </row>
    <row r="57" spans="1:19" ht="255">
      <c r="A57" s="254"/>
      <c r="B57" s="260"/>
      <c r="C57" s="117" t="s">
        <v>278</v>
      </c>
      <c r="D57" s="96"/>
      <c r="E57" s="96" t="s">
        <v>203</v>
      </c>
      <c r="F57" s="96">
        <f>I57+K57</f>
        <v>25</v>
      </c>
      <c r="G57" s="96" t="s">
        <v>243</v>
      </c>
      <c r="H57" s="77" t="s">
        <v>382</v>
      </c>
      <c r="I57" s="77">
        <v>10</v>
      </c>
      <c r="J57" s="78" t="s">
        <v>383</v>
      </c>
      <c r="K57" s="78">
        <v>15</v>
      </c>
      <c r="L57" s="78"/>
      <c r="M57" s="78"/>
      <c r="N57" s="78"/>
      <c r="O57" s="78"/>
      <c r="P57" s="96" t="s">
        <v>401</v>
      </c>
      <c r="Q57" s="96" t="s">
        <v>390</v>
      </c>
      <c r="R57" s="96" t="s">
        <v>194</v>
      </c>
      <c r="S57" s="98"/>
    </row>
    <row r="58" spans="1:19">
      <c r="A58" s="103"/>
      <c r="B58" s="135"/>
      <c r="C58" s="117"/>
      <c r="D58" s="103"/>
      <c r="E58" s="103"/>
      <c r="F58" s="110">
        <f>SUM(F6:F57)</f>
        <v>157987.99020000003</v>
      </c>
      <c r="G58" s="103"/>
      <c r="H58" s="77"/>
      <c r="I58" s="136">
        <f>SUM(I6:I57)</f>
        <v>3000.0333333333333</v>
      </c>
      <c r="J58" s="78"/>
      <c r="K58" s="137">
        <f>SUM(K6:K57)</f>
        <v>53870.951066666668</v>
      </c>
      <c r="L58" s="78"/>
      <c r="M58" s="137">
        <f>SUM(M6:M57)</f>
        <v>50481.722466666673</v>
      </c>
      <c r="N58" s="78"/>
      <c r="O58" s="137">
        <f>SUM(O6:O57)</f>
        <v>50635.28333333334</v>
      </c>
      <c r="P58" s="102"/>
      <c r="Q58" s="102"/>
      <c r="R58" s="102"/>
      <c r="S58" s="104"/>
    </row>
    <row r="59" spans="1:19" ht="15.75" customHeight="1">
      <c r="A59" s="231" t="s">
        <v>461</v>
      </c>
      <c r="B59" s="232"/>
      <c r="C59" s="232"/>
      <c r="D59" s="233"/>
      <c r="E59" s="199"/>
      <c r="F59" s="215">
        <f>F61+F62+F63+F66+F67</f>
        <v>157987.9902</v>
      </c>
      <c r="G59" s="199"/>
      <c r="H59" s="199"/>
      <c r="I59" s="218">
        <f>I61+I62+I67</f>
        <v>3000.0333333333333</v>
      </c>
      <c r="J59" s="199"/>
      <c r="K59" s="216">
        <f>K61+K62+K63+K66+K67</f>
        <v>53870.951066666668</v>
      </c>
      <c r="L59" s="217"/>
      <c r="M59" s="216">
        <f>M61+M62+M63+M66+M67</f>
        <v>50481.722466666673</v>
      </c>
      <c r="N59" s="217"/>
      <c r="O59" s="216">
        <f>O61+O62+O63+O66+O67</f>
        <v>50635.28333333334</v>
      </c>
      <c r="P59" s="200"/>
      <c r="Q59" s="200"/>
      <c r="R59" s="200"/>
      <c r="S59" s="200"/>
    </row>
    <row r="60" spans="1:19" ht="15.75" customHeight="1">
      <c r="A60" s="240" t="s">
        <v>462</v>
      </c>
      <c r="B60" s="241"/>
      <c r="C60" s="241"/>
      <c r="D60" s="241"/>
      <c r="E60" s="241"/>
      <c r="F60" s="241"/>
      <c r="G60" s="241"/>
      <c r="H60" s="241"/>
      <c r="I60" s="241"/>
      <c r="J60" s="241"/>
      <c r="K60" s="241"/>
      <c r="L60" s="241"/>
      <c r="M60" s="241"/>
      <c r="N60" s="241"/>
      <c r="O60" s="241"/>
      <c r="P60" s="241"/>
      <c r="Q60" s="241"/>
      <c r="R60" s="241"/>
      <c r="S60" s="242"/>
    </row>
    <row r="61" spans="1:19" ht="15.75" customHeight="1">
      <c r="A61" s="243" t="s">
        <v>463</v>
      </c>
      <c r="B61" s="244"/>
      <c r="C61" s="244"/>
      <c r="D61" s="244"/>
      <c r="E61" s="245"/>
      <c r="F61" s="201">
        <f>I61+K61+M61+O61</f>
        <v>30270.190200000015</v>
      </c>
      <c r="G61" s="201"/>
      <c r="H61" s="201"/>
      <c r="I61" s="201">
        <f>I58-I62-I67</f>
        <v>1668.5333333333333</v>
      </c>
      <c r="J61" s="201"/>
      <c r="K61" s="202">
        <f>K58-K62-K63-K66-K67</f>
        <v>16319.651066666669</v>
      </c>
      <c r="L61" s="200"/>
      <c r="M61" s="202">
        <f>M58-M62-M63-M66-M67</f>
        <v>5458.2224666666734</v>
      </c>
      <c r="N61" s="200"/>
      <c r="O61" s="203">
        <f>O58-O62-O63-O66-O67</f>
        <v>6823.7833333333401</v>
      </c>
      <c r="P61" s="200"/>
      <c r="Q61" s="200"/>
      <c r="R61" s="200"/>
      <c r="S61" s="200"/>
    </row>
    <row r="62" spans="1:19" ht="35.25" customHeight="1">
      <c r="A62" s="246" t="s">
        <v>464</v>
      </c>
      <c r="B62" s="247"/>
      <c r="C62" s="247"/>
      <c r="D62" s="247"/>
      <c r="E62" s="248"/>
      <c r="F62" s="204">
        <f>I62+K62+M62+O62</f>
        <v>16695</v>
      </c>
      <c r="G62" s="204"/>
      <c r="H62" s="205" t="s">
        <v>507</v>
      </c>
      <c r="I62" s="204">
        <f>I32+I35</f>
        <v>1309</v>
      </c>
      <c r="J62" s="204"/>
      <c r="K62" s="204">
        <f>K27+K32+K35+K36+K41+K42+K43</f>
        <v>7193</v>
      </c>
      <c r="L62" s="200"/>
      <c r="M62" s="204">
        <f>M27+M32+M35+M36+M41+M42+M43</f>
        <v>7443</v>
      </c>
      <c r="N62" s="200"/>
      <c r="O62" s="204">
        <f>O27+O32+O35+O36+O41+O42+O43</f>
        <v>750</v>
      </c>
      <c r="P62" s="200"/>
      <c r="Q62" s="200"/>
      <c r="R62" s="200"/>
      <c r="S62" s="200"/>
    </row>
    <row r="63" spans="1:19" ht="15.75" customHeight="1">
      <c r="A63" s="249" t="s">
        <v>465</v>
      </c>
      <c r="B63" s="250"/>
      <c r="C63" s="250"/>
      <c r="D63" s="250"/>
      <c r="E63" s="251"/>
      <c r="F63" s="206">
        <f>K63+M63+O63</f>
        <v>102244.8</v>
      </c>
      <c r="G63" s="207"/>
      <c r="H63" s="207"/>
      <c r="I63" s="207"/>
      <c r="J63" s="207"/>
      <c r="K63" s="206">
        <f>K16+K33+K39+K40</f>
        <v>29894.799999999999</v>
      </c>
      <c r="L63" s="200"/>
      <c r="M63" s="207">
        <f>M17+M33+M39+M40</f>
        <v>32770</v>
      </c>
      <c r="N63" s="200"/>
      <c r="O63" s="206">
        <f>O16+O33+O40</f>
        <v>39580</v>
      </c>
      <c r="P63" s="200"/>
      <c r="Q63" s="200"/>
      <c r="R63" s="200"/>
      <c r="S63" s="200"/>
    </row>
    <row r="64" spans="1:19" ht="15.75" customHeight="1">
      <c r="A64" s="231" t="s">
        <v>466</v>
      </c>
      <c r="B64" s="232"/>
      <c r="C64" s="232"/>
      <c r="D64" s="232"/>
      <c r="E64" s="233"/>
      <c r="F64" s="208"/>
      <c r="G64" s="208"/>
      <c r="H64" s="208"/>
      <c r="I64" s="208"/>
      <c r="J64" s="208"/>
      <c r="K64" s="200"/>
      <c r="L64" s="200"/>
      <c r="M64" s="200"/>
      <c r="N64" s="200"/>
      <c r="O64" s="200"/>
      <c r="P64" s="200"/>
      <c r="Q64" s="200"/>
      <c r="R64" s="200"/>
      <c r="S64" s="200"/>
    </row>
    <row r="65" spans="1:19" ht="15.75" customHeight="1">
      <c r="A65" s="231" t="s">
        <v>467</v>
      </c>
      <c r="B65" s="232"/>
      <c r="C65" s="232"/>
      <c r="D65" s="232"/>
      <c r="E65" s="233"/>
      <c r="F65" s="208"/>
      <c r="G65" s="208"/>
      <c r="H65" s="208"/>
      <c r="I65" s="208"/>
      <c r="J65" s="208"/>
      <c r="K65" s="200"/>
      <c r="L65" s="200"/>
      <c r="M65" s="200"/>
      <c r="N65" s="200"/>
      <c r="O65" s="200"/>
      <c r="P65" s="200"/>
      <c r="Q65" s="200"/>
      <c r="R65" s="200"/>
      <c r="S65" s="200"/>
    </row>
    <row r="66" spans="1:19" ht="15.75" customHeight="1">
      <c r="A66" s="234" t="s">
        <v>468</v>
      </c>
      <c r="B66" s="235"/>
      <c r="C66" s="235"/>
      <c r="D66" s="235"/>
      <c r="E66" s="236"/>
      <c r="F66" s="209">
        <f>K66+M66+O66</f>
        <v>8539</v>
      </c>
      <c r="G66" s="210"/>
      <c r="H66" s="210"/>
      <c r="I66" s="210"/>
      <c r="J66" s="210"/>
      <c r="K66" s="211">
        <f>K29</f>
        <v>408</v>
      </c>
      <c r="L66" s="200"/>
      <c r="M66" s="212">
        <f>M29+M30</f>
        <v>4730</v>
      </c>
      <c r="N66" s="200"/>
      <c r="O66" s="212">
        <f>O29+O30</f>
        <v>3401</v>
      </c>
      <c r="P66" s="200"/>
      <c r="Q66" s="200"/>
      <c r="R66" s="200"/>
      <c r="S66" s="200"/>
    </row>
    <row r="67" spans="1:19" ht="31.5" customHeight="1">
      <c r="A67" s="237" t="s">
        <v>469</v>
      </c>
      <c r="B67" s="238"/>
      <c r="C67" s="238"/>
      <c r="D67" s="238"/>
      <c r="E67" s="239"/>
      <c r="F67" s="213">
        <f>I67+K67+M67+O67</f>
        <v>239</v>
      </c>
      <c r="G67" s="213"/>
      <c r="H67" s="214" t="s">
        <v>508</v>
      </c>
      <c r="I67" s="213">
        <f>I11</f>
        <v>22.5</v>
      </c>
      <c r="J67" s="213"/>
      <c r="K67" s="213">
        <f>K11+K23+K24</f>
        <v>55.5</v>
      </c>
      <c r="L67" s="200"/>
      <c r="M67" s="213">
        <f>M11+M23+M24</f>
        <v>80.5</v>
      </c>
      <c r="N67" s="200"/>
      <c r="O67" s="213">
        <f>O11+O23+O24</f>
        <v>80.5</v>
      </c>
      <c r="P67" s="200"/>
      <c r="Q67" s="200"/>
      <c r="R67" s="200"/>
      <c r="S67" s="200"/>
    </row>
  </sheetData>
  <mergeCells count="48">
    <mergeCell ref="D37:D38"/>
    <mergeCell ref="D40:D43"/>
    <mergeCell ref="D29:D32"/>
    <mergeCell ref="D10:D12"/>
    <mergeCell ref="D6:D8"/>
    <mergeCell ref="B53:B57"/>
    <mergeCell ref="A53:A57"/>
    <mergeCell ref="B32:B40"/>
    <mergeCell ref="A32:A40"/>
    <mergeCell ref="B41:B43"/>
    <mergeCell ref="A41:A43"/>
    <mergeCell ref="B25:B31"/>
    <mergeCell ref="A25:A31"/>
    <mergeCell ref="A16:A22"/>
    <mergeCell ref="B16:B22"/>
    <mergeCell ref="B45:B52"/>
    <mergeCell ref="A45:A52"/>
    <mergeCell ref="L4:M4"/>
    <mergeCell ref="N4:O4"/>
    <mergeCell ref="A23:A24"/>
    <mergeCell ref="B23:B24"/>
    <mergeCell ref="A6:A15"/>
    <mergeCell ref="B6:B15"/>
    <mergeCell ref="A1:S1"/>
    <mergeCell ref="P4:P5"/>
    <mergeCell ref="Q4:Q5"/>
    <mergeCell ref="R4:R5"/>
    <mergeCell ref="A3:A5"/>
    <mergeCell ref="B3:B5"/>
    <mergeCell ref="C3:C5"/>
    <mergeCell ref="D3:D5"/>
    <mergeCell ref="E3:E5"/>
    <mergeCell ref="F3:F5"/>
    <mergeCell ref="G3:G5"/>
    <mergeCell ref="H3:O3"/>
    <mergeCell ref="P3:R3"/>
    <mergeCell ref="S3:S5"/>
    <mergeCell ref="H4:I4"/>
    <mergeCell ref="J4:K4"/>
    <mergeCell ref="A64:E64"/>
    <mergeCell ref="A65:E65"/>
    <mergeCell ref="A66:E66"/>
    <mergeCell ref="A67:E67"/>
    <mergeCell ref="A59:D59"/>
    <mergeCell ref="A60:S60"/>
    <mergeCell ref="A61:E61"/>
    <mergeCell ref="A62:E62"/>
    <mergeCell ref="A63:E63"/>
  </mergeCells>
  <pageMargins left="0.25"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ГЗЗ</vt:lpstr>
      <vt:lpstr>2019-2022-ГЗЗХ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Munkhtsetseg D</dc:creator>
  <cp:lastModifiedBy>Enkhtuya S</cp:lastModifiedBy>
  <cp:lastPrinted>2018-12-21T07:45:36Z</cp:lastPrinted>
  <dcterms:created xsi:type="dcterms:W3CDTF">2017-09-13T06:43:44Z</dcterms:created>
  <dcterms:modified xsi:type="dcterms:W3CDTF">2018-12-24T07:51:35Z</dcterms:modified>
</cp:coreProperties>
</file>