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2024-2025\2024 statistic\NOM-24-25\САЙТАД-24-25\"/>
    </mc:Choice>
  </mc:AlternateContent>
  <xr:revisionPtr revIDLastSave="0" documentId="13_ncr:1_{6CF3DD4A-901D-4FA6-83BC-8498E66CD917}" xr6:coauthVersionLast="47" xr6:coauthVersionMax="47" xr10:uidLastSave="{00000000-0000-0000-0000-000000000000}"/>
  <bookViews>
    <workbookView xWindow="-28920" yWindow="-120" windowWidth="29040" windowHeight="15720" tabRatio="874" activeTab="12" xr2:uid="{00000000-000D-0000-FFFF-FFFF00000000}"/>
  </bookViews>
  <sheets>
    <sheet name="А-БДБ-1" sheetId="1" r:id="rId1"/>
    <sheet name="А-БДБ-2" sheetId="2" r:id="rId2"/>
    <sheet name="А-БДБ-3" sheetId="7" r:id="rId3"/>
    <sheet name="А-БДБ-4" sheetId="8" r:id="rId4"/>
    <sheet name="А-БДБ-5" sheetId="12" r:id="rId5"/>
    <sheet name="А-БДБ-6" sheetId="9" r:id="rId6"/>
    <sheet name="А-БДБ-7" sheetId="10" r:id="rId7"/>
    <sheet name="А-БДБ-8" sheetId="13" r:id="rId8"/>
    <sheet name="А-БДБ-9" sheetId="14" r:id="rId9"/>
    <sheet name="А-БДБ-9.1" sheetId="15" r:id="rId10"/>
    <sheet name="А-БДБ-10" sheetId="16" r:id="rId11"/>
    <sheet name="А-БДБ-11" sheetId="3" r:id="rId12"/>
    <sheet name="А-БДБ-11.1" sheetId="4" r:id="rId13"/>
  </sheets>
  <definedNames>
    <definedName name="_xlnm._FilterDatabase" localSheetId="8" hidden="1">'А-БДБ-9'!$A$13:$H$59</definedName>
    <definedName name="_xlnm.Print_Area" localSheetId="10">'А-БДБ-10'!$A$1:$AL$60</definedName>
    <definedName name="_xlnm.Print_Area" localSheetId="11">'А-БДБ-11'!$A$1:$AK$59</definedName>
    <definedName name="_xlnm.Print_Area" localSheetId="12">'А-БДБ-11.1'!$A$1:$AX$64</definedName>
    <definedName name="_xlnm.Print_Area" localSheetId="1">'А-БДБ-2'!$A$1:$X$53</definedName>
    <definedName name="_xlnm.Print_Area" localSheetId="4">'А-БДБ-5'!$A$1:$BG$69</definedName>
    <definedName name="_xlnm.Print_Area" localSheetId="6">'А-БДБ-7'!$A$1:$N$61</definedName>
    <definedName name="_xlnm.Print_Area" localSheetId="7">'А-БДБ-8'!$A$1:$CH$61</definedName>
    <definedName name="_xlnm.Print_Area" localSheetId="8">'А-БДБ-9'!$A$1:$H$64</definedName>
    <definedName name="_xlnm.Print_Area" localSheetId="9">'А-БДБ-9.1'!$A$1:$H$54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6" i="7" l="1"/>
  <c r="O56" i="7"/>
  <c r="I56" i="7"/>
  <c r="C56" i="7"/>
  <c r="T55" i="7"/>
  <c r="O55" i="7"/>
  <c r="I55" i="7"/>
  <c r="C55" i="7"/>
  <c r="T54" i="7"/>
  <c r="O54" i="7"/>
  <c r="I54" i="7"/>
  <c r="C54" i="7"/>
  <c r="T53" i="7"/>
  <c r="O53" i="7"/>
  <c r="I53" i="7"/>
  <c r="C53" i="7"/>
  <c r="T52" i="7"/>
  <c r="O52" i="7"/>
  <c r="I52" i="7"/>
  <c r="C52" i="7"/>
  <c r="T51" i="7"/>
  <c r="O51" i="7"/>
  <c r="I51" i="7"/>
  <c r="C51" i="7"/>
  <c r="T50" i="7"/>
  <c r="O50" i="7"/>
  <c r="I50" i="7"/>
  <c r="C50" i="7"/>
  <c r="T49" i="7"/>
  <c r="O49" i="7"/>
  <c r="I49" i="7"/>
  <c r="C49" i="7"/>
  <c r="T48" i="7"/>
  <c r="O48" i="7"/>
  <c r="I48" i="7"/>
  <c r="C48" i="7"/>
  <c r="T47" i="7"/>
  <c r="O47" i="7"/>
  <c r="I47" i="7"/>
  <c r="C47" i="7"/>
  <c r="T46" i="7"/>
  <c r="O46" i="7"/>
  <c r="I46" i="7"/>
  <c r="C46" i="7"/>
  <c r="T45" i="7"/>
  <c r="O45" i="7"/>
  <c r="I45" i="7"/>
  <c r="C45" i="7"/>
  <c r="W44" i="7"/>
  <c r="V44" i="7"/>
  <c r="U44" i="7"/>
  <c r="T44" i="7"/>
  <c r="S44" i="7"/>
  <c r="R44" i="7"/>
  <c r="Q44" i="7"/>
  <c r="P44" i="7"/>
  <c r="P18" i="7" s="1"/>
  <c r="O18" i="7" s="1"/>
  <c r="O44" i="7"/>
  <c r="N44" i="7"/>
  <c r="N18" i="7" s="1"/>
  <c r="M44" i="7"/>
  <c r="I44" i="7" s="1"/>
  <c r="C44" i="7" s="1"/>
  <c r="L44" i="7"/>
  <c r="K44" i="7"/>
  <c r="J44" i="7"/>
  <c r="H44" i="7"/>
  <c r="G44" i="7"/>
  <c r="F44" i="7"/>
  <c r="E44" i="7"/>
  <c r="D44" i="7"/>
  <c r="T43" i="7"/>
  <c r="O43" i="7"/>
  <c r="I43" i="7"/>
  <c r="C43" i="7"/>
  <c r="T42" i="7"/>
  <c r="O42" i="7"/>
  <c r="I42" i="7"/>
  <c r="C42" i="7"/>
  <c r="T41" i="7"/>
  <c r="O41" i="7"/>
  <c r="C41" i="7" s="1"/>
  <c r="I41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C40" i="7" s="1"/>
  <c r="H40" i="7"/>
  <c r="G40" i="7"/>
  <c r="F40" i="7"/>
  <c r="E40" i="7"/>
  <c r="D40" i="7"/>
  <c r="T39" i="7"/>
  <c r="O39" i="7"/>
  <c r="I39" i="7"/>
  <c r="C39" i="7"/>
  <c r="T38" i="7"/>
  <c r="O38" i="7"/>
  <c r="I38" i="7"/>
  <c r="C38" i="7"/>
  <c r="T37" i="7"/>
  <c r="O37" i="7"/>
  <c r="I37" i="7"/>
  <c r="C37" i="7"/>
  <c r="T36" i="7"/>
  <c r="O36" i="7"/>
  <c r="I36" i="7"/>
  <c r="C36" i="7"/>
  <c r="T35" i="7"/>
  <c r="O35" i="7"/>
  <c r="I35" i="7"/>
  <c r="C35" i="7"/>
  <c r="T34" i="7"/>
  <c r="O34" i="7"/>
  <c r="I34" i="7"/>
  <c r="C34" i="7"/>
  <c r="T33" i="7"/>
  <c r="O33" i="7"/>
  <c r="I33" i="7"/>
  <c r="C33" i="7"/>
  <c r="W32" i="7"/>
  <c r="V32" i="7"/>
  <c r="V18" i="7" s="1"/>
  <c r="U32" i="7"/>
  <c r="U18" i="7" s="1"/>
  <c r="T32" i="7"/>
  <c r="S32" i="7"/>
  <c r="S18" i="7" s="1"/>
  <c r="R32" i="7"/>
  <c r="R18" i="7" s="1"/>
  <c r="Q32" i="7"/>
  <c r="Q18" i="7" s="1"/>
  <c r="P32" i="7"/>
  <c r="N32" i="7"/>
  <c r="M32" i="7"/>
  <c r="L32" i="7"/>
  <c r="K32" i="7"/>
  <c r="J32" i="7"/>
  <c r="I32" i="7"/>
  <c r="H32" i="7"/>
  <c r="G32" i="7"/>
  <c r="F32" i="7"/>
  <c r="E32" i="7"/>
  <c r="D32" i="7"/>
  <c r="T31" i="7"/>
  <c r="O31" i="7"/>
  <c r="I31" i="7"/>
  <c r="C31" i="7"/>
  <c r="T30" i="7"/>
  <c r="O30" i="7"/>
  <c r="C30" i="7" s="1"/>
  <c r="I30" i="7"/>
  <c r="T29" i="7"/>
  <c r="O29" i="7"/>
  <c r="I29" i="7"/>
  <c r="C29" i="7"/>
  <c r="T28" i="7"/>
  <c r="O28" i="7"/>
  <c r="I28" i="7"/>
  <c r="C28" i="7"/>
  <c r="T27" i="7"/>
  <c r="O27" i="7"/>
  <c r="I27" i="7"/>
  <c r="C27" i="7"/>
  <c r="T26" i="7"/>
  <c r="O26" i="7"/>
  <c r="I26" i="7"/>
  <c r="C26" i="7"/>
  <c r="W25" i="7"/>
  <c r="W18" i="7" s="1"/>
  <c r="V25" i="7"/>
  <c r="U25" i="7"/>
  <c r="T25" i="7" s="1"/>
  <c r="C25" i="7" s="1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D18" i="7" s="1"/>
  <c r="T24" i="7"/>
  <c r="O24" i="7"/>
  <c r="I24" i="7"/>
  <c r="C24" i="7"/>
  <c r="T23" i="7"/>
  <c r="O23" i="7"/>
  <c r="I23" i="7"/>
  <c r="C23" i="7"/>
  <c r="T22" i="7"/>
  <c r="O22" i="7"/>
  <c r="I22" i="7"/>
  <c r="C22" i="7"/>
  <c r="T21" i="7"/>
  <c r="O21" i="7"/>
  <c r="I21" i="7"/>
  <c r="C21" i="7"/>
  <c r="T20" i="7"/>
  <c r="O20" i="7"/>
  <c r="I20" i="7"/>
  <c r="C20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C19" i="7" s="1"/>
  <c r="H19" i="7"/>
  <c r="G19" i="7"/>
  <c r="F19" i="7"/>
  <c r="F18" i="7" s="1"/>
  <c r="E19" i="7"/>
  <c r="E18" i="7" s="1"/>
  <c r="D19" i="7"/>
  <c r="L18" i="7"/>
  <c r="K18" i="7"/>
  <c r="J18" i="7"/>
  <c r="H18" i="7"/>
  <c r="G18" i="7"/>
  <c r="T18" i="7" l="1"/>
  <c r="M18" i="7"/>
  <c r="I18" i="7" s="1"/>
  <c r="C18" i="7" s="1"/>
  <c r="O32" i="7"/>
  <c r="C32" i="7" s="1"/>
  <c r="J18" i="9" l="1"/>
  <c r="I18" i="9" s="1"/>
  <c r="C29" i="9"/>
  <c r="C25" i="9"/>
  <c r="C19" i="9"/>
  <c r="E19" i="9"/>
  <c r="D19" i="9"/>
  <c r="AV53" i="4" l="1"/>
  <c r="AS53" i="4"/>
  <c r="AP53" i="4"/>
  <c r="AO53" i="4"/>
  <c r="AN53" i="4"/>
  <c r="AM53" i="4" s="1"/>
  <c r="AJ53" i="4"/>
  <c r="AG53" i="4"/>
  <c r="AD53" i="4"/>
  <c r="AA53" i="4"/>
  <c r="Z53" i="4"/>
  <c r="Y53" i="4"/>
  <c r="X53" i="4"/>
  <c r="U53" i="4"/>
  <c r="R53" i="4"/>
  <c r="O53" i="4"/>
  <c r="L53" i="4"/>
  <c r="I53" i="4"/>
  <c r="H53" i="4"/>
  <c r="E53" i="4" s="1"/>
  <c r="G53" i="4"/>
  <c r="F53" i="4" s="1"/>
  <c r="AV52" i="4"/>
  <c r="AS52" i="4"/>
  <c r="AP52" i="4"/>
  <c r="AO52" i="4"/>
  <c r="AN52" i="4"/>
  <c r="AM52" i="4"/>
  <c r="AJ52" i="4"/>
  <c r="AG52" i="4"/>
  <c r="AD52" i="4"/>
  <c r="AA52" i="4"/>
  <c r="Z52" i="4"/>
  <c r="Y52" i="4"/>
  <c r="D52" i="4" s="1"/>
  <c r="C52" i="4" s="1"/>
  <c r="X52" i="4"/>
  <c r="U52" i="4"/>
  <c r="R52" i="4"/>
  <c r="O52" i="4"/>
  <c r="L52" i="4"/>
  <c r="I52" i="4"/>
  <c r="H52" i="4"/>
  <c r="E52" i="4" s="1"/>
  <c r="G52" i="4"/>
  <c r="F52" i="4"/>
  <c r="AV51" i="4"/>
  <c r="AS51" i="4"/>
  <c r="AP51" i="4"/>
  <c r="AO51" i="4"/>
  <c r="AN51" i="4"/>
  <c r="AM51" i="4" s="1"/>
  <c r="AJ51" i="4"/>
  <c r="AG51" i="4"/>
  <c r="AD51" i="4"/>
  <c r="AA51" i="4"/>
  <c r="Z51" i="4"/>
  <c r="E51" i="4" s="1"/>
  <c r="Y51" i="4"/>
  <c r="X51" i="4" s="1"/>
  <c r="U51" i="4"/>
  <c r="R51" i="4"/>
  <c r="O51" i="4"/>
  <c r="L51" i="4"/>
  <c r="I51" i="4"/>
  <c r="H51" i="4"/>
  <c r="G51" i="4"/>
  <c r="F51" i="4"/>
  <c r="AV50" i="4"/>
  <c r="AS50" i="4"/>
  <c r="AP50" i="4"/>
  <c r="AO50" i="4"/>
  <c r="AN50" i="4"/>
  <c r="D50" i="4" s="1"/>
  <c r="AM50" i="4"/>
  <c r="AJ50" i="4"/>
  <c r="AG50" i="4"/>
  <c r="AD50" i="4"/>
  <c r="AA50" i="4"/>
  <c r="Z50" i="4"/>
  <c r="Y50" i="4"/>
  <c r="X50" i="4"/>
  <c r="U50" i="4"/>
  <c r="R50" i="4"/>
  <c r="O50" i="4"/>
  <c r="L50" i="4"/>
  <c r="I50" i="4"/>
  <c r="H50" i="4"/>
  <c r="E50" i="4" s="1"/>
  <c r="G50" i="4"/>
  <c r="F50" i="4"/>
  <c r="AV49" i="4"/>
  <c r="AS49" i="4"/>
  <c r="AP49" i="4"/>
  <c r="AO49" i="4"/>
  <c r="E49" i="4" s="1"/>
  <c r="C49" i="4" s="1"/>
  <c r="AN49" i="4"/>
  <c r="AM49" i="4" s="1"/>
  <c r="AJ49" i="4"/>
  <c r="AG49" i="4"/>
  <c r="AD49" i="4"/>
  <c r="AA49" i="4"/>
  <c r="Z49" i="4"/>
  <c r="Y49" i="4"/>
  <c r="X49" i="4"/>
  <c r="U49" i="4"/>
  <c r="R49" i="4"/>
  <c r="O49" i="4"/>
  <c r="L49" i="4"/>
  <c r="I49" i="4"/>
  <c r="H49" i="4"/>
  <c r="G49" i="4"/>
  <c r="F49" i="4"/>
  <c r="D49" i="4"/>
  <c r="AV48" i="4"/>
  <c r="AS48" i="4"/>
  <c r="AP48" i="4"/>
  <c r="AO48" i="4"/>
  <c r="AN48" i="4"/>
  <c r="AM48" i="4" s="1"/>
  <c r="AJ48" i="4"/>
  <c r="AG48" i="4"/>
  <c r="AD48" i="4"/>
  <c r="AA48" i="4"/>
  <c r="Z48" i="4"/>
  <c r="Y48" i="4"/>
  <c r="X48" i="4"/>
  <c r="U48" i="4"/>
  <c r="R48" i="4"/>
  <c r="O48" i="4"/>
  <c r="L48" i="4"/>
  <c r="I48" i="4"/>
  <c r="H48" i="4"/>
  <c r="E48" i="4" s="1"/>
  <c r="G48" i="4"/>
  <c r="F48" i="4" s="1"/>
  <c r="AV47" i="4"/>
  <c r="AS47" i="4"/>
  <c r="AP47" i="4"/>
  <c r="AO47" i="4"/>
  <c r="AN47" i="4"/>
  <c r="AM47" i="4"/>
  <c r="AJ47" i="4"/>
  <c r="AG47" i="4"/>
  <c r="AD47" i="4"/>
  <c r="AA47" i="4"/>
  <c r="Z47" i="4"/>
  <c r="Y47" i="4"/>
  <c r="D47" i="4" s="1"/>
  <c r="X47" i="4"/>
  <c r="U47" i="4"/>
  <c r="R47" i="4"/>
  <c r="O47" i="4"/>
  <c r="L47" i="4"/>
  <c r="I47" i="4"/>
  <c r="H47" i="4"/>
  <c r="F47" i="4" s="1"/>
  <c r="G47" i="4"/>
  <c r="AV46" i="4"/>
  <c r="AS46" i="4"/>
  <c r="AP46" i="4"/>
  <c r="AO46" i="4"/>
  <c r="AN46" i="4"/>
  <c r="AM46" i="4" s="1"/>
  <c r="AJ46" i="4"/>
  <c r="AG46" i="4"/>
  <c r="AD46" i="4"/>
  <c r="AA46" i="4"/>
  <c r="Z46" i="4"/>
  <c r="Z41" i="4" s="1"/>
  <c r="Y46" i="4"/>
  <c r="X46" i="4" s="1"/>
  <c r="U46" i="4"/>
  <c r="R46" i="4"/>
  <c r="O46" i="4"/>
  <c r="L46" i="4"/>
  <c r="I46" i="4"/>
  <c r="H46" i="4"/>
  <c r="G46" i="4"/>
  <c r="F46" i="4"/>
  <c r="AV45" i="4"/>
  <c r="AS45" i="4"/>
  <c r="AP45" i="4"/>
  <c r="AO45" i="4"/>
  <c r="AN45" i="4"/>
  <c r="D45" i="4" s="1"/>
  <c r="AM45" i="4"/>
  <c r="AJ45" i="4"/>
  <c r="AG45" i="4"/>
  <c r="AD45" i="4"/>
  <c r="AA45" i="4"/>
  <c r="Z45" i="4"/>
  <c r="X45" i="4" s="1"/>
  <c r="Y45" i="4"/>
  <c r="U45" i="4"/>
  <c r="R45" i="4"/>
  <c r="O45" i="4"/>
  <c r="L45" i="4"/>
  <c r="I45" i="4"/>
  <c r="H45" i="4"/>
  <c r="E45" i="4" s="1"/>
  <c r="G45" i="4"/>
  <c r="F45" i="4"/>
  <c r="AV44" i="4"/>
  <c r="AS44" i="4"/>
  <c r="AP44" i="4"/>
  <c r="AO44" i="4"/>
  <c r="AM44" i="4" s="1"/>
  <c r="AN44" i="4"/>
  <c r="AJ44" i="4"/>
  <c r="AG44" i="4"/>
  <c r="AD44" i="4"/>
  <c r="AA44" i="4"/>
  <c r="Z44" i="4"/>
  <c r="Y44" i="4"/>
  <c r="X44" i="4"/>
  <c r="U44" i="4"/>
  <c r="R44" i="4"/>
  <c r="O44" i="4"/>
  <c r="L44" i="4"/>
  <c r="I44" i="4"/>
  <c r="H44" i="4"/>
  <c r="G44" i="4"/>
  <c r="F44" i="4"/>
  <c r="D44" i="4"/>
  <c r="AV43" i="4"/>
  <c r="AS43" i="4"/>
  <c r="AP43" i="4"/>
  <c r="AO43" i="4"/>
  <c r="AN43" i="4"/>
  <c r="AM43" i="4" s="1"/>
  <c r="AJ43" i="4"/>
  <c r="AG43" i="4"/>
  <c r="AD43" i="4"/>
  <c r="AA43" i="4"/>
  <c r="Z43" i="4"/>
  <c r="Y43" i="4"/>
  <c r="X43" i="4"/>
  <c r="U43" i="4"/>
  <c r="R43" i="4"/>
  <c r="O43" i="4"/>
  <c r="L43" i="4"/>
  <c r="I43" i="4"/>
  <c r="H43" i="4"/>
  <c r="E43" i="4" s="1"/>
  <c r="G43" i="4"/>
  <c r="F43" i="4" s="1"/>
  <c r="AV42" i="4"/>
  <c r="AS42" i="4"/>
  <c r="AP42" i="4"/>
  <c r="AO42" i="4"/>
  <c r="AN42" i="4"/>
  <c r="AM42" i="4"/>
  <c r="AJ42" i="4"/>
  <c r="AG42" i="4"/>
  <c r="AD42" i="4"/>
  <c r="AA42" i="4"/>
  <c r="Z42" i="4"/>
  <c r="Y42" i="4"/>
  <c r="D42" i="4" s="1"/>
  <c r="X42" i="4"/>
  <c r="U42" i="4"/>
  <c r="R42" i="4"/>
  <c r="O42" i="4"/>
  <c r="L42" i="4"/>
  <c r="I42" i="4"/>
  <c r="H42" i="4"/>
  <c r="E42" i="4" s="1"/>
  <c r="G42" i="4"/>
  <c r="F42" i="4"/>
  <c r="AX41" i="4"/>
  <c r="AW41" i="4"/>
  <c r="AV41" i="4" s="1"/>
  <c r="AU41" i="4"/>
  <c r="AT41" i="4"/>
  <c r="AS41" i="4" s="1"/>
  <c r="AR41" i="4"/>
  <c r="AQ41" i="4"/>
  <c r="AP41" i="4"/>
  <c r="AN41" i="4"/>
  <c r="AL41" i="4"/>
  <c r="AK41" i="4"/>
  <c r="AJ41" i="4"/>
  <c r="AI41" i="4"/>
  <c r="AH41" i="4"/>
  <c r="AG41" i="4" s="1"/>
  <c r="AF41" i="4"/>
  <c r="AE41" i="4"/>
  <c r="AD41" i="4"/>
  <c r="AC41" i="4"/>
  <c r="AA41" i="4" s="1"/>
  <c r="AB41" i="4"/>
  <c r="W41" i="4"/>
  <c r="V41" i="4"/>
  <c r="U41" i="4"/>
  <c r="T41" i="4"/>
  <c r="S41" i="4"/>
  <c r="R41" i="4" s="1"/>
  <c r="Q41" i="4"/>
  <c r="P41" i="4"/>
  <c r="O41" i="4" s="1"/>
  <c r="N41" i="4"/>
  <c r="M41" i="4"/>
  <c r="L41" i="4"/>
  <c r="K41" i="4"/>
  <c r="J41" i="4"/>
  <c r="I41" i="4"/>
  <c r="AV40" i="4"/>
  <c r="AS40" i="4"/>
  <c r="AP40" i="4"/>
  <c r="AO40" i="4"/>
  <c r="E40" i="4" s="1"/>
  <c r="C40" i="4" s="1"/>
  <c r="AN40" i="4"/>
  <c r="AM40" i="4" s="1"/>
  <c r="AJ40" i="4"/>
  <c r="AG40" i="4"/>
  <c r="AD40" i="4"/>
  <c r="AA40" i="4"/>
  <c r="Z40" i="4"/>
  <c r="Y40" i="4"/>
  <c r="X40" i="4"/>
  <c r="U40" i="4"/>
  <c r="R40" i="4"/>
  <c r="O40" i="4"/>
  <c r="L40" i="4"/>
  <c r="I40" i="4"/>
  <c r="H40" i="4"/>
  <c r="G40" i="4"/>
  <c r="F40" i="4"/>
  <c r="D40" i="4"/>
  <c r="AV39" i="4"/>
  <c r="AS39" i="4"/>
  <c r="AP39" i="4"/>
  <c r="AO39" i="4"/>
  <c r="AN39" i="4"/>
  <c r="AM39" i="4" s="1"/>
  <c r="AJ39" i="4"/>
  <c r="AG39" i="4"/>
  <c r="AD39" i="4"/>
  <c r="AA39" i="4"/>
  <c r="Z39" i="4"/>
  <c r="Y39" i="4"/>
  <c r="X39" i="4"/>
  <c r="U39" i="4"/>
  <c r="R39" i="4"/>
  <c r="O39" i="4"/>
  <c r="L39" i="4"/>
  <c r="I39" i="4"/>
  <c r="H39" i="4"/>
  <c r="E39" i="4" s="1"/>
  <c r="G39" i="4"/>
  <c r="F39" i="4" s="1"/>
  <c r="AV38" i="4"/>
  <c r="AS38" i="4"/>
  <c r="AP38" i="4"/>
  <c r="AO38" i="4"/>
  <c r="AN38" i="4"/>
  <c r="AM38" i="4" s="1"/>
  <c r="AJ38" i="4"/>
  <c r="AG38" i="4"/>
  <c r="AD38" i="4"/>
  <c r="AA38" i="4"/>
  <c r="Z38" i="4"/>
  <c r="Y38" i="4"/>
  <c r="D38" i="4" s="1"/>
  <c r="X38" i="4"/>
  <c r="U38" i="4"/>
  <c r="R38" i="4"/>
  <c r="O38" i="4"/>
  <c r="L38" i="4"/>
  <c r="I38" i="4"/>
  <c r="H38" i="4"/>
  <c r="E38" i="4" s="1"/>
  <c r="G38" i="4"/>
  <c r="F38" i="4"/>
  <c r="AX37" i="4"/>
  <c r="AW37" i="4"/>
  <c r="AV37" i="4" s="1"/>
  <c r="AU37" i="4"/>
  <c r="AT37" i="4"/>
  <c r="AS37" i="4" s="1"/>
  <c r="AR37" i="4"/>
  <c r="AQ37" i="4"/>
  <c r="AP37" i="4"/>
  <c r="AN37" i="4"/>
  <c r="AL37" i="4"/>
  <c r="AK37" i="4"/>
  <c r="AJ37" i="4"/>
  <c r="AI37" i="4"/>
  <c r="AH37" i="4"/>
  <c r="AG37" i="4" s="1"/>
  <c r="AF37" i="4"/>
  <c r="AE37" i="4"/>
  <c r="AD37" i="4"/>
  <c r="AC37" i="4"/>
  <c r="AA37" i="4" s="1"/>
  <c r="AB37" i="4"/>
  <c r="Z37" i="4"/>
  <c r="W37" i="4"/>
  <c r="V37" i="4"/>
  <c r="U37" i="4"/>
  <c r="T37" i="4"/>
  <c r="S37" i="4"/>
  <c r="R37" i="4" s="1"/>
  <c r="Q37" i="4"/>
  <c r="P37" i="4"/>
  <c r="O37" i="4" s="1"/>
  <c r="N37" i="4"/>
  <c r="M37" i="4"/>
  <c r="L37" i="4"/>
  <c r="K37" i="4"/>
  <c r="J37" i="4"/>
  <c r="I37" i="4"/>
  <c r="AV36" i="4"/>
  <c r="AS36" i="4"/>
  <c r="AP36" i="4"/>
  <c r="AO36" i="4"/>
  <c r="E36" i="4" s="1"/>
  <c r="C36" i="4" s="1"/>
  <c r="AN36" i="4"/>
  <c r="AM36" i="4" s="1"/>
  <c r="AJ36" i="4"/>
  <c r="AG36" i="4"/>
  <c r="AD36" i="4"/>
  <c r="AA36" i="4"/>
  <c r="Z36" i="4"/>
  <c r="Y36" i="4"/>
  <c r="X36" i="4"/>
  <c r="U36" i="4"/>
  <c r="R36" i="4"/>
  <c r="O36" i="4"/>
  <c r="L36" i="4"/>
  <c r="I36" i="4"/>
  <c r="H36" i="4"/>
  <c r="G36" i="4"/>
  <c r="F36" i="4"/>
  <c r="D36" i="4"/>
  <c r="AV35" i="4"/>
  <c r="AS35" i="4"/>
  <c r="AP35" i="4"/>
  <c r="AO35" i="4"/>
  <c r="AN35" i="4"/>
  <c r="AM35" i="4" s="1"/>
  <c r="AJ35" i="4"/>
  <c r="AG35" i="4"/>
  <c r="AD35" i="4"/>
  <c r="AA35" i="4"/>
  <c r="Z35" i="4"/>
  <c r="Y35" i="4"/>
  <c r="X35" i="4"/>
  <c r="U35" i="4"/>
  <c r="R35" i="4"/>
  <c r="O35" i="4"/>
  <c r="L35" i="4"/>
  <c r="I35" i="4"/>
  <c r="H35" i="4"/>
  <c r="E35" i="4" s="1"/>
  <c r="G35" i="4"/>
  <c r="F35" i="4" s="1"/>
  <c r="AV34" i="4"/>
  <c r="AS34" i="4"/>
  <c r="AP34" i="4"/>
  <c r="AO34" i="4"/>
  <c r="AN34" i="4"/>
  <c r="AM34" i="4"/>
  <c r="AJ34" i="4"/>
  <c r="AG34" i="4"/>
  <c r="AD34" i="4"/>
  <c r="AA34" i="4"/>
  <c r="Z34" i="4"/>
  <c r="Y34" i="4"/>
  <c r="D34" i="4" s="1"/>
  <c r="C34" i="4" s="1"/>
  <c r="X34" i="4"/>
  <c r="U34" i="4"/>
  <c r="R34" i="4"/>
  <c r="O34" i="4"/>
  <c r="L34" i="4"/>
  <c r="I34" i="4"/>
  <c r="H34" i="4"/>
  <c r="E34" i="4" s="1"/>
  <c r="G34" i="4"/>
  <c r="F34" i="4" s="1"/>
  <c r="AV33" i="4"/>
  <c r="AS33" i="4"/>
  <c r="AP33" i="4"/>
  <c r="AO33" i="4"/>
  <c r="AN33" i="4"/>
  <c r="AM33" i="4" s="1"/>
  <c r="AJ33" i="4"/>
  <c r="AG33" i="4"/>
  <c r="AD33" i="4"/>
  <c r="AA33" i="4"/>
  <c r="Z33" i="4"/>
  <c r="Z29" i="4" s="1"/>
  <c r="Y33" i="4"/>
  <c r="X33" i="4" s="1"/>
  <c r="U33" i="4"/>
  <c r="R33" i="4"/>
  <c r="O33" i="4"/>
  <c r="L33" i="4"/>
  <c r="I33" i="4"/>
  <c r="H33" i="4"/>
  <c r="G33" i="4"/>
  <c r="F33" i="4"/>
  <c r="AV32" i="4"/>
  <c r="AS32" i="4"/>
  <c r="AP32" i="4"/>
  <c r="AO32" i="4"/>
  <c r="AN32" i="4"/>
  <c r="D32" i="4" s="1"/>
  <c r="AM32" i="4"/>
  <c r="AJ32" i="4"/>
  <c r="AG32" i="4"/>
  <c r="AD32" i="4"/>
  <c r="AA32" i="4"/>
  <c r="Z32" i="4"/>
  <c r="Y32" i="4"/>
  <c r="X32" i="4" s="1"/>
  <c r="U32" i="4"/>
  <c r="R32" i="4"/>
  <c r="O32" i="4"/>
  <c r="L32" i="4"/>
  <c r="I32" i="4"/>
  <c r="H32" i="4"/>
  <c r="E32" i="4" s="1"/>
  <c r="G32" i="4"/>
  <c r="F32" i="4"/>
  <c r="AV31" i="4"/>
  <c r="AS31" i="4"/>
  <c r="AP31" i="4"/>
  <c r="AO31" i="4"/>
  <c r="AM31" i="4" s="1"/>
  <c r="AN31" i="4"/>
  <c r="AJ31" i="4"/>
  <c r="AG31" i="4"/>
  <c r="AD31" i="4"/>
  <c r="AA31" i="4"/>
  <c r="Z31" i="4"/>
  <c r="Y31" i="4"/>
  <c r="X31" i="4"/>
  <c r="U31" i="4"/>
  <c r="R31" i="4"/>
  <c r="O31" i="4"/>
  <c r="L31" i="4"/>
  <c r="I31" i="4"/>
  <c r="H31" i="4"/>
  <c r="G31" i="4"/>
  <c r="F31" i="4"/>
  <c r="D31" i="4"/>
  <c r="AV30" i="4"/>
  <c r="AS30" i="4"/>
  <c r="AP30" i="4"/>
  <c r="AO30" i="4"/>
  <c r="AN30" i="4"/>
  <c r="AM30" i="4" s="1"/>
  <c r="AJ30" i="4"/>
  <c r="AG30" i="4"/>
  <c r="AD30" i="4"/>
  <c r="AA30" i="4"/>
  <c r="Z30" i="4"/>
  <c r="Y30" i="4"/>
  <c r="X30" i="4"/>
  <c r="U30" i="4"/>
  <c r="R30" i="4"/>
  <c r="O30" i="4"/>
  <c r="L30" i="4"/>
  <c r="I30" i="4"/>
  <c r="H30" i="4"/>
  <c r="E30" i="4" s="1"/>
  <c r="G30" i="4"/>
  <c r="F30" i="4" s="1"/>
  <c r="AX29" i="4"/>
  <c r="AW29" i="4"/>
  <c r="AV29" i="4"/>
  <c r="AU29" i="4"/>
  <c r="AT29" i="4"/>
  <c r="AS29" i="4"/>
  <c r="AR29" i="4"/>
  <c r="AQ29" i="4"/>
  <c r="AQ15" i="4" s="1"/>
  <c r="AP15" i="4" s="1"/>
  <c r="AP29" i="4"/>
  <c r="AL29" i="4"/>
  <c r="AK29" i="4"/>
  <c r="AJ29" i="4"/>
  <c r="AI29" i="4"/>
  <c r="AH29" i="4"/>
  <c r="AG29" i="4" s="1"/>
  <c r="AF29" i="4"/>
  <c r="AE29" i="4"/>
  <c r="AD29" i="4" s="1"/>
  <c r="AC29" i="4"/>
  <c r="AB29" i="4"/>
  <c r="AA29" i="4" s="1"/>
  <c r="W29" i="4"/>
  <c r="V29" i="4"/>
  <c r="U29" i="4" s="1"/>
  <c r="T29" i="4"/>
  <c r="S29" i="4"/>
  <c r="R29" i="4"/>
  <c r="Q29" i="4"/>
  <c r="P29" i="4"/>
  <c r="O29" i="4"/>
  <c r="N29" i="4"/>
  <c r="M29" i="4"/>
  <c r="L29" i="4"/>
  <c r="K29" i="4"/>
  <c r="J29" i="4"/>
  <c r="I29" i="4" s="1"/>
  <c r="AV28" i="4"/>
  <c r="AS28" i="4"/>
  <c r="AP28" i="4"/>
  <c r="AO28" i="4"/>
  <c r="AN28" i="4"/>
  <c r="D28" i="4" s="1"/>
  <c r="AM28" i="4"/>
  <c r="AJ28" i="4"/>
  <c r="AG28" i="4"/>
  <c r="AD28" i="4"/>
  <c r="AA28" i="4"/>
  <c r="Z28" i="4"/>
  <c r="Y28" i="4"/>
  <c r="X28" i="4" s="1"/>
  <c r="U28" i="4"/>
  <c r="R28" i="4"/>
  <c r="O28" i="4"/>
  <c r="L28" i="4"/>
  <c r="I28" i="4"/>
  <c r="H28" i="4"/>
  <c r="E28" i="4" s="1"/>
  <c r="G28" i="4"/>
  <c r="F28" i="4"/>
  <c r="AV27" i="4"/>
  <c r="AS27" i="4"/>
  <c r="AP27" i="4"/>
  <c r="AO27" i="4"/>
  <c r="E27" i="4" s="1"/>
  <c r="C27" i="4" s="1"/>
  <c r="AN27" i="4"/>
  <c r="AM27" i="4" s="1"/>
  <c r="AJ27" i="4"/>
  <c r="AG27" i="4"/>
  <c r="AD27" i="4"/>
  <c r="AA27" i="4"/>
  <c r="Z27" i="4"/>
  <c r="Y27" i="4"/>
  <c r="X27" i="4"/>
  <c r="U27" i="4"/>
  <c r="R27" i="4"/>
  <c r="O27" i="4"/>
  <c r="L27" i="4"/>
  <c r="I27" i="4"/>
  <c r="H27" i="4"/>
  <c r="G27" i="4"/>
  <c r="F27" i="4"/>
  <c r="D27" i="4"/>
  <c r="AV26" i="4"/>
  <c r="AS26" i="4"/>
  <c r="AP26" i="4"/>
  <c r="AO26" i="4"/>
  <c r="AN26" i="4"/>
  <c r="AM26" i="4" s="1"/>
  <c r="AJ26" i="4"/>
  <c r="AG26" i="4"/>
  <c r="AD26" i="4"/>
  <c r="AA26" i="4"/>
  <c r="Z26" i="4"/>
  <c r="Y26" i="4"/>
  <c r="X26" i="4"/>
  <c r="U26" i="4"/>
  <c r="R26" i="4"/>
  <c r="O26" i="4"/>
  <c r="L26" i="4"/>
  <c r="I26" i="4"/>
  <c r="H26" i="4"/>
  <c r="E26" i="4" s="1"/>
  <c r="G26" i="4"/>
  <c r="F26" i="4" s="1"/>
  <c r="AV25" i="4"/>
  <c r="AS25" i="4"/>
  <c r="AP25" i="4"/>
  <c r="AO25" i="4"/>
  <c r="AN25" i="4"/>
  <c r="AM25" i="4"/>
  <c r="AJ25" i="4"/>
  <c r="AG25" i="4"/>
  <c r="AD25" i="4"/>
  <c r="AA25" i="4"/>
  <c r="Z25" i="4"/>
  <c r="Y25" i="4"/>
  <c r="D25" i="4" s="1"/>
  <c r="X25" i="4"/>
  <c r="U25" i="4"/>
  <c r="R25" i="4"/>
  <c r="O25" i="4"/>
  <c r="L25" i="4"/>
  <c r="I25" i="4"/>
  <c r="H25" i="4"/>
  <c r="E25" i="4" s="1"/>
  <c r="G25" i="4"/>
  <c r="F25" i="4" s="1"/>
  <c r="AV24" i="4"/>
  <c r="AS24" i="4"/>
  <c r="AP24" i="4"/>
  <c r="AO24" i="4"/>
  <c r="AN24" i="4"/>
  <c r="AM24" i="4" s="1"/>
  <c r="AJ24" i="4"/>
  <c r="AG24" i="4"/>
  <c r="AD24" i="4"/>
  <c r="AA24" i="4"/>
  <c r="Z24" i="4"/>
  <c r="E24" i="4" s="1"/>
  <c r="Y24" i="4"/>
  <c r="X24" i="4" s="1"/>
  <c r="U24" i="4"/>
  <c r="R24" i="4"/>
  <c r="O24" i="4"/>
  <c r="L24" i="4"/>
  <c r="I24" i="4"/>
  <c r="H24" i="4"/>
  <c r="G24" i="4"/>
  <c r="F24" i="4"/>
  <c r="AV23" i="4"/>
  <c r="AS23" i="4"/>
  <c r="AP23" i="4"/>
  <c r="AO23" i="4"/>
  <c r="AO22" i="4" s="1"/>
  <c r="AN23" i="4"/>
  <c r="AN22" i="4" s="1"/>
  <c r="AM23" i="4"/>
  <c r="AJ23" i="4"/>
  <c r="AG23" i="4"/>
  <c r="AD23" i="4"/>
  <c r="AA23" i="4"/>
  <c r="Z23" i="4"/>
  <c r="Z22" i="4" s="1"/>
  <c r="Y23" i="4"/>
  <c r="Y22" i="4" s="1"/>
  <c r="U23" i="4"/>
  <c r="R23" i="4"/>
  <c r="O23" i="4"/>
  <c r="L23" i="4"/>
  <c r="I23" i="4"/>
  <c r="H23" i="4"/>
  <c r="E23" i="4" s="1"/>
  <c r="G23" i="4"/>
  <c r="F23" i="4"/>
  <c r="AX22" i="4"/>
  <c r="AW22" i="4"/>
  <c r="AV22" i="4"/>
  <c r="AU22" i="4"/>
  <c r="AS22" i="4" s="1"/>
  <c r="AT22" i="4"/>
  <c r="AR22" i="4"/>
  <c r="AQ22" i="4"/>
  <c r="AP22" i="4" s="1"/>
  <c r="AL22" i="4"/>
  <c r="AK22" i="4"/>
  <c r="AJ22" i="4" s="1"/>
  <c r="AI22" i="4"/>
  <c r="AH22" i="4"/>
  <c r="AG22" i="4" s="1"/>
  <c r="AF22" i="4"/>
  <c r="AE22" i="4"/>
  <c r="AD22" i="4"/>
  <c r="AC22" i="4"/>
  <c r="AC15" i="4" s="1"/>
  <c r="AB22" i="4"/>
  <c r="AA22" i="4"/>
  <c r="W22" i="4"/>
  <c r="V22" i="4"/>
  <c r="U22" i="4" s="1"/>
  <c r="T22" i="4"/>
  <c r="S22" i="4"/>
  <c r="R22" i="4"/>
  <c r="Q22" i="4"/>
  <c r="O22" i="4" s="1"/>
  <c r="P22" i="4"/>
  <c r="N22" i="4"/>
  <c r="L22" i="4" s="1"/>
  <c r="M22" i="4"/>
  <c r="K22" i="4"/>
  <c r="J22" i="4"/>
  <c r="I22" i="4"/>
  <c r="H22" i="4"/>
  <c r="G22" i="4"/>
  <c r="F22" i="4" s="1"/>
  <c r="AV21" i="4"/>
  <c r="AS21" i="4"/>
  <c r="AP21" i="4"/>
  <c r="AO21" i="4"/>
  <c r="AN21" i="4"/>
  <c r="AM21" i="4"/>
  <c r="AJ21" i="4"/>
  <c r="AG21" i="4"/>
  <c r="AD21" i="4"/>
  <c r="AA21" i="4"/>
  <c r="Z21" i="4"/>
  <c r="Y21" i="4"/>
  <c r="D21" i="4" s="1"/>
  <c r="C21" i="4" s="1"/>
  <c r="X21" i="4"/>
  <c r="U21" i="4"/>
  <c r="R21" i="4"/>
  <c r="O21" i="4"/>
  <c r="L21" i="4"/>
  <c r="I21" i="4"/>
  <c r="H21" i="4"/>
  <c r="E21" i="4" s="1"/>
  <c r="G21" i="4"/>
  <c r="F21" i="4" s="1"/>
  <c r="AV20" i="4"/>
  <c r="AS20" i="4"/>
  <c r="AP20" i="4"/>
  <c r="AO20" i="4"/>
  <c r="AN20" i="4"/>
  <c r="AM20" i="4" s="1"/>
  <c r="AJ20" i="4"/>
  <c r="AG20" i="4"/>
  <c r="AD20" i="4"/>
  <c r="AA20" i="4"/>
  <c r="Z20" i="4"/>
  <c r="E20" i="4" s="1"/>
  <c r="Y20" i="4"/>
  <c r="X20" i="4" s="1"/>
  <c r="U20" i="4"/>
  <c r="R20" i="4"/>
  <c r="O20" i="4"/>
  <c r="L20" i="4"/>
  <c r="I20" i="4"/>
  <c r="H20" i="4"/>
  <c r="G20" i="4"/>
  <c r="F20" i="4"/>
  <c r="AV19" i="4"/>
  <c r="AS19" i="4"/>
  <c r="AP19" i="4"/>
  <c r="AO19" i="4"/>
  <c r="AN19" i="4"/>
  <c r="D19" i="4" s="1"/>
  <c r="AM19" i="4"/>
  <c r="AJ19" i="4"/>
  <c r="AG19" i="4"/>
  <c r="AD19" i="4"/>
  <c r="AA19" i="4"/>
  <c r="Z19" i="4"/>
  <c r="Y19" i="4"/>
  <c r="X19" i="4" s="1"/>
  <c r="U19" i="4"/>
  <c r="R19" i="4"/>
  <c r="O19" i="4"/>
  <c r="L19" i="4"/>
  <c r="I19" i="4"/>
  <c r="H19" i="4"/>
  <c r="E19" i="4" s="1"/>
  <c r="G19" i="4"/>
  <c r="F19" i="4"/>
  <c r="AV18" i="4"/>
  <c r="AS18" i="4"/>
  <c r="AP18" i="4"/>
  <c r="AO18" i="4"/>
  <c r="AO16" i="4" s="1"/>
  <c r="AN18" i="4"/>
  <c r="AJ18" i="4"/>
  <c r="AG18" i="4"/>
  <c r="AD18" i="4"/>
  <c r="AA18" i="4"/>
  <c r="Z18" i="4"/>
  <c r="Y18" i="4"/>
  <c r="X18" i="4" s="1"/>
  <c r="U18" i="4"/>
  <c r="R18" i="4"/>
  <c r="O18" i="4"/>
  <c r="L18" i="4"/>
  <c r="I18" i="4"/>
  <c r="H18" i="4"/>
  <c r="F18" i="4" s="1"/>
  <c r="G18" i="4"/>
  <c r="D18" i="4"/>
  <c r="AV17" i="4"/>
  <c r="AS17" i="4"/>
  <c r="AP17" i="4"/>
  <c r="AO17" i="4"/>
  <c r="AN17" i="4"/>
  <c r="AJ17" i="4"/>
  <c r="AG17" i="4"/>
  <c r="AD17" i="4"/>
  <c r="AA17" i="4"/>
  <c r="Z17" i="4"/>
  <c r="Y17" i="4"/>
  <c r="X17" i="4" s="1"/>
  <c r="U17" i="4"/>
  <c r="R17" i="4"/>
  <c r="O17" i="4"/>
  <c r="L17" i="4"/>
  <c r="I17" i="4"/>
  <c r="H17" i="4"/>
  <c r="G17" i="4"/>
  <c r="F17" i="4" s="1"/>
  <c r="AX16" i="4"/>
  <c r="AX15" i="4" s="1"/>
  <c r="AW16" i="4"/>
  <c r="AW15" i="4" s="1"/>
  <c r="AV16" i="4"/>
  <c r="AU16" i="4"/>
  <c r="AT16" i="4"/>
  <c r="AS16" i="4" s="1"/>
  <c r="AR16" i="4"/>
  <c r="AQ16" i="4"/>
  <c r="AP16" i="4"/>
  <c r="AL16" i="4"/>
  <c r="AK16" i="4"/>
  <c r="AJ16" i="4" s="1"/>
  <c r="AI16" i="4"/>
  <c r="AH16" i="4"/>
  <c r="AF16" i="4"/>
  <c r="AE16" i="4"/>
  <c r="AD16" i="4" s="1"/>
  <c r="AC16" i="4"/>
  <c r="AB16" i="4"/>
  <c r="AA16" i="4" s="1"/>
  <c r="W16" i="4"/>
  <c r="W15" i="4" s="1"/>
  <c r="V16" i="4"/>
  <c r="T16" i="4"/>
  <c r="T15" i="4" s="1"/>
  <c r="S16" i="4"/>
  <c r="S15" i="4" s="1"/>
  <c r="R15" i="4" s="1"/>
  <c r="R16" i="4"/>
  <c r="Q16" i="4"/>
  <c r="Q15" i="4" s="1"/>
  <c r="P16" i="4"/>
  <c r="P15" i="4" s="1"/>
  <c r="O15" i="4" s="1"/>
  <c r="N16" i="4"/>
  <c r="M16" i="4"/>
  <c r="L16" i="4"/>
  <c r="K16" i="4"/>
  <c r="J16" i="4"/>
  <c r="AR15" i="4"/>
  <c r="K15" i="4"/>
  <c r="J15" i="4"/>
  <c r="I15" i="4"/>
  <c r="AF57" i="3"/>
  <c r="AB57" i="3"/>
  <c r="F57" i="3"/>
  <c r="AF56" i="3"/>
  <c r="AB56" i="3"/>
  <c r="F56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AF54" i="3"/>
  <c r="AF52" i="3" s="1"/>
  <c r="AB54" i="3"/>
  <c r="AB52" i="3" s="1"/>
  <c r="F54" i="3"/>
  <c r="AF53" i="3"/>
  <c r="AB53" i="3"/>
  <c r="F53" i="3"/>
  <c r="AK52" i="3"/>
  <c r="AJ52" i="3"/>
  <c r="AI52" i="3"/>
  <c r="AH52" i="3"/>
  <c r="AG52" i="3"/>
  <c r="AE52" i="3"/>
  <c r="AD52" i="3"/>
  <c r="AC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F52" i="3" s="1"/>
  <c r="H52" i="3"/>
  <c r="G52" i="3"/>
  <c r="AF51" i="3"/>
  <c r="AB51" i="3"/>
  <c r="F51" i="3"/>
  <c r="AF50" i="3"/>
  <c r="AB50" i="3" s="1"/>
  <c r="AB49" i="3" s="1"/>
  <c r="F50" i="3"/>
  <c r="AK49" i="3"/>
  <c r="AJ49" i="3"/>
  <c r="AI49" i="3"/>
  <c r="AH49" i="3"/>
  <c r="AG49" i="3"/>
  <c r="AE49" i="3"/>
  <c r="AD49" i="3"/>
  <c r="AC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 s="1"/>
  <c r="AF48" i="3"/>
  <c r="AB48" i="3"/>
  <c r="F48" i="3"/>
  <c r="AF47" i="3"/>
  <c r="AF46" i="3" s="1"/>
  <c r="AB47" i="3"/>
  <c r="AB46" i="3" s="1"/>
  <c r="F47" i="3"/>
  <c r="AK46" i="3"/>
  <c r="AJ46" i="3"/>
  <c r="AI46" i="3"/>
  <c r="AH46" i="3"/>
  <c r="AG46" i="3"/>
  <c r="AE46" i="3"/>
  <c r="AD46" i="3"/>
  <c r="AC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F46" i="3" s="1"/>
  <c r="G46" i="3"/>
  <c r="AF45" i="3"/>
  <c r="AB45" i="3" s="1"/>
  <c r="F45" i="3"/>
  <c r="AF44" i="3"/>
  <c r="AF43" i="3" s="1"/>
  <c r="F44" i="3"/>
  <c r="AK43" i="3"/>
  <c r="AJ43" i="3"/>
  <c r="AI43" i="3"/>
  <c r="AH43" i="3"/>
  <c r="AG43" i="3"/>
  <c r="AE43" i="3"/>
  <c r="AD43" i="3"/>
  <c r="AC43" i="3"/>
  <c r="AA43" i="3"/>
  <c r="Z43" i="3"/>
  <c r="Y43" i="3"/>
  <c r="X43" i="3"/>
  <c r="W43" i="3"/>
  <c r="V43" i="3"/>
  <c r="U43" i="3"/>
  <c r="T43" i="3"/>
  <c r="S43" i="3"/>
  <c r="R43" i="3"/>
  <c r="Q43" i="3"/>
  <c r="P43" i="3"/>
  <c r="F43" i="3" s="1"/>
  <c r="O43" i="3"/>
  <c r="N43" i="3"/>
  <c r="M43" i="3"/>
  <c r="L43" i="3"/>
  <c r="K43" i="3"/>
  <c r="J43" i="3"/>
  <c r="I43" i="3"/>
  <c r="H43" i="3"/>
  <c r="G43" i="3"/>
  <c r="AF42" i="3"/>
  <c r="AB42" i="3"/>
  <c r="F42" i="3"/>
  <c r="AF41" i="3"/>
  <c r="AF40" i="3" s="1"/>
  <c r="AB41" i="3"/>
  <c r="AB40" i="3" s="1"/>
  <c r="F41" i="3"/>
  <c r="AK40" i="3"/>
  <c r="AJ40" i="3"/>
  <c r="AI40" i="3"/>
  <c r="AH40" i="3"/>
  <c r="AG40" i="3"/>
  <c r="AE40" i="3"/>
  <c r="AD40" i="3"/>
  <c r="AC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 s="1"/>
  <c r="AF39" i="3"/>
  <c r="AB39" i="3"/>
  <c r="F39" i="3"/>
  <c r="AF38" i="3"/>
  <c r="AB38" i="3"/>
  <c r="AB37" i="3" s="1"/>
  <c r="F38" i="3"/>
  <c r="AK37" i="3"/>
  <c r="AJ37" i="3"/>
  <c r="AI37" i="3"/>
  <c r="AH37" i="3"/>
  <c r="AG37" i="3"/>
  <c r="AF37" i="3"/>
  <c r="AE37" i="3"/>
  <c r="AD37" i="3"/>
  <c r="AC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F37" i="3" s="1"/>
  <c r="K37" i="3"/>
  <c r="J37" i="3"/>
  <c r="I37" i="3"/>
  <c r="H37" i="3"/>
  <c r="G37" i="3"/>
  <c r="AF36" i="3"/>
  <c r="AB36" i="3" s="1"/>
  <c r="F36" i="3"/>
  <c r="AF35" i="3"/>
  <c r="AB35" i="3" s="1"/>
  <c r="F35" i="3"/>
  <c r="AK34" i="3"/>
  <c r="AJ34" i="3"/>
  <c r="AI34" i="3"/>
  <c r="AH34" i="3"/>
  <c r="AG34" i="3"/>
  <c r="AE34" i="3"/>
  <c r="AD34" i="3"/>
  <c r="AC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 s="1"/>
  <c r="AF33" i="3"/>
  <c r="AB33" i="3"/>
  <c r="F33" i="3"/>
  <c r="AF32" i="3"/>
  <c r="AB32" i="3"/>
  <c r="F32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F31" i="3" s="1"/>
  <c r="G31" i="3"/>
  <c r="AF30" i="3"/>
  <c r="AB30" i="3" s="1"/>
  <c r="AB28" i="3" s="1"/>
  <c r="F30" i="3"/>
  <c r="AF29" i="3"/>
  <c r="AB29" i="3"/>
  <c r="F29" i="3"/>
  <c r="AK28" i="3"/>
  <c r="AJ28" i="3"/>
  <c r="AI28" i="3"/>
  <c r="AH28" i="3"/>
  <c r="AG28" i="3"/>
  <c r="AF28" i="3"/>
  <c r="AE28" i="3"/>
  <c r="AD28" i="3"/>
  <c r="AC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AF27" i="3"/>
  <c r="AB27" i="3"/>
  <c r="F27" i="3"/>
  <c r="AF26" i="3"/>
  <c r="AB26" i="3"/>
  <c r="F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F25" i="3" s="1"/>
  <c r="G25" i="3"/>
  <c r="AF24" i="3"/>
  <c r="AF22" i="3" s="1"/>
  <c r="AB24" i="3"/>
  <c r="AB21" i="3" s="1"/>
  <c r="F24" i="3"/>
  <c r="AF23" i="3"/>
  <c r="AB23" i="3"/>
  <c r="F23" i="3"/>
  <c r="AK22" i="3"/>
  <c r="AJ22" i="3"/>
  <c r="AI22" i="3"/>
  <c r="AH22" i="3"/>
  <c r="AG22" i="3"/>
  <c r="AE22" i="3"/>
  <c r="AD22" i="3"/>
  <c r="AC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F22" i="3" s="1"/>
  <c r="H22" i="3"/>
  <c r="G22" i="3"/>
  <c r="AK21" i="3"/>
  <c r="AJ21" i="3"/>
  <c r="AI21" i="3"/>
  <c r="AH21" i="3"/>
  <c r="AG21" i="3"/>
  <c r="AE21" i="3"/>
  <c r="AD21" i="3"/>
  <c r="AC21" i="3"/>
  <c r="AA21" i="3"/>
  <c r="Z21" i="3"/>
  <c r="Y21" i="3"/>
  <c r="X21" i="3"/>
  <c r="X19" i="3" s="1"/>
  <c r="W21" i="3"/>
  <c r="V21" i="3"/>
  <c r="U21" i="3"/>
  <c r="U19" i="3" s="1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 s="1"/>
  <c r="AK20" i="3"/>
  <c r="AK19" i="3" s="1"/>
  <c r="AJ20" i="3"/>
  <c r="AJ19" i="3" s="1"/>
  <c r="AI20" i="3"/>
  <c r="AI19" i="3" s="1"/>
  <c r="AH20" i="3"/>
  <c r="AH19" i="3" s="1"/>
  <c r="AG20" i="3"/>
  <c r="AG19" i="3" s="1"/>
  <c r="AE20" i="3"/>
  <c r="AE19" i="3" s="1"/>
  <c r="AD20" i="3"/>
  <c r="AD19" i="3" s="1"/>
  <c r="AC20" i="3"/>
  <c r="AA20" i="3"/>
  <c r="AA19" i="3" s="1"/>
  <c r="Z20" i="3"/>
  <c r="Z19" i="3" s="1"/>
  <c r="Y20" i="3"/>
  <c r="X20" i="3"/>
  <c r="W20" i="3"/>
  <c r="V20" i="3"/>
  <c r="U20" i="3"/>
  <c r="T20" i="3"/>
  <c r="S20" i="3"/>
  <c r="R20" i="3"/>
  <c r="Q20" i="3"/>
  <c r="Q19" i="3" s="1"/>
  <c r="P20" i="3"/>
  <c r="P19" i="3" s="1"/>
  <c r="O20" i="3"/>
  <c r="O19" i="3" s="1"/>
  <c r="N20" i="3"/>
  <c r="N19" i="3" s="1"/>
  <c r="M20" i="3"/>
  <c r="M19" i="3" s="1"/>
  <c r="L20" i="3"/>
  <c r="L19" i="3" s="1"/>
  <c r="K20" i="3"/>
  <c r="K19" i="3" s="1"/>
  <c r="J20" i="3"/>
  <c r="J19" i="3" s="1"/>
  <c r="I20" i="3"/>
  <c r="H20" i="3"/>
  <c r="G20" i="3"/>
  <c r="G19" i="3" s="1"/>
  <c r="F20" i="3"/>
  <c r="AC19" i="3"/>
  <c r="Y19" i="3"/>
  <c r="W19" i="3"/>
  <c r="V19" i="3"/>
  <c r="T19" i="3"/>
  <c r="S19" i="3"/>
  <c r="R19" i="3"/>
  <c r="I19" i="3"/>
  <c r="H19" i="3"/>
  <c r="E19" i="3"/>
  <c r="AJ51" i="16"/>
  <c r="AG51" i="16"/>
  <c r="AD51" i="16"/>
  <c r="AA51" i="16"/>
  <c r="X51" i="16"/>
  <c r="U51" i="16"/>
  <c r="R51" i="16"/>
  <c r="Q51" i="16"/>
  <c r="E51" i="16" s="1"/>
  <c r="P51" i="16"/>
  <c r="D51" i="16" s="1"/>
  <c r="C51" i="16" s="1"/>
  <c r="O51" i="16"/>
  <c r="L51" i="16"/>
  <c r="I51" i="16"/>
  <c r="F51" i="16"/>
  <c r="AJ50" i="16"/>
  <c r="AG50" i="16"/>
  <c r="AD50" i="16"/>
  <c r="AA50" i="16"/>
  <c r="X50" i="16"/>
  <c r="U50" i="16"/>
  <c r="R50" i="16"/>
  <c r="Q50" i="16"/>
  <c r="E50" i="16" s="1"/>
  <c r="P50" i="16"/>
  <c r="D50" i="16" s="1"/>
  <c r="C50" i="16" s="1"/>
  <c r="L50" i="16"/>
  <c r="I50" i="16"/>
  <c r="F50" i="16"/>
  <c r="AJ49" i="16"/>
  <c r="AG49" i="16"/>
  <c r="AD49" i="16"/>
  <c r="AA49" i="16"/>
  <c r="X49" i="16"/>
  <c r="U49" i="16"/>
  <c r="R49" i="16"/>
  <c r="Q49" i="16"/>
  <c r="E49" i="16" s="1"/>
  <c r="P49" i="16"/>
  <c r="D49" i="16" s="1"/>
  <c r="C49" i="16" s="1"/>
  <c r="O49" i="16"/>
  <c r="L49" i="16"/>
  <c r="I49" i="16"/>
  <c r="F49" i="16"/>
  <c r="AJ48" i="16"/>
  <c r="AG48" i="16"/>
  <c r="AD48" i="16"/>
  <c r="AA48" i="16"/>
  <c r="X48" i="16"/>
  <c r="U48" i="16"/>
  <c r="R48" i="16"/>
  <c r="Q48" i="16"/>
  <c r="O48" i="16" s="1"/>
  <c r="P48" i="16"/>
  <c r="L48" i="16"/>
  <c r="I48" i="16"/>
  <c r="F48" i="16"/>
  <c r="D48" i="16"/>
  <c r="AJ47" i="16"/>
  <c r="AG47" i="16"/>
  <c r="AD47" i="16"/>
  <c r="AA47" i="16"/>
  <c r="X47" i="16"/>
  <c r="U47" i="16"/>
  <c r="R47" i="16"/>
  <c r="Q47" i="16"/>
  <c r="E47" i="16" s="1"/>
  <c r="P47" i="16"/>
  <c r="O47" i="16" s="1"/>
  <c r="L47" i="16"/>
  <c r="I47" i="16"/>
  <c r="F47" i="16"/>
  <c r="AJ46" i="16"/>
  <c r="AG46" i="16"/>
  <c r="AD46" i="16"/>
  <c r="AA46" i="16"/>
  <c r="X46" i="16"/>
  <c r="U46" i="16"/>
  <c r="R46" i="16"/>
  <c r="Q46" i="16"/>
  <c r="E46" i="16" s="1"/>
  <c r="P46" i="16"/>
  <c r="O46" i="16"/>
  <c r="L46" i="16"/>
  <c r="I46" i="16"/>
  <c r="F46" i="16"/>
  <c r="D46" i="16"/>
  <c r="C46" i="16" s="1"/>
  <c r="AJ45" i="16"/>
  <c r="AG45" i="16"/>
  <c r="AD45" i="16"/>
  <c r="AA45" i="16"/>
  <c r="X45" i="16"/>
  <c r="U45" i="16"/>
  <c r="R45" i="16"/>
  <c r="Q45" i="16"/>
  <c r="E45" i="16" s="1"/>
  <c r="P45" i="16"/>
  <c r="D45" i="16" s="1"/>
  <c r="L45" i="16"/>
  <c r="I45" i="16"/>
  <c r="F45" i="16"/>
  <c r="AJ44" i="16"/>
  <c r="AG44" i="16"/>
  <c r="AD44" i="16"/>
  <c r="AA44" i="16"/>
  <c r="X44" i="16"/>
  <c r="U44" i="16"/>
  <c r="R44" i="16"/>
  <c r="Q44" i="16"/>
  <c r="E44" i="16" s="1"/>
  <c r="P44" i="16"/>
  <c r="D44" i="16" s="1"/>
  <c r="L44" i="16"/>
  <c r="I44" i="16"/>
  <c r="F44" i="16"/>
  <c r="AJ43" i="16"/>
  <c r="AG43" i="16"/>
  <c r="AD43" i="16"/>
  <c r="AA43" i="16"/>
  <c r="X43" i="16"/>
  <c r="U43" i="16"/>
  <c r="R43" i="16"/>
  <c r="Q43" i="16"/>
  <c r="P43" i="16"/>
  <c r="O43" i="16"/>
  <c r="L43" i="16"/>
  <c r="I43" i="16"/>
  <c r="F43" i="16"/>
  <c r="E43" i="16"/>
  <c r="D43" i="16"/>
  <c r="C43" i="16" s="1"/>
  <c r="AJ42" i="16"/>
  <c r="AG42" i="16"/>
  <c r="AD42" i="16"/>
  <c r="AA42" i="16"/>
  <c r="X42" i="16"/>
  <c r="U42" i="16"/>
  <c r="R42" i="16"/>
  <c r="Q42" i="16"/>
  <c r="P42" i="16"/>
  <c r="L42" i="16"/>
  <c r="I42" i="16"/>
  <c r="F42" i="16"/>
  <c r="E42" i="16"/>
  <c r="D42" i="16"/>
  <c r="C42" i="16"/>
  <c r="AJ41" i="16"/>
  <c r="AJ39" i="16" s="1"/>
  <c r="AG41" i="16"/>
  <c r="AD41" i="16"/>
  <c r="AA41" i="16"/>
  <c r="AA39" i="16" s="1"/>
  <c r="X41" i="16"/>
  <c r="U41" i="16"/>
  <c r="R41" i="16"/>
  <c r="Q41" i="16"/>
  <c r="E41" i="16" s="1"/>
  <c r="P41" i="16"/>
  <c r="D41" i="16" s="1"/>
  <c r="C41" i="16" s="1"/>
  <c r="O41" i="16"/>
  <c r="L41" i="16"/>
  <c r="I41" i="16"/>
  <c r="F41" i="16"/>
  <c r="AJ40" i="16"/>
  <c r="AG40" i="16"/>
  <c r="AD40" i="16"/>
  <c r="AA40" i="16"/>
  <c r="X40" i="16"/>
  <c r="U40" i="16"/>
  <c r="U39" i="16" s="1"/>
  <c r="R40" i="16"/>
  <c r="Q40" i="16"/>
  <c r="E40" i="16" s="1"/>
  <c r="P40" i="16"/>
  <c r="D40" i="16" s="1"/>
  <c r="L40" i="16"/>
  <c r="I40" i="16"/>
  <c r="F40" i="16"/>
  <c r="AL39" i="16"/>
  <c r="AK39" i="16"/>
  <c r="AI39" i="16"/>
  <c r="AH39" i="16"/>
  <c r="AF39" i="16"/>
  <c r="AE39" i="16"/>
  <c r="AC39" i="16"/>
  <c r="AB39" i="16"/>
  <c r="Z39" i="16"/>
  <c r="Y39" i="16"/>
  <c r="W39" i="16"/>
  <c r="V39" i="16"/>
  <c r="T39" i="16"/>
  <c r="S39" i="16"/>
  <c r="N39" i="16"/>
  <c r="M39" i="16"/>
  <c r="K39" i="16"/>
  <c r="J39" i="16"/>
  <c r="H39" i="16"/>
  <c r="G39" i="16"/>
  <c r="AJ38" i="16"/>
  <c r="AG38" i="16"/>
  <c r="AD38" i="16"/>
  <c r="AA38" i="16"/>
  <c r="X38" i="16"/>
  <c r="U38" i="16"/>
  <c r="R38" i="16"/>
  <c r="Q38" i="16"/>
  <c r="P38" i="16"/>
  <c r="O38" i="16"/>
  <c r="L38" i="16"/>
  <c r="I38" i="16"/>
  <c r="I35" i="16" s="1"/>
  <c r="F38" i="16"/>
  <c r="E38" i="16"/>
  <c r="C38" i="16" s="1"/>
  <c r="D38" i="16"/>
  <c r="AJ37" i="16"/>
  <c r="AG37" i="16"/>
  <c r="AD37" i="16"/>
  <c r="AA37" i="16"/>
  <c r="X37" i="16"/>
  <c r="U37" i="16"/>
  <c r="R37" i="16"/>
  <c r="Q37" i="16"/>
  <c r="E37" i="16" s="1"/>
  <c r="P37" i="16"/>
  <c r="O37" i="16" s="1"/>
  <c r="L37" i="16"/>
  <c r="I37" i="16"/>
  <c r="F37" i="16"/>
  <c r="D37" i="16"/>
  <c r="AJ36" i="16"/>
  <c r="AG36" i="16"/>
  <c r="AG35" i="16" s="1"/>
  <c r="AD36" i="16"/>
  <c r="AA36" i="16"/>
  <c r="X36" i="16"/>
  <c r="X35" i="16" s="1"/>
  <c r="U36" i="16"/>
  <c r="U35" i="16" s="1"/>
  <c r="R36" i="16"/>
  <c r="R35" i="16" s="1"/>
  <c r="Q36" i="16"/>
  <c r="Q35" i="16" s="1"/>
  <c r="P36" i="16"/>
  <c r="O36" i="16" s="1"/>
  <c r="L36" i="16"/>
  <c r="L35" i="16" s="1"/>
  <c r="I36" i="16"/>
  <c r="F36" i="16"/>
  <c r="AL35" i="16"/>
  <c r="AK35" i="16"/>
  <c r="AI35" i="16"/>
  <c r="AH35" i="16"/>
  <c r="AF35" i="16"/>
  <c r="AE35" i="16"/>
  <c r="AD35" i="16"/>
  <c r="AC35" i="16"/>
  <c r="AB35" i="16"/>
  <c r="Z35" i="16"/>
  <c r="Y35" i="16"/>
  <c r="W35" i="16"/>
  <c r="V35" i="16"/>
  <c r="T35" i="16"/>
  <c r="S35" i="16"/>
  <c r="N35" i="16"/>
  <c r="M35" i="16"/>
  <c r="K35" i="16"/>
  <c r="J35" i="16"/>
  <c r="H35" i="16"/>
  <c r="G35" i="16"/>
  <c r="AJ34" i="16"/>
  <c r="AG34" i="16"/>
  <c r="AD34" i="16"/>
  <c r="AA34" i="16"/>
  <c r="X34" i="16"/>
  <c r="U34" i="16"/>
  <c r="R34" i="16"/>
  <c r="Q34" i="16"/>
  <c r="E34" i="16" s="1"/>
  <c r="P34" i="16"/>
  <c r="D34" i="16" s="1"/>
  <c r="C34" i="16" s="1"/>
  <c r="L34" i="16"/>
  <c r="I34" i="16"/>
  <c r="F34" i="16"/>
  <c r="AJ33" i="16"/>
  <c r="AG33" i="16"/>
  <c r="AD33" i="16"/>
  <c r="AA33" i="16"/>
  <c r="X33" i="16"/>
  <c r="U33" i="16"/>
  <c r="R33" i="16"/>
  <c r="Q33" i="16"/>
  <c r="E33" i="16" s="1"/>
  <c r="P33" i="16"/>
  <c r="D33" i="16" s="1"/>
  <c r="O33" i="16"/>
  <c r="L33" i="16"/>
  <c r="I33" i="16"/>
  <c r="F33" i="16"/>
  <c r="AJ32" i="16"/>
  <c r="AG32" i="16"/>
  <c r="AD32" i="16"/>
  <c r="AA32" i="16"/>
  <c r="X32" i="16"/>
  <c r="U32" i="16"/>
  <c r="R32" i="16"/>
  <c r="Q32" i="16"/>
  <c r="P32" i="16"/>
  <c r="O32" i="16" s="1"/>
  <c r="L32" i="16"/>
  <c r="I32" i="16"/>
  <c r="F32" i="16"/>
  <c r="E32" i="16"/>
  <c r="D32" i="16"/>
  <c r="C32" i="16" s="1"/>
  <c r="AJ31" i="16"/>
  <c r="AG31" i="16"/>
  <c r="AD31" i="16"/>
  <c r="AA31" i="16"/>
  <c r="X31" i="16"/>
  <c r="U31" i="16"/>
  <c r="R31" i="16"/>
  <c r="Q31" i="16"/>
  <c r="E31" i="16" s="1"/>
  <c r="P31" i="16"/>
  <c r="O31" i="16"/>
  <c r="L31" i="16"/>
  <c r="I31" i="16"/>
  <c r="F31" i="16"/>
  <c r="D31" i="16"/>
  <c r="AJ30" i="16"/>
  <c r="AG30" i="16"/>
  <c r="AD30" i="16"/>
  <c r="AA30" i="16"/>
  <c r="AA27" i="16" s="1"/>
  <c r="X30" i="16"/>
  <c r="U30" i="16"/>
  <c r="R30" i="16"/>
  <c r="Q30" i="16"/>
  <c r="E30" i="16" s="1"/>
  <c r="P30" i="16"/>
  <c r="D30" i="16" s="1"/>
  <c r="C30" i="16" s="1"/>
  <c r="L30" i="16"/>
  <c r="I30" i="16"/>
  <c r="F30" i="16"/>
  <c r="AJ29" i="16"/>
  <c r="AG29" i="16"/>
  <c r="AD29" i="16"/>
  <c r="AA29" i="16"/>
  <c r="X29" i="16"/>
  <c r="U29" i="16"/>
  <c r="R29" i="16"/>
  <c r="Q29" i="16"/>
  <c r="E29" i="16" s="1"/>
  <c r="P29" i="16"/>
  <c r="D29" i="16" s="1"/>
  <c r="C29" i="16" s="1"/>
  <c r="O29" i="16"/>
  <c r="L29" i="16"/>
  <c r="I29" i="16"/>
  <c r="F29" i="16"/>
  <c r="AJ28" i="16"/>
  <c r="AG28" i="16"/>
  <c r="AD28" i="16"/>
  <c r="AA28" i="16"/>
  <c r="X28" i="16"/>
  <c r="U28" i="16"/>
  <c r="R28" i="16"/>
  <c r="R27" i="16" s="1"/>
  <c r="Q28" i="16"/>
  <c r="E28" i="16" s="1"/>
  <c r="C28" i="16" s="1"/>
  <c r="P28" i="16"/>
  <c r="O28" i="16"/>
  <c r="L28" i="16"/>
  <c r="I28" i="16"/>
  <c r="F28" i="16"/>
  <c r="D28" i="16"/>
  <c r="AL27" i="16"/>
  <c r="AK27" i="16"/>
  <c r="AI27" i="16"/>
  <c r="AH27" i="16"/>
  <c r="AF27" i="16"/>
  <c r="AE27" i="16"/>
  <c r="AC27" i="16"/>
  <c r="AB27" i="16"/>
  <c r="Z27" i="16"/>
  <c r="Y27" i="16"/>
  <c r="W27" i="16"/>
  <c r="V27" i="16"/>
  <c r="T27" i="16"/>
  <c r="S27" i="16"/>
  <c r="N27" i="16"/>
  <c r="M27" i="16"/>
  <c r="K27" i="16"/>
  <c r="J27" i="16"/>
  <c r="H27" i="16"/>
  <c r="G27" i="16"/>
  <c r="AJ26" i="16"/>
  <c r="AG26" i="16"/>
  <c r="AD26" i="16"/>
  <c r="AA26" i="16"/>
  <c r="X26" i="16"/>
  <c r="U26" i="16"/>
  <c r="R26" i="16"/>
  <c r="Q26" i="16"/>
  <c r="O26" i="16" s="1"/>
  <c r="P26" i="16"/>
  <c r="L26" i="16"/>
  <c r="I26" i="16"/>
  <c r="F26" i="16"/>
  <c r="D26" i="16"/>
  <c r="AJ25" i="16"/>
  <c r="AG25" i="16"/>
  <c r="AD25" i="16"/>
  <c r="AA25" i="16"/>
  <c r="X25" i="16"/>
  <c r="U25" i="16"/>
  <c r="R25" i="16"/>
  <c r="Q25" i="16"/>
  <c r="E25" i="16" s="1"/>
  <c r="P25" i="16"/>
  <c r="D25" i="16" s="1"/>
  <c r="C25" i="16" s="1"/>
  <c r="L25" i="16"/>
  <c r="I25" i="16"/>
  <c r="F25" i="16"/>
  <c r="AJ24" i="16"/>
  <c r="AG24" i="16"/>
  <c r="AD24" i="16"/>
  <c r="AA24" i="16"/>
  <c r="X24" i="16"/>
  <c r="U24" i="16"/>
  <c r="R24" i="16"/>
  <c r="Q24" i="16"/>
  <c r="P24" i="16"/>
  <c r="D24" i="16" s="1"/>
  <c r="O24" i="16"/>
  <c r="L24" i="16"/>
  <c r="I24" i="16"/>
  <c r="F24" i="16"/>
  <c r="AJ23" i="16"/>
  <c r="AG23" i="16"/>
  <c r="AD23" i="16"/>
  <c r="AA23" i="16"/>
  <c r="X23" i="16"/>
  <c r="U23" i="16"/>
  <c r="R23" i="16"/>
  <c r="Q23" i="16"/>
  <c r="O23" i="16" s="1"/>
  <c r="P23" i="16"/>
  <c r="L23" i="16"/>
  <c r="I23" i="16"/>
  <c r="F23" i="16"/>
  <c r="D23" i="16"/>
  <c r="AJ22" i="16"/>
  <c r="AG22" i="16"/>
  <c r="AD22" i="16"/>
  <c r="AA22" i="16"/>
  <c r="X22" i="16"/>
  <c r="U22" i="16"/>
  <c r="R22" i="16"/>
  <c r="Q22" i="16"/>
  <c r="E22" i="16" s="1"/>
  <c r="P22" i="16"/>
  <c r="O22" i="16" s="1"/>
  <c r="L22" i="16"/>
  <c r="I22" i="16"/>
  <c r="F22" i="16"/>
  <c r="AJ21" i="16"/>
  <c r="AG21" i="16"/>
  <c r="AD21" i="16"/>
  <c r="AA21" i="16"/>
  <c r="X21" i="16"/>
  <c r="U21" i="16"/>
  <c r="R21" i="16"/>
  <c r="Q21" i="16"/>
  <c r="P21" i="16"/>
  <c r="D21" i="16" s="1"/>
  <c r="C21" i="16" s="1"/>
  <c r="O21" i="16"/>
  <c r="L21" i="16"/>
  <c r="I21" i="16"/>
  <c r="F21" i="16"/>
  <c r="E21" i="16"/>
  <c r="AL20" i="16"/>
  <c r="AK20" i="16"/>
  <c r="AI20" i="16"/>
  <c r="AH20" i="16"/>
  <c r="AF20" i="16"/>
  <c r="AE20" i="16"/>
  <c r="AC20" i="16"/>
  <c r="AB20" i="16"/>
  <c r="Z20" i="16"/>
  <c r="Y20" i="16"/>
  <c r="W20" i="16"/>
  <c r="V20" i="16"/>
  <c r="T20" i="16"/>
  <c r="S20" i="16"/>
  <c r="N20" i="16"/>
  <c r="M20" i="16"/>
  <c r="K20" i="16"/>
  <c r="J20" i="16"/>
  <c r="J13" i="16" s="1"/>
  <c r="H20" i="16"/>
  <c r="G20" i="16"/>
  <c r="AJ19" i="16"/>
  <c r="AG19" i="16"/>
  <c r="AD19" i="16"/>
  <c r="AA19" i="16"/>
  <c r="X19" i="16"/>
  <c r="U19" i="16"/>
  <c r="R19" i="16"/>
  <c r="Q19" i="16"/>
  <c r="P19" i="16"/>
  <c r="L19" i="16"/>
  <c r="I19" i="16"/>
  <c r="F19" i="16"/>
  <c r="E19" i="16"/>
  <c r="AJ18" i="16"/>
  <c r="AG18" i="16"/>
  <c r="AD18" i="16"/>
  <c r="AA18" i="16"/>
  <c r="X18" i="16"/>
  <c r="U18" i="16"/>
  <c r="R18" i="16"/>
  <c r="Q18" i="16"/>
  <c r="P18" i="16"/>
  <c r="D18" i="16" s="1"/>
  <c r="L18" i="16"/>
  <c r="I18" i="16"/>
  <c r="F18" i="16"/>
  <c r="AJ17" i="16"/>
  <c r="AG17" i="16"/>
  <c r="AD17" i="16"/>
  <c r="AA17" i="16"/>
  <c r="X17" i="16"/>
  <c r="U17" i="16"/>
  <c r="R17" i="16"/>
  <c r="Q17" i="16"/>
  <c r="P17" i="16"/>
  <c r="D17" i="16" s="1"/>
  <c r="O17" i="16"/>
  <c r="L17" i="16"/>
  <c r="I17" i="16"/>
  <c r="I14" i="16" s="1"/>
  <c r="F17" i="16"/>
  <c r="F14" i="16" s="1"/>
  <c r="E17" i="16"/>
  <c r="AJ16" i="16"/>
  <c r="AG16" i="16"/>
  <c r="AD16" i="16"/>
  <c r="AA16" i="16"/>
  <c r="X16" i="16"/>
  <c r="U16" i="16"/>
  <c r="R16" i="16"/>
  <c r="Q16" i="16"/>
  <c r="P16" i="16"/>
  <c r="L16" i="16"/>
  <c r="I16" i="16"/>
  <c r="F16" i="16"/>
  <c r="E16" i="16"/>
  <c r="D16" i="16"/>
  <c r="C16" i="16"/>
  <c r="AJ15" i="16"/>
  <c r="AG15" i="16"/>
  <c r="AD15" i="16"/>
  <c r="AA15" i="16"/>
  <c r="AA14" i="16" s="1"/>
  <c r="X15" i="16"/>
  <c r="U15" i="16"/>
  <c r="R15" i="16"/>
  <c r="Q15" i="16"/>
  <c r="E15" i="16" s="1"/>
  <c r="P15" i="16"/>
  <c r="D15" i="16" s="1"/>
  <c r="L15" i="16"/>
  <c r="I15" i="16"/>
  <c r="F15" i="16"/>
  <c r="AL14" i="16"/>
  <c r="AK14" i="16"/>
  <c r="AI14" i="16"/>
  <c r="AH14" i="16"/>
  <c r="AF14" i="16"/>
  <c r="AE14" i="16"/>
  <c r="AC14" i="16"/>
  <c r="AC13" i="16" s="1"/>
  <c r="AB14" i="16"/>
  <c r="Z14" i="16"/>
  <c r="Y14" i="16"/>
  <c r="Y13" i="16" s="1"/>
  <c r="W14" i="16"/>
  <c r="W13" i="16" s="1"/>
  <c r="V14" i="16"/>
  <c r="V13" i="16" s="1"/>
  <c r="T14" i="16"/>
  <c r="S14" i="16"/>
  <c r="N14" i="16"/>
  <c r="M14" i="16"/>
  <c r="K14" i="16"/>
  <c r="J14" i="16"/>
  <c r="H14" i="16"/>
  <c r="G14" i="16"/>
  <c r="F47" i="15"/>
  <c r="C47" i="15"/>
  <c r="F46" i="15"/>
  <c r="C46" i="15"/>
  <c r="F45" i="15"/>
  <c r="C45" i="15"/>
  <c r="F44" i="15"/>
  <c r="C44" i="15"/>
  <c r="F43" i="15"/>
  <c r="C43" i="15"/>
  <c r="F42" i="15"/>
  <c r="C42" i="15"/>
  <c r="F41" i="15"/>
  <c r="C41" i="15"/>
  <c r="F40" i="15"/>
  <c r="C40" i="15"/>
  <c r="F39" i="15"/>
  <c r="C39" i="15"/>
  <c r="F38" i="15"/>
  <c r="C38" i="15"/>
  <c r="F37" i="15"/>
  <c r="C37" i="15"/>
  <c r="C35" i="15" s="1"/>
  <c r="F36" i="15"/>
  <c r="F35" i="15" s="1"/>
  <c r="C36" i="15"/>
  <c r="H35" i="15"/>
  <c r="G35" i="15"/>
  <c r="E35" i="15"/>
  <c r="D35" i="15"/>
  <c r="F34" i="15"/>
  <c r="C34" i="15"/>
  <c r="F33" i="15"/>
  <c r="C33" i="15"/>
  <c r="F32" i="15"/>
  <c r="F31" i="15" s="1"/>
  <c r="C32" i="15"/>
  <c r="H31" i="15"/>
  <c r="G31" i="15"/>
  <c r="E31" i="15"/>
  <c r="D31" i="15"/>
  <c r="C31" i="15"/>
  <c r="F30" i="15"/>
  <c r="C30" i="15"/>
  <c r="F29" i="15"/>
  <c r="C29" i="15"/>
  <c r="F28" i="15"/>
  <c r="C28" i="15"/>
  <c r="F27" i="15"/>
  <c r="C27" i="15"/>
  <c r="F26" i="15"/>
  <c r="C26" i="15"/>
  <c r="F25" i="15"/>
  <c r="C25" i="15"/>
  <c r="F24" i="15"/>
  <c r="F23" i="15" s="1"/>
  <c r="C24" i="15"/>
  <c r="H23" i="15"/>
  <c r="H9" i="15" s="1"/>
  <c r="G23" i="15"/>
  <c r="E23" i="15"/>
  <c r="E9" i="15" s="1"/>
  <c r="D23" i="15"/>
  <c r="D9" i="15" s="1"/>
  <c r="C23" i="15"/>
  <c r="F22" i="15"/>
  <c r="F16" i="15" s="1"/>
  <c r="C22" i="15"/>
  <c r="F21" i="15"/>
  <c r="C21" i="15"/>
  <c r="F20" i="15"/>
  <c r="C20" i="15"/>
  <c r="F19" i="15"/>
  <c r="C19" i="15"/>
  <c r="F18" i="15"/>
  <c r="C18" i="15"/>
  <c r="F17" i="15"/>
  <c r="C17" i="15"/>
  <c r="C16" i="15" s="1"/>
  <c r="H16" i="15"/>
  <c r="G16" i="15"/>
  <c r="E16" i="15"/>
  <c r="D16" i="15"/>
  <c r="F15" i="15"/>
  <c r="C15" i="15"/>
  <c r="C10" i="15" s="1"/>
  <c r="F14" i="15"/>
  <c r="C14" i="15"/>
  <c r="F13" i="15"/>
  <c r="C13" i="15"/>
  <c r="F12" i="15"/>
  <c r="C12" i="15"/>
  <c r="F11" i="15"/>
  <c r="C11" i="15"/>
  <c r="H10" i="15"/>
  <c r="G10" i="15"/>
  <c r="E10" i="15"/>
  <c r="D10" i="15"/>
  <c r="G9" i="15"/>
  <c r="H52" i="14"/>
  <c r="C52" i="14"/>
  <c r="H51" i="14"/>
  <c r="C51" i="14"/>
  <c r="H50" i="14"/>
  <c r="C50" i="14"/>
  <c r="H49" i="14"/>
  <c r="C49" i="14"/>
  <c r="H48" i="14"/>
  <c r="C48" i="14"/>
  <c r="H47" i="14"/>
  <c r="C47" i="14"/>
  <c r="H46" i="14"/>
  <c r="C46" i="14"/>
  <c r="H45" i="14"/>
  <c r="C45" i="14"/>
  <c r="H44" i="14"/>
  <c r="C44" i="14"/>
  <c r="H43" i="14"/>
  <c r="C43" i="14"/>
  <c r="H42" i="14"/>
  <c r="C42" i="14"/>
  <c r="H41" i="14"/>
  <c r="C41" i="14"/>
  <c r="G40" i="14"/>
  <c r="F40" i="14"/>
  <c r="E40" i="14"/>
  <c r="D40" i="14"/>
  <c r="H39" i="14"/>
  <c r="C39" i="14"/>
  <c r="H38" i="14"/>
  <c r="C38" i="14"/>
  <c r="H37" i="14"/>
  <c r="C37" i="14"/>
  <c r="G36" i="14"/>
  <c r="G14" i="14" s="1"/>
  <c r="F36" i="14"/>
  <c r="E36" i="14"/>
  <c r="D36" i="14"/>
  <c r="H35" i="14"/>
  <c r="C35" i="14"/>
  <c r="H34" i="14"/>
  <c r="C34" i="14"/>
  <c r="H33" i="14"/>
  <c r="C33" i="14"/>
  <c r="H32" i="14"/>
  <c r="C32" i="14"/>
  <c r="H31" i="14"/>
  <c r="C31" i="14"/>
  <c r="H30" i="14"/>
  <c r="C30" i="14"/>
  <c r="H29" i="14"/>
  <c r="C29" i="14"/>
  <c r="G28" i="14"/>
  <c r="F28" i="14"/>
  <c r="E28" i="14"/>
  <c r="D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G21" i="14"/>
  <c r="F21" i="14"/>
  <c r="E21" i="14"/>
  <c r="D21" i="14"/>
  <c r="H20" i="14"/>
  <c r="C20" i="14"/>
  <c r="H19" i="14"/>
  <c r="C19" i="14"/>
  <c r="H18" i="14"/>
  <c r="C18" i="14"/>
  <c r="H17" i="14"/>
  <c r="C17" i="14"/>
  <c r="H16" i="14"/>
  <c r="C16" i="14"/>
  <c r="G15" i="14"/>
  <c r="F15" i="14"/>
  <c r="E15" i="14"/>
  <c r="D15" i="14"/>
  <c r="CF58" i="13"/>
  <c r="CC58" i="13"/>
  <c r="BZ58" i="13"/>
  <c r="BW58" i="13"/>
  <c r="BT58" i="13"/>
  <c r="BS58" i="13"/>
  <c r="BE58" i="13" s="1"/>
  <c r="BR58" i="13"/>
  <c r="BD58" i="13" s="1"/>
  <c r="BC58" i="13" s="1"/>
  <c r="BQ58" i="13"/>
  <c r="BL58" i="13"/>
  <c r="BI58" i="13"/>
  <c r="BF58" i="13"/>
  <c r="AZ58" i="13"/>
  <c r="AU58" i="13"/>
  <c r="AR58" i="13"/>
  <c r="AO58" i="13"/>
  <c r="AL58" i="13"/>
  <c r="AI58" i="13"/>
  <c r="AF58" i="13"/>
  <c r="AC58" i="13"/>
  <c r="Z58" i="13"/>
  <c r="U58" i="13"/>
  <c r="R58" i="13"/>
  <c r="O58" i="13"/>
  <c r="L58" i="13"/>
  <c r="K58" i="13"/>
  <c r="J58" i="13"/>
  <c r="I58" i="13" s="1"/>
  <c r="F58" i="13"/>
  <c r="C58" i="13"/>
  <c r="CF57" i="13"/>
  <c r="CC57" i="13"/>
  <c r="BZ57" i="13"/>
  <c r="BW57" i="13"/>
  <c r="BT57" i="13"/>
  <c r="BS57" i="13"/>
  <c r="BR57" i="13"/>
  <c r="BQ57" i="13"/>
  <c r="BL57" i="13"/>
  <c r="BI57" i="13"/>
  <c r="BF57" i="13"/>
  <c r="BE57" i="13"/>
  <c r="BC57" i="13" s="1"/>
  <c r="BD57" i="13"/>
  <c r="AZ57" i="13"/>
  <c r="AU57" i="13"/>
  <c r="AR57" i="13"/>
  <c r="AO57" i="13"/>
  <c r="AL57" i="13"/>
  <c r="AI57" i="13"/>
  <c r="AF57" i="13"/>
  <c r="AC57" i="13"/>
  <c r="Z57" i="13"/>
  <c r="U57" i="13"/>
  <c r="R57" i="13"/>
  <c r="O57" i="13"/>
  <c r="L57" i="13"/>
  <c r="K57" i="13"/>
  <c r="J57" i="13"/>
  <c r="F57" i="13"/>
  <c r="C57" i="13"/>
  <c r="CF56" i="13"/>
  <c r="CC56" i="13"/>
  <c r="BZ56" i="13"/>
  <c r="BW56" i="13"/>
  <c r="BT56" i="13"/>
  <c r="BS56" i="13"/>
  <c r="BE56" i="13" s="1"/>
  <c r="BR56" i="13"/>
  <c r="BQ56" i="13" s="1"/>
  <c r="BL56" i="13"/>
  <c r="BI56" i="13"/>
  <c r="BF56" i="13"/>
  <c r="AZ56" i="13"/>
  <c r="AU56" i="13"/>
  <c r="AR56" i="13"/>
  <c r="AO56" i="13"/>
  <c r="AL56" i="13"/>
  <c r="AI56" i="13"/>
  <c r="AF56" i="13"/>
  <c r="AC56" i="13"/>
  <c r="Z56" i="13"/>
  <c r="U56" i="13"/>
  <c r="R56" i="13"/>
  <c r="O56" i="13"/>
  <c r="L56" i="13"/>
  <c r="K56" i="13"/>
  <c r="J56" i="13"/>
  <c r="I56" i="13" s="1"/>
  <c r="F56" i="13"/>
  <c r="C56" i="13"/>
  <c r="CF55" i="13"/>
  <c r="CC55" i="13"/>
  <c r="BZ55" i="13"/>
  <c r="BW55" i="13"/>
  <c r="BT55" i="13"/>
  <c r="BS55" i="13"/>
  <c r="BR55" i="13"/>
  <c r="BQ55" i="13"/>
  <c r="BL55" i="13"/>
  <c r="BI55" i="13"/>
  <c r="BF55" i="13"/>
  <c r="BE55" i="13"/>
  <c r="BD55" i="13"/>
  <c r="AZ55" i="13"/>
  <c r="AU55" i="13"/>
  <c r="AR55" i="13"/>
  <c r="AO55" i="13"/>
  <c r="AL55" i="13"/>
  <c r="AI55" i="13"/>
  <c r="AF55" i="13"/>
  <c r="AC55" i="13"/>
  <c r="Z55" i="13"/>
  <c r="U55" i="13"/>
  <c r="R55" i="13"/>
  <c r="O55" i="13"/>
  <c r="L55" i="13"/>
  <c r="K55" i="13"/>
  <c r="J55" i="13"/>
  <c r="I55" i="13"/>
  <c r="F55" i="13"/>
  <c r="C55" i="13"/>
  <c r="CF54" i="13"/>
  <c r="CC54" i="13"/>
  <c r="BZ54" i="13"/>
  <c r="BW54" i="13"/>
  <c r="BT54" i="13"/>
  <c r="BS54" i="13"/>
  <c r="BE54" i="13" s="1"/>
  <c r="BR54" i="13"/>
  <c r="BQ54" i="13" s="1"/>
  <c r="BL54" i="13"/>
  <c r="BI54" i="13"/>
  <c r="BF54" i="13"/>
  <c r="AZ54" i="13"/>
  <c r="AU54" i="13"/>
  <c r="AR54" i="13"/>
  <c r="AO54" i="13"/>
  <c r="AL54" i="13"/>
  <c r="AI54" i="13"/>
  <c r="AF54" i="13"/>
  <c r="AC54" i="13"/>
  <c r="Z54" i="13"/>
  <c r="U54" i="13"/>
  <c r="R54" i="13"/>
  <c r="O54" i="13"/>
  <c r="L54" i="13"/>
  <c r="K54" i="13"/>
  <c r="J54" i="13"/>
  <c r="F54" i="13"/>
  <c r="C54" i="13"/>
  <c r="CF53" i="13"/>
  <c r="CC53" i="13"/>
  <c r="BZ53" i="13"/>
  <c r="BW53" i="13"/>
  <c r="BT53" i="13"/>
  <c r="BS53" i="13"/>
  <c r="BE53" i="13" s="1"/>
  <c r="BR53" i="13"/>
  <c r="BD53" i="13" s="1"/>
  <c r="BC53" i="13" s="1"/>
  <c r="BL53" i="13"/>
  <c r="BI53" i="13"/>
  <c r="BF53" i="13"/>
  <c r="AZ53" i="13"/>
  <c r="AU53" i="13"/>
  <c r="AR53" i="13"/>
  <c r="AO53" i="13"/>
  <c r="AL53" i="13"/>
  <c r="AI53" i="13"/>
  <c r="AF53" i="13"/>
  <c r="AC53" i="13"/>
  <c r="Z53" i="13"/>
  <c r="U53" i="13"/>
  <c r="R53" i="13"/>
  <c r="O53" i="13"/>
  <c r="L53" i="13"/>
  <c r="K53" i="13"/>
  <c r="J53" i="13"/>
  <c r="I53" i="13" s="1"/>
  <c r="F53" i="13"/>
  <c r="C53" i="13"/>
  <c r="CF52" i="13"/>
  <c r="CC52" i="13"/>
  <c r="BZ52" i="13"/>
  <c r="BW52" i="13"/>
  <c r="BT52" i="13"/>
  <c r="BS52" i="13"/>
  <c r="BR52" i="13"/>
  <c r="BQ52" i="13" s="1"/>
  <c r="BL52" i="13"/>
  <c r="BI52" i="13"/>
  <c r="BF52" i="13"/>
  <c r="BE52" i="13"/>
  <c r="BD52" i="13"/>
  <c r="BC52" i="13"/>
  <c r="AZ52" i="13"/>
  <c r="AU52" i="13"/>
  <c r="AR52" i="13"/>
  <c r="AO52" i="13"/>
  <c r="AL52" i="13"/>
  <c r="AI52" i="13"/>
  <c r="AF52" i="13"/>
  <c r="AC52" i="13"/>
  <c r="Z52" i="13"/>
  <c r="U52" i="13"/>
  <c r="R52" i="13"/>
  <c r="O52" i="13"/>
  <c r="L52" i="13"/>
  <c r="K52" i="13"/>
  <c r="J52" i="13"/>
  <c r="F52" i="13"/>
  <c r="C52" i="13"/>
  <c r="CF51" i="13"/>
  <c r="CC51" i="13"/>
  <c r="BZ51" i="13"/>
  <c r="BW51" i="13"/>
  <c r="BT51" i="13"/>
  <c r="BS51" i="13"/>
  <c r="BR51" i="13"/>
  <c r="BQ51" i="13" s="1"/>
  <c r="BL51" i="13"/>
  <c r="BI51" i="13"/>
  <c r="BF51" i="13"/>
  <c r="BE51" i="13"/>
  <c r="BD51" i="13"/>
  <c r="AZ51" i="13"/>
  <c r="AU51" i="13"/>
  <c r="AR51" i="13"/>
  <c r="AO51" i="13"/>
  <c r="AL51" i="13"/>
  <c r="AI51" i="13"/>
  <c r="AF51" i="13"/>
  <c r="AC51" i="13"/>
  <c r="Z51" i="13"/>
  <c r="U51" i="13"/>
  <c r="U46" i="13" s="1"/>
  <c r="R51" i="13"/>
  <c r="R46" i="13" s="1"/>
  <c r="O51" i="13"/>
  <c r="L51" i="13"/>
  <c r="K51" i="13"/>
  <c r="J51" i="13"/>
  <c r="I51" i="13" s="1"/>
  <c r="F51" i="13"/>
  <c r="C51" i="13"/>
  <c r="CF50" i="13"/>
  <c r="CC50" i="13"/>
  <c r="BZ50" i="13"/>
  <c r="BW50" i="13"/>
  <c r="BT50" i="13"/>
  <c r="BS50" i="13"/>
  <c r="BR50" i="13"/>
  <c r="BQ50" i="13" s="1"/>
  <c r="BL50" i="13"/>
  <c r="BI50" i="13"/>
  <c r="BF50" i="13"/>
  <c r="BE50" i="13"/>
  <c r="BD50" i="13"/>
  <c r="BC50" i="13" s="1"/>
  <c r="AZ50" i="13"/>
  <c r="AU50" i="13"/>
  <c r="AR50" i="13"/>
  <c r="AO50" i="13"/>
  <c r="AL50" i="13"/>
  <c r="AI50" i="13"/>
  <c r="AF50" i="13"/>
  <c r="AC50" i="13"/>
  <c r="Z50" i="13"/>
  <c r="U50" i="13"/>
  <c r="R50" i="13"/>
  <c r="O50" i="13"/>
  <c r="L50" i="13"/>
  <c r="K50" i="13"/>
  <c r="J50" i="13"/>
  <c r="I50" i="13"/>
  <c r="F50" i="13"/>
  <c r="C50" i="13"/>
  <c r="CF49" i="13"/>
  <c r="CC49" i="13"/>
  <c r="BZ49" i="13"/>
  <c r="BW49" i="13"/>
  <c r="BT49" i="13"/>
  <c r="BS49" i="13"/>
  <c r="BR49" i="13"/>
  <c r="BQ49" i="13" s="1"/>
  <c r="BL49" i="13"/>
  <c r="BI49" i="13"/>
  <c r="BF49" i="13"/>
  <c r="BE49" i="13"/>
  <c r="AZ49" i="13"/>
  <c r="AU49" i="13"/>
  <c r="AR49" i="13"/>
  <c r="AO49" i="13"/>
  <c r="AL49" i="13"/>
  <c r="AL46" i="13" s="1"/>
  <c r="AI49" i="13"/>
  <c r="AF49" i="13"/>
  <c r="AC49" i="13"/>
  <c r="Z49" i="13"/>
  <c r="U49" i="13"/>
  <c r="R49" i="13"/>
  <c r="O49" i="13"/>
  <c r="L49" i="13"/>
  <c r="K49" i="13"/>
  <c r="J49" i="13"/>
  <c r="F49" i="13"/>
  <c r="C49" i="13"/>
  <c r="CF48" i="13"/>
  <c r="CC48" i="13"/>
  <c r="BZ48" i="13"/>
  <c r="BW48" i="13"/>
  <c r="BT48" i="13"/>
  <c r="BS48" i="13"/>
  <c r="BQ48" i="13" s="1"/>
  <c r="BR48" i="13"/>
  <c r="BD48" i="13" s="1"/>
  <c r="BL48" i="13"/>
  <c r="BI48" i="13"/>
  <c r="BF48" i="13"/>
  <c r="AZ48" i="13"/>
  <c r="AU48" i="13"/>
  <c r="AR48" i="13"/>
  <c r="AO48" i="13"/>
  <c r="AL48" i="13"/>
  <c r="AI48" i="13"/>
  <c r="AF48" i="13"/>
  <c r="AC48" i="13"/>
  <c r="Z48" i="13"/>
  <c r="U48" i="13"/>
  <c r="R48" i="13"/>
  <c r="O48" i="13"/>
  <c r="L48" i="13"/>
  <c r="K48" i="13"/>
  <c r="J48" i="13"/>
  <c r="I48" i="13" s="1"/>
  <c r="F48" i="13"/>
  <c r="C48" i="13"/>
  <c r="CF47" i="13"/>
  <c r="CC47" i="13"/>
  <c r="BZ47" i="13"/>
  <c r="BW47" i="13"/>
  <c r="BT47" i="13"/>
  <c r="BS47" i="13"/>
  <c r="BE47" i="13" s="1"/>
  <c r="BR47" i="13"/>
  <c r="BR46" i="13" s="1"/>
  <c r="BL47" i="13"/>
  <c r="BI47" i="13"/>
  <c r="BF47" i="13"/>
  <c r="AZ47" i="13"/>
  <c r="AU47" i="13"/>
  <c r="AR47" i="13"/>
  <c r="AO47" i="13"/>
  <c r="AL47" i="13"/>
  <c r="AI47" i="13"/>
  <c r="AF47" i="13"/>
  <c r="AC47" i="13"/>
  <c r="Z47" i="13"/>
  <c r="U47" i="13"/>
  <c r="R47" i="13"/>
  <c r="O47" i="13"/>
  <c r="L47" i="13"/>
  <c r="L46" i="13" s="1"/>
  <c r="K47" i="13"/>
  <c r="J47" i="13"/>
  <c r="F47" i="13"/>
  <c r="C47" i="13"/>
  <c r="CH46" i="13"/>
  <c r="CG46" i="13"/>
  <c r="CE46" i="13"/>
  <c r="CD46" i="13"/>
  <c r="CB46" i="13"/>
  <c r="CA46" i="13"/>
  <c r="BY46" i="13"/>
  <c r="BX46" i="13"/>
  <c r="BV46" i="13"/>
  <c r="BU46" i="13"/>
  <c r="BN46" i="13"/>
  <c r="BM46" i="13"/>
  <c r="BK46" i="13"/>
  <c r="BJ46" i="13"/>
  <c r="BI46" i="13"/>
  <c r="BH46" i="13"/>
  <c r="BG46" i="13"/>
  <c r="BB46" i="13"/>
  <c r="BA46" i="13"/>
  <c r="AW46" i="13"/>
  <c r="AV46" i="13"/>
  <c r="AT46" i="13"/>
  <c r="AS46" i="13"/>
  <c r="AQ46" i="13"/>
  <c r="AP46" i="13"/>
  <c r="AN46" i="13"/>
  <c r="AM46" i="13"/>
  <c r="AK46" i="13"/>
  <c r="AJ46" i="13"/>
  <c r="AH46" i="13"/>
  <c r="AG46" i="13"/>
  <c r="AE46" i="13"/>
  <c r="AD46" i="13"/>
  <c r="AB46" i="13"/>
  <c r="AA46" i="13"/>
  <c r="W46" i="13"/>
  <c r="V46" i="13"/>
  <c r="T46" i="13"/>
  <c r="S46" i="13"/>
  <c r="Q46" i="13"/>
  <c r="P46" i="13"/>
  <c r="N46" i="13"/>
  <c r="M46" i="13"/>
  <c r="H46" i="13"/>
  <c r="G46" i="13"/>
  <c r="E46" i="13"/>
  <c r="D46" i="13"/>
  <c r="CF45" i="13"/>
  <c r="CC45" i="13"/>
  <c r="BZ45" i="13"/>
  <c r="BW45" i="13"/>
  <c r="BT45" i="13"/>
  <c r="BS45" i="13"/>
  <c r="BE45" i="13" s="1"/>
  <c r="BR45" i="13"/>
  <c r="BQ45" i="13" s="1"/>
  <c r="BL45" i="13"/>
  <c r="BI45" i="13"/>
  <c r="BF45" i="13"/>
  <c r="AZ45" i="13"/>
  <c r="AU45" i="13"/>
  <c r="AR45" i="13"/>
  <c r="AO45" i="13"/>
  <c r="AL45" i="13"/>
  <c r="AI45" i="13"/>
  <c r="AF45" i="13"/>
  <c r="AC45" i="13"/>
  <c r="Z45" i="13"/>
  <c r="U45" i="13"/>
  <c r="R45" i="13"/>
  <c r="O45" i="13"/>
  <c r="L45" i="13"/>
  <c r="K45" i="13"/>
  <c r="J45" i="13"/>
  <c r="I45" i="13" s="1"/>
  <c r="F45" i="13"/>
  <c r="C45" i="13"/>
  <c r="CF44" i="13"/>
  <c r="CC44" i="13"/>
  <c r="BZ44" i="13"/>
  <c r="BW44" i="13"/>
  <c r="BT44" i="13"/>
  <c r="BS44" i="13"/>
  <c r="BR44" i="13"/>
  <c r="BL44" i="13"/>
  <c r="BI44" i="13"/>
  <c r="BF44" i="13"/>
  <c r="BE44" i="13"/>
  <c r="BD44" i="13"/>
  <c r="BC44" i="13" s="1"/>
  <c r="AZ44" i="13"/>
  <c r="AU44" i="13"/>
  <c r="AR44" i="13"/>
  <c r="AO44" i="13"/>
  <c r="AL44" i="13"/>
  <c r="AI44" i="13"/>
  <c r="AI42" i="13" s="1"/>
  <c r="AF44" i="13"/>
  <c r="AC44" i="13"/>
  <c r="Z44" i="13"/>
  <c r="U44" i="13"/>
  <c r="R44" i="13"/>
  <c r="O44" i="13"/>
  <c r="L44" i="13"/>
  <c r="K44" i="13"/>
  <c r="J44" i="13"/>
  <c r="I44" i="13"/>
  <c r="F44" i="13"/>
  <c r="C44" i="13"/>
  <c r="CF43" i="13"/>
  <c r="CC43" i="13"/>
  <c r="BZ43" i="13"/>
  <c r="BW43" i="13"/>
  <c r="BT43" i="13"/>
  <c r="BS43" i="13"/>
  <c r="BE43" i="13" s="1"/>
  <c r="BR43" i="13"/>
  <c r="BQ43" i="13" s="1"/>
  <c r="BL43" i="13"/>
  <c r="BI43" i="13"/>
  <c r="BF43" i="13"/>
  <c r="BF42" i="13" s="1"/>
  <c r="AZ43" i="13"/>
  <c r="AU43" i="13"/>
  <c r="AR43" i="13"/>
  <c r="AO43" i="13"/>
  <c r="AL43" i="13"/>
  <c r="AI43" i="13"/>
  <c r="AF43" i="13"/>
  <c r="AF42" i="13" s="1"/>
  <c r="AC43" i="13"/>
  <c r="Z43" i="13"/>
  <c r="U43" i="13"/>
  <c r="R43" i="13"/>
  <c r="O43" i="13"/>
  <c r="L43" i="13"/>
  <c r="K43" i="13"/>
  <c r="K42" i="13" s="1"/>
  <c r="J43" i="13"/>
  <c r="I43" i="13" s="1"/>
  <c r="I42" i="13" s="1"/>
  <c r="F43" i="13"/>
  <c r="C43" i="13"/>
  <c r="CH42" i="13"/>
  <c r="CG42" i="13"/>
  <c r="CE42" i="13"/>
  <c r="CD42" i="13"/>
  <c r="CB42" i="13"/>
  <c r="CA42" i="13"/>
  <c r="BY42" i="13"/>
  <c r="BX42" i="13"/>
  <c r="BV42" i="13"/>
  <c r="BU42" i="13"/>
  <c r="BN42" i="13"/>
  <c r="BM42" i="13"/>
  <c r="BK42" i="13"/>
  <c r="BJ42" i="13"/>
  <c r="BH42" i="13"/>
  <c r="BG42" i="13"/>
  <c r="BB42" i="13"/>
  <c r="BA42" i="13"/>
  <c r="AW42" i="13"/>
  <c r="AV42" i="13"/>
  <c r="AT42" i="13"/>
  <c r="AS42" i="13"/>
  <c r="AQ42" i="13"/>
  <c r="AP42" i="13"/>
  <c r="AN42" i="13"/>
  <c r="AM42" i="13"/>
  <c r="AK42" i="13"/>
  <c r="AJ42" i="13"/>
  <c r="AH42" i="13"/>
  <c r="AG42" i="13"/>
  <c r="AE42" i="13"/>
  <c r="AD42" i="13"/>
  <c r="AB42" i="13"/>
  <c r="AA42" i="13"/>
  <c r="W42" i="13"/>
  <c r="V42" i="13"/>
  <c r="T42" i="13"/>
  <c r="S42" i="13"/>
  <c r="Q42" i="13"/>
  <c r="P42" i="13"/>
  <c r="N42" i="13"/>
  <c r="M42" i="13"/>
  <c r="H42" i="13"/>
  <c r="G42" i="13"/>
  <c r="E42" i="13"/>
  <c r="D42" i="13"/>
  <c r="CF41" i="13"/>
  <c r="CC41" i="13"/>
  <c r="BZ41" i="13"/>
  <c r="BW41" i="13"/>
  <c r="BT41" i="13"/>
  <c r="BS41" i="13"/>
  <c r="BE41" i="13" s="1"/>
  <c r="BR41" i="13"/>
  <c r="BD41" i="13" s="1"/>
  <c r="BC41" i="13" s="1"/>
  <c r="BQ41" i="13"/>
  <c r="BL41" i="13"/>
  <c r="BI41" i="13"/>
  <c r="BF41" i="13"/>
  <c r="AZ41" i="13"/>
  <c r="AU41" i="13"/>
  <c r="AR41" i="13"/>
  <c r="AO41" i="13"/>
  <c r="AL41" i="13"/>
  <c r="AI41" i="13"/>
  <c r="AF41" i="13"/>
  <c r="AC41" i="13"/>
  <c r="Z41" i="13"/>
  <c r="U41" i="13"/>
  <c r="R41" i="13"/>
  <c r="O41" i="13"/>
  <c r="L41" i="13"/>
  <c r="K41" i="13"/>
  <c r="J41" i="13"/>
  <c r="I41" i="13"/>
  <c r="F41" i="13"/>
  <c r="C41" i="13"/>
  <c r="CF40" i="13"/>
  <c r="CC40" i="13"/>
  <c r="BZ40" i="13"/>
  <c r="BW40" i="13"/>
  <c r="BT40" i="13"/>
  <c r="BS40" i="13"/>
  <c r="BE40" i="13" s="1"/>
  <c r="BR40" i="13"/>
  <c r="BQ40" i="13" s="1"/>
  <c r="BL40" i="13"/>
  <c r="BI40" i="13"/>
  <c r="BF40" i="13"/>
  <c r="AZ40" i="13"/>
  <c r="AU40" i="13"/>
  <c r="AR40" i="13"/>
  <c r="AO40" i="13"/>
  <c r="AL40" i="13"/>
  <c r="AI40" i="13"/>
  <c r="AF40" i="13"/>
  <c r="AC40" i="13"/>
  <c r="Z40" i="13"/>
  <c r="U40" i="13"/>
  <c r="R40" i="13"/>
  <c r="O40" i="13"/>
  <c r="L40" i="13"/>
  <c r="K40" i="13"/>
  <c r="J40" i="13"/>
  <c r="F40" i="13"/>
  <c r="C40" i="13"/>
  <c r="CF39" i="13"/>
  <c r="CC39" i="13"/>
  <c r="BZ39" i="13"/>
  <c r="BW39" i="13"/>
  <c r="BT39" i="13"/>
  <c r="BS39" i="13"/>
  <c r="BE39" i="13" s="1"/>
  <c r="BR39" i="13"/>
  <c r="BD39" i="13" s="1"/>
  <c r="BC39" i="13" s="1"/>
  <c r="BQ39" i="13"/>
  <c r="BL39" i="13"/>
  <c r="BI39" i="13"/>
  <c r="BF39" i="13"/>
  <c r="AZ39" i="13"/>
  <c r="AU39" i="13"/>
  <c r="AR39" i="13"/>
  <c r="AO39" i="13"/>
  <c r="AL39" i="13"/>
  <c r="AI39" i="13"/>
  <c r="AF39" i="13"/>
  <c r="AC39" i="13"/>
  <c r="Z39" i="13"/>
  <c r="U39" i="13"/>
  <c r="R39" i="13"/>
  <c r="O39" i="13"/>
  <c r="L39" i="13"/>
  <c r="K39" i="13"/>
  <c r="J39" i="13"/>
  <c r="I39" i="13" s="1"/>
  <c r="F39" i="13"/>
  <c r="C39" i="13"/>
  <c r="CF38" i="13"/>
  <c r="CC38" i="13"/>
  <c r="BZ38" i="13"/>
  <c r="BW38" i="13"/>
  <c r="BT38" i="13"/>
  <c r="BS38" i="13"/>
  <c r="BR38" i="13"/>
  <c r="BQ38" i="13" s="1"/>
  <c r="BL38" i="13"/>
  <c r="BI38" i="13"/>
  <c r="BF38" i="13"/>
  <c r="BE38" i="13"/>
  <c r="BD38" i="13"/>
  <c r="BC38" i="13" s="1"/>
  <c r="AZ38" i="13"/>
  <c r="AU38" i="13"/>
  <c r="AR38" i="13"/>
  <c r="AO38" i="13"/>
  <c r="AL38" i="13"/>
  <c r="AI38" i="13"/>
  <c r="AF38" i="13"/>
  <c r="AC38" i="13"/>
  <c r="Z38" i="13"/>
  <c r="U38" i="13"/>
  <c r="R38" i="13"/>
  <c r="O38" i="13"/>
  <c r="L38" i="13"/>
  <c r="K38" i="13"/>
  <c r="J38" i="13"/>
  <c r="I38" i="13"/>
  <c r="F38" i="13"/>
  <c r="C38" i="13"/>
  <c r="CF37" i="13"/>
  <c r="CC37" i="13"/>
  <c r="BZ37" i="13"/>
  <c r="BZ34" i="13" s="1"/>
  <c r="BW37" i="13"/>
  <c r="BT37" i="13"/>
  <c r="BS37" i="13"/>
  <c r="BE37" i="13" s="1"/>
  <c r="BR37" i="13"/>
  <c r="BQ37" i="13" s="1"/>
  <c r="BL37" i="13"/>
  <c r="BI37" i="13"/>
  <c r="BF37" i="13"/>
  <c r="BF34" i="13" s="1"/>
  <c r="AZ37" i="13"/>
  <c r="AU37" i="13"/>
  <c r="AR37" i="13"/>
  <c r="AO37" i="13"/>
  <c r="AL37" i="13"/>
  <c r="AI37" i="13"/>
  <c r="AF37" i="13"/>
  <c r="AC37" i="13"/>
  <c r="Z37" i="13"/>
  <c r="U37" i="13"/>
  <c r="R37" i="13"/>
  <c r="O37" i="13"/>
  <c r="L37" i="13"/>
  <c r="K37" i="13"/>
  <c r="J37" i="13"/>
  <c r="I37" i="13"/>
  <c r="F37" i="13"/>
  <c r="C37" i="13"/>
  <c r="CF36" i="13"/>
  <c r="CC36" i="13"/>
  <c r="BZ36" i="13"/>
  <c r="BW36" i="13"/>
  <c r="BT36" i="13"/>
  <c r="BS36" i="13"/>
  <c r="BR36" i="13"/>
  <c r="BQ36" i="13"/>
  <c r="BL36" i="13"/>
  <c r="BI36" i="13"/>
  <c r="BF36" i="13"/>
  <c r="BE36" i="13"/>
  <c r="BD36" i="13"/>
  <c r="BC36" i="13" s="1"/>
  <c r="AZ36" i="13"/>
  <c r="AU36" i="13"/>
  <c r="AR36" i="13"/>
  <c r="AO36" i="13"/>
  <c r="AL36" i="13"/>
  <c r="AI36" i="13"/>
  <c r="AI34" i="13" s="1"/>
  <c r="AF36" i="13"/>
  <c r="AC36" i="13"/>
  <c r="Z36" i="13"/>
  <c r="U36" i="13"/>
  <c r="R36" i="13"/>
  <c r="O36" i="13"/>
  <c r="L36" i="13"/>
  <c r="K36" i="13"/>
  <c r="J36" i="13"/>
  <c r="I36" i="13"/>
  <c r="F36" i="13"/>
  <c r="C36" i="13"/>
  <c r="CF35" i="13"/>
  <c r="CC35" i="13"/>
  <c r="CC34" i="13" s="1"/>
  <c r="BZ35" i="13"/>
  <c r="BW35" i="13"/>
  <c r="BT35" i="13"/>
  <c r="BS35" i="13"/>
  <c r="BE35" i="13" s="1"/>
  <c r="BR35" i="13"/>
  <c r="BQ35" i="13" s="1"/>
  <c r="BL35" i="13"/>
  <c r="BI35" i="13"/>
  <c r="BF35" i="13"/>
  <c r="AZ35" i="13"/>
  <c r="AU35" i="13"/>
  <c r="AR35" i="13"/>
  <c r="AO35" i="13"/>
  <c r="AL35" i="13"/>
  <c r="AI35" i="13"/>
  <c r="AF35" i="13"/>
  <c r="AC35" i="13"/>
  <c r="Z35" i="13"/>
  <c r="U35" i="13"/>
  <c r="R35" i="13"/>
  <c r="O35" i="13"/>
  <c r="O34" i="13" s="1"/>
  <c r="L35" i="13"/>
  <c r="L34" i="13" s="1"/>
  <c r="K35" i="13"/>
  <c r="J35" i="13"/>
  <c r="F35" i="13"/>
  <c r="C35" i="13"/>
  <c r="CH34" i="13"/>
  <c r="CG34" i="13"/>
  <c r="CE34" i="13"/>
  <c r="CD34" i="13"/>
  <c r="CB34" i="13"/>
  <c r="CA34" i="13"/>
  <c r="BY34" i="13"/>
  <c r="BX34" i="13"/>
  <c r="BV34" i="13"/>
  <c r="BU34" i="13"/>
  <c r="BN34" i="13"/>
  <c r="BM34" i="13"/>
  <c r="BK34" i="13"/>
  <c r="BJ34" i="13"/>
  <c r="BH34" i="13"/>
  <c r="BG34" i="13"/>
  <c r="BB34" i="13"/>
  <c r="BA34" i="13"/>
  <c r="AW34" i="13"/>
  <c r="AV34" i="13"/>
  <c r="AT34" i="13"/>
  <c r="AS34" i="13"/>
  <c r="AQ34" i="13"/>
  <c r="AP34" i="13"/>
  <c r="AN34" i="13"/>
  <c r="AM34" i="13"/>
  <c r="AK34" i="13"/>
  <c r="AJ34" i="13"/>
  <c r="AH34" i="13"/>
  <c r="AG34" i="13"/>
  <c r="AE34" i="13"/>
  <c r="AD34" i="13"/>
  <c r="AB34" i="13"/>
  <c r="AA34" i="13"/>
  <c r="W34" i="13"/>
  <c r="V34" i="13"/>
  <c r="T34" i="13"/>
  <c r="S34" i="13"/>
  <c r="Q34" i="13"/>
  <c r="P34" i="13"/>
  <c r="N34" i="13"/>
  <c r="M34" i="13"/>
  <c r="H34" i="13"/>
  <c r="G34" i="13"/>
  <c r="E34" i="13"/>
  <c r="D34" i="13"/>
  <c r="CF33" i="13"/>
  <c r="CC33" i="13"/>
  <c r="BZ33" i="13"/>
  <c r="BW33" i="13"/>
  <c r="BT33" i="13"/>
  <c r="BS33" i="13"/>
  <c r="BE33" i="13" s="1"/>
  <c r="BR33" i="13"/>
  <c r="BD33" i="13" s="1"/>
  <c r="BC33" i="13" s="1"/>
  <c r="BQ33" i="13"/>
  <c r="BL33" i="13"/>
  <c r="BI33" i="13"/>
  <c r="BF33" i="13"/>
  <c r="AZ33" i="13"/>
  <c r="AU33" i="13"/>
  <c r="AR33" i="13"/>
  <c r="AO33" i="13"/>
  <c r="AL33" i="13"/>
  <c r="AI33" i="13"/>
  <c r="AF33" i="13"/>
  <c r="AC33" i="13"/>
  <c r="Z33" i="13"/>
  <c r="U33" i="13"/>
  <c r="R33" i="13"/>
  <c r="O33" i="13"/>
  <c r="L33" i="13"/>
  <c r="K33" i="13"/>
  <c r="J33" i="13"/>
  <c r="I33" i="13"/>
  <c r="F33" i="13"/>
  <c r="C33" i="13"/>
  <c r="C27" i="13" s="1"/>
  <c r="CF32" i="13"/>
  <c r="CC32" i="13"/>
  <c r="BZ32" i="13"/>
  <c r="BW32" i="13"/>
  <c r="BT32" i="13"/>
  <c r="BS32" i="13"/>
  <c r="BR32" i="13"/>
  <c r="BD32" i="13" s="1"/>
  <c r="BC32" i="13" s="1"/>
  <c r="BL32" i="13"/>
  <c r="BI32" i="13"/>
  <c r="BF32" i="13"/>
  <c r="BE32" i="13"/>
  <c r="AZ32" i="13"/>
  <c r="AU32" i="13"/>
  <c r="AR32" i="13"/>
  <c r="AO32" i="13"/>
  <c r="AL32" i="13"/>
  <c r="AI32" i="13"/>
  <c r="AF32" i="13"/>
  <c r="AC32" i="13"/>
  <c r="Z32" i="13"/>
  <c r="U32" i="13"/>
  <c r="R32" i="13"/>
  <c r="O32" i="13"/>
  <c r="L32" i="13"/>
  <c r="K32" i="13"/>
  <c r="J32" i="13"/>
  <c r="I32" i="13"/>
  <c r="F32" i="13"/>
  <c r="C32" i="13"/>
  <c r="CF31" i="13"/>
  <c r="CC31" i="13"/>
  <c r="BZ31" i="13"/>
  <c r="BW31" i="13"/>
  <c r="BW27" i="13" s="1"/>
  <c r="BT31" i="13"/>
  <c r="BS31" i="13"/>
  <c r="BE31" i="13" s="1"/>
  <c r="BR31" i="13"/>
  <c r="BQ31" i="13" s="1"/>
  <c r="BL31" i="13"/>
  <c r="BI31" i="13"/>
  <c r="BF31" i="13"/>
  <c r="AZ31" i="13"/>
  <c r="AU31" i="13"/>
  <c r="AR31" i="13"/>
  <c r="AO31" i="13"/>
  <c r="AL31" i="13"/>
  <c r="AI31" i="13"/>
  <c r="AF31" i="13"/>
  <c r="AC31" i="13"/>
  <c r="Z31" i="13"/>
  <c r="U31" i="13"/>
  <c r="R31" i="13"/>
  <c r="O31" i="13"/>
  <c r="L31" i="13"/>
  <c r="K31" i="13"/>
  <c r="J31" i="13"/>
  <c r="I31" i="13" s="1"/>
  <c r="F31" i="13"/>
  <c r="C31" i="13"/>
  <c r="CF30" i="13"/>
  <c r="CC30" i="13"/>
  <c r="BZ30" i="13"/>
  <c r="BW30" i="13"/>
  <c r="BT30" i="13"/>
  <c r="BS30" i="13"/>
  <c r="BR30" i="13"/>
  <c r="BQ30" i="13" s="1"/>
  <c r="BL30" i="13"/>
  <c r="BI30" i="13"/>
  <c r="BF30" i="13"/>
  <c r="BE30" i="13"/>
  <c r="BD30" i="13"/>
  <c r="BC30" i="13" s="1"/>
  <c r="AZ30" i="13"/>
  <c r="AU30" i="13"/>
  <c r="AR30" i="13"/>
  <c r="AO30" i="13"/>
  <c r="AL30" i="13"/>
  <c r="AI30" i="13"/>
  <c r="AF30" i="13"/>
  <c r="AC30" i="13"/>
  <c r="Z30" i="13"/>
  <c r="U30" i="13"/>
  <c r="R30" i="13"/>
  <c r="O30" i="13"/>
  <c r="L30" i="13"/>
  <c r="K30" i="13"/>
  <c r="J30" i="13"/>
  <c r="I30" i="13"/>
  <c r="F30" i="13"/>
  <c r="C30" i="13"/>
  <c r="CF29" i="13"/>
  <c r="CC29" i="13"/>
  <c r="BZ29" i="13"/>
  <c r="BZ27" i="13" s="1"/>
  <c r="BW29" i="13"/>
  <c r="BT29" i="13"/>
  <c r="BS29" i="13"/>
  <c r="BE29" i="13" s="1"/>
  <c r="BR29" i="13"/>
  <c r="BD29" i="13" s="1"/>
  <c r="BC29" i="13" s="1"/>
  <c r="BQ29" i="13"/>
  <c r="BL29" i="13"/>
  <c r="BI29" i="13"/>
  <c r="BF29" i="13"/>
  <c r="AZ29" i="13"/>
  <c r="AU29" i="13"/>
  <c r="AR29" i="13"/>
  <c r="AO29" i="13"/>
  <c r="AL29" i="13"/>
  <c r="AI29" i="13"/>
  <c r="AF29" i="13"/>
  <c r="AC29" i="13"/>
  <c r="Z29" i="13"/>
  <c r="U29" i="13"/>
  <c r="R29" i="13"/>
  <c r="O29" i="13"/>
  <c r="L29" i="13"/>
  <c r="K29" i="13"/>
  <c r="J29" i="13"/>
  <c r="I29" i="13" s="1"/>
  <c r="F29" i="13"/>
  <c r="C29" i="13"/>
  <c r="CF28" i="13"/>
  <c r="CC28" i="13"/>
  <c r="BZ28" i="13"/>
  <c r="BW28" i="13"/>
  <c r="BT28" i="13"/>
  <c r="BS28" i="13"/>
  <c r="BE28" i="13" s="1"/>
  <c r="BR28" i="13"/>
  <c r="BD28" i="13" s="1"/>
  <c r="BQ28" i="13"/>
  <c r="BL28" i="13"/>
  <c r="BI28" i="13"/>
  <c r="BF28" i="13"/>
  <c r="AZ28" i="13"/>
  <c r="AU28" i="13"/>
  <c r="AR28" i="13"/>
  <c r="AR27" i="13" s="1"/>
  <c r="AO28" i="13"/>
  <c r="AL28" i="13"/>
  <c r="AI28" i="13"/>
  <c r="AF28" i="13"/>
  <c r="AC28" i="13"/>
  <c r="Z28" i="13"/>
  <c r="U28" i="13"/>
  <c r="R28" i="13"/>
  <c r="O28" i="13"/>
  <c r="L28" i="13"/>
  <c r="K28" i="13"/>
  <c r="J28" i="13"/>
  <c r="I28" i="13"/>
  <c r="F28" i="13"/>
  <c r="C28" i="13"/>
  <c r="CH27" i="13"/>
  <c r="CG27" i="13"/>
  <c r="CE27" i="13"/>
  <c r="CE20" i="13" s="1"/>
  <c r="CD27" i="13"/>
  <c r="CB27" i="13"/>
  <c r="CA27" i="13"/>
  <c r="BY27" i="13"/>
  <c r="BX27" i="13"/>
  <c r="BV27" i="13"/>
  <c r="BV20" i="13" s="1"/>
  <c r="BU27" i="13"/>
  <c r="BN27" i="13"/>
  <c r="BM27" i="13"/>
  <c r="BK27" i="13"/>
  <c r="BJ27" i="13"/>
  <c r="BH27" i="13"/>
  <c r="BG27" i="13"/>
  <c r="BB27" i="13"/>
  <c r="BA27" i="13"/>
  <c r="AW27" i="13"/>
  <c r="AV27" i="13"/>
  <c r="AU27" i="13"/>
  <c r="AT27" i="13"/>
  <c r="AS27" i="13"/>
  <c r="AQ27" i="13"/>
  <c r="AP27" i="13"/>
  <c r="AN27" i="13"/>
  <c r="AN20" i="13" s="1"/>
  <c r="AM27" i="13"/>
  <c r="AK27" i="13"/>
  <c r="AJ27" i="13"/>
  <c r="AH27" i="13"/>
  <c r="AG27" i="13"/>
  <c r="AE27" i="13"/>
  <c r="AD27" i="13"/>
  <c r="AB27" i="13"/>
  <c r="AA27" i="13"/>
  <c r="W27" i="13"/>
  <c r="V27" i="13"/>
  <c r="T27" i="13"/>
  <c r="S27" i="13"/>
  <c r="Q27" i="13"/>
  <c r="P27" i="13"/>
  <c r="N27" i="13"/>
  <c r="M27" i="13"/>
  <c r="H27" i="13"/>
  <c r="G27" i="13"/>
  <c r="E27" i="13"/>
  <c r="D27" i="13"/>
  <c r="CF26" i="13"/>
  <c r="CC26" i="13"/>
  <c r="BZ26" i="13"/>
  <c r="BW26" i="13"/>
  <c r="BT26" i="13"/>
  <c r="BS26" i="13"/>
  <c r="BR26" i="13"/>
  <c r="BL26" i="13"/>
  <c r="BI26" i="13"/>
  <c r="BF26" i="13"/>
  <c r="BE26" i="13"/>
  <c r="AZ26" i="13"/>
  <c r="AU26" i="13"/>
  <c r="AR26" i="13"/>
  <c r="AO26" i="13"/>
  <c r="AL26" i="13"/>
  <c r="AI26" i="13"/>
  <c r="AF26" i="13"/>
  <c r="AC26" i="13"/>
  <c r="Z26" i="13"/>
  <c r="U26" i="13"/>
  <c r="R26" i="13"/>
  <c r="O26" i="13"/>
  <c r="L26" i="13"/>
  <c r="K26" i="13"/>
  <c r="J26" i="13"/>
  <c r="F26" i="13"/>
  <c r="C26" i="13"/>
  <c r="CF25" i="13"/>
  <c r="CC25" i="13"/>
  <c r="BZ25" i="13"/>
  <c r="BW25" i="13"/>
  <c r="BT25" i="13"/>
  <c r="BS25" i="13"/>
  <c r="BR25" i="13"/>
  <c r="BD25" i="13" s="1"/>
  <c r="BQ25" i="13"/>
  <c r="BL25" i="13"/>
  <c r="BI25" i="13"/>
  <c r="BF25" i="13"/>
  <c r="AZ25" i="13"/>
  <c r="AU25" i="13"/>
  <c r="AR25" i="13"/>
  <c r="AO25" i="13"/>
  <c r="AL25" i="13"/>
  <c r="AI25" i="13"/>
  <c r="AF25" i="13"/>
  <c r="AC25" i="13"/>
  <c r="Z25" i="13"/>
  <c r="U25" i="13"/>
  <c r="R25" i="13"/>
  <c r="O25" i="13"/>
  <c r="L25" i="13"/>
  <c r="K25" i="13"/>
  <c r="J25" i="13"/>
  <c r="I25" i="13" s="1"/>
  <c r="F25" i="13"/>
  <c r="C25" i="13"/>
  <c r="CF24" i="13"/>
  <c r="CC24" i="13"/>
  <c r="BZ24" i="13"/>
  <c r="BW24" i="13"/>
  <c r="BT24" i="13"/>
  <c r="BS24" i="13"/>
  <c r="BR24" i="13"/>
  <c r="BQ24" i="13"/>
  <c r="BL24" i="13"/>
  <c r="BI24" i="13"/>
  <c r="BF24" i="13"/>
  <c r="BE24" i="13"/>
  <c r="BD24" i="13"/>
  <c r="BC24" i="13"/>
  <c r="AZ24" i="13"/>
  <c r="AU24" i="13"/>
  <c r="AR24" i="13"/>
  <c r="AO24" i="13"/>
  <c r="AL24" i="13"/>
  <c r="AI24" i="13"/>
  <c r="AF24" i="13"/>
  <c r="AC24" i="13"/>
  <c r="Z24" i="13"/>
  <c r="U24" i="13"/>
  <c r="R24" i="13"/>
  <c r="O24" i="13"/>
  <c r="L24" i="13"/>
  <c r="K24" i="13"/>
  <c r="J24" i="13"/>
  <c r="I24" i="13"/>
  <c r="F24" i="13"/>
  <c r="C24" i="13"/>
  <c r="CF23" i="13"/>
  <c r="CC23" i="13"/>
  <c r="BZ23" i="13"/>
  <c r="BW23" i="13"/>
  <c r="BT23" i="13"/>
  <c r="BS23" i="13"/>
  <c r="BR23" i="13"/>
  <c r="BQ23" i="13"/>
  <c r="BL23" i="13"/>
  <c r="BI23" i="13"/>
  <c r="BF23" i="13"/>
  <c r="BE23" i="13"/>
  <c r="BD23" i="13"/>
  <c r="AZ23" i="13"/>
  <c r="AU23" i="13"/>
  <c r="AR23" i="13"/>
  <c r="AO23" i="13"/>
  <c r="AL23" i="13"/>
  <c r="AI23" i="13"/>
  <c r="AF23" i="13"/>
  <c r="AC23" i="13"/>
  <c r="Z23" i="13"/>
  <c r="U23" i="13"/>
  <c r="U21" i="13" s="1"/>
  <c r="R23" i="13"/>
  <c r="O23" i="13"/>
  <c r="L23" i="13"/>
  <c r="K23" i="13"/>
  <c r="J23" i="13"/>
  <c r="I23" i="13"/>
  <c r="F23" i="13"/>
  <c r="C23" i="13"/>
  <c r="CF22" i="13"/>
  <c r="CC22" i="13"/>
  <c r="BZ22" i="13"/>
  <c r="BW22" i="13"/>
  <c r="BT22" i="13"/>
  <c r="BS22" i="13"/>
  <c r="BR22" i="13"/>
  <c r="BQ22" i="13" s="1"/>
  <c r="BL22" i="13"/>
  <c r="BL21" i="13" s="1"/>
  <c r="BI22" i="13"/>
  <c r="BF22" i="13"/>
  <c r="BE22" i="13"/>
  <c r="BD22" i="13"/>
  <c r="BC22" i="13" s="1"/>
  <c r="AZ22" i="13"/>
  <c r="AU22" i="13"/>
  <c r="AR22" i="13"/>
  <c r="AO22" i="13"/>
  <c r="AO21" i="13" s="1"/>
  <c r="AL22" i="13"/>
  <c r="AL21" i="13" s="1"/>
  <c r="AI22" i="13"/>
  <c r="AI21" i="13" s="1"/>
  <c r="AF22" i="13"/>
  <c r="AC22" i="13"/>
  <c r="Z22" i="13"/>
  <c r="U22" i="13"/>
  <c r="R22" i="13"/>
  <c r="O22" i="13"/>
  <c r="L22" i="13"/>
  <c r="K22" i="13"/>
  <c r="J22" i="13"/>
  <c r="I22" i="13"/>
  <c r="F22" i="13"/>
  <c r="C22" i="13"/>
  <c r="CH21" i="13"/>
  <c r="CG21" i="13"/>
  <c r="CE21" i="13"/>
  <c r="CD21" i="13"/>
  <c r="CB21" i="13"/>
  <c r="CA21" i="13"/>
  <c r="BY21" i="13"/>
  <c r="BX21" i="13"/>
  <c r="BV21" i="13"/>
  <c r="BU21" i="13"/>
  <c r="BN21" i="13"/>
  <c r="BN20" i="13" s="1"/>
  <c r="BM21" i="13"/>
  <c r="BK21" i="13"/>
  <c r="BJ21" i="13"/>
  <c r="BH21" i="13"/>
  <c r="BG21" i="13"/>
  <c r="BB21" i="13"/>
  <c r="BA21" i="13"/>
  <c r="AY21" i="13"/>
  <c r="AY20" i="13" s="1"/>
  <c r="AW21" i="13"/>
  <c r="AV21" i="13"/>
  <c r="AV20" i="13" s="1"/>
  <c r="AT21" i="13"/>
  <c r="AT20" i="13" s="1"/>
  <c r="AS21" i="13"/>
  <c r="AS20" i="13" s="1"/>
  <c r="AQ21" i="13"/>
  <c r="AP21" i="13"/>
  <c r="AP20" i="13" s="1"/>
  <c r="AN21" i="13"/>
  <c r="AM21" i="13"/>
  <c r="AK21" i="13"/>
  <c r="AJ21" i="13"/>
  <c r="AH21" i="13"/>
  <c r="AH20" i="13" s="1"/>
  <c r="AG21" i="13"/>
  <c r="AE21" i="13"/>
  <c r="AD21" i="13"/>
  <c r="AB21" i="13"/>
  <c r="AA21" i="13"/>
  <c r="W21" i="13"/>
  <c r="V21" i="13"/>
  <c r="T21" i="13"/>
  <c r="T20" i="13" s="1"/>
  <c r="S21" i="13"/>
  <c r="Q21" i="13"/>
  <c r="Q20" i="13" s="1"/>
  <c r="P21" i="13"/>
  <c r="P20" i="13" s="1"/>
  <c r="N21" i="13"/>
  <c r="M21" i="13"/>
  <c r="H21" i="13"/>
  <c r="H20" i="13" s="1"/>
  <c r="G21" i="13"/>
  <c r="G20" i="13" s="1"/>
  <c r="E21" i="13"/>
  <c r="E20" i="13" s="1"/>
  <c r="D21" i="13"/>
  <c r="D20" i="13" s="1"/>
  <c r="CG20" i="13"/>
  <c r="BK20" i="13"/>
  <c r="L49" i="10"/>
  <c r="I49" i="10"/>
  <c r="F49" i="10"/>
  <c r="E49" i="10"/>
  <c r="D49" i="10"/>
  <c r="L48" i="10"/>
  <c r="I48" i="10"/>
  <c r="F48" i="10"/>
  <c r="E48" i="10"/>
  <c r="D48" i="10"/>
  <c r="C48" i="10"/>
  <c r="L47" i="10"/>
  <c r="I47" i="10"/>
  <c r="F47" i="10"/>
  <c r="E47" i="10"/>
  <c r="D47" i="10"/>
  <c r="C47" i="10"/>
  <c r="L46" i="10"/>
  <c r="I46" i="10"/>
  <c r="F46" i="10"/>
  <c r="E46" i="10"/>
  <c r="D46" i="10"/>
  <c r="C46" i="10" s="1"/>
  <c r="L45" i="10"/>
  <c r="I45" i="10"/>
  <c r="F45" i="10"/>
  <c r="E45" i="10"/>
  <c r="D45" i="10"/>
  <c r="L44" i="10"/>
  <c r="I44" i="10"/>
  <c r="F44" i="10"/>
  <c r="E44" i="10"/>
  <c r="D44" i="10"/>
  <c r="C44" i="10" s="1"/>
  <c r="L43" i="10"/>
  <c r="I43" i="10"/>
  <c r="F43" i="10"/>
  <c r="E43" i="10"/>
  <c r="C43" i="10" s="1"/>
  <c r="D43" i="10"/>
  <c r="L42" i="10"/>
  <c r="I42" i="10"/>
  <c r="F42" i="10"/>
  <c r="E42" i="10"/>
  <c r="D42" i="10"/>
  <c r="C42" i="10" s="1"/>
  <c r="L41" i="10"/>
  <c r="I41" i="10"/>
  <c r="F41" i="10"/>
  <c r="E41" i="10"/>
  <c r="C41" i="10" s="1"/>
  <c r="D41" i="10"/>
  <c r="L40" i="10"/>
  <c r="I40" i="10"/>
  <c r="F40" i="10"/>
  <c r="E40" i="10"/>
  <c r="D40" i="10"/>
  <c r="C40" i="10" s="1"/>
  <c r="N39" i="10"/>
  <c r="M39" i="10"/>
  <c r="L39" i="10" s="1"/>
  <c r="K39" i="10"/>
  <c r="J39" i="10"/>
  <c r="I39" i="10" s="1"/>
  <c r="H39" i="10"/>
  <c r="G39" i="10"/>
  <c r="F39" i="10" s="1"/>
  <c r="E39" i="10"/>
  <c r="L38" i="10"/>
  <c r="I38" i="10"/>
  <c r="F38" i="10"/>
  <c r="E38" i="10"/>
  <c r="D38" i="10"/>
  <c r="C38" i="10"/>
  <c r="L37" i="10"/>
  <c r="I37" i="10"/>
  <c r="F37" i="10"/>
  <c r="E37" i="10"/>
  <c r="D37" i="10"/>
  <c r="C37" i="10" s="1"/>
  <c r="L36" i="10"/>
  <c r="I36" i="10"/>
  <c r="F36" i="10"/>
  <c r="E36" i="10"/>
  <c r="D36" i="10"/>
  <c r="N35" i="10"/>
  <c r="M35" i="10"/>
  <c r="L35" i="10" s="1"/>
  <c r="K35" i="10"/>
  <c r="J35" i="10"/>
  <c r="I35" i="10"/>
  <c r="H35" i="10"/>
  <c r="E35" i="10" s="1"/>
  <c r="G35" i="10"/>
  <c r="D35" i="10" s="1"/>
  <c r="F35" i="10"/>
  <c r="L34" i="10"/>
  <c r="I34" i="10"/>
  <c r="F34" i="10"/>
  <c r="E34" i="10"/>
  <c r="D34" i="10"/>
  <c r="C34" i="10"/>
  <c r="L33" i="10"/>
  <c r="I33" i="10"/>
  <c r="F33" i="10"/>
  <c r="E33" i="10"/>
  <c r="D33" i="10"/>
  <c r="L32" i="10"/>
  <c r="I32" i="10"/>
  <c r="F32" i="10"/>
  <c r="E32" i="10"/>
  <c r="D32" i="10"/>
  <c r="L31" i="10"/>
  <c r="I31" i="10"/>
  <c r="F31" i="10"/>
  <c r="E31" i="10"/>
  <c r="D31" i="10"/>
  <c r="C31" i="10"/>
  <c r="L30" i="10"/>
  <c r="I30" i="10"/>
  <c r="F30" i="10"/>
  <c r="E30" i="10"/>
  <c r="D30" i="10"/>
  <c r="C30" i="10"/>
  <c r="L29" i="10"/>
  <c r="I29" i="10"/>
  <c r="F29" i="10"/>
  <c r="E29" i="10"/>
  <c r="D29" i="10"/>
  <c r="C29" i="10"/>
  <c r="L28" i="10"/>
  <c r="I28" i="10"/>
  <c r="F28" i="10"/>
  <c r="E28" i="10"/>
  <c r="D28" i="10"/>
  <c r="N27" i="10"/>
  <c r="M27" i="10"/>
  <c r="K27" i="10"/>
  <c r="E27" i="10" s="1"/>
  <c r="J27" i="10"/>
  <c r="H27" i="10"/>
  <c r="G27" i="10"/>
  <c r="F27" i="10" s="1"/>
  <c r="L26" i="10"/>
  <c r="I26" i="10"/>
  <c r="F26" i="10"/>
  <c r="E26" i="10"/>
  <c r="D26" i="10"/>
  <c r="C26" i="10"/>
  <c r="L25" i="10"/>
  <c r="I25" i="10"/>
  <c r="F25" i="10"/>
  <c r="E25" i="10"/>
  <c r="D25" i="10"/>
  <c r="C25" i="10"/>
  <c r="L24" i="10"/>
  <c r="I24" i="10"/>
  <c r="F24" i="10"/>
  <c r="E24" i="10"/>
  <c r="D24" i="10"/>
  <c r="L23" i="10"/>
  <c r="I23" i="10"/>
  <c r="F23" i="10"/>
  <c r="E23" i="10"/>
  <c r="D23" i="10"/>
  <c r="C23" i="10" s="1"/>
  <c r="L22" i="10"/>
  <c r="I22" i="10"/>
  <c r="F22" i="10"/>
  <c r="E22" i="10"/>
  <c r="D22" i="10"/>
  <c r="C22" i="10"/>
  <c r="L21" i="10"/>
  <c r="I21" i="10"/>
  <c r="F21" i="10"/>
  <c r="E21" i="10"/>
  <c r="D21" i="10"/>
  <c r="C21" i="10"/>
  <c r="N20" i="10"/>
  <c r="M20" i="10"/>
  <c r="L20" i="10" s="1"/>
  <c r="K20" i="10"/>
  <c r="I20" i="10" s="1"/>
  <c r="J20" i="10"/>
  <c r="H20" i="10"/>
  <c r="G20" i="10"/>
  <c r="D20" i="10" s="1"/>
  <c r="L19" i="10"/>
  <c r="I19" i="10"/>
  <c r="F19" i="10"/>
  <c r="E19" i="10"/>
  <c r="D19" i="10"/>
  <c r="L18" i="10"/>
  <c r="I18" i="10"/>
  <c r="F18" i="10"/>
  <c r="E18" i="10"/>
  <c r="D18" i="10"/>
  <c r="C18" i="10"/>
  <c r="L17" i="10"/>
  <c r="I17" i="10"/>
  <c r="F17" i="10"/>
  <c r="E17" i="10"/>
  <c r="D17" i="10"/>
  <c r="C17" i="10" s="1"/>
  <c r="L16" i="10"/>
  <c r="I16" i="10"/>
  <c r="F16" i="10"/>
  <c r="E16" i="10"/>
  <c r="C16" i="10" s="1"/>
  <c r="D16" i="10"/>
  <c r="L15" i="10"/>
  <c r="I15" i="10"/>
  <c r="F15" i="10"/>
  <c r="E15" i="10"/>
  <c r="C15" i="10" s="1"/>
  <c r="D15" i="10"/>
  <c r="N14" i="10"/>
  <c r="M14" i="10"/>
  <c r="L14" i="10"/>
  <c r="K14" i="10"/>
  <c r="J14" i="10"/>
  <c r="H14" i="10"/>
  <c r="E14" i="10" s="1"/>
  <c r="G14" i="10"/>
  <c r="D14" i="10" s="1"/>
  <c r="C14" i="10" s="1"/>
  <c r="AV56" i="9"/>
  <c r="AS56" i="9"/>
  <c r="AP56" i="9"/>
  <c r="AO56" i="9"/>
  <c r="AN56" i="9"/>
  <c r="AM56" i="9"/>
  <c r="AJ56" i="9"/>
  <c r="AG56" i="9"/>
  <c r="AD56" i="9"/>
  <c r="AA56" i="9"/>
  <c r="Z56" i="9"/>
  <c r="Y56" i="9"/>
  <c r="X56" i="9"/>
  <c r="U56" i="9"/>
  <c r="R56" i="9"/>
  <c r="O56" i="9"/>
  <c r="L56" i="9"/>
  <c r="I56" i="9"/>
  <c r="H56" i="9"/>
  <c r="G56" i="9"/>
  <c r="F56" i="9"/>
  <c r="E56" i="9"/>
  <c r="D56" i="9"/>
  <c r="C56" i="9"/>
  <c r="AV55" i="9"/>
  <c r="AS55" i="9"/>
  <c r="AP55" i="9"/>
  <c r="AO55" i="9"/>
  <c r="AN55" i="9"/>
  <c r="AM55" i="9"/>
  <c r="AJ55" i="9"/>
  <c r="AG55" i="9"/>
  <c r="AD55" i="9"/>
  <c r="AA55" i="9"/>
  <c r="Z55" i="9"/>
  <c r="Y55" i="9"/>
  <c r="X55" i="9"/>
  <c r="U55" i="9"/>
  <c r="R55" i="9"/>
  <c r="O55" i="9"/>
  <c r="L55" i="9"/>
  <c r="I55" i="9"/>
  <c r="H55" i="9"/>
  <c r="G55" i="9"/>
  <c r="F55" i="9"/>
  <c r="E55" i="9"/>
  <c r="D55" i="9"/>
  <c r="C55" i="9"/>
  <c r="AV54" i="9"/>
  <c r="AS54" i="9"/>
  <c r="AP54" i="9"/>
  <c r="AO54" i="9"/>
  <c r="AN54" i="9"/>
  <c r="AM54" i="9"/>
  <c r="AJ54" i="9"/>
  <c r="AG54" i="9"/>
  <c r="AD54" i="9"/>
  <c r="AA54" i="9"/>
  <c r="Z54" i="9"/>
  <c r="Y54" i="9"/>
  <c r="X54" i="9"/>
  <c r="U54" i="9"/>
  <c r="R54" i="9"/>
  <c r="O54" i="9"/>
  <c r="L54" i="9"/>
  <c r="I54" i="9"/>
  <c r="H54" i="9"/>
  <c r="G54" i="9"/>
  <c r="F54" i="9"/>
  <c r="E54" i="9"/>
  <c r="D54" i="9"/>
  <c r="C54" i="9"/>
  <c r="AV53" i="9"/>
  <c r="AS53" i="9"/>
  <c r="AP53" i="9"/>
  <c r="AO53" i="9"/>
  <c r="AN53" i="9"/>
  <c r="AM53" i="9"/>
  <c r="AJ53" i="9"/>
  <c r="AG53" i="9"/>
  <c r="AD53" i="9"/>
  <c r="AA53" i="9"/>
  <c r="Z53" i="9"/>
  <c r="Y53" i="9"/>
  <c r="X53" i="9"/>
  <c r="U53" i="9"/>
  <c r="R53" i="9"/>
  <c r="O53" i="9"/>
  <c r="L53" i="9"/>
  <c r="I53" i="9"/>
  <c r="H53" i="9"/>
  <c r="G53" i="9"/>
  <c r="F53" i="9"/>
  <c r="E53" i="9"/>
  <c r="D53" i="9"/>
  <c r="C53" i="9"/>
  <c r="AV52" i="9"/>
  <c r="AS52" i="9"/>
  <c r="AP52" i="9"/>
  <c r="AO52" i="9"/>
  <c r="AN52" i="9"/>
  <c r="AM52" i="9"/>
  <c r="AJ52" i="9"/>
  <c r="AG52" i="9"/>
  <c r="AD52" i="9"/>
  <c r="AA52" i="9"/>
  <c r="Z52" i="9"/>
  <c r="Y52" i="9"/>
  <c r="X52" i="9"/>
  <c r="U52" i="9"/>
  <c r="R52" i="9"/>
  <c r="O52" i="9"/>
  <c r="L52" i="9"/>
  <c r="I52" i="9"/>
  <c r="H52" i="9"/>
  <c r="G52" i="9"/>
  <c r="F52" i="9"/>
  <c r="E52" i="9"/>
  <c r="D52" i="9"/>
  <c r="C52" i="9"/>
  <c r="AV51" i="9"/>
  <c r="AS51" i="9"/>
  <c r="AP51" i="9"/>
  <c r="AO51" i="9"/>
  <c r="AN51" i="9"/>
  <c r="AM51" i="9"/>
  <c r="AJ51" i="9"/>
  <c r="AG51" i="9"/>
  <c r="AD51" i="9"/>
  <c r="AA51" i="9"/>
  <c r="Z51" i="9"/>
  <c r="Y51" i="9"/>
  <c r="X51" i="9"/>
  <c r="U51" i="9"/>
  <c r="R51" i="9"/>
  <c r="O51" i="9"/>
  <c r="L51" i="9"/>
  <c r="I51" i="9"/>
  <c r="H51" i="9"/>
  <c r="G51" i="9"/>
  <c r="F51" i="9"/>
  <c r="E51" i="9"/>
  <c r="D51" i="9"/>
  <c r="C51" i="9"/>
  <c r="AV50" i="9"/>
  <c r="AS50" i="9"/>
  <c r="AP50" i="9"/>
  <c r="AO50" i="9"/>
  <c r="AN50" i="9"/>
  <c r="AM50" i="9"/>
  <c r="AJ50" i="9"/>
  <c r="AG50" i="9"/>
  <c r="AD50" i="9"/>
  <c r="AA50" i="9"/>
  <c r="Z50" i="9"/>
  <c r="Y50" i="9"/>
  <c r="X50" i="9"/>
  <c r="U50" i="9"/>
  <c r="R50" i="9"/>
  <c r="O50" i="9"/>
  <c r="L50" i="9"/>
  <c r="I50" i="9"/>
  <c r="H50" i="9"/>
  <c r="G50" i="9"/>
  <c r="F50" i="9"/>
  <c r="E50" i="9"/>
  <c r="D50" i="9"/>
  <c r="C50" i="9"/>
  <c r="AV49" i="9"/>
  <c r="AS49" i="9"/>
  <c r="AP49" i="9"/>
  <c r="AO49" i="9"/>
  <c r="AN49" i="9"/>
  <c r="AM49" i="9"/>
  <c r="AJ49" i="9"/>
  <c r="AG49" i="9"/>
  <c r="AD49" i="9"/>
  <c r="AA49" i="9"/>
  <c r="Z49" i="9"/>
  <c r="Y49" i="9"/>
  <c r="X49" i="9"/>
  <c r="U49" i="9"/>
  <c r="R49" i="9"/>
  <c r="O49" i="9"/>
  <c r="L49" i="9"/>
  <c r="I49" i="9"/>
  <c r="H49" i="9"/>
  <c r="G49" i="9"/>
  <c r="F49" i="9"/>
  <c r="E49" i="9"/>
  <c r="D49" i="9"/>
  <c r="C49" i="9"/>
  <c r="AV48" i="9"/>
  <c r="AS48" i="9"/>
  <c r="AP48" i="9"/>
  <c r="AO48" i="9"/>
  <c r="AN48" i="9"/>
  <c r="AM48" i="9"/>
  <c r="AJ48" i="9"/>
  <c r="AG48" i="9"/>
  <c r="AD48" i="9"/>
  <c r="AA48" i="9"/>
  <c r="Z48" i="9"/>
  <c r="Y48" i="9"/>
  <c r="X48" i="9"/>
  <c r="U48" i="9"/>
  <c r="R48" i="9"/>
  <c r="O48" i="9"/>
  <c r="L48" i="9"/>
  <c r="I48" i="9"/>
  <c r="H48" i="9"/>
  <c r="G48" i="9"/>
  <c r="F48" i="9"/>
  <c r="E48" i="9"/>
  <c r="D48" i="9"/>
  <c r="C48" i="9"/>
  <c r="AV47" i="9"/>
  <c r="AS47" i="9"/>
  <c r="AP47" i="9"/>
  <c r="AO47" i="9"/>
  <c r="AN47" i="9"/>
  <c r="AM47" i="9"/>
  <c r="AJ47" i="9"/>
  <c r="AG47" i="9"/>
  <c r="AD47" i="9"/>
  <c r="AA47" i="9"/>
  <c r="Z47" i="9"/>
  <c r="Y47" i="9"/>
  <c r="X47" i="9"/>
  <c r="U47" i="9"/>
  <c r="R47" i="9"/>
  <c r="O47" i="9"/>
  <c r="L47" i="9"/>
  <c r="I47" i="9"/>
  <c r="H47" i="9"/>
  <c r="G47" i="9"/>
  <c r="F47" i="9"/>
  <c r="E47" i="9"/>
  <c r="D47" i="9"/>
  <c r="C47" i="9"/>
  <c r="AV46" i="9"/>
  <c r="AS46" i="9"/>
  <c r="AP46" i="9"/>
  <c r="AO46" i="9"/>
  <c r="AN46" i="9"/>
  <c r="AM46" i="9"/>
  <c r="AJ46" i="9"/>
  <c r="AG46" i="9"/>
  <c r="AD46" i="9"/>
  <c r="AA46" i="9"/>
  <c r="Z46" i="9"/>
  <c r="Y46" i="9"/>
  <c r="X46" i="9"/>
  <c r="U46" i="9"/>
  <c r="R46" i="9"/>
  <c r="O46" i="9"/>
  <c r="L46" i="9"/>
  <c r="I46" i="9"/>
  <c r="H46" i="9"/>
  <c r="G46" i="9"/>
  <c r="F46" i="9"/>
  <c r="E46" i="9"/>
  <c r="D46" i="9"/>
  <c r="C46" i="9"/>
  <c r="AV45" i="9"/>
  <c r="AS45" i="9"/>
  <c r="AP45" i="9"/>
  <c r="AO45" i="9"/>
  <c r="AN45" i="9"/>
  <c r="AM45" i="9"/>
  <c r="AJ45" i="9"/>
  <c r="AG45" i="9"/>
  <c r="AD45" i="9"/>
  <c r="AA45" i="9"/>
  <c r="Z45" i="9"/>
  <c r="Y45" i="9"/>
  <c r="X45" i="9"/>
  <c r="U45" i="9"/>
  <c r="R45" i="9"/>
  <c r="O45" i="9"/>
  <c r="L45" i="9"/>
  <c r="I45" i="9"/>
  <c r="H45" i="9"/>
  <c r="G45" i="9"/>
  <c r="F45" i="9"/>
  <c r="E45" i="9"/>
  <c r="D45" i="9"/>
  <c r="C45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V43" i="9"/>
  <c r="AS43" i="9"/>
  <c r="AP43" i="9"/>
  <c r="AO43" i="9"/>
  <c r="AN43" i="9"/>
  <c r="AM43" i="9"/>
  <c r="AJ43" i="9"/>
  <c r="AG43" i="9"/>
  <c r="AD43" i="9"/>
  <c r="AA43" i="9"/>
  <c r="Z43" i="9"/>
  <c r="Y43" i="9"/>
  <c r="X43" i="9"/>
  <c r="U43" i="9"/>
  <c r="R43" i="9"/>
  <c r="O43" i="9"/>
  <c r="L43" i="9"/>
  <c r="I43" i="9"/>
  <c r="H43" i="9"/>
  <c r="G43" i="9"/>
  <c r="F43" i="9"/>
  <c r="E43" i="9"/>
  <c r="D43" i="9"/>
  <c r="C43" i="9"/>
  <c r="AV42" i="9"/>
  <c r="AS42" i="9"/>
  <c r="AP42" i="9"/>
  <c r="AO42" i="9"/>
  <c r="AN42" i="9"/>
  <c r="AM42" i="9"/>
  <c r="AJ42" i="9"/>
  <c r="AG42" i="9"/>
  <c r="AD42" i="9"/>
  <c r="AA42" i="9"/>
  <c r="Z42" i="9"/>
  <c r="Y42" i="9"/>
  <c r="X42" i="9"/>
  <c r="U42" i="9"/>
  <c r="R42" i="9"/>
  <c r="O42" i="9"/>
  <c r="L42" i="9"/>
  <c r="I42" i="9"/>
  <c r="H42" i="9"/>
  <c r="G42" i="9"/>
  <c r="F42" i="9"/>
  <c r="E42" i="9"/>
  <c r="D42" i="9"/>
  <c r="C42" i="9"/>
  <c r="AV41" i="9"/>
  <c r="AS41" i="9"/>
  <c r="AP41" i="9"/>
  <c r="AO41" i="9"/>
  <c r="AN41" i="9"/>
  <c r="AM41" i="9"/>
  <c r="AJ41" i="9"/>
  <c r="AG41" i="9"/>
  <c r="AD41" i="9"/>
  <c r="AA41" i="9"/>
  <c r="Z41" i="9"/>
  <c r="Y41" i="9"/>
  <c r="X41" i="9"/>
  <c r="U41" i="9"/>
  <c r="R41" i="9"/>
  <c r="O41" i="9"/>
  <c r="L41" i="9"/>
  <c r="I41" i="9"/>
  <c r="H41" i="9"/>
  <c r="G41" i="9"/>
  <c r="F41" i="9"/>
  <c r="E41" i="9"/>
  <c r="D41" i="9"/>
  <c r="C41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V39" i="9"/>
  <c r="AS39" i="9"/>
  <c r="AP39" i="9"/>
  <c r="AO39" i="9"/>
  <c r="AN39" i="9"/>
  <c r="AM39" i="9"/>
  <c r="AJ39" i="9"/>
  <c r="AG39" i="9"/>
  <c r="AD39" i="9"/>
  <c r="AA39" i="9"/>
  <c r="Z39" i="9"/>
  <c r="Y39" i="9"/>
  <c r="X39" i="9"/>
  <c r="U39" i="9"/>
  <c r="R39" i="9"/>
  <c r="O39" i="9"/>
  <c r="L39" i="9"/>
  <c r="I39" i="9"/>
  <c r="H39" i="9"/>
  <c r="G39" i="9"/>
  <c r="F39" i="9"/>
  <c r="E39" i="9"/>
  <c r="D39" i="9"/>
  <c r="C39" i="9"/>
  <c r="AV38" i="9"/>
  <c r="AS38" i="9"/>
  <c r="AP38" i="9"/>
  <c r="AO38" i="9"/>
  <c r="AN38" i="9"/>
  <c r="AM38" i="9"/>
  <c r="AJ38" i="9"/>
  <c r="AG38" i="9"/>
  <c r="AD38" i="9"/>
  <c r="AA38" i="9"/>
  <c r="Z38" i="9"/>
  <c r="Y38" i="9"/>
  <c r="X38" i="9"/>
  <c r="U38" i="9"/>
  <c r="R38" i="9"/>
  <c r="O38" i="9"/>
  <c r="L38" i="9"/>
  <c r="I38" i="9"/>
  <c r="H38" i="9"/>
  <c r="G38" i="9"/>
  <c r="F38" i="9"/>
  <c r="E38" i="9"/>
  <c r="D38" i="9"/>
  <c r="C38" i="9"/>
  <c r="AV37" i="9"/>
  <c r="AS37" i="9"/>
  <c r="AP37" i="9"/>
  <c r="AO37" i="9"/>
  <c r="AN37" i="9"/>
  <c r="AM37" i="9"/>
  <c r="AJ37" i="9"/>
  <c r="AG37" i="9"/>
  <c r="AD37" i="9"/>
  <c r="AA37" i="9"/>
  <c r="Z37" i="9"/>
  <c r="Y37" i="9"/>
  <c r="X37" i="9"/>
  <c r="U37" i="9"/>
  <c r="R37" i="9"/>
  <c r="O37" i="9"/>
  <c r="L37" i="9"/>
  <c r="I37" i="9"/>
  <c r="H37" i="9"/>
  <c r="G37" i="9"/>
  <c r="F37" i="9"/>
  <c r="E37" i="9"/>
  <c r="D37" i="9"/>
  <c r="C37" i="9"/>
  <c r="AV36" i="9"/>
  <c r="AS36" i="9"/>
  <c r="AP36" i="9"/>
  <c r="AO36" i="9"/>
  <c r="AN36" i="9"/>
  <c r="AM36" i="9"/>
  <c r="AJ36" i="9"/>
  <c r="AG36" i="9"/>
  <c r="AD36" i="9"/>
  <c r="AA36" i="9"/>
  <c r="Z36" i="9"/>
  <c r="Y36" i="9"/>
  <c r="X36" i="9"/>
  <c r="U36" i="9"/>
  <c r="R36" i="9"/>
  <c r="O36" i="9"/>
  <c r="L36" i="9"/>
  <c r="I36" i="9"/>
  <c r="H36" i="9"/>
  <c r="G36" i="9"/>
  <c r="F36" i="9"/>
  <c r="E36" i="9"/>
  <c r="D36" i="9"/>
  <c r="C36" i="9"/>
  <c r="AV35" i="9"/>
  <c r="AS35" i="9"/>
  <c r="AP35" i="9"/>
  <c r="AO35" i="9"/>
  <c r="AN35" i="9"/>
  <c r="AM35" i="9"/>
  <c r="AJ35" i="9"/>
  <c r="AG35" i="9"/>
  <c r="AD35" i="9"/>
  <c r="AA35" i="9"/>
  <c r="Z35" i="9"/>
  <c r="Y35" i="9"/>
  <c r="X35" i="9"/>
  <c r="U35" i="9"/>
  <c r="R35" i="9"/>
  <c r="O35" i="9"/>
  <c r="L35" i="9"/>
  <c r="I35" i="9"/>
  <c r="H35" i="9"/>
  <c r="G35" i="9"/>
  <c r="F35" i="9"/>
  <c r="E35" i="9"/>
  <c r="D35" i="9"/>
  <c r="C35" i="9"/>
  <c r="AV34" i="9"/>
  <c r="AS34" i="9"/>
  <c r="AP34" i="9"/>
  <c r="AO34" i="9"/>
  <c r="AN34" i="9"/>
  <c r="AM34" i="9"/>
  <c r="AJ34" i="9"/>
  <c r="AG34" i="9"/>
  <c r="AD34" i="9"/>
  <c r="AA34" i="9"/>
  <c r="Z34" i="9"/>
  <c r="Y34" i="9"/>
  <c r="X34" i="9"/>
  <c r="U34" i="9"/>
  <c r="R34" i="9"/>
  <c r="O34" i="9"/>
  <c r="L34" i="9"/>
  <c r="I34" i="9"/>
  <c r="H34" i="9"/>
  <c r="G34" i="9"/>
  <c r="F34" i="9"/>
  <c r="E34" i="9"/>
  <c r="D34" i="9"/>
  <c r="C34" i="9"/>
  <c r="AV33" i="9"/>
  <c r="AS33" i="9"/>
  <c r="AP33" i="9"/>
  <c r="AO33" i="9"/>
  <c r="AN33" i="9"/>
  <c r="AM33" i="9"/>
  <c r="AJ33" i="9"/>
  <c r="AG33" i="9"/>
  <c r="AD33" i="9"/>
  <c r="AA33" i="9"/>
  <c r="Z33" i="9"/>
  <c r="Y33" i="9"/>
  <c r="X33" i="9"/>
  <c r="U33" i="9"/>
  <c r="R33" i="9"/>
  <c r="O33" i="9"/>
  <c r="L33" i="9"/>
  <c r="I33" i="9"/>
  <c r="H33" i="9"/>
  <c r="G33" i="9"/>
  <c r="F33" i="9"/>
  <c r="E33" i="9"/>
  <c r="D33" i="9"/>
  <c r="C33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V31" i="9"/>
  <c r="AS31" i="9"/>
  <c r="AP31" i="9"/>
  <c r="AO31" i="9"/>
  <c r="AN31" i="9"/>
  <c r="AM31" i="9"/>
  <c r="AJ31" i="9"/>
  <c r="AG31" i="9"/>
  <c r="AD31" i="9"/>
  <c r="AA31" i="9"/>
  <c r="Z31" i="9"/>
  <c r="Y31" i="9"/>
  <c r="X31" i="9"/>
  <c r="U31" i="9"/>
  <c r="R31" i="9"/>
  <c r="O31" i="9"/>
  <c r="L31" i="9"/>
  <c r="I31" i="9"/>
  <c r="H31" i="9"/>
  <c r="G31" i="9"/>
  <c r="F31" i="9"/>
  <c r="E31" i="9"/>
  <c r="D31" i="9"/>
  <c r="C31" i="9"/>
  <c r="AV30" i="9"/>
  <c r="AS30" i="9"/>
  <c r="AP30" i="9"/>
  <c r="AO30" i="9"/>
  <c r="AN30" i="9"/>
  <c r="AM30" i="9"/>
  <c r="AJ30" i="9"/>
  <c r="AG30" i="9"/>
  <c r="AD30" i="9"/>
  <c r="AA30" i="9"/>
  <c r="Z30" i="9"/>
  <c r="Y30" i="9"/>
  <c r="X30" i="9"/>
  <c r="U30" i="9"/>
  <c r="R30" i="9"/>
  <c r="O30" i="9"/>
  <c r="L30" i="9"/>
  <c r="I30" i="9"/>
  <c r="H30" i="9"/>
  <c r="G30" i="9"/>
  <c r="F30" i="9"/>
  <c r="E30" i="9"/>
  <c r="D30" i="9"/>
  <c r="C30" i="9"/>
  <c r="AV29" i="9"/>
  <c r="AS29" i="9"/>
  <c r="AP29" i="9"/>
  <c r="AO29" i="9"/>
  <c r="AN29" i="9"/>
  <c r="AM29" i="9"/>
  <c r="AJ29" i="9"/>
  <c r="AG29" i="9"/>
  <c r="AD29" i="9"/>
  <c r="AA29" i="9"/>
  <c r="Z29" i="9"/>
  <c r="Y29" i="9"/>
  <c r="X29" i="9"/>
  <c r="U29" i="9"/>
  <c r="R29" i="9"/>
  <c r="O29" i="9"/>
  <c r="L29" i="9"/>
  <c r="I29" i="9"/>
  <c r="H29" i="9"/>
  <c r="G29" i="9"/>
  <c r="F29" i="9"/>
  <c r="E29" i="9"/>
  <c r="D29" i="9"/>
  <c r="AV28" i="9"/>
  <c r="AS28" i="9"/>
  <c r="AP28" i="9"/>
  <c r="AO28" i="9"/>
  <c r="AN28" i="9"/>
  <c r="AM28" i="9"/>
  <c r="AJ28" i="9"/>
  <c r="AG28" i="9"/>
  <c r="AD28" i="9"/>
  <c r="AA28" i="9"/>
  <c r="Z28" i="9"/>
  <c r="Y28" i="9"/>
  <c r="X28" i="9"/>
  <c r="U28" i="9"/>
  <c r="R28" i="9"/>
  <c r="O28" i="9"/>
  <c r="L28" i="9"/>
  <c r="I28" i="9"/>
  <c r="H28" i="9"/>
  <c r="G28" i="9"/>
  <c r="F28" i="9"/>
  <c r="E28" i="9"/>
  <c r="D28" i="9"/>
  <c r="C28" i="9"/>
  <c r="AV27" i="9"/>
  <c r="AS27" i="9"/>
  <c r="AP27" i="9"/>
  <c r="AO27" i="9"/>
  <c r="AN27" i="9"/>
  <c r="AM27" i="9"/>
  <c r="AJ27" i="9"/>
  <c r="AG27" i="9"/>
  <c r="AD27" i="9"/>
  <c r="AA27" i="9"/>
  <c r="Z27" i="9"/>
  <c r="Y27" i="9"/>
  <c r="X27" i="9"/>
  <c r="U27" i="9"/>
  <c r="R27" i="9"/>
  <c r="O27" i="9"/>
  <c r="L27" i="9"/>
  <c r="I27" i="9"/>
  <c r="H27" i="9"/>
  <c r="G27" i="9"/>
  <c r="F27" i="9"/>
  <c r="E27" i="9"/>
  <c r="D27" i="9"/>
  <c r="C27" i="9"/>
  <c r="AV26" i="9"/>
  <c r="AS26" i="9"/>
  <c r="AP26" i="9"/>
  <c r="AO26" i="9"/>
  <c r="AN26" i="9"/>
  <c r="AM26" i="9"/>
  <c r="AJ26" i="9"/>
  <c r="AG26" i="9"/>
  <c r="AD26" i="9"/>
  <c r="AA26" i="9"/>
  <c r="Z26" i="9"/>
  <c r="Y26" i="9"/>
  <c r="X26" i="9"/>
  <c r="U26" i="9"/>
  <c r="R26" i="9"/>
  <c r="O26" i="9"/>
  <c r="L26" i="9"/>
  <c r="I26" i="9"/>
  <c r="H26" i="9"/>
  <c r="G26" i="9"/>
  <c r="F26" i="9"/>
  <c r="E26" i="9"/>
  <c r="D26" i="9"/>
  <c r="C26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AV24" i="9"/>
  <c r="AS24" i="9"/>
  <c r="AP24" i="9"/>
  <c r="AO24" i="9"/>
  <c r="AN24" i="9"/>
  <c r="AM24" i="9"/>
  <c r="AJ24" i="9"/>
  <c r="AG24" i="9"/>
  <c r="AD24" i="9"/>
  <c r="AA24" i="9"/>
  <c r="Z24" i="9"/>
  <c r="Y24" i="9"/>
  <c r="X24" i="9"/>
  <c r="U24" i="9"/>
  <c r="R24" i="9"/>
  <c r="O24" i="9"/>
  <c r="L24" i="9"/>
  <c r="I24" i="9"/>
  <c r="H24" i="9"/>
  <c r="G24" i="9"/>
  <c r="F24" i="9"/>
  <c r="E24" i="9"/>
  <c r="D24" i="9"/>
  <c r="C24" i="9"/>
  <c r="AV23" i="9"/>
  <c r="AS23" i="9"/>
  <c r="AP23" i="9"/>
  <c r="AO23" i="9"/>
  <c r="AN23" i="9"/>
  <c r="AM23" i="9"/>
  <c r="AJ23" i="9"/>
  <c r="AG23" i="9"/>
  <c r="AD23" i="9"/>
  <c r="AA23" i="9"/>
  <c r="Z23" i="9"/>
  <c r="Y23" i="9"/>
  <c r="X23" i="9"/>
  <c r="U23" i="9"/>
  <c r="R23" i="9"/>
  <c r="O23" i="9"/>
  <c r="L23" i="9"/>
  <c r="I23" i="9"/>
  <c r="H23" i="9"/>
  <c r="G23" i="9"/>
  <c r="F23" i="9"/>
  <c r="E23" i="9"/>
  <c r="D23" i="9"/>
  <c r="C23" i="9"/>
  <c r="AV22" i="9"/>
  <c r="AS22" i="9"/>
  <c r="AP22" i="9"/>
  <c r="AO22" i="9"/>
  <c r="AN22" i="9"/>
  <c r="AM22" i="9"/>
  <c r="AJ22" i="9"/>
  <c r="AG22" i="9"/>
  <c r="AD22" i="9"/>
  <c r="AA22" i="9"/>
  <c r="Z22" i="9"/>
  <c r="Y22" i="9"/>
  <c r="X22" i="9"/>
  <c r="U22" i="9"/>
  <c r="R22" i="9"/>
  <c r="O22" i="9"/>
  <c r="L22" i="9"/>
  <c r="I22" i="9"/>
  <c r="H22" i="9"/>
  <c r="G22" i="9"/>
  <c r="F22" i="9"/>
  <c r="E22" i="9"/>
  <c r="D22" i="9"/>
  <c r="C22" i="9"/>
  <c r="AV21" i="9"/>
  <c r="AS21" i="9"/>
  <c r="AP21" i="9"/>
  <c r="AO21" i="9"/>
  <c r="AN21" i="9"/>
  <c r="AM21" i="9"/>
  <c r="AJ21" i="9"/>
  <c r="AG21" i="9"/>
  <c r="AD21" i="9"/>
  <c r="AA21" i="9"/>
  <c r="Z21" i="9"/>
  <c r="Y21" i="9"/>
  <c r="X21" i="9"/>
  <c r="U21" i="9"/>
  <c r="R21" i="9"/>
  <c r="O21" i="9"/>
  <c r="L21" i="9"/>
  <c r="I21" i="9"/>
  <c r="H21" i="9"/>
  <c r="G21" i="9"/>
  <c r="F21" i="9"/>
  <c r="E21" i="9"/>
  <c r="D21" i="9"/>
  <c r="C21" i="9"/>
  <c r="AV20" i="9"/>
  <c r="AS20" i="9"/>
  <c r="AP20" i="9"/>
  <c r="AO20" i="9"/>
  <c r="AN20" i="9"/>
  <c r="AM20" i="9"/>
  <c r="AJ20" i="9"/>
  <c r="AG20" i="9"/>
  <c r="AD20" i="9"/>
  <c r="AA20" i="9"/>
  <c r="Z20" i="9"/>
  <c r="Y20" i="9"/>
  <c r="X20" i="9"/>
  <c r="U20" i="9"/>
  <c r="R20" i="9"/>
  <c r="O20" i="9"/>
  <c r="L20" i="9"/>
  <c r="I20" i="9"/>
  <c r="H20" i="9"/>
  <c r="G20" i="9"/>
  <c r="F20" i="9"/>
  <c r="E20" i="9"/>
  <c r="D20" i="9"/>
  <c r="C20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H18" i="9"/>
  <c r="G18" i="9"/>
  <c r="F18" i="9" s="1"/>
  <c r="E18" i="9"/>
  <c r="D18" i="9"/>
  <c r="C18" i="9" s="1"/>
  <c r="BE58" i="12"/>
  <c r="BB58" i="12"/>
  <c r="AY58" i="12"/>
  <c r="AV58" i="12"/>
  <c r="AS58" i="12"/>
  <c r="AP58" i="12"/>
  <c r="AM58" i="12"/>
  <c r="AL58" i="12"/>
  <c r="AJ58" i="12" s="1"/>
  <c r="AK58" i="12"/>
  <c r="AG58" i="12"/>
  <c r="AD58" i="12"/>
  <c r="AA58" i="12"/>
  <c r="X58" i="12"/>
  <c r="U58" i="12"/>
  <c r="R58" i="12"/>
  <c r="O58" i="12"/>
  <c r="L58" i="12"/>
  <c r="I58" i="12"/>
  <c r="F58" i="12"/>
  <c r="E58" i="12"/>
  <c r="D58" i="12"/>
  <c r="C58" i="12" s="1"/>
  <c r="BE57" i="12"/>
  <c r="BB57" i="12"/>
  <c r="AY57" i="12"/>
  <c r="AV57" i="12"/>
  <c r="AS57" i="12"/>
  <c r="AP57" i="12"/>
  <c r="AM57" i="12"/>
  <c r="AL57" i="12"/>
  <c r="AK57" i="12"/>
  <c r="AJ57" i="12"/>
  <c r="AG57" i="12"/>
  <c r="AD57" i="12"/>
  <c r="AA57" i="12"/>
  <c r="X57" i="12"/>
  <c r="U57" i="12"/>
  <c r="R57" i="12"/>
  <c r="O57" i="12"/>
  <c r="L57" i="12"/>
  <c r="I57" i="12"/>
  <c r="F57" i="12"/>
  <c r="E57" i="12"/>
  <c r="D57" i="12"/>
  <c r="C57" i="12" s="1"/>
  <c r="BE56" i="12"/>
  <c r="BB56" i="12"/>
  <c r="AY56" i="12"/>
  <c r="AV56" i="12"/>
  <c r="AS56" i="12"/>
  <c r="AP56" i="12"/>
  <c r="AM56" i="12"/>
  <c r="AL56" i="12"/>
  <c r="AK56" i="12"/>
  <c r="AJ56" i="12" s="1"/>
  <c r="AG56" i="12"/>
  <c r="AD56" i="12"/>
  <c r="AA56" i="12"/>
  <c r="X56" i="12"/>
  <c r="U56" i="12"/>
  <c r="R56" i="12"/>
  <c r="O56" i="12"/>
  <c r="L56" i="12"/>
  <c r="I56" i="12"/>
  <c r="F56" i="12"/>
  <c r="E56" i="12"/>
  <c r="D56" i="12"/>
  <c r="C56" i="12" s="1"/>
  <c r="BE55" i="12"/>
  <c r="BB55" i="12"/>
  <c r="AY55" i="12"/>
  <c r="AV55" i="12"/>
  <c r="AS55" i="12"/>
  <c r="AP55" i="12"/>
  <c r="AM55" i="12"/>
  <c r="AL55" i="12"/>
  <c r="AK55" i="12"/>
  <c r="AJ55" i="12" s="1"/>
  <c r="AG55" i="12"/>
  <c r="AD55" i="12"/>
  <c r="AA55" i="12"/>
  <c r="X55" i="12"/>
  <c r="U55" i="12"/>
  <c r="R55" i="12"/>
  <c r="O55" i="12"/>
  <c r="L55" i="12"/>
  <c r="I55" i="12"/>
  <c r="F55" i="12"/>
  <c r="E55" i="12"/>
  <c r="D55" i="12"/>
  <c r="C55" i="12"/>
  <c r="BE54" i="12"/>
  <c r="BB54" i="12"/>
  <c r="AY54" i="12"/>
  <c r="AV54" i="12"/>
  <c r="AS54" i="12"/>
  <c r="AP54" i="12"/>
  <c r="AM54" i="12"/>
  <c r="AL54" i="12"/>
  <c r="AK54" i="12"/>
  <c r="AJ54" i="12"/>
  <c r="AG54" i="12"/>
  <c r="AD54" i="12"/>
  <c r="AA54" i="12"/>
  <c r="X54" i="12"/>
  <c r="U54" i="12"/>
  <c r="R54" i="12"/>
  <c r="O54" i="12"/>
  <c r="L54" i="12"/>
  <c r="I54" i="12"/>
  <c r="F54" i="12"/>
  <c r="E54" i="12"/>
  <c r="D54" i="12"/>
  <c r="C54" i="12" s="1"/>
  <c r="BE53" i="12"/>
  <c r="BB53" i="12"/>
  <c r="AY53" i="12"/>
  <c r="AV53" i="12"/>
  <c r="AS53" i="12"/>
  <c r="AP53" i="12"/>
  <c r="AM53" i="12"/>
  <c r="AL53" i="12"/>
  <c r="AK53" i="12"/>
  <c r="AJ53" i="12" s="1"/>
  <c r="AG53" i="12"/>
  <c r="AD53" i="12"/>
  <c r="AA53" i="12"/>
  <c r="X53" i="12"/>
  <c r="U53" i="12"/>
  <c r="R53" i="12"/>
  <c r="O53" i="12"/>
  <c r="L53" i="12"/>
  <c r="I53" i="12"/>
  <c r="F53" i="12"/>
  <c r="E53" i="12"/>
  <c r="D53" i="12"/>
  <c r="C53" i="12" s="1"/>
  <c r="BE52" i="12"/>
  <c r="BB52" i="12"/>
  <c r="AY52" i="12"/>
  <c r="AV52" i="12"/>
  <c r="AS52" i="12"/>
  <c r="AP52" i="12"/>
  <c r="AM52" i="12"/>
  <c r="AL52" i="12"/>
  <c r="AK52" i="12"/>
  <c r="AJ52" i="12"/>
  <c r="AG52" i="12"/>
  <c r="AD52" i="12"/>
  <c r="AA52" i="12"/>
  <c r="X52" i="12"/>
  <c r="U52" i="12"/>
  <c r="R52" i="12"/>
  <c r="O52" i="12"/>
  <c r="L52" i="12"/>
  <c r="I52" i="12"/>
  <c r="F52" i="12"/>
  <c r="E52" i="12"/>
  <c r="D52" i="12"/>
  <c r="C52" i="12"/>
  <c r="BE51" i="12"/>
  <c r="BB51" i="12"/>
  <c r="AY51" i="12"/>
  <c r="AV51" i="12"/>
  <c r="AS51" i="12"/>
  <c r="AP51" i="12"/>
  <c r="AM51" i="12"/>
  <c r="AL51" i="12"/>
  <c r="AK51" i="12"/>
  <c r="AJ51" i="12"/>
  <c r="AG51" i="12"/>
  <c r="AD51" i="12"/>
  <c r="AA51" i="12"/>
  <c r="X51" i="12"/>
  <c r="U51" i="12"/>
  <c r="R51" i="12"/>
  <c r="O51" i="12"/>
  <c r="L51" i="12"/>
  <c r="I51" i="12"/>
  <c r="F51" i="12"/>
  <c r="E51" i="12"/>
  <c r="D51" i="12"/>
  <c r="C51" i="12" s="1"/>
  <c r="BE50" i="12"/>
  <c r="BB50" i="12"/>
  <c r="AY50" i="12"/>
  <c r="AV50" i="12"/>
  <c r="AS50" i="12"/>
  <c r="AP50" i="12"/>
  <c r="AM50" i="12"/>
  <c r="AL50" i="12"/>
  <c r="AK50" i="12"/>
  <c r="AJ50" i="12"/>
  <c r="AG50" i="12"/>
  <c r="AD50" i="12"/>
  <c r="AA50" i="12"/>
  <c r="X50" i="12"/>
  <c r="U50" i="12"/>
  <c r="R50" i="12"/>
  <c r="O50" i="12"/>
  <c r="L50" i="12"/>
  <c r="I50" i="12"/>
  <c r="F50" i="12"/>
  <c r="E50" i="12"/>
  <c r="D50" i="12"/>
  <c r="C50" i="12"/>
  <c r="BE49" i="12"/>
  <c r="BB49" i="12"/>
  <c r="AY49" i="12"/>
  <c r="AV49" i="12"/>
  <c r="AS49" i="12"/>
  <c r="AP49" i="12"/>
  <c r="AM49" i="12"/>
  <c r="AL49" i="12"/>
  <c r="AK49" i="12"/>
  <c r="AJ49" i="12"/>
  <c r="AG49" i="12"/>
  <c r="AD49" i="12"/>
  <c r="AA49" i="12"/>
  <c r="X49" i="12"/>
  <c r="U49" i="12"/>
  <c r="R49" i="12"/>
  <c r="O49" i="12"/>
  <c r="L49" i="12"/>
  <c r="I49" i="12"/>
  <c r="F49" i="12"/>
  <c r="E49" i="12"/>
  <c r="C49" i="12" s="1"/>
  <c r="D49" i="12"/>
  <c r="BE48" i="12"/>
  <c r="BB48" i="12"/>
  <c r="AY48" i="12"/>
  <c r="AV48" i="12"/>
  <c r="AS48" i="12"/>
  <c r="AP48" i="12"/>
  <c r="AM48" i="12"/>
  <c r="AL48" i="12"/>
  <c r="AK48" i="12"/>
  <c r="AJ48" i="12"/>
  <c r="AG48" i="12"/>
  <c r="AD48" i="12"/>
  <c r="AA48" i="12"/>
  <c r="X48" i="12"/>
  <c r="U48" i="12"/>
  <c r="R48" i="12"/>
  <c r="O48" i="12"/>
  <c r="L48" i="12"/>
  <c r="I48" i="12"/>
  <c r="F48" i="12"/>
  <c r="E48" i="12"/>
  <c r="D48" i="12"/>
  <c r="C48" i="12"/>
  <c r="BE47" i="12"/>
  <c r="BB47" i="12"/>
  <c r="AY47" i="12"/>
  <c r="AV47" i="12"/>
  <c r="AS47" i="12"/>
  <c r="AP47" i="12"/>
  <c r="AM47" i="12"/>
  <c r="AL47" i="12"/>
  <c r="AK47" i="12"/>
  <c r="AJ47" i="12" s="1"/>
  <c r="AG47" i="12"/>
  <c r="AD47" i="12"/>
  <c r="AA47" i="12"/>
  <c r="X47" i="12"/>
  <c r="U47" i="12"/>
  <c r="R47" i="12"/>
  <c r="O47" i="12"/>
  <c r="L47" i="12"/>
  <c r="I47" i="12"/>
  <c r="F47" i="12"/>
  <c r="E47" i="12"/>
  <c r="D47" i="12"/>
  <c r="C47" i="12" s="1"/>
  <c r="BG46" i="12"/>
  <c r="BF46" i="12"/>
  <c r="BE46" i="12" s="1"/>
  <c r="BD46" i="12"/>
  <c r="BC46" i="12"/>
  <c r="BB46" i="12"/>
  <c r="BA46" i="12"/>
  <c r="AZ46" i="12"/>
  <c r="AY46" i="12" s="1"/>
  <c r="AX46" i="12"/>
  <c r="AW46" i="12"/>
  <c r="AV46" i="12"/>
  <c r="AU46" i="12"/>
  <c r="AT46" i="12"/>
  <c r="AS46" i="12"/>
  <c r="AR46" i="12"/>
  <c r="AL46" i="12" s="1"/>
  <c r="AQ46" i="12"/>
  <c r="AK46" i="12" s="1"/>
  <c r="AP46" i="12"/>
  <c r="AO46" i="12"/>
  <c r="AN46" i="12"/>
  <c r="AM46" i="12"/>
  <c r="AI46" i="12"/>
  <c r="AH46" i="12"/>
  <c r="AG46" i="12" s="1"/>
  <c r="AF46" i="12"/>
  <c r="AE46" i="12"/>
  <c r="AD46" i="12"/>
  <c r="AC46" i="12"/>
  <c r="AB46" i="12"/>
  <c r="AA46" i="12" s="1"/>
  <c r="Z46" i="12"/>
  <c r="Y46" i="12"/>
  <c r="X46" i="12"/>
  <c r="W46" i="12"/>
  <c r="V46" i="12"/>
  <c r="U46" i="12" s="1"/>
  <c r="T46" i="12"/>
  <c r="S46" i="12"/>
  <c r="R46" i="12"/>
  <c r="Q46" i="12"/>
  <c r="P46" i="12"/>
  <c r="O46" i="12" s="1"/>
  <c r="N46" i="12"/>
  <c r="M46" i="12"/>
  <c r="L46" i="12" s="1"/>
  <c r="K46" i="12"/>
  <c r="J46" i="12"/>
  <c r="I46" i="12"/>
  <c r="H46" i="12"/>
  <c r="F46" i="12" s="1"/>
  <c r="G46" i="12"/>
  <c r="E46" i="12"/>
  <c r="D46" i="12"/>
  <c r="C46" i="12"/>
  <c r="BE45" i="12"/>
  <c r="BB45" i="12"/>
  <c r="AY45" i="12"/>
  <c r="AV45" i="12"/>
  <c r="AS45" i="12"/>
  <c r="AP45" i="12"/>
  <c r="AM45" i="12"/>
  <c r="AL45" i="12"/>
  <c r="AK45" i="12"/>
  <c r="AJ45" i="12" s="1"/>
  <c r="AG45" i="12"/>
  <c r="AD45" i="12"/>
  <c r="AA45" i="12"/>
  <c r="X45" i="12"/>
  <c r="U45" i="12"/>
  <c r="R45" i="12"/>
  <c r="O45" i="12"/>
  <c r="L45" i="12"/>
  <c r="I45" i="12"/>
  <c r="F45" i="12"/>
  <c r="E45" i="12"/>
  <c r="C45" i="12" s="1"/>
  <c r="D45" i="12"/>
  <c r="BE44" i="12"/>
  <c r="BB44" i="12"/>
  <c r="AY44" i="12"/>
  <c r="AV44" i="12"/>
  <c r="AS44" i="12"/>
  <c r="AP44" i="12"/>
  <c r="AM44" i="12"/>
  <c r="AL44" i="12"/>
  <c r="AK44" i="12"/>
  <c r="AJ44" i="12"/>
  <c r="AG44" i="12"/>
  <c r="AD44" i="12"/>
  <c r="AA44" i="12"/>
  <c r="X44" i="12"/>
  <c r="U44" i="12"/>
  <c r="R44" i="12"/>
  <c r="O44" i="12"/>
  <c r="L44" i="12"/>
  <c r="I44" i="12"/>
  <c r="F44" i="12"/>
  <c r="E44" i="12"/>
  <c r="D44" i="12"/>
  <c r="C44" i="12" s="1"/>
  <c r="BE43" i="12"/>
  <c r="BB43" i="12"/>
  <c r="AY43" i="12"/>
  <c r="AV43" i="12"/>
  <c r="AS43" i="12"/>
  <c r="AP43" i="12"/>
  <c r="AM43" i="12"/>
  <c r="AL43" i="12"/>
  <c r="AK43" i="12"/>
  <c r="AJ43" i="12" s="1"/>
  <c r="AG43" i="12"/>
  <c r="AD43" i="12"/>
  <c r="AA43" i="12"/>
  <c r="X43" i="12"/>
  <c r="U43" i="12"/>
  <c r="R43" i="12"/>
  <c r="O43" i="12"/>
  <c r="L43" i="12"/>
  <c r="I43" i="12"/>
  <c r="F43" i="12"/>
  <c r="E43" i="12"/>
  <c r="D43" i="12"/>
  <c r="C43" i="12"/>
  <c r="BG42" i="12"/>
  <c r="BF42" i="12"/>
  <c r="BE42" i="12" s="1"/>
  <c r="BD42" i="12"/>
  <c r="BC42" i="12"/>
  <c r="BB42" i="12"/>
  <c r="BA42" i="12"/>
  <c r="AZ42" i="12"/>
  <c r="AY42" i="12"/>
  <c r="AX42" i="12"/>
  <c r="AW42" i="12"/>
  <c r="AV42" i="12"/>
  <c r="AU42" i="12"/>
  <c r="AT42" i="12"/>
  <c r="AS42" i="12"/>
  <c r="AR42" i="12"/>
  <c r="AQ42" i="12"/>
  <c r="AP42" i="12"/>
  <c r="AO42" i="12"/>
  <c r="AL42" i="12" s="1"/>
  <c r="AN42" i="12"/>
  <c r="AM42" i="12" s="1"/>
  <c r="AI42" i="12"/>
  <c r="AH42" i="12"/>
  <c r="AG42" i="12" s="1"/>
  <c r="AF42" i="12"/>
  <c r="AE42" i="12"/>
  <c r="AD42" i="12"/>
  <c r="AC42" i="12"/>
  <c r="AB42" i="12"/>
  <c r="AA42" i="12" s="1"/>
  <c r="Z42" i="12"/>
  <c r="Y42" i="12"/>
  <c r="X42" i="12"/>
  <c r="W42" i="12"/>
  <c r="V42" i="12"/>
  <c r="U42" i="12"/>
  <c r="T42" i="12"/>
  <c r="S42" i="12"/>
  <c r="R42" i="12" s="1"/>
  <c r="Q42" i="12"/>
  <c r="P42" i="12"/>
  <c r="O42" i="12"/>
  <c r="N42" i="12"/>
  <c r="L42" i="12" s="1"/>
  <c r="M42" i="12"/>
  <c r="K42" i="12"/>
  <c r="J42" i="12"/>
  <c r="D42" i="12" s="1"/>
  <c r="I42" i="12"/>
  <c r="H42" i="12"/>
  <c r="F42" i="12" s="1"/>
  <c r="G42" i="12"/>
  <c r="BE41" i="12"/>
  <c r="BB41" i="12"/>
  <c r="AY41" i="12"/>
  <c r="AV41" i="12"/>
  <c r="AS41" i="12"/>
  <c r="AP41" i="12"/>
  <c r="AM41" i="12"/>
  <c r="AL41" i="12"/>
  <c r="AK41" i="12"/>
  <c r="AJ41" i="12" s="1"/>
  <c r="AG41" i="12"/>
  <c r="AD41" i="12"/>
  <c r="AA41" i="12"/>
  <c r="X41" i="12"/>
  <c r="U41" i="12"/>
  <c r="R41" i="12"/>
  <c r="O41" i="12"/>
  <c r="L41" i="12"/>
  <c r="I41" i="12"/>
  <c r="F41" i="12"/>
  <c r="E41" i="12"/>
  <c r="D41" i="12"/>
  <c r="C41" i="12"/>
  <c r="BE40" i="12"/>
  <c r="BB40" i="12"/>
  <c r="AY40" i="12"/>
  <c r="AV40" i="12"/>
  <c r="AS40" i="12"/>
  <c r="AP40" i="12"/>
  <c r="AM40" i="12"/>
  <c r="AL40" i="12"/>
  <c r="AK40" i="12"/>
  <c r="AJ40" i="12"/>
  <c r="AG40" i="12"/>
  <c r="AD40" i="12"/>
  <c r="AA40" i="12"/>
  <c r="X40" i="12"/>
  <c r="U40" i="12"/>
  <c r="R40" i="12"/>
  <c r="O40" i="12"/>
  <c r="L40" i="12"/>
  <c r="I40" i="12"/>
  <c r="F40" i="12"/>
  <c r="E40" i="12"/>
  <c r="D40" i="12"/>
  <c r="C40" i="12" s="1"/>
  <c r="BE39" i="12"/>
  <c r="BB39" i="12"/>
  <c r="AY39" i="12"/>
  <c r="AV39" i="12"/>
  <c r="AS39" i="12"/>
  <c r="AP39" i="12"/>
  <c r="AM39" i="12"/>
  <c r="AL39" i="12"/>
  <c r="AK39" i="12"/>
  <c r="AJ39" i="12" s="1"/>
  <c r="AG39" i="12"/>
  <c r="AD39" i="12"/>
  <c r="AA39" i="12"/>
  <c r="X39" i="12"/>
  <c r="U39" i="12"/>
  <c r="R39" i="12"/>
  <c r="O39" i="12"/>
  <c r="L39" i="12"/>
  <c r="I39" i="12"/>
  <c r="F39" i="12"/>
  <c r="E39" i="12"/>
  <c r="D39" i="12"/>
  <c r="C39" i="12"/>
  <c r="BE38" i="12"/>
  <c r="BB38" i="12"/>
  <c r="AY38" i="12"/>
  <c r="AV38" i="12"/>
  <c r="AS38" i="12"/>
  <c r="AP38" i="12"/>
  <c r="AM38" i="12"/>
  <c r="AL38" i="12"/>
  <c r="AK38" i="12"/>
  <c r="AJ38" i="12"/>
  <c r="AG38" i="12"/>
  <c r="AD38" i="12"/>
  <c r="AA38" i="12"/>
  <c r="X38" i="12"/>
  <c r="U38" i="12"/>
  <c r="R38" i="12"/>
  <c r="O38" i="12"/>
  <c r="L38" i="12"/>
  <c r="I38" i="12"/>
  <c r="F38" i="12"/>
  <c r="E38" i="12"/>
  <c r="D38" i="12"/>
  <c r="C38" i="12"/>
  <c r="BE37" i="12"/>
  <c r="BB37" i="12"/>
  <c r="AY37" i="12"/>
  <c r="AV37" i="12"/>
  <c r="AS37" i="12"/>
  <c r="AP37" i="12"/>
  <c r="AM37" i="12"/>
  <c r="AL37" i="12"/>
  <c r="AK37" i="12"/>
  <c r="AJ37" i="12"/>
  <c r="AG37" i="12"/>
  <c r="AD37" i="12"/>
  <c r="AA37" i="12"/>
  <c r="X37" i="12"/>
  <c r="U37" i="12"/>
  <c r="R37" i="12"/>
  <c r="O37" i="12"/>
  <c r="L37" i="12"/>
  <c r="I37" i="12"/>
  <c r="F37" i="12"/>
  <c r="E37" i="12"/>
  <c r="D37" i="12"/>
  <c r="C37" i="12"/>
  <c r="BE36" i="12"/>
  <c r="BB36" i="12"/>
  <c r="AY36" i="12"/>
  <c r="AV36" i="12"/>
  <c r="AS36" i="12"/>
  <c r="AP36" i="12"/>
  <c r="AM36" i="12"/>
  <c r="AL36" i="12"/>
  <c r="AK36" i="12"/>
  <c r="AJ36" i="12" s="1"/>
  <c r="AG36" i="12"/>
  <c r="AD36" i="12"/>
  <c r="AA36" i="12"/>
  <c r="X36" i="12"/>
  <c r="U36" i="12"/>
  <c r="R36" i="12"/>
  <c r="O36" i="12"/>
  <c r="L36" i="12"/>
  <c r="I36" i="12"/>
  <c r="F36" i="12"/>
  <c r="E36" i="12"/>
  <c r="D36" i="12"/>
  <c r="C36" i="12"/>
  <c r="BE35" i="12"/>
  <c r="BB35" i="12"/>
  <c r="AY35" i="12"/>
  <c r="AV35" i="12"/>
  <c r="AS35" i="12"/>
  <c r="AP35" i="12"/>
  <c r="AM35" i="12"/>
  <c r="AL35" i="12"/>
  <c r="AK35" i="12"/>
  <c r="AJ35" i="12"/>
  <c r="AG35" i="12"/>
  <c r="AD35" i="12"/>
  <c r="AA35" i="12"/>
  <c r="X35" i="12"/>
  <c r="U35" i="12"/>
  <c r="R35" i="12"/>
  <c r="O35" i="12"/>
  <c r="L35" i="12"/>
  <c r="I35" i="12"/>
  <c r="F35" i="12"/>
  <c r="E35" i="12"/>
  <c r="D35" i="12"/>
  <c r="C35" i="12"/>
  <c r="BG34" i="12"/>
  <c r="BF34" i="12"/>
  <c r="BE34" i="12" s="1"/>
  <c r="BD34" i="12"/>
  <c r="BC34" i="12"/>
  <c r="BB34" i="12" s="1"/>
  <c r="BA34" i="12"/>
  <c r="AZ34" i="12"/>
  <c r="AY34" i="12" s="1"/>
  <c r="AX34" i="12"/>
  <c r="AW34" i="12"/>
  <c r="AV34" i="12"/>
  <c r="AU34" i="12"/>
  <c r="AT34" i="12"/>
  <c r="AS34" i="12" s="1"/>
  <c r="AR34" i="12"/>
  <c r="AQ34" i="12"/>
  <c r="AP34" i="12"/>
  <c r="AO34" i="12"/>
  <c r="AN34" i="12"/>
  <c r="AM34" i="12"/>
  <c r="AL34" i="12"/>
  <c r="AK34" i="12"/>
  <c r="AJ34" i="12" s="1"/>
  <c r="AI34" i="12"/>
  <c r="AH34" i="12"/>
  <c r="AG34" i="12"/>
  <c r="AF34" i="12"/>
  <c r="AD34" i="12" s="1"/>
  <c r="AE34" i="12"/>
  <c r="AC34" i="12"/>
  <c r="AB34" i="12"/>
  <c r="AA34" i="12"/>
  <c r="Z34" i="12"/>
  <c r="X34" i="12" s="1"/>
  <c r="Y34" i="12"/>
  <c r="W34" i="12"/>
  <c r="V34" i="12"/>
  <c r="U34" i="12" s="1"/>
  <c r="T34" i="12"/>
  <c r="S34" i="12"/>
  <c r="R34" i="12"/>
  <c r="Q34" i="12"/>
  <c r="O34" i="12" s="1"/>
  <c r="P34" i="12"/>
  <c r="N34" i="12"/>
  <c r="M34" i="12"/>
  <c r="L34" i="12"/>
  <c r="K34" i="12"/>
  <c r="J34" i="12"/>
  <c r="I34" i="12"/>
  <c r="H34" i="12"/>
  <c r="E34" i="12" s="1"/>
  <c r="G34" i="12"/>
  <c r="D34" i="12" s="1"/>
  <c r="C34" i="12" s="1"/>
  <c r="F34" i="12"/>
  <c r="BE33" i="12"/>
  <c r="BB33" i="12"/>
  <c r="AY33" i="12"/>
  <c r="AV33" i="12"/>
  <c r="AS33" i="12"/>
  <c r="AP33" i="12"/>
  <c r="AM33" i="12"/>
  <c r="AL33" i="12"/>
  <c r="AK33" i="12"/>
  <c r="AJ33" i="12"/>
  <c r="AG33" i="12"/>
  <c r="AD33" i="12"/>
  <c r="AA33" i="12"/>
  <c r="X33" i="12"/>
  <c r="U33" i="12"/>
  <c r="R33" i="12"/>
  <c r="O33" i="12"/>
  <c r="L33" i="12"/>
  <c r="I33" i="12"/>
  <c r="F33" i="12"/>
  <c r="E33" i="12"/>
  <c r="D33" i="12"/>
  <c r="C33" i="12"/>
  <c r="BE32" i="12"/>
  <c r="BB32" i="12"/>
  <c r="AY32" i="12"/>
  <c r="AV32" i="12"/>
  <c r="AS32" i="12"/>
  <c r="AP32" i="12"/>
  <c r="AM32" i="12"/>
  <c r="AL32" i="12"/>
  <c r="AK32" i="12"/>
  <c r="AJ32" i="12"/>
  <c r="AG32" i="12"/>
  <c r="AD32" i="12"/>
  <c r="AA32" i="12"/>
  <c r="X32" i="12"/>
  <c r="U32" i="12"/>
  <c r="R32" i="12"/>
  <c r="O32" i="12"/>
  <c r="L32" i="12"/>
  <c r="I32" i="12"/>
  <c r="F32" i="12"/>
  <c r="E32" i="12"/>
  <c r="D32" i="12"/>
  <c r="C32" i="12" s="1"/>
  <c r="BE31" i="12"/>
  <c r="BB31" i="12"/>
  <c r="AY31" i="12"/>
  <c r="AV31" i="12"/>
  <c r="AS31" i="12"/>
  <c r="AP31" i="12"/>
  <c r="AM31" i="12"/>
  <c r="AL31" i="12"/>
  <c r="AK31" i="12"/>
  <c r="AJ31" i="12"/>
  <c r="AG31" i="12"/>
  <c r="AD31" i="12"/>
  <c r="AA31" i="12"/>
  <c r="X31" i="12"/>
  <c r="U31" i="12"/>
  <c r="R31" i="12"/>
  <c r="O31" i="12"/>
  <c r="L31" i="12"/>
  <c r="I31" i="12"/>
  <c r="F31" i="12"/>
  <c r="E31" i="12"/>
  <c r="D31" i="12"/>
  <c r="C31" i="12"/>
  <c r="BE30" i="12"/>
  <c r="BB30" i="12"/>
  <c r="AY30" i="12"/>
  <c r="AV30" i="12"/>
  <c r="AS30" i="12"/>
  <c r="AP30" i="12"/>
  <c r="AM30" i="12"/>
  <c r="AL30" i="12"/>
  <c r="AJ30" i="12" s="1"/>
  <c r="AK30" i="12"/>
  <c r="AG30" i="12"/>
  <c r="AD30" i="12"/>
  <c r="AA30" i="12"/>
  <c r="X30" i="12"/>
  <c r="U30" i="12"/>
  <c r="R30" i="12"/>
  <c r="O30" i="12"/>
  <c r="L30" i="12"/>
  <c r="I30" i="12"/>
  <c r="F30" i="12"/>
  <c r="E30" i="12"/>
  <c r="D30" i="12"/>
  <c r="C30" i="12" s="1"/>
  <c r="BE29" i="12"/>
  <c r="BB29" i="12"/>
  <c r="AY29" i="12"/>
  <c r="AV29" i="12"/>
  <c r="AS29" i="12"/>
  <c r="AP29" i="12"/>
  <c r="AM29" i="12"/>
  <c r="AL29" i="12"/>
  <c r="AK29" i="12"/>
  <c r="AJ29" i="12" s="1"/>
  <c r="AG29" i="12"/>
  <c r="AD29" i="12"/>
  <c r="AA29" i="12"/>
  <c r="X29" i="12"/>
  <c r="U29" i="12"/>
  <c r="R29" i="12"/>
  <c r="O29" i="12"/>
  <c r="L29" i="12"/>
  <c r="I29" i="12"/>
  <c r="F29" i="12"/>
  <c r="E29" i="12"/>
  <c r="D29" i="12"/>
  <c r="C29" i="12"/>
  <c r="BE28" i="12"/>
  <c r="BB28" i="12"/>
  <c r="AY28" i="12"/>
  <c r="AV28" i="12"/>
  <c r="AS28" i="12"/>
  <c r="AP28" i="12"/>
  <c r="AM28" i="12"/>
  <c r="AL28" i="12"/>
  <c r="AK28" i="12"/>
  <c r="AJ28" i="12"/>
  <c r="AG28" i="12"/>
  <c r="AD28" i="12"/>
  <c r="AA28" i="12"/>
  <c r="X28" i="12"/>
  <c r="U28" i="12"/>
  <c r="R28" i="12"/>
  <c r="O28" i="12"/>
  <c r="L28" i="12"/>
  <c r="I28" i="12"/>
  <c r="F28" i="12"/>
  <c r="E28" i="12"/>
  <c r="D28" i="12"/>
  <c r="C28" i="12" s="1"/>
  <c r="BG27" i="12"/>
  <c r="BF27" i="12"/>
  <c r="BF20" i="12" s="1"/>
  <c r="BE27" i="12"/>
  <c r="BD27" i="12"/>
  <c r="BC27" i="12"/>
  <c r="BB27" i="12"/>
  <c r="BA27" i="12"/>
  <c r="AZ27" i="12"/>
  <c r="AY27" i="12" s="1"/>
  <c r="AX27" i="12"/>
  <c r="AW27" i="12"/>
  <c r="AV27" i="12"/>
  <c r="AU27" i="12"/>
  <c r="AT27" i="12"/>
  <c r="AS27" i="12"/>
  <c r="AR27" i="12"/>
  <c r="AQ27" i="12"/>
  <c r="AK27" i="12" s="1"/>
  <c r="AP27" i="12"/>
  <c r="AO27" i="12"/>
  <c r="AL27" i="12" s="1"/>
  <c r="AN27" i="12"/>
  <c r="AI27" i="12"/>
  <c r="AH27" i="12"/>
  <c r="AG27" i="12"/>
  <c r="AF27" i="12"/>
  <c r="AE27" i="12"/>
  <c r="AD27" i="12" s="1"/>
  <c r="AC27" i="12"/>
  <c r="AB27" i="12"/>
  <c r="AA27" i="12"/>
  <c r="Z27" i="12"/>
  <c r="Y27" i="12"/>
  <c r="X27" i="12"/>
  <c r="W27" i="12"/>
  <c r="W20" i="12" s="1"/>
  <c r="V27" i="12"/>
  <c r="V20" i="12" s="1"/>
  <c r="U27" i="12"/>
  <c r="T27" i="12"/>
  <c r="S27" i="12"/>
  <c r="R27" i="12"/>
  <c r="Q27" i="12"/>
  <c r="P27" i="12"/>
  <c r="O27" i="12"/>
  <c r="N27" i="12"/>
  <c r="M27" i="12"/>
  <c r="L27" i="12" s="1"/>
  <c r="K27" i="12"/>
  <c r="J27" i="12"/>
  <c r="I27" i="12"/>
  <c r="H27" i="12"/>
  <c r="G27" i="12"/>
  <c r="F27" i="12" s="1"/>
  <c r="E27" i="12"/>
  <c r="D27" i="12"/>
  <c r="C27" i="12"/>
  <c r="BE26" i="12"/>
  <c r="BB26" i="12"/>
  <c r="AY26" i="12"/>
  <c r="AV26" i="12"/>
  <c r="AS26" i="12"/>
  <c r="AP26" i="12"/>
  <c r="AM26" i="12"/>
  <c r="AL26" i="12"/>
  <c r="AK26" i="12"/>
  <c r="AJ26" i="12"/>
  <c r="AG26" i="12"/>
  <c r="AD26" i="12"/>
  <c r="AA26" i="12"/>
  <c r="X26" i="12"/>
  <c r="U26" i="12"/>
  <c r="R26" i="12"/>
  <c r="O26" i="12"/>
  <c r="L26" i="12"/>
  <c r="I26" i="12"/>
  <c r="F26" i="12"/>
  <c r="E26" i="12"/>
  <c r="D26" i="12"/>
  <c r="C26" i="12" s="1"/>
  <c r="BE25" i="12"/>
  <c r="BB25" i="12"/>
  <c r="AY25" i="12"/>
  <c r="AV25" i="12"/>
  <c r="AS25" i="12"/>
  <c r="AP25" i="12"/>
  <c r="AM25" i="12"/>
  <c r="AL25" i="12"/>
  <c r="AK25" i="12"/>
  <c r="AJ25" i="12" s="1"/>
  <c r="AG25" i="12"/>
  <c r="AD25" i="12"/>
  <c r="AA25" i="12"/>
  <c r="X25" i="12"/>
  <c r="U25" i="12"/>
  <c r="R25" i="12"/>
  <c r="O25" i="12"/>
  <c r="L25" i="12"/>
  <c r="I25" i="12"/>
  <c r="F25" i="12"/>
  <c r="E25" i="12"/>
  <c r="D25" i="12"/>
  <c r="C25" i="12"/>
  <c r="BE24" i="12"/>
  <c r="BB24" i="12"/>
  <c r="AY24" i="12"/>
  <c r="AV24" i="12"/>
  <c r="AS24" i="12"/>
  <c r="AP24" i="12"/>
  <c r="AM24" i="12"/>
  <c r="AL24" i="12"/>
  <c r="AK24" i="12"/>
  <c r="AJ24" i="12"/>
  <c r="AG24" i="12"/>
  <c r="AD24" i="12"/>
  <c r="AA24" i="12"/>
  <c r="X24" i="12"/>
  <c r="U24" i="12"/>
  <c r="R24" i="12"/>
  <c r="O24" i="12"/>
  <c r="L24" i="12"/>
  <c r="I24" i="12"/>
  <c r="F24" i="12"/>
  <c r="E24" i="12"/>
  <c r="D24" i="12"/>
  <c r="C24" i="12"/>
  <c r="BE23" i="12"/>
  <c r="BB23" i="12"/>
  <c r="AY23" i="12"/>
  <c r="AV23" i="12"/>
  <c r="AS23" i="12"/>
  <c r="AP23" i="12"/>
  <c r="AM23" i="12"/>
  <c r="AL23" i="12"/>
  <c r="AK23" i="12"/>
  <c r="AJ23" i="12"/>
  <c r="AG23" i="12"/>
  <c r="AD23" i="12"/>
  <c r="AA23" i="12"/>
  <c r="X23" i="12"/>
  <c r="U23" i="12"/>
  <c r="R23" i="12"/>
  <c r="O23" i="12"/>
  <c r="L23" i="12"/>
  <c r="I23" i="12"/>
  <c r="F23" i="12"/>
  <c r="E23" i="12"/>
  <c r="D23" i="12"/>
  <c r="C23" i="12" s="1"/>
  <c r="BE22" i="12"/>
  <c r="BB22" i="12"/>
  <c r="AY22" i="12"/>
  <c r="AV22" i="12"/>
  <c r="AS22" i="12"/>
  <c r="AP22" i="12"/>
  <c r="AM22" i="12"/>
  <c r="AL22" i="12"/>
  <c r="AK22" i="12"/>
  <c r="AJ22" i="12"/>
  <c r="AG22" i="12"/>
  <c r="AD22" i="12"/>
  <c r="AA22" i="12"/>
  <c r="X22" i="12"/>
  <c r="U22" i="12"/>
  <c r="R22" i="12"/>
  <c r="O22" i="12"/>
  <c r="L22" i="12"/>
  <c r="I22" i="12"/>
  <c r="F22" i="12"/>
  <c r="E22" i="12"/>
  <c r="D22" i="12"/>
  <c r="C22" i="12" s="1"/>
  <c r="BG21" i="12"/>
  <c r="BG20" i="12" s="1"/>
  <c r="BF21" i="12"/>
  <c r="BE21" i="12"/>
  <c r="BD21" i="12"/>
  <c r="BD20" i="12" s="1"/>
  <c r="BC21" i="12"/>
  <c r="BC20" i="12" s="1"/>
  <c r="BB21" i="12"/>
  <c r="BA21" i="12"/>
  <c r="AY21" i="12" s="1"/>
  <c r="AZ21" i="12"/>
  <c r="AX21" i="12"/>
  <c r="AW21" i="12"/>
  <c r="AW20" i="12" s="1"/>
  <c r="AV20" i="12" s="1"/>
  <c r="AU21" i="12"/>
  <c r="AU20" i="12" s="1"/>
  <c r="AT21" i="12"/>
  <c r="AT20" i="12" s="1"/>
  <c r="AS21" i="12"/>
  <c r="AR21" i="12"/>
  <c r="AR20" i="12" s="1"/>
  <c r="AQ21" i="12"/>
  <c r="AP21" i="12" s="1"/>
  <c r="AO21" i="12"/>
  <c r="AN21" i="12"/>
  <c r="AN20" i="12" s="1"/>
  <c r="AM21" i="12"/>
  <c r="AK21" i="12"/>
  <c r="AI21" i="12"/>
  <c r="AI20" i="12" s="1"/>
  <c r="AH21" i="12"/>
  <c r="AH20" i="12" s="1"/>
  <c r="AG20" i="12" s="1"/>
  <c r="AG21" i="12"/>
  <c r="AF21" i="12"/>
  <c r="AE21" i="12"/>
  <c r="AD21" i="12"/>
  <c r="AC21" i="12"/>
  <c r="AC20" i="12" s="1"/>
  <c r="AB21" i="12"/>
  <c r="AB20" i="12" s="1"/>
  <c r="AA20" i="12" s="1"/>
  <c r="AA21" i="12"/>
  <c r="Z21" i="12"/>
  <c r="Z20" i="12" s="1"/>
  <c r="Y21" i="12"/>
  <c r="Y20" i="12" s="1"/>
  <c r="X20" i="12" s="1"/>
  <c r="W21" i="12"/>
  <c r="U21" i="12" s="1"/>
  <c r="V21" i="12"/>
  <c r="T21" i="12"/>
  <c r="T20" i="12" s="1"/>
  <c r="S21" i="12"/>
  <c r="S20" i="12" s="1"/>
  <c r="R20" i="12" s="1"/>
  <c r="Q21" i="12"/>
  <c r="Q20" i="12" s="1"/>
  <c r="P21" i="12"/>
  <c r="P20" i="12" s="1"/>
  <c r="O20" i="12" s="1"/>
  <c r="O21" i="12"/>
  <c r="N21" i="12"/>
  <c r="N20" i="12" s="1"/>
  <c r="M21" i="12"/>
  <c r="L21" i="12" s="1"/>
  <c r="K21" i="12"/>
  <c r="J21" i="12"/>
  <c r="I21" i="12"/>
  <c r="H21" i="12"/>
  <c r="H20" i="12" s="1"/>
  <c r="E20" i="12" s="1"/>
  <c r="G21" i="12"/>
  <c r="G20" i="12" s="1"/>
  <c r="F21" i="12"/>
  <c r="E21" i="12"/>
  <c r="D21" i="12"/>
  <c r="C21" i="12" s="1"/>
  <c r="AZ20" i="12"/>
  <c r="AX20" i="12"/>
  <c r="AF20" i="12"/>
  <c r="AE20" i="12"/>
  <c r="AD20" i="12"/>
  <c r="K20" i="12"/>
  <c r="J20" i="12"/>
  <c r="I20" i="12" s="1"/>
  <c r="BK56" i="8"/>
  <c r="BH56" i="8"/>
  <c r="BE56" i="8"/>
  <c r="BB56" i="8"/>
  <c r="AY56" i="8"/>
  <c r="AV56" i="8"/>
  <c r="AS56" i="8"/>
  <c r="AP56" i="8"/>
  <c r="AM56" i="8"/>
  <c r="AJ56" i="8"/>
  <c r="AG56" i="8"/>
  <c r="AD56" i="8"/>
  <c r="AA56" i="8"/>
  <c r="X56" i="8"/>
  <c r="U56" i="8"/>
  <c r="R56" i="8"/>
  <c r="O56" i="8"/>
  <c r="L56" i="8"/>
  <c r="I56" i="8"/>
  <c r="F56" i="8"/>
  <c r="E56" i="8"/>
  <c r="C56" i="8" s="1"/>
  <c r="D56" i="8"/>
  <c r="BK55" i="8"/>
  <c r="BH55" i="8"/>
  <c r="BE55" i="8"/>
  <c r="BB55" i="8"/>
  <c r="AY55" i="8"/>
  <c r="AV55" i="8"/>
  <c r="AS55" i="8"/>
  <c r="AP55" i="8"/>
  <c r="AM55" i="8"/>
  <c r="AJ55" i="8"/>
  <c r="AG55" i="8"/>
  <c r="AD55" i="8"/>
  <c r="AA55" i="8"/>
  <c r="X55" i="8"/>
  <c r="U55" i="8"/>
  <c r="R55" i="8"/>
  <c r="O55" i="8"/>
  <c r="L55" i="8"/>
  <c r="I55" i="8"/>
  <c r="F55" i="8"/>
  <c r="E55" i="8"/>
  <c r="D55" i="8"/>
  <c r="C55" i="8" s="1"/>
  <c r="BK54" i="8"/>
  <c r="BH54" i="8"/>
  <c r="BE54" i="8"/>
  <c r="BB54" i="8"/>
  <c r="AY54" i="8"/>
  <c r="AV54" i="8"/>
  <c r="AS54" i="8"/>
  <c r="AP54" i="8"/>
  <c r="AM54" i="8"/>
  <c r="AJ54" i="8"/>
  <c r="AG54" i="8"/>
  <c r="AD54" i="8"/>
  <c r="AA54" i="8"/>
  <c r="X54" i="8"/>
  <c r="U54" i="8"/>
  <c r="R54" i="8"/>
  <c r="O54" i="8"/>
  <c r="L54" i="8"/>
  <c r="I54" i="8"/>
  <c r="F54" i="8"/>
  <c r="E54" i="8"/>
  <c r="D54" i="8"/>
  <c r="C54" i="8"/>
  <c r="BK53" i="8"/>
  <c r="BH53" i="8"/>
  <c r="BE53" i="8"/>
  <c r="BB53" i="8"/>
  <c r="AY53" i="8"/>
  <c r="AV53" i="8"/>
  <c r="AS53" i="8"/>
  <c r="AP53" i="8"/>
  <c r="AM53" i="8"/>
  <c r="AJ53" i="8"/>
  <c r="AG53" i="8"/>
  <c r="AD53" i="8"/>
  <c r="AA53" i="8"/>
  <c r="X53" i="8"/>
  <c r="U53" i="8"/>
  <c r="R53" i="8"/>
  <c r="O53" i="8"/>
  <c r="L53" i="8"/>
  <c r="I53" i="8"/>
  <c r="F53" i="8"/>
  <c r="E53" i="8"/>
  <c r="D53" i="8"/>
  <c r="C53" i="8" s="1"/>
  <c r="BK52" i="8"/>
  <c r="BH52" i="8"/>
  <c r="BE52" i="8"/>
  <c r="BB52" i="8"/>
  <c r="AY52" i="8"/>
  <c r="AV52" i="8"/>
  <c r="AS52" i="8"/>
  <c r="AP52" i="8"/>
  <c r="AM52" i="8"/>
  <c r="AJ52" i="8"/>
  <c r="AG52" i="8"/>
  <c r="AD52" i="8"/>
  <c r="AA52" i="8"/>
  <c r="X52" i="8"/>
  <c r="U52" i="8"/>
  <c r="R52" i="8"/>
  <c r="O52" i="8"/>
  <c r="L52" i="8"/>
  <c r="I52" i="8"/>
  <c r="F52" i="8"/>
  <c r="E52" i="8"/>
  <c r="C52" i="8" s="1"/>
  <c r="D52" i="8"/>
  <c r="BK51" i="8"/>
  <c r="BH51" i="8"/>
  <c r="BE51" i="8"/>
  <c r="BB51" i="8"/>
  <c r="AY51" i="8"/>
  <c r="AV51" i="8"/>
  <c r="AS51" i="8"/>
  <c r="AP51" i="8"/>
  <c r="AM51" i="8"/>
  <c r="AJ51" i="8"/>
  <c r="AG51" i="8"/>
  <c r="AD51" i="8"/>
  <c r="AA51" i="8"/>
  <c r="X51" i="8"/>
  <c r="U51" i="8"/>
  <c r="R51" i="8"/>
  <c r="O51" i="8"/>
  <c r="L51" i="8"/>
  <c r="I51" i="8"/>
  <c r="F51" i="8"/>
  <c r="E51" i="8"/>
  <c r="D51" i="8"/>
  <c r="BK50" i="8"/>
  <c r="BH50" i="8"/>
  <c r="BE50" i="8"/>
  <c r="BB50" i="8"/>
  <c r="AY50" i="8"/>
  <c r="AV50" i="8"/>
  <c r="AS50" i="8"/>
  <c r="AP50" i="8"/>
  <c r="AM50" i="8"/>
  <c r="AJ50" i="8"/>
  <c r="AG50" i="8"/>
  <c r="AD50" i="8"/>
  <c r="AA50" i="8"/>
  <c r="X50" i="8"/>
  <c r="U50" i="8"/>
  <c r="R50" i="8"/>
  <c r="O50" i="8"/>
  <c r="L50" i="8"/>
  <c r="I50" i="8"/>
  <c r="F50" i="8"/>
  <c r="E50" i="8"/>
  <c r="D50" i="8"/>
  <c r="C50" i="8" s="1"/>
  <c r="BK49" i="8"/>
  <c r="BH49" i="8"/>
  <c r="BE49" i="8"/>
  <c r="BB49" i="8"/>
  <c r="AY49" i="8"/>
  <c r="AV49" i="8"/>
  <c r="AS49" i="8"/>
  <c r="AP49" i="8"/>
  <c r="AM49" i="8"/>
  <c r="AJ49" i="8"/>
  <c r="AG49" i="8"/>
  <c r="AD49" i="8"/>
  <c r="AA49" i="8"/>
  <c r="X49" i="8"/>
  <c r="U49" i="8"/>
  <c r="R49" i="8"/>
  <c r="O49" i="8"/>
  <c r="L49" i="8"/>
  <c r="I49" i="8"/>
  <c r="F49" i="8"/>
  <c r="E49" i="8"/>
  <c r="D49" i="8"/>
  <c r="C49" i="8"/>
  <c r="BK48" i="8"/>
  <c r="BH48" i="8"/>
  <c r="BE48" i="8"/>
  <c r="BB48" i="8"/>
  <c r="AY48" i="8"/>
  <c r="AV48" i="8"/>
  <c r="AS48" i="8"/>
  <c r="AP48" i="8"/>
  <c r="AM48" i="8"/>
  <c r="AJ48" i="8"/>
  <c r="AG48" i="8"/>
  <c r="AD48" i="8"/>
  <c r="AA48" i="8"/>
  <c r="X48" i="8"/>
  <c r="U48" i="8"/>
  <c r="R48" i="8"/>
  <c r="O48" i="8"/>
  <c r="L48" i="8"/>
  <c r="I48" i="8"/>
  <c r="F48" i="8"/>
  <c r="E48" i="8"/>
  <c r="D48" i="8"/>
  <c r="C48" i="8" s="1"/>
  <c r="BK47" i="8"/>
  <c r="BH47" i="8"/>
  <c r="BE47" i="8"/>
  <c r="BB47" i="8"/>
  <c r="AY47" i="8"/>
  <c r="AV47" i="8"/>
  <c r="AS47" i="8"/>
  <c r="AP47" i="8"/>
  <c r="AM47" i="8"/>
  <c r="AJ47" i="8"/>
  <c r="AG47" i="8"/>
  <c r="AD47" i="8"/>
  <c r="AA47" i="8"/>
  <c r="X47" i="8"/>
  <c r="U47" i="8"/>
  <c r="R47" i="8"/>
  <c r="O47" i="8"/>
  <c r="L47" i="8"/>
  <c r="I47" i="8"/>
  <c r="F47" i="8"/>
  <c r="E47" i="8"/>
  <c r="D47" i="8"/>
  <c r="C47" i="8" s="1"/>
  <c r="BK46" i="8"/>
  <c r="BH46" i="8"/>
  <c r="BE46" i="8"/>
  <c r="BB46" i="8"/>
  <c r="AY46" i="8"/>
  <c r="AV46" i="8"/>
  <c r="AS46" i="8"/>
  <c r="AP46" i="8"/>
  <c r="AM46" i="8"/>
  <c r="AJ46" i="8"/>
  <c r="AG46" i="8"/>
  <c r="AD46" i="8"/>
  <c r="AA46" i="8"/>
  <c r="X46" i="8"/>
  <c r="U46" i="8"/>
  <c r="R46" i="8"/>
  <c r="O46" i="8"/>
  <c r="L46" i="8"/>
  <c r="I46" i="8"/>
  <c r="F46" i="8"/>
  <c r="E46" i="8"/>
  <c r="D46" i="8"/>
  <c r="C46" i="8"/>
  <c r="BK45" i="8"/>
  <c r="BH45" i="8"/>
  <c r="BE45" i="8"/>
  <c r="BB45" i="8"/>
  <c r="AY45" i="8"/>
  <c r="AV45" i="8"/>
  <c r="AS45" i="8"/>
  <c r="AP45" i="8"/>
  <c r="AM45" i="8"/>
  <c r="AJ45" i="8"/>
  <c r="AG45" i="8"/>
  <c r="AD45" i="8"/>
  <c r="AA45" i="8"/>
  <c r="X45" i="8"/>
  <c r="U45" i="8"/>
  <c r="R45" i="8"/>
  <c r="O45" i="8"/>
  <c r="L45" i="8"/>
  <c r="I45" i="8"/>
  <c r="F45" i="8"/>
  <c r="E45" i="8"/>
  <c r="D45" i="8"/>
  <c r="C45" i="8" s="1"/>
  <c r="BM44" i="8"/>
  <c r="BK44" i="8" s="1"/>
  <c r="BL44" i="8"/>
  <c r="BJ44" i="8"/>
  <c r="BI44" i="8"/>
  <c r="BG44" i="8"/>
  <c r="BF44" i="8"/>
  <c r="BD44" i="8"/>
  <c r="BC44" i="8"/>
  <c r="BB44" i="8"/>
  <c r="BA44" i="8"/>
  <c r="AY44" i="8" s="1"/>
  <c r="AZ44" i="8"/>
  <c r="AX44" i="8"/>
  <c r="AW44" i="8"/>
  <c r="AV44" i="8" s="1"/>
  <c r="AU44" i="8"/>
  <c r="AT44" i="8"/>
  <c r="AS44" i="8" s="1"/>
  <c r="AR44" i="8"/>
  <c r="AQ44" i="8"/>
  <c r="AP44" i="8"/>
  <c r="AO44" i="8"/>
  <c r="AM44" i="8" s="1"/>
  <c r="AN44" i="8"/>
  <c r="AL44" i="8"/>
  <c r="AK44" i="8"/>
  <c r="AJ44" i="8" s="1"/>
  <c r="AI44" i="8"/>
  <c r="AH44" i="8"/>
  <c r="AG44" i="8"/>
  <c r="AF44" i="8"/>
  <c r="AE44" i="8"/>
  <c r="AD44" i="8" s="1"/>
  <c r="AC44" i="8"/>
  <c r="AA44" i="8" s="1"/>
  <c r="AB44" i="8"/>
  <c r="Z44" i="8"/>
  <c r="Y44" i="8"/>
  <c r="W44" i="8"/>
  <c r="V44" i="8"/>
  <c r="U44" i="8" s="1"/>
  <c r="T44" i="8"/>
  <c r="S44" i="8"/>
  <c r="S18" i="8" s="1"/>
  <c r="R44" i="8"/>
  <c r="Q44" i="8"/>
  <c r="P44" i="8"/>
  <c r="O44" i="8" s="1"/>
  <c r="N44" i="8"/>
  <c r="L44" i="8" s="1"/>
  <c r="M44" i="8"/>
  <c r="K44" i="8"/>
  <c r="J44" i="8"/>
  <c r="I44" i="8"/>
  <c r="H44" i="8"/>
  <c r="G44" i="8"/>
  <c r="F44" i="8" s="1"/>
  <c r="BK43" i="8"/>
  <c r="BH43" i="8"/>
  <c r="BE43" i="8"/>
  <c r="BB43" i="8"/>
  <c r="AY43" i="8"/>
  <c r="AV43" i="8"/>
  <c r="AS43" i="8"/>
  <c r="AP43" i="8"/>
  <c r="AM43" i="8"/>
  <c r="AJ43" i="8"/>
  <c r="AG43" i="8"/>
  <c r="AD43" i="8"/>
  <c r="AA43" i="8"/>
  <c r="X43" i="8"/>
  <c r="U43" i="8"/>
  <c r="R43" i="8"/>
  <c r="O43" i="8"/>
  <c r="L43" i="8"/>
  <c r="I43" i="8"/>
  <c r="F43" i="8"/>
  <c r="E43" i="8"/>
  <c r="C43" i="8" s="1"/>
  <c r="D43" i="8"/>
  <c r="BK42" i="8"/>
  <c r="BH42" i="8"/>
  <c r="BE42" i="8"/>
  <c r="BB42" i="8"/>
  <c r="AY42" i="8"/>
  <c r="AV42" i="8"/>
  <c r="AS42" i="8"/>
  <c r="AP42" i="8"/>
  <c r="AM42" i="8"/>
  <c r="AJ42" i="8"/>
  <c r="AG42" i="8"/>
  <c r="AD42" i="8"/>
  <c r="AA42" i="8"/>
  <c r="X42" i="8"/>
  <c r="U42" i="8"/>
  <c r="R42" i="8"/>
  <c r="O42" i="8"/>
  <c r="L42" i="8"/>
  <c r="I42" i="8"/>
  <c r="F42" i="8"/>
  <c r="E42" i="8"/>
  <c r="D42" i="8"/>
  <c r="BK41" i="8"/>
  <c r="BH41" i="8"/>
  <c r="BE41" i="8"/>
  <c r="BB41" i="8"/>
  <c r="AY41" i="8"/>
  <c r="AV41" i="8"/>
  <c r="AS41" i="8"/>
  <c r="AP41" i="8"/>
  <c r="AM41" i="8"/>
  <c r="AJ41" i="8"/>
  <c r="AG41" i="8"/>
  <c r="AD41" i="8"/>
  <c r="AA41" i="8"/>
  <c r="X41" i="8"/>
  <c r="U41" i="8"/>
  <c r="R41" i="8"/>
  <c r="O41" i="8"/>
  <c r="L41" i="8"/>
  <c r="I41" i="8"/>
  <c r="F41" i="8"/>
  <c r="E41" i="8"/>
  <c r="D41" i="8"/>
  <c r="C41" i="8"/>
  <c r="BM40" i="8"/>
  <c r="BL40" i="8"/>
  <c r="BK40" i="8"/>
  <c r="BJ40" i="8"/>
  <c r="BI40" i="8"/>
  <c r="BG40" i="8"/>
  <c r="BE40" i="8" s="1"/>
  <c r="BF40" i="8"/>
  <c r="BD40" i="8"/>
  <c r="BC40" i="8"/>
  <c r="BB40" i="8"/>
  <c r="BA40" i="8"/>
  <c r="AZ40" i="8"/>
  <c r="AY40" i="8"/>
  <c r="AX40" i="8"/>
  <c r="AW40" i="8"/>
  <c r="AU40" i="8"/>
  <c r="AT40" i="8"/>
  <c r="AS40" i="8" s="1"/>
  <c r="AR40" i="8"/>
  <c r="AQ40" i="8"/>
  <c r="AP40" i="8" s="1"/>
  <c r="AO40" i="8"/>
  <c r="AN40" i="8"/>
  <c r="AL40" i="8"/>
  <c r="AK40" i="8"/>
  <c r="AJ40" i="8" s="1"/>
  <c r="AI40" i="8"/>
  <c r="AH40" i="8"/>
  <c r="AG40" i="8" s="1"/>
  <c r="AF40" i="8"/>
  <c r="AE40" i="8"/>
  <c r="AD40" i="8"/>
  <c r="AC40" i="8"/>
  <c r="AB40" i="8"/>
  <c r="AA40" i="8"/>
  <c r="Z40" i="8"/>
  <c r="Y40" i="8"/>
  <c r="X40" i="8" s="1"/>
  <c r="W40" i="8"/>
  <c r="V40" i="8"/>
  <c r="U40" i="8" s="1"/>
  <c r="T40" i="8"/>
  <c r="S40" i="8"/>
  <c r="R40" i="8" s="1"/>
  <c r="Q40" i="8"/>
  <c r="P40" i="8"/>
  <c r="O40" i="8"/>
  <c r="N40" i="8"/>
  <c r="L40" i="8" s="1"/>
  <c r="M40" i="8"/>
  <c r="K40" i="8"/>
  <c r="J40" i="8"/>
  <c r="I40" i="8" s="1"/>
  <c r="H40" i="8"/>
  <c r="G40" i="8"/>
  <c r="F40" i="8"/>
  <c r="BK39" i="8"/>
  <c r="BH39" i="8"/>
  <c r="BE39" i="8"/>
  <c r="BB39" i="8"/>
  <c r="AY39" i="8"/>
  <c r="AV39" i="8"/>
  <c r="AS39" i="8"/>
  <c r="AP39" i="8"/>
  <c r="AM39" i="8"/>
  <c r="AJ39" i="8"/>
  <c r="AG39" i="8"/>
  <c r="AD39" i="8"/>
  <c r="AA39" i="8"/>
  <c r="X39" i="8"/>
  <c r="U39" i="8"/>
  <c r="R39" i="8"/>
  <c r="O39" i="8"/>
  <c r="L39" i="8"/>
  <c r="I39" i="8"/>
  <c r="F39" i="8"/>
  <c r="E39" i="8"/>
  <c r="D39" i="8"/>
  <c r="C39" i="8" s="1"/>
  <c r="BK38" i="8"/>
  <c r="BH38" i="8"/>
  <c r="BE38" i="8"/>
  <c r="BB38" i="8"/>
  <c r="AY38" i="8"/>
  <c r="AV38" i="8"/>
  <c r="AS38" i="8"/>
  <c r="AP38" i="8"/>
  <c r="AM38" i="8"/>
  <c r="AJ38" i="8"/>
  <c r="AG38" i="8"/>
  <c r="AD38" i="8"/>
  <c r="AA38" i="8"/>
  <c r="X38" i="8"/>
  <c r="U38" i="8"/>
  <c r="R38" i="8"/>
  <c r="O38" i="8"/>
  <c r="L38" i="8"/>
  <c r="I38" i="8"/>
  <c r="F38" i="8"/>
  <c r="E38" i="8"/>
  <c r="D38" i="8"/>
  <c r="BK37" i="8"/>
  <c r="BH37" i="8"/>
  <c r="BE37" i="8"/>
  <c r="BB37" i="8"/>
  <c r="AY37" i="8"/>
  <c r="AV37" i="8"/>
  <c r="AS37" i="8"/>
  <c r="AP37" i="8"/>
  <c r="AM37" i="8"/>
  <c r="AJ37" i="8"/>
  <c r="AG37" i="8"/>
  <c r="AD37" i="8"/>
  <c r="AA37" i="8"/>
  <c r="X37" i="8"/>
  <c r="U37" i="8"/>
  <c r="R37" i="8"/>
  <c r="O37" i="8"/>
  <c r="L37" i="8"/>
  <c r="I37" i="8"/>
  <c r="F37" i="8"/>
  <c r="E37" i="8"/>
  <c r="D37" i="8"/>
  <c r="C37" i="8" s="1"/>
  <c r="BK36" i="8"/>
  <c r="BH36" i="8"/>
  <c r="BE36" i="8"/>
  <c r="BB36" i="8"/>
  <c r="AY36" i="8"/>
  <c r="AV36" i="8"/>
  <c r="AS36" i="8"/>
  <c r="AP36" i="8"/>
  <c r="AM36" i="8"/>
  <c r="AJ36" i="8"/>
  <c r="AG36" i="8"/>
  <c r="AD36" i="8"/>
  <c r="AA36" i="8"/>
  <c r="X36" i="8"/>
  <c r="U36" i="8"/>
  <c r="R36" i="8"/>
  <c r="O36" i="8"/>
  <c r="L36" i="8"/>
  <c r="I36" i="8"/>
  <c r="F36" i="8"/>
  <c r="E36" i="8"/>
  <c r="D36" i="8"/>
  <c r="C36" i="8"/>
  <c r="BK35" i="8"/>
  <c r="BH35" i="8"/>
  <c r="BE35" i="8"/>
  <c r="BB35" i="8"/>
  <c r="AY35" i="8"/>
  <c r="AV35" i="8"/>
  <c r="AS35" i="8"/>
  <c r="AP35" i="8"/>
  <c r="AM35" i="8"/>
  <c r="AJ35" i="8"/>
  <c r="AG35" i="8"/>
  <c r="AD35" i="8"/>
  <c r="AA35" i="8"/>
  <c r="X35" i="8"/>
  <c r="U35" i="8"/>
  <c r="R35" i="8"/>
  <c r="O35" i="8"/>
  <c r="L35" i="8"/>
  <c r="I35" i="8"/>
  <c r="F35" i="8"/>
  <c r="E35" i="8"/>
  <c r="D35" i="8"/>
  <c r="C35" i="8" s="1"/>
  <c r="BK34" i="8"/>
  <c r="BH34" i="8"/>
  <c r="BE34" i="8"/>
  <c r="BB34" i="8"/>
  <c r="AY34" i="8"/>
  <c r="AV34" i="8"/>
  <c r="AS34" i="8"/>
  <c r="AP34" i="8"/>
  <c r="AM34" i="8"/>
  <c r="AJ34" i="8"/>
  <c r="AG34" i="8"/>
  <c r="AD34" i="8"/>
  <c r="AA34" i="8"/>
  <c r="X34" i="8"/>
  <c r="U34" i="8"/>
  <c r="R34" i="8"/>
  <c r="O34" i="8"/>
  <c r="L34" i="8"/>
  <c r="I34" i="8"/>
  <c r="F34" i="8"/>
  <c r="E34" i="8"/>
  <c r="C34" i="8" s="1"/>
  <c r="D34" i="8"/>
  <c r="BK33" i="8"/>
  <c r="BH33" i="8"/>
  <c r="BE33" i="8"/>
  <c r="BB33" i="8"/>
  <c r="AY33" i="8"/>
  <c r="AV33" i="8"/>
  <c r="AS33" i="8"/>
  <c r="AP33" i="8"/>
  <c r="AM33" i="8"/>
  <c r="AJ33" i="8"/>
  <c r="AG33" i="8"/>
  <c r="AD33" i="8"/>
  <c r="AA33" i="8"/>
  <c r="X33" i="8"/>
  <c r="U33" i="8"/>
  <c r="R33" i="8"/>
  <c r="O33" i="8"/>
  <c r="L33" i="8"/>
  <c r="I33" i="8"/>
  <c r="F33" i="8"/>
  <c r="E33" i="8"/>
  <c r="D33" i="8"/>
  <c r="C33" i="8" s="1"/>
  <c r="BM32" i="8"/>
  <c r="BL32" i="8"/>
  <c r="BJ32" i="8"/>
  <c r="BI32" i="8"/>
  <c r="BG32" i="8"/>
  <c r="BF32" i="8"/>
  <c r="BE32" i="8" s="1"/>
  <c r="BD32" i="8"/>
  <c r="BC32" i="8"/>
  <c r="BB32" i="8" s="1"/>
  <c r="BA32" i="8"/>
  <c r="AZ32" i="8"/>
  <c r="AY32" i="8"/>
  <c r="AX32" i="8"/>
  <c r="AW32" i="8"/>
  <c r="AV32" i="8"/>
  <c r="AU32" i="8"/>
  <c r="AS32" i="8" s="1"/>
  <c r="AT32" i="8"/>
  <c r="AR32" i="8"/>
  <c r="AQ32" i="8"/>
  <c r="AP32" i="8" s="1"/>
  <c r="AO32" i="8"/>
  <c r="AN32" i="8"/>
  <c r="AM32" i="8"/>
  <c r="AL32" i="8"/>
  <c r="AK32" i="8"/>
  <c r="AJ32" i="8"/>
  <c r="AI32" i="8"/>
  <c r="AH32" i="8"/>
  <c r="AG32" i="8" s="1"/>
  <c r="AF32" i="8"/>
  <c r="AE32" i="8"/>
  <c r="AD32" i="8"/>
  <c r="AC32" i="8"/>
  <c r="AB32" i="8"/>
  <c r="AA32" i="8"/>
  <c r="Z32" i="8"/>
  <c r="Y32" i="8"/>
  <c r="X32" i="8" s="1"/>
  <c r="W32" i="8"/>
  <c r="V32" i="8"/>
  <c r="U32" i="8" s="1"/>
  <c r="T32" i="8"/>
  <c r="S32" i="8"/>
  <c r="R32" i="8"/>
  <c r="Q32" i="8"/>
  <c r="P32" i="8"/>
  <c r="O32" i="8"/>
  <c r="N32" i="8"/>
  <c r="E32" i="8" s="1"/>
  <c r="M32" i="8"/>
  <c r="L32" i="8" s="1"/>
  <c r="K32" i="8"/>
  <c r="J32" i="8"/>
  <c r="I32" i="8" s="1"/>
  <c r="H32" i="8"/>
  <c r="G32" i="8"/>
  <c r="BK31" i="8"/>
  <c r="BH31" i="8"/>
  <c r="BE31" i="8"/>
  <c r="BB31" i="8"/>
  <c r="AY31" i="8"/>
  <c r="AV31" i="8"/>
  <c r="AS31" i="8"/>
  <c r="AP31" i="8"/>
  <c r="AM31" i="8"/>
  <c r="AJ31" i="8"/>
  <c r="AG31" i="8"/>
  <c r="AD31" i="8"/>
  <c r="AA31" i="8"/>
  <c r="X31" i="8"/>
  <c r="U31" i="8"/>
  <c r="R31" i="8"/>
  <c r="O31" i="8"/>
  <c r="L31" i="8"/>
  <c r="I31" i="8"/>
  <c r="F31" i="8"/>
  <c r="E31" i="8"/>
  <c r="D31" i="8"/>
  <c r="C31" i="8" s="1"/>
  <c r="BK30" i="8"/>
  <c r="BH30" i="8"/>
  <c r="BE30" i="8"/>
  <c r="BB30" i="8"/>
  <c r="AY30" i="8"/>
  <c r="AV30" i="8"/>
  <c r="AS30" i="8"/>
  <c r="AP30" i="8"/>
  <c r="AM30" i="8"/>
  <c r="AJ30" i="8"/>
  <c r="AG30" i="8"/>
  <c r="AD30" i="8"/>
  <c r="AA30" i="8"/>
  <c r="X30" i="8"/>
  <c r="U30" i="8"/>
  <c r="R30" i="8"/>
  <c r="O30" i="8"/>
  <c r="L30" i="8"/>
  <c r="I30" i="8"/>
  <c r="F30" i="8"/>
  <c r="E30" i="8"/>
  <c r="D30" i="8"/>
  <c r="C30" i="8" s="1"/>
  <c r="BK29" i="8"/>
  <c r="BH29" i="8"/>
  <c r="BE29" i="8"/>
  <c r="BB29" i="8"/>
  <c r="AY29" i="8"/>
  <c r="AV29" i="8"/>
  <c r="AS29" i="8"/>
  <c r="AP29" i="8"/>
  <c r="AM29" i="8"/>
  <c r="AJ29" i="8"/>
  <c r="AG29" i="8"/>
  <c r="AD29" i="8"/>
  <c r="AA29" i="8"/>
  <c r="X29" i="8"/>
  <c r="U29" i="8"/>
  <c r="R29" i="8"/>
  <c r="O29" i="8"/>
  <c r="L29" i="8"/>
  <c r="I29" i="8"/>
  <c r="F29" i="8"/>
  <c r="E29" i="8"/>
  <c r="D29" i="8"/>
  <c r="C29" i="8" s="1"/>
  <c r="BK28" i="8"/>
  <c r="BH28" i="8"/>
  <c r="BE28" i="8"/>
  <c r="BB28" i="8"/>
  <c r="AY28" i="8"/>
  <c r="AV28" i="8"/>
  <c r="AS28" i="8"/>
  <c r="AP28" i="8"/>
  <c r="AM28" i="8"/>
  <c r="AJ28" i="8"/>
  <c r="AG28" i="8"/>
  <c r="AD28" i="8"/>
  <c r="AA28" i="8"/>
  <c r="X28" i="8"/>
  <c r="U28" i="8"/>
  <c r="R28" i="8"/>
  <c r="O28" i="8"/>
  <c r="L28" i="8"/>
  <c r="I28" i="8"/>
  <c r="F28" i="8"/>
  <c r="E28" i="8"/>
  <c r="D28" i="8"/>
  <c r="C28" i="8"/>
  <c r="BK27" i="8"/>
  <c r="BH27" i="8"/>
  <c r="BE27" i="8"/>
  <c r="BB27" i="8"/>
  <c r="AY27" i="8"/>
  <c r="AV27" i="8"/>
  <c r="AS27" i="8"/>
  <c r="AP27" i="8"/>
  <c r="AM27" i="8"/>
  <c r="AJ27" i="8"/>
  <c r="AG27" i="8"/>
  <c r="AD27" i="8"/>
  <c r="AA27" i="8"/>
  <c r="X27" i="8"/>
  <c r="U27" i="8"/>
  <c r="R27" i="8"/>
  <c r="O27" i="8"/>
  <c r="L27" i="8"/>
  <c r="I27" i="8"/>
  <c r="F27" i="8"/>
  <c r="E27" i="8"/>
  <c r="D27" i="8"/>
  <c r="C27" i="8"/>
  <c r="BK26" i="8"/>
  <c r="BH26" i="8"/>
  <c r="BE26" i="8"/>
  <c r="BB26" i="8"/>
  <c r="AY26" i="8"/>
  <c r="AV26" i="8"/>
  <c r="AS26" i="8"/>
  <c r="AP26" i="8"/>
  <c r="AM26" i="8"/>
  <c r="AJ26" i="8"/>
  <c r="AG26" i="8"/>
  <c r="AD26" i="8"/>
  <c r="AA26" i="8"/>
  <c r="X26" i="8"/>
  <c r="U26" i="8"/>
  <c r="R26" i="8"/>
  <c r="O26" i="8"/>
  <c r="L26" i="8"/>
  <c r="I26" i="8"/>
  <c r="F26" i="8"/>
  <c r="E26" i="8"/>
  <c r="C26" i="8" s="1"/>
  <c r="D26" i="8"/>
  <c r="BM25" i="8"/>
  <c r="BL25" i="8"/>
  <c r="BK25" i="8" s="1"/>
  <c r="BJ25" i="8"/>
  <c r="BI25" i="8"/>
  <c r="BH25" i="8"/>
  <c r="BG25" i="8"/>
  <c r="BF25" i="8"/>
  <c r="BE25" i="8"/>
  <c r="BD25" i="8"/>
  <c r="BC25" i="8"/>
  <c r="BB25" i="8" s="1"/>
  <c r="BA25" i="8"/>
  <c r="AZ25" i="8"/>
  <c r="AY25" i="8"/>
  <c r="AX25" i="8"/>
  <c r="AW25" i="8"/>
  <c r="AV25" i="8"/>
  <c r="AU25" i="8"/>
  <c r="AU18" i="8" s="1"/>
  <c r="AT25" i="8"/>
  <c r="AS25" i="8" s="1"/>
  <c r="AR25" i="8"/>
  <c r="AQ25" i="8"/>
  <c r="AO25" i="8"/>
  <c r="AN25" i="8"/>
  <c r="AM25" i="8"/>
  <c r="AL25" i="8"/>
  <c r="AK25" i="8"/>
  <c r="AJ25" i="8"/>
  <c r="AI25" i="8"/>
  <c r="AH25" i="8"/>
  <c r="AG25" i="8" s="1"/>
  <c r="AF25" i="8"/>
  <c r="AE25" i="8"/>
  <c r="AD25" i="8" s="1"/>
  <c r="AC25" i="8"/>
  <c r="AB25" i="8"/>
  <c r="AA25" i="8" s="1"/>
  <c r="Z25" i="8"/>
  <c r="Y25" i="8"/>
  <c r="W25" i="8"/>
  <c r="V25" i="8"/>
  <c r="U25" i="8" s="1"/>
  <c r="T25" i="8"/>
  <c r="S25" i="8"/>
  <c r="Q25" i="8"/>
  <c r="P25" i="8"/>
  <c r="O25" i="8" s="1"/>
  <c r="N25" i="8"/>
  <c r="M25" i="8"/>
  <c r="L25" i="8"/>
  <c r="K25" i="8"/>
  <c r="J25" i="8"/>
  <c r="I25" i="8"/>
  <c r="H25" i="8"/>
  <c r="G25" i="8"/>
  <c r="BK24" i="8"/>
  <c r="BH24" i="8"/>
  <c r="BE24" i="8"/>
  <c r="BB24" i="8"/>
  <c r="AY24" i="8"/>
  <c r="AV24" i="8"/>
  <c r="AS24" i="8"/>
  <c r="AP24" i="8"/>
  <c r="AM24" i="8"/>
  <c r="AJ24" i="8"/>
  <c r="AG24" i="8"/>
  <c r="AD24" i="8"/>
  <c r="AA24" i="8"/>
  <c r="X24" i="8"/>
  <c r="U24" i="8"/>
  <c r="R24" i="8"/>
  <c r="O24" i="8"/>
  <c r="L24" i="8"/>
  <c r="I24" i="8"/>
  <c r="F24" i="8"/>
  <c r="E24" i="8"/>
  <c r="D24" i="8"/>
  <c r="C24" i="8"/>
  <c r="BK23" i="8"/>
  <c r="BH23" i="8"/>
  <c r="BE23" i="8"/>
  <c r="BB23" i="8"/>
  <c r="AY23" i="8"/>
  <c r="AV23" i="8"/>
  <c r="AS23" i="8"/>
  <c r="AP23" i="8"/>
  <c r="AM23" i="8"/>
  <c r="AJ23" i="8"/>
  <c r="AG23" i="8"/>
  <c r="AD23" i="8"/>
  <c r="AA23" i="8"/>
  <c r="X23" i="8"/>
  <c r="U23" i="8"/>
  <c r="R23" i="8"/>
  <c r="O23" i="8"/>
  <c r="L23" i="8"/>
  <c r="I23" i="8"/>
  <c r="F23" i="8"/>
  <c r="E23" i="8"/>
  <c r="D23" i="8"/>
  <c r="C23" i="8"/>
  <c r="BK22" i="8"/>
  <c r="BH22" i="8"/>
  <c r="BE22" i="8"/>
  <c r="BB22" i="8"/>
  <c r="AY22" i="8"/>
  <c r="AV22" i="8"/>
  <c r="AS22" i="8"/>
  <c r="AP22" i="8"/>
  <c r="AM22" i="8"/>
  <c r="AJ22" i="8"/>
  <c r="AG22" i="8"/>
  <c r="AD22" i="8"/>
  <c r="AA22" i="8"/>
  <c r="X22" i="8"/>
  <c r="U22" i="8"/>
  <c r="R22" i="8"/>
  <c r="O22" i="8"/>
  <c r="L22" i="8"/>
  <c r="I22" i="8"/>
  <c r="F22" i="8"/>
  <c r="E22" i="8"/>
  <c r="D22" i="8"/>
  <c r="BK21" i="8"/>
  <c r="BH21" i="8"/>
  <c r="BE21" i="8"/>
  <c r="BB21" i="8"/>
  <c r="AY21" i="8"/>
  <c r="AV21" i="8"/>
  <c r="AS21" i="8"/>
  <c r="AP21" i="8"/>
  <c r="AM21" i="8"/>
  <c r="AJ21" i="8"/>
  <c r="AG21" i="8"/>
  <c r="AD21" i="8"/>
  <c r="AA21" i="8"/>
  <c r="X21" i="8"/>
  <c r="U21" i="8"/>
  <c r="R21" i="8"/>
  <c r="O21" i="8"/>
  <c r="L21" i="8"/>
  <c r="I21" i="8"/>
  <c r="F21" i="8"/>
  <c r="E21" i="8"/>
  <c r="D21" i="8"/>
  <c r="C21" i="8" s="1"/>
  <c r="BK20" i="8"/>
  <c r="BH20" i="8"/>
  <c r="BE20" i="8"/>
  <c r="BB20" i="8"/>
  <c r="AY20" i="8"/>
  <c r="AV20" i="8"/>
  <c r="AS20" i="8"/>
  <c r="AP20" i="8"/>
  <c r="AM20" i="8"/>
  <c r="AJ20" i="8"/>
  <c r="AG20" i="8"/>
  <c r="AD20" i="8"/>
  <c r="AA20" i="8"/>
  <c r="X20" i="8"/>
  <c r="U20" i="8"/>
  <c r="R20" i="8"/>
  <c r="O20" i="8"/>
  <c r="L20" i="8"/>
  <c r="I20" i="8"/>
  <c r="F20" i="8"/>
  <c r="E20" i="8"/>
  <c r="D20" i="8"/>
  <c r="C20" i="8"/>
  <c r="BM19" i="8"/>
  <c r="BL19" i="8"/>
  <c r="BK19" i="8" s="1"/>
  <c r="BJ19" i="8"/>
  <c r="BI19" i="8"/>
  <c r="BG19" i="8"/>
  <c r="BE19" i="8" s="1"/>
  <c r="BF19" i="8"/>
  <c r="BD19" i="8"/>
  <c r="BC19" i="8"/>
  <c r="BB19" i="8"/>
  <c r="BA19" i="8"/>
  <c r="AZ19" i="8"/>
  <c r="AY19" i="8" s="1"/>
  <c r="AX19" i="8"/>
  <c r="AV19" i="8" s="1"/>
  <c r="AW19" i="8"/>
  <c r="AU19" i="8"/>
  <c r="AT19" i="8"/>
  <c r="AR19" i="8"/>
  <c r="AQ19" i="8"/>
  <c r="AO19" i="8"/>
  <c r="AN19" i="8"/>
  <c r="AM19" i="8" s="1"/>
  <c r="AL19" i="8"/>
  <c r="AK19" i="8"/>
  <c r="AJ19" i="8" s="1"/>
  <c r="AI19" i="8"/>
  <c r="AI18" i="8" s="1"/>
  <c r="AH19" i="8"/>
  <c r="AF19" i="8"/>
  <c r="AE19" i="8"/>
  <c r="AD19" i="8"/>
  <c r="AC19" i="8"/>
  <c r="AB19" i="8"/>
  <c r="AB18" i="8" s="1"/>
  <c r="AA19" i="8"/>
  <c r="Z19" i="8"/>
  <c r="X19" i="8" s="1"/>
  <c r="Y19" i="8"/>
  <c r="W19" i="8"/>
  <c r="V19" i="8"/>
  <c r="U19" i="8" s="1"/>
  <c r="T19" i="8"/>
  <c r="S19" i="8"/>
  <c r="R19" i="8"/>
  <c r="Q19" i="8"/>
  <c r="Q18" i="8" s="1"/>
  <c r="P19" i="8"/>
  <c r="O19" i="8"/>
  <c r="N19" i="8"/>
  <c r="M19" i="8"/>
  <c r="L19" i="8" s="1"/>
  <c r="K19" i="8"/>
  <c r="J19" i="8"/>
  <c r="I19" i="8"/>
  <c r="H19" i="8"/>
  <c r="H18" i="8" s="1"/>
  <c r="G19" i="8"/>
  <c r="F19" i="8"/>
  <c r="D19" i="8"/>
  <c r="BD18" i="8"/>
  <c r="T50" i="2"/>
  <c r="O50" i="2"/>
  <c r="I50" i="2"/>
  <c r="C50" i="2"/>
  <c r="T49" i="2"/>
  <c r="O49" i="2"/>
  <c r="I49" i="2"/>
  <c r="C49" i="2"/>
  <c r="T48" i="2"/>
  <c r="O48" i="2"/>
  <c r="I48" i="2"/>
  <c r="C48" i="2"/>
  <c r="T47" i="2"/>
  <c r="O47" i="2"/>
  <c r="I47" i="2"/>
  <c r="C47" i="2"/>
  <c r="T46" i="2"/>
  <c r="O46" i="2"/>
  <c r="I46" i="2"/>
  <c r="C46" i="2"/>
  <c r="T45" i="2"/>
  <c r="O45" i="2"/>
  <c r="I45" i="2"/>
  <c r="C45" i="2"/>
  <c r="T44" i="2"/>
  <c r="O44" i="2"/>
  <c r="I44" i="2"/>
  <c r="C44" i="2"/>
  <c r="T43" i="2"/>
  <c r="O43" i="2"/>
  <c r="I43" i="2"/>
  <c r="C43" i="2"/>
  <c r="T42" i="2"/>
  <c r="O42" i="2"/>
  <c r="I42" i="2"/>
  <c r="C42" i="2"/>
  <c r="T41" i="2"/>
  <c r="O41" i="2"/>
  <c r="I41" i="2"/>
  <c r="C41" i="2"/>
  <c r="T40" i="2"/>
  <c r="O40" i="2"/>
  <c r="I40" i="2"/>
  <c r="C40" i="2"/>
  <c r="T39" i="2"/>
  <c r="O39" i="2"/>
  <c r="I39" i="2"/>
  <c r="C39" i="2"/>
  <c r="X38" i="2"/>
  <c r="W38" i="2"/>
  <c r="V38" i="2"/>
  <c r="U38" i="2"/>
  <c r="S38" i="2"/>
  <c r="R38" i="2"/>
  <c r="Q38" i="2"/>
  <c r="P38" i="2"/>
  <c r="N38" i="2"/>
  <c r="M38" i="2"/>
  <c r="L38" i="2"/>
  <c r="K38" i="2"/>
  <c r="J38" i="2"/>
  <c r="H38" i="2"/>
  <c r="G38" i="2"/>
  <c r="F38" i="2"/>
  <c r="E38" i="2"/>
  <c r="D38" i="2"/>
  <c r="T37" i="2"/>
  <c r="O37" i="2"/>
  <c r="I37" i="2"/>
  <c r="C37" i="2"/>
  <c r="T36" i="2"/>
  <c r="O36" i="2"/>
  <c r="I36" i="2"/>
  <c r="C36" i="2"/>
  <c r="T35" i="2"/>
  <c r="O35" i="2"/>
  <c r="I35" i="2"/>
  <c r="C35" i="2"/>
  <c r="X34" i="2"/>
  <c r="W34" i="2"/>
  <c r="V34" i="2"/>
  <c r="U34" i="2"/>
  <c r="S34" i="2"/>
  <c r="R34" i="2"/>
  <c r="Q34" i="2"/>
  <c r="P34" i="2"/>
  <c r="N34" i="2"/>
  <c r="M34" i="2"/>
  <c r="L34" i="2"/>
  <c r="K34" i="2"/>
  <c r="J34" i="2"/>
  <c r="H34" i="2"/>
  <c r="G34" i="2"/>
  <c r="F34" i="2"/>
  <c r="C34" i="2" s="1"/>
  <c r="E34" i="2"/>
  <c r="D34" i="2"/>
  <c r="T33" i="2"/>
  <c r="O33" i="2"/>
  <c r="I33" i="2"/>
  <c r="C33" i="2"/>
  <c r="T32" i="2"/>
  <c r="O32" i="2"/>
  <c r="I32" i="2"/>
  <c r="C32" i="2"/>
  <c r="T31" i="2"/>
  <c r="O31" i="2"/>
  <c r="I31" i="2"/>
  <c r="C31" i="2"/>
  <c r="T30" i="2"/>
  <c r="O30" i="2"/>
  <c r="I30" i="2"/>
  <c r="C30" i="2"/>
  <c r="T29" i="2"/>
  <c r="O29" i="2"/>
  <c r="I29" i="2"/>
  <c r="C29" i="2"/>
  <c r="T28" i="2"/>
  <c r="O28" i="2"/>
  <c r="I28" i="2"/>
  <c r="C28" i="2"/>
  <c r="T27" i="2"/>
  <c r="O27" i="2"/>
  <c r="I27" i="2"/>
  <c r="C27" i="2"/>
  <c r="X26" i="2"/>
  <c r="W26" i="2"/>
  <c r="V26" i="2"/>
  <c r="U26" i="2"/>
  <c r="S26" i="2"/>
  <c r="R26" i="2"/>
  <c r="Q26" i="2"/>
  <c r="P26" i="2"/>
  <c r="N26" i="2"/>
  <c r="M26" i="2"/>
  <c r="L26" i="2"/>
  <c r="K26" i="2"/>
  <c r="J26" i="2"/>
  <c r="H26" i="2"/>
  <c r="G26" i="2"/>
  <c r="F26" i="2"/>
  <c r="E26" i="2"/>
  <c r="D26" i="2"/>
  <c r="T25" i="2"/>
  <c r="O25" i="2"/>
  <c r="I25" i="2"/>
  <c r="C25" i="2"/>
  <c r="T24" i="2"/>
  <c r="O24" i="2"/>
  <c r="I24" i="2"/>
  <c r="C24" i="2"/>
  <c r="T23" i="2"/>
  <c r="O23" i="2"/>
  <c r="I23" i="2"/>
  <c r="C23" i="2"/>
  <c r="T22" i="2"/>
  <c r="O22" i="2"/>
  <c r="I22" i="2"/>
  <c r="C22" i="2"/>
  <c r="T21" i="2"/>
  <c r="O21" i="2"/>
  <c r="I21" i="2"/>
  <c r="C21" i="2"/>
  <c r="T20" i="2"/>
  <c r="O20" i="2"/>
  <c r="I20" i="2"/>
  <c r="C20" i="2"/>
  <c r="X19" i="2"/>
  <c r="W19" i="2"/>
  <c r="V19" i="2"/>
  <c r="U19" i="2"/>
  <c r="S19" i="2"/>
  <c r="R19" i="2"/>
  <c r="Q19" i="2"/>
  <c r="P19" i="2"/>
  <c r="N19" i="2"/>
  <c r="M19" i="2"/>
  <c r="L19" i="2"/>
  <c r="K19" i="2"/>
  <c r="J19" i="2"/>
  <c r="H19" i="2"/>
  <c r="G19" i="2"/>
  <c r="F19" i="2"/>
  <c r="E19" i="2"/>
  <c r="D19" i="2"/>
  <c r="T18" i="2"/>
  <c r="O18" i="2"/>
  <c r="I18" i="2"/>
  <c r="C18" i="2"/>
  <c r="T17" i="2"/>
  <c r="O17" i="2"/>
  <c r="I17" i="2"/>
  <c r="C17" i="2"/>
  <c r="T16" i="2"/>
  <c r="O16" i="2"/>
  <c r="I16" i="2"/>
  <c r="C16" i="2"/>
  <c r="T15" i="2"/>
  <c r="O15" i="2"/>
  <c r="I15" i="2"/>
  <c r="C15" i="2"/>
  <c r="T14" i="2"/>
  <c r="O14" i="2"/>
  <c r="I14" i="2"/>
  <c r="C14" i="2"/>
  <c r="X13" i="2"/>
  <c r="W13" i="2"/>
  <c r="V13" i="2"/>
  <c r="U13" i="2"/>
  <c r="S13" i="2"/>
  <c r="R13" i="2"/>
  <c r="Q13" i="2"/>
  <c r="P13" i="2"/>
  <c r="N13" i="2"/>
  <c r="M13" i="2"/>
  <c r="L13" i="2"/>
  <c r="K13" i="2"/>
  <c r="J13" i="2"/>
  <c r="H13" i="2"/>
  <c r="G13" i="2"/>
  <c r="F13" i="2"/>
  <c r="E13" i="2"/>
  <c r="D13" i="2"/>
  <c r="O55" i="1"/>
  <c r="L55" i="1"/>
  <c r="I55" i="1"/>
  <c r="F55" i="1"/>
  <c r="E55" i="1"/>
  <c r="D55" i="1"/>
  <c r="C55" i="1" s="1"/>
  <c r="O54" i="1"/>
  <c r="L54" i="1"/>
  <c r="I54" i="1"/>
  <c r="F54" i="1"/>
  <c r="E54" i="1"/>
  <c r="D54" i="1"/>
  <c r="C54" i="1" s="1"/>
  <c r="O53" i="1"/>
  <c r="L53" i="1"/>
  <c r="I53" i="1"/>
  <c r="F53" i="1"/>
  <c r="E53" i="1"/>
  <c r="D53" i="1"/>
  <c r="O52" i="1"/>
  <c r="L52" i="1"/>
  <c r="I52" i="1"/>
  <c r="F52" i="1"/>
  <c r="E52" i="1"/>
  <c r="D52" i="1"/>
  <c r="C52" i="1"/>
  <c r="O51" i="1"/>
  <c r="L51" i="1"/>
  <c r="I51" i="1"/>
  <c r="F51" i="1"/>
  <c r="E51" i="1"/>
  <c r="D51" i="1"/>
  <c r="C51" i="1"/>
  <c r="O50" i="1"/>
  <c r="L50" i="1"/>
  <c r="I50" i="1"/>
  <c r="F50" i="1"/>
  <c r="E50" i="1"/>
  <c r="C50" i="1" s="1"/>
  <c r="D50" i="1"/>
  <c r="O49" i="1"/>
  <c r="L49" i="1"/>
  <c r="I49" i="1"/>
  <c r="F49" i="1"/>
  <c r="E49" i="1"/>
  <c r="D49" i="1"/>
  <c r="C49" i="1" s="1"/>
  <c r="O48" i="1"/>
  <c r="L48" i="1"/>
  <c r="I48" i="1"/>
  <c r="F48" i="1"/>
  <c r="E48" i="1"/>
  <c r="D48" i="1"/>
  <c r="C48" i="1" s="1"/>
  <c r="O47" i="1"/>
  <c r="L47" i="1"/>
  <c r="I47" i="1"/>
  <c r="F47" i="1"/>
  <c r="E47" i="1"/>
  <c r="D47" i="1"/>
  <c r="C47" i="1" s="1"/>
  <c r="O46" i="1"/>
  <c r="L46" i="1"/>
  <c r="I46" i="1"/>
  <c r="F46" i="1"/>
  <c r="E46" i="1"/>
  <c r="D46" i="1"/>
  <c r="C46" i="1" s="1"/>
  <c r="O45" i="1"/>
  <c r="L45" i="1"/>
  <c r="I45" i="1"/>
  <c r="F45" i="1"/>
  <c r="E45" i="1"/>
  <c r="C45" i="1" s="1"/>
  <c r="D45" i="1"/>
  <c r="O44" i="1"/>
  <c r="O43" i="1" s="1"/>
  <c r="L44" i="1"/>
  <c r="I44" i="1"/>
  <c r="F44" i="1"/>
  <c r="E44" i="1"/>
  <c r="D44" i="1"/>
  <c r="D43" i="1" s="1"/>
  <c r="R43" i="1"/>
  <c r="Q43" i="1"/>
  <c r="P43" i="1"/>
  <c r="N43" i="1"/>
  <c r="M43" i="1"/>
  <c r="K43" i="1"/>
  <c r="J43" i="1"/>
  <c r="H43" i="1"/>
  <c r="G43" i="1"/>
  <c r="O42" i="1"/>
  <c r="L42" i="1"/>
  <c r="I42" i="1"/>
  <c r="F42" i="1"/>
  <c r="E42" i="1"/>
  <c r="D42" i="1"/>
  <c r="C42" i="1"/>
  <c r="O41" i="1"/>
  <c r="O39" i="1" s="1"/>
  <c r="L41" i="1"/>
  <c r="L39" i="1" s="1"/>
  <c r="I41" i="1"/>
  <c r="F41" i="1"/>
  <c r="E41" i="1"/>
  <c r="D41" i="1"/>
  <c r="C41" i="1" s="1"/>
  <c r="O40" i="1"/>
  <c r="L40" i="1"/>
  <c r="I40" i="1"/>
  <c r="I39" i="1" s="1"/>
  <c r="F40" i="1"/>
  <c r="E40" i="1"/>
  <c r="D40" i="1"/>
  <c r="R39" i="1"/>
  <c r="Q39" i="1"/>
  <c r="P39" i="1"/>
  <c r="N39" i="1"/>
  <c r="M39" i="1"/>
  <c r="M17" i="1" s="1"/>
  <c r="K39" i="1"/>
  <c r="J39" i="1"/>
  <c r="H39" i="1"/>
  <c r="G39" i="1"/>
  <c r="O38" i="1"/>
  <c r="L38" i="1"/>
  <c r="I38" i="1"/>
  <c r="F38" i="1"/>
  <c r="E38" i="1"/>
  <c r="D38" i="1"/>
  <c r="C38" i="1"/>
  <c r="O37" i="1"/>
  <c r="L37" i="1"/>
  <c r="I37" i="1"/>
  <c r="F37" i="1"/>
  <c r="E37" i="1"/>
  <c r="C37" i="1" s="1"/>
  <c r="D37" i="1"/>
  <c r="O36" i="1"/>
  <c r="L36" i="1"/>
  <c r="I36" i="1"/>
  <c r="F36" i="1"/>
  <c r="E36" i="1"/>
  <c r="D36" i="1"/>
  <c r="C36" i="1" s="1"/>
  <c r="O35" i="1"/>
  <c r="L35" i="1"/>
  <c r="I35" i="1"/>
  <c r="F35" i="1"/>
  <c r="E35" i="1"/>
  <c r="D35" i="1"/>
  <c r="C35" i="1"/>
  <c r="O34" i="1"/>
  <c r="L34" i="1"/>
  <c r="I34" i="1"/>
  <c r="F34" i="1"/>
  <c r="E34" i="1"/>
  <c r="D34" i="1"/>
  <c r="C34" i="1" s="1"/>
  <c r="O33" i="1"/>
  <c r="L33" i="1"/>
  <c r="I33" i="1"/>
  <c r="F33" i="1"/>
  <c r="E33" i="1"/>
  <c r="D33" i="1"/>
  <c r="C33" i="1"/>
  <c r="O32" i="1"/>
  <c r="L32" i="1"/>
  <c r="I32" i="1"/>
  <c r="F32" i="1"/>
  <c r="E32" i="1"/>
  <c r="D32" i="1"/>
  <c r="C32" i="1"/>
  <c r="R31" i="1"/>
  <c r="Q31" i="1"/>
  <c r="P31" i="1"/>
  <c r="N31" i="1"/>
  <c r="M31" i="1"/>
  <c r="K31" i="1"/>
  <c r="J31" i="1"/>
  <c r="H31" i="1"/>
  <c r="G31" i="1"/>
  <c r="O30" i="1"/>
  <c r="L30" i="1"/>
  <c r="I30" i="1"/>
  <c r="F30" i="1"/>
  <c r="E30" i="1"/>
  <c r="D30" i="1"/>
  <c r="O29" i="1"/>
  <c r="L29" i="1"/>
  <c r="I29" i="1"/>
  <c r="F29" i="1"/>
  <c r="E29" i="1"/>
  <c r="D29" i="1"/>
  <c r="C29" i="1"/>
  <c r="O28" i="1"/>
  <c r="L28" i="1"/>
  <c r="I28" i="1"/>
  <c r="F28" i="1"/>
  <c r="E28" i="1"/>
  <c r="D28" i="1"/>
  <c r="C28" i="1"/>
  <c r="O27" i="1"/>
  <c r="L27" i="1"/>
  <c r="I27" i="1"/>
  <c r="F27" i="1"/>
  <c r="F24" i="1" s="1"/>
  <c r="E27" i="1"/>
  <c r="D27" i="1"/>
  <c r="O26" i="1"/>
  <c r="L26" i="1"/>
  <c r="I26" i="1"/>
  <c r="F26" i="1"/>
  <c r="E26" i="1"/>
  <c r="D26" i="1"/>
  <c r="C26" i="1"/>
  <c r="O25" i="1"/>
  <c r="L25" i="1"/>
  <c r="I25" i="1"/>
  <c r="F25" i="1"/>
  <c r="E25" i="1"/>
  <c r="D25" i="1"/>
  <c r="C25" i="1"/>
  <c r="R24" i="1"/>
  <c r="Q24" i="1"/>
  <c r="P24" i="1"/>
  <c r="O24" i="1"/>
  <c r="N24" i="1"/>
  <c r="M24" i="1"/>
  <c r="K24" i="1"/>
  <c r="J24" i="1"/>
  <c r="H24" i="1"/>
  <c r="G24" i="1"/>
  <c r="O23" i="1"/>
  <c r="L23" i="1"/>
  <c r="I23" i="1"/>
  <c r="F23" i="1"/>
  <c r="E23" i="1"/>
  <c r="D23" i="1"/>
  <c r="C23" i="1"/>
  <c r="O22" i="1"/>
  <c r="L22" i="1"/>
  <c r="I22" i="1"/>
  <c r="F22" i="1"/>
  <c r="E22" i="1"/>
  <c r="D22" i="1"/>
  <c r="C22" i="1" s="1"/>
  <c r="O21" i="1"/>
  <c r="L21" i="1"/>
  <c r="I21" i="1"/>
  <c r="F21" i="1"/>
  <c r="E21" i="1"/>
  <c r="D21" i="1"/>
  <c r="O20" i="1"/>
  <c r="L20" i="1"/>
  <c r="I20" i="1"/>
  <c r="F20" i="1"/>
  <c r="E20" i="1"/>
  <c r="D20" i="1"/>
  <c r="C20" i="1" s="1"/>
  <c r="O19" i="1"/>
  <c r="L19" i="1"/>
  <c r="I19" i="1"/>
  <c r="I18" i="1" s="1"/>
  <c r="F19" i="1"/>
  <c r="F18" i="1" s="1"/>
  <c r="E19" i="1"/>
  <c r="D19" i="1"/>
  <c r="C19" i="1"/>
  <c r="R18" i="1"/>
  <c r="R17" i="1" s="1"/>
  <c r="Q18" i="1"/>
  <c r="Q17" i="1" s="1"/>
  <c r="P18" i="1"/>
  <c r="N18" i="1"/>
  <c r="M18" i="1"/>
  <c r="K18" i="1"/>
  <c r="J18" i="1"/>
  <c r="H18" i="1"/>
  <c r="G18" i="1"/>
  <c r="C28" i="4" l="1"/>
  <c r="AM22" i="4"/>
  <c r="C42" i="4"/>
  <c r="C19" i="4"/>
  <c r="C32" i="4"/>
  <c r="C25" i="4"/>
  <c r="X22" i="4"/>
  <c r="C45" i="4"/>
  <c r="C50" i="4"/>
  <c r="C38" i="4"/>
  <c r="D37" i="4"/>
  <c r="E22" i="4"/>
  <c r="E37" i="4"/>
  <c r="AV15" i="4"/>
  <c r="AO15" i="4"/>
  <c r="U16" i="4"/>
  <c r="D23" i="4"/>
  <c r="AN29" i="4"/>
  <c r="V15" i="4"/>
  <c r="U15" i="4" s="1"/>
  <c r="E17" i="4"/>
  <c r="AO29" i="4"/>
  <c r="Y37" i="4"/>
  <c r="X37" i="4" s="1"/>
  <c r="Y41" i="4"/>
  <c r="X41" i="4" s="1"/>
  <c r="AE15" i="4"/>
  <c r="G37" i="4"/>
  <c r="G41" i="4"/>
  <c r="D20" i="4"/>
  <c r="C20" i="4" s="1"/>
  <c r="D24" i="4"/>
  <c r="C24" i="4" s="1"/>
  <c r="D33" i="4"/>
  <c r="C33" i="4" s="1"/>
  <c r="H37" i="4"/>
  <c r="H41" i="4"/>
  <c r="D46" i="4"/>
  <c r="D41" i="4" s="1"/>
  <c r="D51" i="4"/>
  <c r="C51" i="4" s="1"/>
  <c r="E46" i="4"/>
  <c r="AU15" i="4"/>
  <c r="AS15" i="4" s="1"/>
  <c r="E31" i="4"/>
  <c r="C31" i="4" s="1"/>
  <c r="AO41" i="4"/>
  <c r="AM41" i="4" s="1"/>
  <c r="E44" i="4"/>
  <c r="C44" i="4" s="1"/>
  <c r="Y29" i="4"/>
  <c r="X29" i="4" s="1"/>
  <c r="E33" i="4"/>
  <c r="AT15" i="4"/>
  <c r="AG16" i="4"/>
  <c r="G29" i="4"/>
  <c r="AI15" i="4"/>
  <c r="Y16" i="4"/>
  <c r="H29" i="4"/>
  <c r="I16" i="4"/>
  <c r="Z16" i="4"/>
  <c r="Z15" i="4" s="1"/>
  <c r="E47" i="4"/>
  <c r="C47" i="4" s="1"/>
  <c r="AK15" i="4"/>
  <c r="X23" i="4"/>
  <c r="AL15" i="4"/>
  <c r="M15" i="4"/>
  <c r="L15" i="4" s="1"/>
  <c r="D26" i="4"/>
  <c r="C26" i="4" s="1"/>
  <c r="D30" i="4"/>
  <c r="D35" i="4"/>
  <c r="C35" i="4" s="1"/>
  <c r="D39" i="4"/>
  <c r="C39" i="4" s="1"/>
  <c r="D43" i="4"/>
  <c r="C43" i="4" s="1"/>
  <c r="D48" i="4"/>
  <c r="C48" i="4" s="1"/>
  <c r="D53" i="4"/>
  <c r="C53" i="4" s="1"/>
  <c r="AO37" i="4"/>
  <c r="AM37" i="4" s="1"/>
  <c r="AF15" i="4"/>
  <c r="N15" i="4"/>
  <c r="O16" i="4"/>
  <c r="AM17" i="4"/>
  <c r="AM18" i="4"/>
  <c r="Y15" i="4"/>
  <c r="E18" i="4"/>
  <c r="C18" i="4" s="1"/>
  <c r="AB15" i="4"/>
  <c r="AA15" i="4" s="1"/>
  <c r="AN16" i="4"/>
  <c r="AH15" i="4"/>
  <c r="AG15" i="4" s="1"/>
  <c r="G16" i="4"/>
  <c r="H16" i="4"/>
  <c r="H15" i="4" s="1"/>
  <c r="D17" i="4"/>
  <c r="AB34" i="3"/>
  <c r="F19" i="3"/>
  <c r="AF34" i="3"/>
  <c r="AB44" i="3"/>
  <c r="AB43" i="3" s="1"/>
  <c r="AF20" i="3"/>
  <c r="AB22" i="3"/>
  <c r="AF49" i="3"/>
  <c r="AF21" i="3"/>
  <c r="C37" i="16"/>
  <c r="C33" i="16"/>
  <c r="Q14" i="16"/>
  <c r="O44" i="16"/>
  <c r="T13" i="16"/>
  <c r="G13" i="16"/>
  <c r="L20" i="16"/>
  <c r="L39" i="16"/>
  <c r="C44" i="16"/>
  <c r="U27" i="16"/>
  <c r="AJ27" i="16"/>
  <c r="AD39" i="16"/>
  <c r="X27" i="16"/>
  <c r="AA35" i="16"/>
  <c r="R39" i="16"/>
  <c r="AG39" i="16"/>
  <c r="AG27" i="16"/>
  <c r="AJ35" i="16"/>
  <c r="I20" i="16"/>
  <c r="I13" i="16" s="1"/>
  <c r="R20" i="16"/>
  <c r="C31" i="16"/>
  <c r="X20" i="16"/>
  <c r="F27" i="16"/>
  <c r="K13" i="16"/>
  <c r="X39" i="16"/>
  <c r="AE13" i="16"/>
  <c r="AK13" i="16"/>
  <c r="O19" i="16"/>
  <c r="AA20" i="16"/>
  <c r="AA13" i="16" s="1"/>
  <c r="Q20" i="16"/>
  <c r="I27" i="16"/>
  <c r="O42" i="16"/>
  <c r="O16" i="16"/>
  <c r="AD20" i="16"/>
  <c r="E23" i="16"/>
  <c r="C23" i="16" s="1"/>
  <c r="E26" i="16"/>
  <c r="C26" i="16" s="1"/>
  <c r="L27" i="16"/>
  <c r="D36" i="16"/>
  <c r="D35" i="16" s="1"/>
  <c r="C45" i="16"/>
  <c r="E48" i="16"/>
  <c r="C48" i="16" s="1"/>
  <c r="AG20" i="16"/>
  <c r="AD27" i="16"/>
  <c r="E36" i="16"/>
  <c r="E35" i="16" s="1"/>
  <c r="O35" i="16"/>
  <c r="P35" i="16"/>
  <c r="F35" i="16"/>
  <c r="O15" i="16"/>
  <c r="D22" i="16"/>
  <c r="C22" i="16" s="1"/>
  <c r="F39" i="16"/>
  <c r="D47" i="16"/>
  <c r="C47" i="16" s="1"/>
  <c r="O34" i="16"/>
  <c r="I39" i="16"/>
  <c r="E39" i="16"/>
  <c r="C27" i="16"/>
  <c r="D27" i="16"/>
  <c r="E27" i="16"/>
  <c r="C40" i="16"/>
  <c r="D39" i="16"/>
  <c r="S13" i="16"/>
  <c r="R14" i="16"/>
  <c r="AD14" i="16"/>
  <c r="O18" i="16"/>
  <c r="P27" i="16"/>
  <c r="U14" i="16"/>
  <c r="U20" i="16"/>
  <c r="E24" i="16"/>
  <c r="C24" i="16" s="1"/>
  <c r="O25" i="16"/>
  <c r="O20" i="16" s="1"/>
  <c r="Q27" i="16"/>
  <c r="Q13" i="16" s="1"/>
  <c r="O30" i="16"/>
  <c r="O27" i="16" s="1"/>
  <c r="O40" i="16"/>
  <c r="O45" i="16"/>
  <c r="O50" i="16"/>
  <c r="C17" i="16"/>
  <c r="AG14" i="16"/>
  <c r="AH13" i="16"/>
  <c r="D19" i="16"/>
  <c r="C19" i="16" s="1"/>
  <c r="AI13" i="16"/>
  <c r="P39" i="16"/>
  <c r="AL13" i="16"/>
  <c r="P20" i="16"/>
  <c r="Q39" i="16"/>
  <c r="AB13" i="16"/>
  <c r="H13" i="16"/>
  <c r="F20" i="16"/>
  <c r="L14" i="16"/>
  <c r="AJ20" i="16"/>
  <c r="Z13" i="16"/>
  <c r="M13" i="16"/>
  <c r="AF13" i="16"/>
  <c r="AJ14" i="16"/>
  <c r="AJ13" i="16" s="1"/>
  <c r="N13" i="16"/>
  <c r="X14" i="16"/>
  <c r="X13" i="16" s="1"/>
  <c r="C15" i="16"/>
  <c r="E18" i="16"/>
  <c r="E14" i="16" s="1"/>
  <c r="P14" i="16"/>
  <c r="C9" i="15"/>
  <c r="F10" i="15"/>
  <c r="F9" i="15" s="1"/>
  <c r="E14" i="14"/>
  <c r="H28" i="14"/>
  <c r="H36" i="14"/>
  <c r="C21" i="14"/>
  <c r="F14" i="14"/>
  <c r="C40" i="14"/>
  <c r="H40" i="14"/>
  <c r="C36" i="14"/>
  <c r="C28" i="14"/>
  <c r="C15" i="14"/>
  <c r="H21" i="14"/>
  <c r="D14" i="14"/>
  <c r="H15" i="14"/>
  <c r="H14" i="14" s="1"/>
  <c r="BY20" i="13"/>
  <c r="AO27" i="13"/>
  <c r="BT27" i="13"/>
  <c r="K34" i="13"/>
  <c r="BE34" i="13"/>
  <c r="Z46" i="13"/>
  <c r="L42" i="13"/>
  <c r="CC46" i="13"/>
  <c r="AF46" i="13"/>
  <c r="I54" i="13"/>
  <c r="AQ20" i="13"/>
  <c r="CB20" i="13"/>
  <c r="O42" i="13"/>
  <c r="BL46" i="13"/>
  <c r="I52" i="13"/>
  <c r="BZ46" i="13"/>
  <c r="BT34" i="13"/>
  <c r="CD20" i="13"/>
  <c r="BS21" i="13"/>
  <c r="Z27" i="13"/>
  <c r="AZ27" i="13"/>
  <c r="R34" i="13"/>
  <c r="BZ42" i="13"/>
  <c r="BT21" i="13"/>
  <c r="BT20" i="13" s="1"/>
  <c r="AR21" i="13"/>
  <c r="AR20" i="13" s="1"/>
  <c r="BF27" i="13"/>
  <c r="AC27" i="13"/>
  <c r="CF34" i="13"/>
  <c r="Z42" i="13"/>
  <c r="CC42" i="13"/>
  <c r="U42" i="13"/>
  <c r="U20" i="13" s="1"/>
  <c r="BC55" i="13"/>
  <c r="BU20" i="13"/>
  <c r="BC23" i="13"/>
  <c r="AF27" i="13"/>
  <c r="BQ34" i="13"/>
  <c r="BW21" i="13"/>
  <c r="BS46" i="13"/>
  <c r="AJ20" i="13"/>
  <c r="BI34" i="13"/>
  <c r="C42" i="13"/>
  <c r="AR46" i="13"/>
  <c r="CC21" i="13"/>
  <c r="BL34" i="13"/>
  <c r="AU46" i="13"/>
  <c r="F21" i="13"/>
  <c r="BI21" i="13"/>
  <c r="BI20" i="13" s="1"/>
  <c r="J34" i="13"/>
  <c r="AL42" i="13"/>
  <c r="BI42" i="13"/>
  <c r="AZ46" i="13"/>
  <c r="BC51" i="13"/>
  <c r="V20" i="13"/>
  <c r="I21" i="13"/>
  <c r="AF21" i="13"/>
  <c r="AF20" i="13" s="1"/>
  <c r="J27" i="13"/>
  <c r="AL34" i="13"/>
  <c r="I40" i="13"/>
  <c r="J42" i="13"/>
  <c r="AO42" i="13"/>
  <c r="BL42" i="13"/>
  <c r="I57" i="13"/>
  <c r="W20" i="13"/>
  <c r="BG20" i="13"/>
  <c r="J21" i="13"/>
  <c r="BQ26" i="13"/>
  <c r="BQ21" i="13" s="1"/>
  <c r="K27" i="13"/>
  <c r="K20" i="13" s="1"/>
  <c r="BQ32" i="13"/>
  <c r="M20" i="13"/>
  <c r="CA20" i="13"/>
  <c r="AO34" i="13"/>
  <c r="AO20" i="13" s="1"/>
  <c r="BS34" i="13"/>
  <c r="AR42" i="13"/>
  <c r="BD47" i="13"/>
  <c r="BC47" i="13" s="1"/>
  <c r="BQ53" i="13"/>
  <c r="AC42" i="13"/>
  <c r="BT46" i="13"/>
  <c r="BF21" i="13"/>
  <c r="BH20" i="13"/>
  <c r="L27" i="13"/>
  <c r="N20" i="13"/>
  <c r="AR34" i="13"/>
  <c r="AU42" i="13"/>
  <c r="BS42" i="13"/>
  <c r="AO46" i="13"/>
  <c r="AB20" i="13"/>
  <c r="L21" i="13"/>
  <c r="L20" i="13" s="1"/>
  <c r="I26" i="13"/>
  <c r="BJ20" i="13"/>
  <c r="O27" i="13"/>
  <c r="AU34" i="13"/>
  <c r="BW34" i="13"/>
  <c r="AZ42" i="13"/>
  <c r="BT42" i="13"/>
  <c r="C46" i="13"/>
  <c r="BF46" i="13"/>
  <c r="AC46" i="13"/>
  <c r="CF42" i="13"/>
  <c r="C21" i="13"/>
  <c r="AD20" i="13"/>
  <c r="O21" i="13"/>
  <c r="AE20" i="13"/>
  <c r="R27" i="13"/>
  <c r="CC27" i="13"/>
  <c r="AZ34" i="13"/>
  <c r="U34" i="13"/>
  <c r="R42" i="13"/>
  <c r="BW42" i="13"/>
  <c r="F46" i="13"/>
  <c r="CF21" i="13"/>
  <c r="C34" i="13"/>
  <c r="C20" i="13" s="1"/>
  <c r="F34" i="13"/>
  <c r="AM20" i="13"/>
  <c r="AL27" i="13"/>
  <c r="AL20" i="13" s="1"/>
  <c r="AC21" i="13"/>
  <c r="AC20" i="13" s="1"/>
  <c r="AA20" i="13"/>
  <c r="K21" i="13"/>
  <c r="R21" i="13"/>
  <c r="R20" i="13" s="1"/>
  <c r="U27" i="13"/>
  <c r="CF27" i="13"/>
  <c r="Z34" i="13"/>
  <c r="BD37" i="13"/>
  <c r="BC37" i="13" s="1"/>
  <c r="BD43" i="13"/>
  <c r="BC43" i="13" s="1"/>
  <c r="AI46" i="13"/>
  <c r="I49" i="13"/>
  <c r="BD56" i="13"/>
  <c r="BC56" i="13" s="1"/>
  <c r="O46" i="13"/>
  <c r="AK20" i="13"/>
  <c r="BQ27" i="13"/>
  <c r="CF46" i="13"/>
  <c r="BX20" i="13"/>
  <c r="AU21" i="13"/>
  <c r="AU20" i="13" s="1"/>
  <c r="BI27" i="13"/>
  <c r="AW20" i="13"/>
  <c r="CH20" i="13"/>
  <c r="BL27" i="13"/>
  <c r="AI27" i="13"/>
  <c r="AI20" i="13" s="1"/>
  <c r="AC34" i="13"/>
  <c r="Z21" i="13"/>
  <c r="F27" i="13"/>
  <c r="AF34" i="13"/>
  <c r="F42" i="13"/>
  <c r="BW46" i="13"/>
  <c r="BA20" i="13"/>
  <c r="BB20" i="13"/>
  <c r="AG20" i="13"/>
  <c r="BM20" i="13"/>
  <c r="BZ21" i="13"/>
  <c r="BZ20" i="13" s="1"/>
  <c r="AZ21" i="13"/>
  <c r="AZ20" i="13" s="1"/>
  <c r="S20" i="13"/>
  <c r="K46" i="13"/>
  <c r="BQ47" i="13"/>
  <c r="BQ46" i="13" s="1"/>
  <c r="CF20" i="13"/>
  <c r="BS20" i="13"/>
  <c r="BE27" i="13"/>
  <c r="Z20" i="13"/>
  <c r="BC28" i="13"/>
  <c r="BD46" i="13"/>
  <c r="O20" i="13"/>
  <c r="BE42" i="13"/>
  <c r="F20" i="13"/>
  <c r="I27" i="13"/>
  <c r="BL20" i="13"/>
  <c r="BQ44" i="13"/>
  <c r="BQ42" i="13" s="1"/>
  <c r="I47" i="13"/>
  <c r="BD26" i="13"/>
  <c r="BC26" i="13" s="1"/>
  <c r="BD35" i="13"/>
  <c r="BD40" i="13"/>
  <c r="BC40" i="13" s="1"/>
  <c r="BD49" i="13"/>
  <c r="BC49" i="13" s="1"/>
  <c r="BD54" i="13"/>
  <c r="BC54" i="13" s="1"/>
  <c r="BS27" i="13"/>
  <c r="I35" i="13"/>
  <c r="I34" i="13" s="1"/>
  <c r="BR34" i="13"/>
  <c r="BD31" i="13"/>
  <c r="BC31" i="13" s="1"/>
  <c r="BR42" i="13"/>
  <c r="BD45" i="13"/>
  <c r="BC45" i="13" s="1"/>
  <c r="BC42" i="13" s="1"/>
  <c r="J46" i="13"/>
  <c r="J20" i="13" s="1"/>
  <c r="BE25" i="13"/>
  <c r="BC25" i="13" s="1"/>
  <c r="BE48" i="13"/>
  <c r="BC48" i="13" s="1"/>
  <c r="BC46" i="13" s="1"/>
  <c r="BR27" i="13"/>
  <c r="BR21" i="13"/>
  <c r="C19" i="10"/>
  <c r="C36" i="10"/>
  <c r="C33" i="10"/>
  <c r="F20" i="10"/>
  <c r="C24" i="10"/>
  <c r="I27" i="10"/>
  <c r="L27" i="10"/>
  <c r="K13" i="10"/>
  <c r="C28" i="10"/>
  <c r="C35" i="10"/>
  <c r="J13" i="10"/>
  <c r="I13" i="10" s="1"/>
  <c r="C45" i="10"/>
  <c r="N13" i="10"/>
  <c r="C32" i="10"/>
  <c r="C49" i="10"/>
  <c r="M13" i="10"/>
  <c r="L13" i="10" s="1"/>
  <c r="D39" i="10"/>
  <c r="C39" i="10" s="1"/>
  <c r="F14" i="10"/>
  <c r="E20" i="10"/>
  <c r="C20" i="10" s="1"/>
  <c r="I14" i="10"/>
  <c r="D27" i="10"/>
  <c r="C27" i="10" s="1"/>
  <c r="G13" i="10"/>
  <c r="H13" i="10"/>
  <c r="AJ27" i="12"/>
  <c r="AS20" i="12"/>
  <c r="U20" i="12"/>
  <c r="BB20" i="12"/>
  <c r="AJ46" i="12"/>
  <c r="F20" i="12"/>
  <c r="D20" i="12"/>
  <c r="C20" i="12" s="1"/>
  <c r="BE20" i="12"/>
  <c r="C42" i="12"/>
  <c r="R21" i="12"/>
  <c r="AL21" i="12"/>
  <c r="BA20" i="12"/>
  <c r="AY20" i="12" s="1"/>
  <c r="AK42" i="12"/>
  <c r="AJ42" i="12" s="1"/>
  <c r="M20" i="12"/>
  <c r="L20" i="12" s="1"/>
  <c r="AO20" i="12"/>
  <c r="AM20" i="12" s="1"/>
  <c r="X21" i="12"/>
  <c r="AQ20" i="12"/>
  <c r="AP20" i="12" s="1"/>
  <c r="AV21" i="12"/>
  <c r="E42" i="12"/>
  <c r="AM27" i="12"/>
  <c r="O38" i="2"/>
  <c r="T38" i="2"/>
  <c r="T26" i="2"/>
  <c r="O34" i="2"/>
  <c r="C19" i="2"/>
  <c r="T34" i="2"/>
  <c r="D24" i="1"/>
  <c r="O18" i="1"/>
  <c r="E24" i="1"/>
  <c r="I24" i="1"/>
  <c r="I17" i="1" s="1"/>
  <c r="E18" i="1"/>
  <c r="I31" i="1"/>
  <c r="E39" i="1"/>
  <c r="O31" i="1"/>
  <c r="O17" i="1" s="1"/>
  <c r="L43" i="1"/>
  <c r="L24" i="1"/>
  <c r="L18" i="1"/>
  <c r="L17" i="1" s="1"/>
  <c r="J17" i="1"/>
  <c r="F43" i="1"/>
  <c r="K17" i="1"/>
  <c r="C21" i="1"/>
  <c r="E31" i="1"/>
  <c r="C18" i="1"/>
  <c r="H17" i="1"/>
  <c r="D31" i="1"/>
  <c r="F31" i="1"/>
  <c r="F17" i="1" s="1"/>
  <c r="E43" i="1"/>
  <c r="I43" i="1"/>
  <c r="D39" i="1"/>
  <c r="N17" i="1"/>
  <c r="D18" i="1"/>
  <c r="D17" i="1" s="1"/>
  <c r="G17" i="1"/>
  <c r="F39" i="1"/>
  <c r="P17" i="1"/>
  <c r="C27" i="1"/>
  <c r="C24" i="1" s="1"/>
  <c r="C17" i="1" s="1"/>
  <c r="C30" i="1"/>
  <c r="L31" i="1"/>
  <c r="C44" i="1"/>
  <c r="C43" i="1" s="1"/>
  <c r="C53" i="1"/>
  <c r="N12" i="2"/>
  <c r="O13" i="2"/>
  <c r="H12" i="2"/>
  <c r="I34" i="2"/>
  <c r="T19" i="2"/>
  <c r="T13" i="2"/>
  <c r="C38" i="2"/>
  <c r="C13" i="2"/>
  <c r="C26" i="2"/>
  <c r="L12" i="2"/>
  <c r="M12" i="2"/>
  <c r="O19" i="2"/>
  <c r="O26" i="2"/>
  <c r="Q12" i="2"/>
  <c r="W12" i="2"/>
  <c r="X12" i="2"/>
  <c r="E12" i="2"/>
  <c r="G12" i="2"/>
  <c r="I19" i="2"/>
  <c r="S12" i="2"/>
  <c r="I38" i="2"/>
  <c r="D12" i="2"/>
  <c r="I26" i="2"/>
  <c r="R12" i="2"/>
  <c r="V12" i="2"/>
  <c r="U12" i="2"/>
  <c r="P12" i="2"/>
  <c r="K12" i="2"/>
  <c r="C31" i="1"/>
  <c r="C40" i="1"/>
  <c r="C39" i="1" s="1"/>
  <c r="X25" i="8"/>
  <c r="AH18" i="8"/>
  <c r="AG18" i="8" s="1"/>
  <c r="D25" i="8"/>
  <c r="N18" i="8"/>
  <c r="BH19" i="8"/>
  <c r="E25" i="8"/>
  <c r="W18" i="8"/>
  <c r="BH40" i="8"/>
  <c r="AZ18" i="8"/>
  <c r="AY18" i="8" s="1"/>
  <c r="BA18" i="8"/>
  <c r="G18" i="8"/>
  <c r="F18" i="8" s="1"/>
  <c r="AT18" i="8"/>
  <c r="AS18" i="8" s="1"/>
  <c r="BM18" i="8"/>
  <c r="BG18" i="8"/>
  <c r="AM40" i="8"/>
  <c r="Z18" i="8"/>
  <c r="T18" i="8"/>
  <c r="R18" i="8" s="1"/>
  <c r="AP19" i="8"/>
  <c r="D32" i="8"/>
  <c r="C32" i="8" s="1"/>
  <c r="AK18" i="8"/>
  <c r="P18" i="8"/>
  <c r="O18" i="8" s="1"/>
  <c r="C42" i="8"/>
  <c r="X44" i="8"/>
  <c r="AX18" i="8"/>
  <c r="E44" i="8"/>
  <c r="BJ18" i="8"/>
  <c r="AN18" i="8"/>
  <c r="Y18" i="8"/>
  <c r="C22" i="8"/>
  <c r="R25" i="8"/>
  <c r="AP25" i="8"/>
  <c r="C38" i="8"/>
  <c r="AV40" i="8"/>
  <c r="BF18" i="8"/>
  <c r="BE18" i="8" s="1"/>
  <c r="BK32" i="8"/>
  <c r="BH32" i="8"/>
  <c r="BC18" i="8"/>
  <c r="BB18" i="8" s="1"/>
  <c r="AE18" i="8"/>
  <c r="AD18" i="8" s="1"/>
  <c r="AG19" i="8"/>
  <c r="F25" i="8"/>
  <c r="K18" i="8"/>
  <c r="AF18" i="8"/>
  <c r="AL18" i="8"/>
  <c r="BH44" i="8"/>
  <c r="C51" i="8"/>
  <c r="AM18" i="8"/>
  <c r="E19" i="8"/>
  <c r="C19" i="8" s="1"/>
  <c r="AS19" i="8"/>
  <c r="F32" i="8"/>
  <c r="AW18" i="8"/>
  <c r="AV18" i="8" s="1"/>
  <c r="D40" i="8"/>
  <c r="J18" i="8"/>
  <c r="I18" i="8" s="1"/>
  <c r="E40" i="8"/>
  <c r="M18" i="8"/>
  <c r="L18" i="8" s="1"/>
  <c r="AC18" i="8"/>
  <c r="AA18" i="8" s="1"/>
  <c r="BE44" i="8"/>
  <c r="BI18" i="8"/>
  <c r="D44" i="8"/>
  <c r="V18" i="8"/>
  <c r="U18" i="8" s="1"/>
  <c r="AQ18" i="8"/>
  <c r="AO18" i="8"/>
  <c r="AR18" i="8"/>
  <c r="BL18" i="8"/>
  <c r="C14" i="14"/>
  <c r="F12" i="2"/>
  <c r="J12" i="2"/>
  <c r="I13" i="2"/>
  <c r="C41" i="4" l="1"/>
  <c r="AJ15" i="4"/>
  <c r="X15" i="4"/>
  <c r="AD15" i="4"/>
  <c r="C30" i="4"/>
  <c r="D29" i="4"/>
  <c r="E29" i="4"/>
  <c r="C37" i="4"/>
  <c r="F37" i="4"/>
  <c r="F29" i="4"/>
  <c r="E41" i="4"/>
  <c r="C46" i="4"/>
  <c r="X16" i="4"/>
  <c r="F41" i="4"/>
  <c r="AM29" i="4"/>
  <c r="D22" i="4"/>
  <c r="C22" i="4" s="1"/>
  <c r="C23" i="4"/>
  <c r="C17" i="4"/>
  <c r="D16" i="4"/>
  <c r="F16" i="4"/>
  <c r="G15" i="4"/>
  <c r="F15" i="4" s="1"/>
  <c r="AN15" i="4"/>
  <c r="AM15" i="4" s="1"/>
  <c r="AM16" i="4"/>
  <c r="E16" i="4"/>
  <c r="AF19" i="3"/>
  <c r="AB20" i="3"/>
  <c r="AB19" i="3" s="1"/>
  <c r="C39" i="16"/>
  <c r="AG13" i="16"/>
  <c r="L13" i="16"/>
  <c r="F13" i="16"/>
  <c r="C20" i="16"/>
  <c r="O14" i="16"/>
  <c r="P13" i="16"/>
  <c r="AD13" i="16"/>
  <c r="R13" i="16"/>
  <c r="D20" i="16"/>
  <c r="D14" i="16"/>
  <c r="D13" i="16" s="1"/>
  <c r="C36" i="16"/>
  <c r="C35" i="16" s="1"/>
  <c r="C18" i="16"/>
  <c r="C14" i="16"/>
  <c r="C13" i="16" s="1"/>
  <c r="E20" i="16"/>
  <c r="E13" i="16" s="1"/>
  <c r="U13" i="16"/>
  <c r="O39" i="16"/>
  <c r="O13" i="16" s="1"/>
  <c r="BC21" i="13"/>
  <c r="BE21" i="13"/>
  <c r="BQ20" i="13"/>
  <c r="BF20" i="13"/>
  <c r="BR20" i="13"/>
  <c r="BW20" i="13"/>
  <c r="CC20" i="13"/>
  <c r="BE46" i="13"/>
  <c r="I46" i="13"/>
  <c r="I20" i="13" s="1"/>
  <c r="BD42" i="13"/>
  <c r="BD21" i="13"/>
  <c r="BD27" i="13"/>
  <c r="BC27" i="13"/>
  <c r="BD34" i="13"/>
  <c r="BC35" i="13"/>
  <c r="BC34" i="13" s="1"/>
  <c r="E13" i="10"/>
  <c r="D13" i="10"/>
  <c r="F13" i="10"/>
  <c r="AJ21" i="12"/>
  <c r="AL20" i="12"/>
  <c r="AK20" i="12"/>
  <c r="AJ20" i="12" s="1"/>
  <c r="E17" i="1"/>
  <c r="O12" i="2"/>
  <c r="T12" i="2"/>
  <c r="C12" i="2"/>
  <c r="I12" i="2"/>
  <c r="X18" i="8"/>
  <c r="BK18" i="8"/>
  <c r="C44" i="8"/>
  <c r="C25" i="8"/>
  <c r="BH18" i="8"/>
  <c r="AJ18" i="8"/>
  <c r="D18" i="8"/>
  <c r="AP18" i="8"/>
  <c r="E18" i="8"/>
  <c r="C40" i="8"/>
  <c r="C29" i="4" l="1"/>
  <c r="E15" i="4"/>
  <c r="C16" i="4"/>
  <c r="D15" i="4"/>
  <c r="C15" i="4" s="1"/>
  <c r="BC20" i="13"/>
  <c r="BE20" i="13"/>
  <c r="BD20" i="13"/>
  <c r="C13" i="10"/>
  <c r="C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Elbegsaikhan</author>
  </authors>
  <commentList>
    <comment ref="A48" authorId="0" shapeId="0" xr:uid="{00000000-0006-0000-0100-000001000000}">
      <text>
        <r>
          <rPr>
            <sz val="9"/>
            <rFont val="Tahoma"/>
            <family val="2"/>
          </rPr>
          <t xml:space="preserve">Яамны 4 сургуулийн мэдээлэл орно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Elbegsaikhan</author>
  </authors>
  <commentList>
    <comment ref="A54" authorId="0" shapeId="0" xr:uid="{CF64AD91-B4B6-4B5D-B6E1-BDC39AF2E6AA}">
      <text>
        <r>
          <rPr>
            <b/>
            <sz val="9"/>
            <color indexed="81"/>
            <rFont val="Tahoma"/>
            <family val="2"/>
          </rPr>
          <t>Яамны 4 сургуулийн мэдээлэл орно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Elbegsaikhan</author>
  </authors>
  <commentList>
    <comment ref="A54" authorId="0" shapeId="0" xr:uid="{00000000-0006-0000-0300-000001000000}">
      <text>
        <r>
          <rPr>
            <b/>
            <sz val="9"/>
            <rFont val="Tahoma"/>
            <family val="2"/>
          </rPr>
          <t>Яамны 4 сургуулийн мэдээлэл орно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Elbegsaikhan</author>
  </authors>
  <commentList>
    <comment ref="A56" authorId="0" shapeId="0" xr:uid="{00000000-0006-0000-0400-000001000000}">
      <text>
        <r>
          <rPr>
            <b/>
            <sz val="9"/>
            <rFont val="Tahoma"/>
            <family val="2"/>
          </rPr>
          <t>Яамны 4 сургуулийн мэдээлэл орно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Elbegsaikhan</author>
  </authors>
  <commentList>
    <comment ref="A51" authorId="0" shapeId="0" xr:uid="{00000000-0006-0000-0C00-000001000000}">
      <text>
        <r>
          <rPr>
            <b/>
            <sz val="9"/>
            <rFont val="Tahoma"/>
            <family val="2"/>
          </rPr>
          <t>Яамны 4 сургуулийн мэдээлэл орно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<sst xmlns="http://schemas.openxmlformats.org/spreadsheetml/2006/main" count="1889" uniqueCount="279">
  <si>
    <t>А-БДБ-1</t>
  </si>
  <si>
    <t>ЕРӨНХИЙ БОЛОВСРОЛЫН СУРГУУЛИЙН 2024-2025 ОНЫ ХИЧЭЭЛИЙН ЖИЛИЙН ТАЙЛАН, хот, хөдөө, сургуулийн ангиллаар</t>
  </si>
  <si>
    <t>Аймаг, нийслэл</t>
  </si>
  <si>
    <t>МД</t>
  </si>
  <si>
    <t>Сургуулийн тоо</t>
  </si>
  <si>
    <t>Сургуулийн ангиллаар</t>
  </si>
  <si>
    <t>Засгийн газрын хоорондын гэрээний дагуу байгуулагдсан</t>
  </si>
  <si>
    <t>Хот</t>
  </si>
  <si>
    <t>Хөдөө</t>
  </si>
  <si>
    <t>Бага сургуулийн тоо /1-5-р ангитай/</t>
  </si>
  <si>
    <t>Дунд сургуулийн тоо /1-9, 6-9-р ангитай/</t>
  </si>
  <si>
    <t>Ахлах сургуулийн тоо /1-12, 10-12-р ангитай/</t>
  </si>
  <si>
    <t>Цогцолбор сургуулийн тоо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</si>
  <si>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</si>
  <si>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</si>
  <si>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</si>
  <si>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</si>
  <si>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</si>
  <si>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</si>
  <si>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</si>
  <si>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</si>
  <si>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</si>
  <si>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</si>
  <si>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</si>
  <si>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</si>
  <si>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</si>
  <si>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</si>
  <si>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</si>
  <si>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</si>
  <si>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</si>
  <si>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</si>
  <si>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Бүгд </t>
  </si>
  <si>
    <t>Баруун бүс</t>
  </si>
  <si>
    <t>Баян-Өлгий</t>
  </si>
  <si>
    <t>Говь-Алтай</t>
  </si>
  <si>
    <t>Завхан</t>
  </si>
  <si>
    <t>Увс</t>
  </si>
  <si>
    <t>Ховд</t>
  </si>
  <si>
    <t>Хангайн бүс</t>
  </si>
  <si>
    <t>Архангай</t>
  </si>
  <si>
    <t>Баянхонгор</t>
  </si>
  <si>
    <t>Булган</t>
  </si>
  <si>
    <t>Орхон</t>
  </si>
  <si>
    <t>Өвөрхангай</t>
  </si>
  <si>
    <t>Хөвсгөл</t>
  </si>
  <si>
    <t>Төвийн бүс</t>
  </si>
  <si>
    <t>Говьсүмбэр</t>
  </si>
  <si>
    <t>Дархан-Уул</t>
  </si>
  <si>
    <t>Дорноговь</t>
  </si>
  <si>
    <t>Дундговь</t>
  </si>
  <si>
    <t>Өмнөговь</t>
  </si>
  <si>
    <t>Сэлэнгэ</t>
  </si>
  <si>
    <t>Төв</t>
  </si>
  <si>
    <t>Зүүн бүс</t>
  </si>
  <si>
    <t>Дорнод</t>
  </si>
  <si>
    <t>Сүхбаатар</t>
  </si>
  <si>
    <t>Хэнтий</t>
  </si>
  <si>
    <t>Улаанбаатар</t>
  </si>
  <si>
    <t xml:space="preserve">   Багануур</t>
  </si>
  <si>
    <t xml:space="preserve">   Багахангай</t>
  </si>
  <si>
    <t xml:space="preserve">   Баянгол</t>
  </si>
  <si>
    <t xml:space="preserve">   Баянзүрх</t>
  </si>
  <si>
    <t xml:space="preserve">   Налайх</t>
  </si>
  <si>
    <t xml:space="preserve">   Сонгинохайрхан</t>
  </si>
  <si>
    <t xml:space="preserve">   Сүхбаатар</t>
  </si>
  <si>
    <t xml:space="preserve">   Чингэлтэй</t>
  </si>
  <si>
    <t xml:space="preserve">   Хан-Уул</t>
  </si>
  <si>
    <t>Бусад</t>
  </si>
  <si>
    <t xml:space="preserve">Төрийн </t>
  </si>
  <si>
    <t xml:space="preserve">Хувийн </t>
  </si>
  <si>
    <t>Балансын шалгалт:</t>
  </si>
  <si>
    <t>Мөр: 1=(2+8+15+23+27); Мөр: 2=(3:7);Мөр: 8=(9:14);Мөр:15=(16:22);Мөр:23=(24:26);Мөр: 27=(28:36); Мөр:1=(37+38)</t>
  </si>
  <si>
    <t xml:space="preserve">Багана: 1=(2+3); Багана: 4=(5+6); Багана: 7=(8+9); Багана: 10=(11+12); Багана: 13=(14+15); </t>
  </si>
  <si>
    <t>А-БДБ-2</t>
  </si>
  <si>
    <t>ЕБС-ИЙН БҮЛГИЙН 2024-2025 ОНЫ ХИЧЭЭЛИЙН ЖИЛИЙН ТАЙЛАН, хот, хөдөө, ээлж, боловсролын ангилал, ангиар</t>
  </si>
  <si>
    <t>Бүлгийн тоо-бүгд</t>
  </si>
  <si>
    <t>1-р ээлж</t>
  </si>
  <si>
    <t>2-р ээлж</t>
  </si>
  <si>
    <t>3-р ээлж</t>
  </si>
  <si>
    <t>Бага боловсрол</t>
  </si>
  <si>
    <t>Суурь боловсрол</t>
  </si>
  <si>
    <t>Бүрэн дунд боловсрол</t>
  </si>
  <si>
    <t xml:space="preserve">I </t>
  </si>
  <si>
    <t xml:space="preserve">II </t>
  </si>
  <si>
    <t xml:space="preserve">III </t>
  </si>
  <si>
    <t xml:space="preserve">IV </t>
  </si>
  <si>
    <t xml:space="preserve">V </t>
  </si>
  <si>
    <t>VI</t>
  </si>
  <si>
    <t xml:space="preserve">VII </t>
  </si>
  <si>
    <t xml:space="preserve">VIII </t>
  </si>
  <si>
    <t xml:space="preserve">IX </t>
  </si>
  <si>
    <t>X</t>
  </si>
  <si>
    <t>XI</t>
  </si>
  <si>
    <t>XII</t>
  </si>
  <si>
    <t xml:space="preserve">Багана: 1=(2+3)=(4+5+6); Багана: 7=(8+9+10+11+12); Багана: 13=(14+15+16+17); Багана: 13=(14+15+16+17);  Багана: 18=(19+20+21); </t>
  </si>
  <si>
    <t>А-БДБ-3</t>
  </si>
  <si>
    <t>ЕБС-ИЙН ӨДРӨӨР СУРАЛЦАГЧДЫН 2024-2025 ОНЫ ХИЧЭЭЛИЙН ЖИЛИЙН ТАЙЛАН, хот, хөдөө, ээлж, боловсролын ангилал, ангиар</t>
  </si>
  <si>
    <t>Суралцагч-дын тоо -бүгд</t>
  </si>
  <si>
    <t>17</t>
  </si>
  <si>
    <t>18</t>
  </si>
  <si>
    <t>19</t>
  </si>
  <si>
    <t>20</t>
  </si>
  <si>
    <t>21</t>
  </si>
  <si>
    <t>22</t>
  </si>
  <si>
    <t xml:space="preserve"> А-БДБ-4</t>
  </si>
  <si>
    <t>ЕБС-Д ӨДРӨӨР СУРАЛЦАГЧДЫН 2024-2025 ОНЫ ХИЧЭЭЛИЙН ЖИЛИЙН ТАЙЛАН, нас, хүйсээр</t>
  </si>
  <si>
    <t>Аймаг,нийслэл</t>
  </si>
  <si>
    <t>Бүгд</t>
  </si>
  <si>
    <t>Насаар</t>
  </si>
  <si>
    <t>Эрэгтэй</t>
  </si>
  <si>
    <t>Эмэгтэй</t>
  </si>
  <si>
    <t>24&lt;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</si>
  <si>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</si>
  <si>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</si>
  <si>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</si>
  <si>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</si>
  <si>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</si>
  <si>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</si>
  <si>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</si>
  <si>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</si>
  <si>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</si>
  <si>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</si>
  <si>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</si>
  <si>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</si>
  <si>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</si>
  <si>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</si>
  <si>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</si>
  <si>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</si>
  <si>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</si>
  <si>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</si>
  <si>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</si>
  <si>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</si>
  <si>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</si>
  <si>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</si>
  <si>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</si>
  <si>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</si>
  <si>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</si>
  <si>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</si>
  <si>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</si>
  <si>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</si>
  <si>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</si>
  <si>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</si>
  <si>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</si>
  <si>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</si>
  <si>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</si>
  <si>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</si>
  <si>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</si>
  <si>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</si>
  <si>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</si>
  <si>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</si>
  <si>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</si>
  <si>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</si>
  <si>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</si>
  <si>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Мөр: 1=(2+8+15+23+27); Мөр: 2=(3:7);Мөр: 8=(9:14);Мөр:15=(16:22);Мөр:23=(24:26);Мөр: 27=(28:36);</t>
  </si>
  <si>
    <t xml:space="preserve">Багана: 1=(2+3)=(4+7+10+13+16+19+22+25+28+31+34+37+40+43+46+49+52+55+58+61+64); Багана: 2=(5+8+11+14+17+20+23+26+29+32+35+38+41+44+47+50+53+56+59+62+65); Багана: 3=(6+9+12+15+18+21+24+27+30+33+36+39+42+45+48+52+55+58+61+63+66);  Багана: 4=(5+6); Багана: 7=(8+9); Багана: 10=(11+12); Багана: 13=(14+15); Багана: 16=(17+18); Багана: 19=(20+21); Багана:22=(23+24); Багана: 25=(26+27); Багана: 28=(29+30); Багана: 31=(32+33); Багана:34=(35+36); Багана: 37=(38+39); Багана: 40=(41+42);Багана:43=(44+45); Багана: 46=(47+48); Багана: 49=(50+51); 52=(53+54);55=(56+57);58=(59+60);61=(62+63); </t>
  </si>
  <si>
    <t xml:space="preserve"> А-БДБ-5</t>
  </si>
  <si>
    <t>ЕБС-Д ӨДРӨӨР СУРАЛЦАГЧДЫН 2024-2025 ОНЫ ХИЧЭЭЛИЙН ЖИЛИЙН ТАЙЛАН, шинж байдлаар</t>
  </si>
  <si>
    <t>мд</t>
  </si>
  <si>
    <t>Хөгжлийн бэрхшээлтэй хүүхэд</t>
  </si>
  <si>
    <t>Танхимын сургалтад тогтмол хамрагдах боломжгүй явуулын багшийн үйлчилгээнд хамрагдсан суралцагчийн тоо</t>
  </si>
  <si>
    <t>Ганцаарчилсан сургалтын төлөвлөгөөгөөр хичээллэж буй хөгжлийн бэрхшээлтэй суралцагчийн тоо</t>
  </si>
  <si>
    <t>Хамран сургах тойргийн хүүхэд</t>
  </si>
  <si>
    <t>Хамран сургах тойргийн бус хүүхэд</t>
  </si>
  <si>
    <t>Малчдын хүүхэд</t>
  </si>
  <si>
    <t>Гадаадын харьяат</t>
  </si>
  <si>
    <t>Бүтэн өнчин</t>
  </si>
  <si>
    <t>Хагас өнчин</t>
  </si>
  <si>
    <t>Харааны бэрхшээл</t>
  </si>
  <si>
    <t>Сонсголын бэрхшээл</t>
  </si>
  <si>
    <t>Хэл ярианы бэрхшээл</t>
  </si>
  <si>
    <t>Сэтгэцийн бэрхшээл</t>
  </si>
  <si>
    <t>Дауны синдром</t>
  </si>
  <si>
    <t>Хөдөлгөөний бэрхшээл</t>
  </si>
  <si>
    <t>Хавсарсан хэлбэрийн</t>
  </si>
  <si>
    <t>Оюун ухааны бэрхшээл</t>
  </si>
  <si>
    <t>Аутизмын хүрээний эмгэг</t>
  </si>
  <si>
    <t>Багана: 1=(2+3)=(4+7); Багана: 4=(5+6); Багана: 7=(8+9); Багана: 10=(11+12); Багана: 13=(14+15); Багана: 16=(17+18); Багана: 19=(20+21); Багана:22=(23+24)=(25+28+31+34+43+46+49); Багана: 25=(26+27); Багана: 28=(29+30); Багана: 31=(34+37); Багана:34=(35+36); Багана: 37=(38+39); Багана: 40=(41+42);Багана:43=(44+45); Багана: 46=(47+48); Багана: 49=(50+51); 52=(53+54);55=(56+57)</t>
  </si>
  <si>
    <t>А-БДБ-6</t>
  </si>
  <si>
    <t>Суралцагчид бүгд</t>
  </si>
  <si>
    <t>Бага боловсрол-Бүгд</t>
  </si>
  <si>
    <t>I анги</t>
  </si>
  <si>
    <t>II анги</t>
  </si>
  <si>
    <t>III анги</t>
  </si>
  <si>
    <t>IV анги</t>
  </si>
  <si>
    <t>V анги</t>
  </si>
  <si>
    <t>Суурь боловсрол-Бүгд</t>
  </si>
  <si>
    <t>VI анги</t>
  </si>
  <si>
    <t>VII анги</t>
  </si>
  <si>
    <t>VIII анги</t>
  </si>
  <si>
    <t>IX анги</t>
  </si>
  <si>
    <t xml:space="preserve"> Бүрэн дунд боловсрол-Бүгд</t>
  </si>
  <si>
    <t>X анги</t>
  </si>
  <si>
    <t>XI анги</t>
  </si>
  <si>
    <t>XII анги</t>
  </si>
  <si>
    <t xml:space="preserve">Багана: 1=(2+3); Багана: 1=(2+3)=(4+7+10+13+16+19+22+25+28+31+34+37+40+43+46); Багана: 2=(5+8+11+14+17+20+23+26+29+32+35+38+41+44+47); Багана: 3=(6+9+12+15+18+21+24+27+30+33+36+39+42+45+48); Багана: 4=(5+6); Багана: 7=(8+9); Багана: 10=(11+12); Багана: 13=(14+15); Багана: 16=(17+18); Багана: 19=(20+21); Багана:22=(23+24); Багана: 25=(26+27); Багана: 28=(29+30); Багана: 31=(32+33); Багана:34=(35+36); Багана: 37=(38+39); Багана: 40=(41+42);Багана:43=(44+45); Багана: 46=(47+48); </t>
  </si>
  <si>
    <t>А-БДБ-7</t>
  </si>
  <si>
    <t xml:space="preserve">ЕБС-ИЙН НЭГДYГЭЭР АНГИД ШИНЭЭР ЭЛСЭГЧДИЙН </t>
  </si>
  <si>
    <t>2024-2025 ОНЫ ХИЧЭЭЛИЙН ЖИЛИЙН ТАЙЛАН, сургуулийн өмчийн хэлбэрээр</t>
  </si>
  <si>
    <t xml:space="preserve"> </t>
  </si>
  <si>
    <t>Төрийн өмчийн сургуульд суралцагч</t>
  </si>
  <si>
    <t>Хувийн өмчийн сургуульд суралцагч</t>
  </si>
  <si>
    <t>Өмнөх хичээлийн жилд сургуулийн өмнөх боловсролд хамрагдсан</t>
  </si>
  <si>
    <t xml:space="preserve">Багана: 1=(2+3)=(4+7); Багана: 4=(5+6); Багана: 7=(8+9); Багана: 10=(11+12); </t>
  </si>
  <si>
    <t xml:space="preserve"> А-БДБ-8</t>
  </si>
  <si>
    <t xml:space="preserve">   ЕБС-ИЙН ДОТУУР БАЙРАНД АМЬДАРЧ БУЙ СУРАЛЦАГЧИД</t>
  </si>
  <si>
    <t xml:space="preserve"> 2024-2025 ОНЫ ХИЧЭЭЛИЙН ЖИЛИЙН ТАЙЛАН</t>
  </si>
  <si>
    <t>Дотуур байранд суух хүсэлт гаргасан хүүхэд</t>
  </si>
  <si>
    <t>Дотуур байранд амьдарч буй малчдын хүүхэд</t>
  </si>
  <si>
    <t>Дотуур байранд сууж буй хүүхэд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</si>
  <si>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</si>
  <si>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</si>
  <si>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</si>
  <si>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</si>
  <si>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</si>
  <si>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</si>
  <si>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</si>
  <si>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</si>
  <si>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</si>
  <si>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</si>
  <si>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</si>
  <si>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</si>
  <si>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</si>
  <si>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</si>
  <si>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</si>
  <si>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Багана: 1=(2+3); Багана: 4=(5+6); Багана: 7=(8+9); Багана: 10=(11+12); Багана: 13=(14+15); Багана: 16=(17+18); Багана: 19=(20+21); Багана:22=(23+24); Багана: 25=(26+27); Багана: 28=(29+30); Багана: 31=(32+33); Багана:34=(35+36); Багана: 37=(38+39); Багана: 40=(41+42);Багана:43=(44+45); Багана: 46=(47+48); Багана: 49=(50+51); 52=(53+54);55=(56+57);58=(59+60);61=(62+63); 64=(65+66);67=(68+69);70=(71+72);73=(74+75);76=(77+78);</t>
  </si>
  <si>
    <t xml:space="preserve"> А-БДБ-9</t>
  </si>
  <si>
    <t xml:space="preserve">   ЕБС-ИЙН ДОТУУР БАЙРНЫ ХҮЧИН ЧАДЛЫН  2024-2025 ОНЫ ХИЧЭЭЛИЙН ЖИЛИЙН ТАЙЛАН</t>
  </si>
  <si>
    <t>Дотуур байрны тоо</t>
  </si>
  <si>
    <t>Хүчин чадал /ороор/</t>
  </si>
  <si>
    <t>Стандартын</t>
  </si>
  <si>
    <t>Стандартын бус</t>
  </si>
  <si>
    <t>Мөр: 1=(2+8+15+23+27);Мөр: 2=(3:7);Мөр: 8=(9:14); Мөр: 15=(16:22);23=(24:26); Мөр: 27=(28:36);</t>
  </si>
  <si>
    <t>Багана:1=(2+3); Багана:4=(5+6)</t>
  </si>
  <si>
    <t xml:space="preserve"> А-БДБ-9.1</t>
  </si>
  <si>
    <t>ЕБС-ИЙН ДОТУУР БАЙРНЫ АЖИЛЛАГЧДЫН  2024-2025 ОНЫ ХИЧЭЭЛИЙН ЖИЛИЙН ТАЙЛАН</t>
  </si>
  <si>
    <t>Дотуур байрны ажиллагчдын тоо</t>
  </si>
  <si>
    <t>Орон тооны ажилтан /үндсэн/</t>
  </si>
  <si>
    <t>Орон тооны бус /гэрээт/ ажилтан</t>
  </si>
  <si>
    <t>Дотуур байрны багш</t>
  </si>
  <si>
    <t>Багш мэргэжилтэй</t>
  </si>
  <si>
    <t>Багш бус мэргэжилтэй</t>
  </si>
  <si>
    <t>А-БДБ-10</t>
  </si>
  <si>
    <t xml:space="preserve">  ЕБС-ИЙН АЖИЛЛАГЧДЫН 2024-2025 ОНЫ ХИЧЭЭЛИЙН ЖИЛИЙН ТАЙЛАН, албан тушаалын төрөл, хүйс, аймаг нийслэлээр</t>
  </si>
  <si>
    <t>БҮГД</t>
  </si>
  <si>
    <t>Захирал</t>
  </si>
  <si>
    <t>Сургалтын менежер</t>
  </si>
  <si>
    <t>Нийгмийн ажилтан</t>
  </si>
  <si>
    <t>Үндсэн багш</t>
  </si>
  <si>
    <t>Сэтгэл зүйч</t>
  </si>
  <si>
    <t>Хоол зүйч</t>
  </si>
  <si>
    <t>Бусад ажилтан</t>
  </si>
  <si>
    <t>Бага ангийн</t>
  </si>
  <si>
    <t>Зөвхөн дунд ангийн</t>
  </si>
  <si>
    <t>Зөвхөн ахлах ангийн</t>
  </si>
  <si>
    <t>Дунд болон Ахлах ангийн</t>
  </si>
  <si>
    <t>Багана: 1=(2+3); Багана: 4=(5+6); Багана: 7=(8+9); Багана: 10=(11+12); Багана: 13=(14+15); Багана: 16=(17+18)=(19+22+25+28); Багана: 19=(20+21); Багана:22=(23+24); Багана: 25=(26+27); Багана: 28=(29+30); Багана: 31=(32+33); Багана:34=(35+36); Багана: 37=(38+39); Багана: 40=(41+42);Багана:43=(44+45); Багана: 46=(47+48); Багана: 49=(50+51); 52=(53+54);55=(56+57);58=(59+60);61=(62+63); 64=(65+66);67=(68+69); Багана: 70=(71+72); 73=(74+75);76=(77+78);Багана:79=(80+81); 82=(83+84);85=(86+87);</t>
  </si>
  <si>
    <t xml:space="preserve"> А-БДБ-11</t>
  </si>
  <si>
    <t>ЕБС-ИЙН НӨХӨН ОЛГОХ ХӨТӨЛБӨРӨӨР ХИЧЭЭЛЛЭЖ БУЙ СУРАЛЦАГЧДЫН ТОО,  БҮЛГИЙН ТОО</t>
  </si>
  <si>
    <t xml:space="preserve"> 2024-2025 ОНЫ ХИЧЭЭЛИЙН ЖИЛИЙН ТАЙЛАН, анги, нас, хүйсээр</t>
  </si>
  <si>
    <t>Yзүүлэлт</t>
  </si>
  <si>
    <t>Бүлгийн тоо</t>
  </si>
  <si>
    <t>Хөгжлийн бэршээлтэй бүгд</t>
  </si>
  <si>
    <t>24 ба түүнээс дээш</t>
  </si>
  <si>
    <t xml:space="preserve">Эрэгтэй </t>
  </si>
  <si>
    <t>x</t>
  </si>
  <si>
    <t>Мөр: 1=(2+3);Мөр: 4=(5+6);Мөр: 7=(8+9);Мөр: 10=(11+12); Мөр: 13=(14+15); Мөр:16=(17+18); Мөр: 19=(20+21); Мөр:22=(23+24); Мөр:25=(26+27);</t>
  </si>
  <si>
    <t xml:space="preserve"> Багана: 2=(3:21); Багана: 22=(23+24); Багана: 25=(26:29+32:34); </t>
  </si>
  <si>
    <t xml:space="preserve"> А-БДБ-11.1</t>
  </si>
  <si>
    <t>ЕБС-ИЙН НӨХӨН ОЛГОХ ХӨТӨЛБӨРӨӨР ХИЧЭЭЛЛЭЖ БУЙ СУРАЛЦАГЧДЫН ТОО</t>
  </si>
  <si>
    <t>2024-2025 ОНЫ ХИЧЭЭЛИЙН ЖИЛИЙН ТАЙЛАН, анги, нас, хүйс, аймаг, нийслэлээр</t>
  </si>
  <si>
    <t>Бүрэн дунд боловсрол-бүгд</t>
  </si>
  <si>
    <t xml:space="preserve">Багана: 1=(2+3); Багана: 4=(5+6); Багана: 7=(8+9); Багана: 10=(11+12); Багана: 13=(14+15); Багана: 16=(17+18)=(19+22+25+28); Багана: 19=(20+21); Багана:22=(23+24); Багана: 25=(26+27); Багана: 28=(29+30); Багана: 31=(32+33); Багана:34=(35+36); Багана: 37=(38+39); Багана: 40=(41+42);Багана:43=(44+45); Багана: 46=(47+48); Багана: 49=(50+51); </t>
  </si>
  <si>
    <r>
      <rPr>
        <b/>
        <sz val="8"/>
        <rFont val="Arial"/>
        <family val="2"/>
      </rPr>
      <t xml:space="preserve"> А-БДБ-4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Үргэлжлэл</t>
    </r>
  </si>
  <si>
    <r>
      <t xml:space="preserve"> А-БДБ-5 </t>
    </r>
    <r>
      <rPr>
        <b/>
        <i/>
        <sz val="8"/>
        <rFont val="Arial"/>
        <family val="2"/>
      </rPr>
      <t>Үргэлжлэл</t>
    </r>
  </si>
  <si>
    <r>
      <t xml:space="preserve">А-БДБ-6 </t>
    </r>
    <r>
      <rPr>
        <b/>
        <i/>
        <sz val="8"/>
        <rFont val="Arial"/>
        <family val="2"/>
      </rPr>
      <t>Үргэлжлэл</t>
    </r>
  </si>
  <si>
    <t xml:space="preserve">  </t>
  </si>
  <si>
    <t xml:space="preserve"> ЕБС-Д ӨДРӨӨР СУРАЛЦАГЧДЫН 2024-2025 ОНЫ ХИЧЭЭЛИЙН ЖИЛИЙН ТАЙЛАН, ангиар</t>
  </si>
  <si>
    <r>
      <t xml:space="preserve"> А-БДБ-8 </t>
    </r>
    <r>
      <rPr>
        <b/>
        <i/>
        <sz val="8"/>
        <rFont val="Arial"/>
        <family val="2"/>
      </rPr>
      <t>Үргэлжлэл</t>
    </r>
  </si>
  <si>
    <r>
      <t xml:space="preserve"> А-БДБ-11 </t>
    </r>
    <r>
      <rPr>
        <b/>
        <i/>
        <sz val="8"/>
        <rFont val="Arial"/>
        <family val="2"/>
      </rPr>
      <t>Үргэлжлэл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</si>
</sst>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27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on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theme="1"/>
      <name val="Calibri"/>
      <family val="2"/>
      <scheme val="minor"/>
    </font>
    <font>
      <b/>
      <sz val="8"/>
      <color indexed="18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433">
    <xf numFmtId="0" fontId="0" fillId="0" borderId="0" xfId="0"/>
    <xf numFmtId="0" fontId="8" fillId="0" borderId="0" xfId="4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4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0" fillId="0" borderId="0" xfId="4" applyFont="1"/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/>
    </xf>
    <xf numFmtId="0" fontId="8" fillId="0" borderId="12" xfId="4" applyFont="1" applyBorder="1" applyAlignment="1">
      <alignment horizontal="center" vertical="center" wrapText="1"/>
    </xf>
    <xf numFmtId="0" fontId="8" fillId="0" borderId="12" xfId="4" applyFont="1" applyBorder="1" applyAlignment="1">
      <alignment vertical="center" wrapText="1"/>
    </xf>
    <xf numFmtId="0" fontId="10" fillId="0" borderId="3" xfId="4" applyFont="1" applyBorder="1" applyAlignment="1">
      <alignment vertical="center"/>
    </xf>
    <xf numFmtId="0" fontId="8" fillId="0" borderId="5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10" fillId="0" borderId="2" xfId="3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4" fontId="8" fillId="0" borderId="5" xfId="4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center" indent="1"/>
    </xf>
    <xf numFmtId="1" fontId="8" fillId="0" borderId="5" xfId="4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49" fontId="8" fillId="0" borderId="5" xfId="5" applyNumberFormat="1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4" applyFont="1" applyBorder="1"/>
    <xf numFmtId="0" fontId="10" fillId="0" borderId="2" xfId="3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8" fillId="0" borderId="0" xfId="6" applyFont="1"/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0" xfId="4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4" applyFont="1" applyAlignment="1">
      <alignment horizontal="center"/>
    </xf>
    <xf numFmtId="0" fontId="13" fillId="0" borderId="0" xfId="4" applyFont="1"/>
    <xf numFmtId="0" fontId="9" fillId="0" borderId="0" xfId="0" applyFont="1" applyAlignment="1">
      <alignment horizontal="left"/>
    </xf>
    <xf numFmtId="0" fontId="9" fillId="0" borderId="5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49" fontId="9" fillId="0" borderId="5" xfId="5" applyNumberFormat="1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3" fillId="0" borderId="2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 indent="1"/>
    </xf>
    <xf numFmtId="0" fontId="9" fillId="0" borderId="5" xfId="2" applyFont="1" applyBorder="1" applyAlignment="1">
      <alignment horizontal="center" vertical="center"/>
    </xf>
    <xf numFmtId="1" fontId="13" fillId="0" borderId="5" xfId="5" applyNumberFormat="1" applyFont="1" applyBorder="1" applyAlignment="1">
      <alignment horizontal="center" vertical="center"/>
    </xf>
    <xf numFmtId="1" fontId="9" fillId="0" borderId="5" xfId="5" applyNumberFormat="1" applyFont="1" applyBorder="1" applyAlignment="1">
      <alignment horizontal="center" vertical="center"/>
    </xf>
    <xf numFmtId="1" fontId="9" fillId="6" borderId="5" xfId="5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vertical="center"/>
    </xf>
    <xf numFmtId="1" fontId="9" fillId="0" borderId="5" xfId="4" applyNumberFormat="1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/>
    </xf>
    <xf numFmtId="0" fontId="14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9" fillId="0" borderId="0" xfId="6" applyFont="1"/>
    <xf numFmtId="0" fontId="9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left" vertical="center" wrapText="1"/>
    </xf>
    <xf numFmtId="0" fontId="14" fillId="0" borderId="0" xfId="1" applyFont="1" applyAlignment="1">
      <alignment vertical="top" wrapText="1"/>
    </xf>
    <xf numFmtId="0" fontId="14" fillId="0" borderId="0" xfId="0" applyFont="1"/>
    <xf numFmtId="0" fontId="13" fillId="0" borderId="0" xfId="0" applyFont="1"/>
    <xf numFmtId="0" fontId="9" fillId="0" borderId="0" xfId="4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14" xfId="0" applyFont="1" applyBorder="1" applyAlignment="1">
      <alignment horizontal="center" vertical="center" wrapText="1"/>
    </xf>
    <xf numFmtId="49" fontId="8" fillId="0" borderId="14" xfId="5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" fontId="10" fillId="9" borderId="5" xfId="4" applyNumberFormat="1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/>
    </xf>
    <xf numFmtId="1" fontId="10" fillId="6" borderId="5" xfId="4" applyNumberFormat="1" applyFont="1" applyFill="1" applyBorder="1" applyAlignment="1">
      <alignment horizontal="center" vertical="center" wrapText="1"/>
    </xf>
    <xf numFmtId="1" fontId="10" fillId="0" borderId="5" xfId="4" applyNumberFormat="1" applyFont="1" applyBorder="1" applyAlignment="1">
      <alignment horizontal="center" vertical="center" wrapText="1"/>
    </xf>
    <xf numFmtId="1" fontId="10" fillId="6" borderId="5" xfId="5" applyNumberFormat="1" applyFont="1" applyFill="1" applyBorder="1" applyAlignment="1">
      <alignment horizontal="center" vertical="center"/>
    </xf>
    <xf numFmtId="1" fontId="10" fillId="0" borderId="5" xfId="5" applyNumberFormat="1" applyFont="1" applyBorder="1" applyAlignment="1">
      <alignment horizontal="center" vertical="center"/>
    </xf>
    <xf numFmtId="1" fontId="8" fillId="0" borderId="5" xfId="5" applyNumberFormat="1" applyFont="1" applyBorder="1" applyAlignment="1">
      <alignment horizontal="center" vertical="center"/>
    </xf>
    <xf numFmtId="1" fontId="10" fillId="0" borderId="5" xfId="4" applyNumberFormat="1" applyFont="1" applyBorder="1" applyAlignment="1">
      <alignment horizontal="center" vertical="center"/>
    </xf>
    <xf numFmtId="1" fontId="10" fillId="9" borderId="5" xfId="5" applyNumberFormat="1" applyFont="1" applyFill="1" applyBorder="1" applyAlignment="1">
      <alignment horizontal="center" vertical="center"/>
    </xf>
    <xf numFmtId="1" fontId="8" fillId="9" borderId="5" xfId="5" applyNumberFormat="1" applyFont="1" applyFill="1" applyBorder="1" applyAlignment="1">
      <alignment horizontal="center" vertical="center"/>
    </xf>
    <xf numFmtId="1" fontId="8" fillId="6" borderId="5" xfId="5" applyNumberFormat="1" applyFont="1" applyFill="1" applyBorder="1" applyAlignment="1">
      <alignment horizontal="center" vertical="center"/>
    </xf>
    <xf numFmtId="1" fontId="8" fillId="0" borderId="5" xfId="4" applyNumberFormat="1" applyFont="1" applyBorder="1"/>
    <xf numFmtId="1" fontId="10" fillId="0" borderId="5" xfId="4" applyNumberFormat="1" applyFont="1" applyBorder="1"/>
    <xf numFmtId="0" fontId="11" fillId="0" borderId="0" xfId="1" applyFont="1" applyAlignment="1">
      <alignment vertical="top" wrapText="1"/>
    </xf>
    <xf numFmtId="164" fontId="10" fillId="0" borderId="5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 wrapText="1"/>
    </xf>
    <xf numFmtId="0" fontId="9" fillId="0" borderId="12" xfId="4" applyFont="1" applyBorder="1" applyAlignment="1">
      <alignment vertical="center" wrapText="1"/>
    </xf>
    <xf numFmtId="0" fontId="13" fillId="0" borderId="3" xfId="4" applyFont="1" applyBorder="1" applyAlignment="1">
      <alignment vertical="center"/>
    </xf>
    <xf numFmtId="49" fontId="9" fillId="0" borderId="14" xfId="4" applyNumberFormat="1" applyFont="1" applyBorder="1" applyAlignment="1">
      <alignment horizontal="center" vertical="center" wrapText="1"/>
    </xf>
    <xf numFmtId="164" fontId="9" fillId="0" borderId="5" xfId="4" applyNumberFormat="1" applyFont="1" applyBorder="1" applyAlignment="1">
      <alignment horizontal="center" vertical="center"/>
    </xf>
    <xf numFmtId="164" fontId="9" fillId="0" borderId="5" xfId="4" applyNumberFormat="1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5" xfId="4" applyFont="1" applyBorder="1"/>
    <xf numFmtId="0" fontId="9" fillId="0" borderId="0" xfId="0" applyFont="1" applyAlignment="1">
      <alignment horizontal="right"/>
    </xf>
    <xf numFmtId="0" fontId="9" fillId="0" borderId="0" xfId="4" applyFont="1" applyAlignment="1">
      <alignment vertical="top"/>
    </xf>
    <xf numFmtId="0" fontId="13" fillId="0" borderId="0" xfId="4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3" xfId="4" applyFont="1" applyBorder="1" applyAlignment="1">
      <alignment vertical="center" wrapText="1"/>
    </xf>
    <xf numFmtId="0" fontId="9" fillId="0" borderId="5" xfId="4" applyFont="1" applyBorder="1" applyAlignment="1">
      <alignment horizontal="center" textRotation="90"/>
    </xf>
    <xf numFmtId="164" fontId="9" fillId="0" borderId="5" xfId="5" applyNumberFormat="1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9" fillId="0" borderId="0" xfId="4" applyFont="1" applyAlignment="1">
      <alignment horizontal="center" vertical="center" wrapText="1"/>
    </xf>
    <xf numFmtId="0" fontId="9" fillId="0" borderId="0" xfId="1" applyFont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4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4" applyFont="1" applyAlignment="1">
      <alignment vertical="center"/>
    </xf>
    <xf numFmtId="0" fontId="18" fillId="0" borderId="0" xfId="0" applyFont="1"/>
    <xf numFmtId="0" fontId="19" fillId="0" borderId="0" xfId="0" applyFont="1"/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5" xfId="0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13" fillId="0" borderId="5" xfId="3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2" fontId="9" fillId="0" borderId="0" xfId="0" applyNumberFormat="1" applyFont="1"/>
    <xf numFmtId="2" fontId="9" fillId="0" borderId="0" xfId="4" applyNumberFormat="1" applyFont="1"/>
    <xf numFmtId="2" fontId="13" fillId="0" borderId="0" xfId="4" applyNumberFormat="1" applyFont="1"/>
    <xf numFmtId="2" fontId="13" fillId="0" borderId="0" xfId="0" applyNumberFormat="1" applyFont="1" applyAlignment="1">
      <alignment horizontal="left"/>
    </xf>
    <xf numFmtId="2" fontId="13" fillId="0" borderId="0" xfId="0" applyNumberFormat="1" applyFont="1"/>
    <xf numFmtId="2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 wrapText="1"/>
    </xf>
    <xf numFmtId="2" fontId="9" fillId="0" borderId="3" xfId="0" applyNumberFormat="1" applyFont="1" applyBorder="1" applyAlignment="1">
      <alignment vertical="center" wrapText="1"/>
    </xf>
    <xf numFmtId="2" fontId="9" fillId="0" borderId="1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vertical="center" wrapText="1"/>
    </xf>
    <xf numFmtId="2" fontId="9" fillId="0" borderId="12" xfId="0" applyNumberFormat="1" applyFont="1" applyBorder="1" applyAlignment="1">
      <alignment vertical="center" wrapText="1"/>
    </xf>
    <xf numFmtId="2" fontId="9" fillId="0" borderId="15" xfId="0" applyNumberFormat="1" applyFont="1" applyBorder="1" applyAlignment="1">
      <alignment vertical="center" wrapText="1"/>
    </xf>
    <xf numFmtId="2" fontId="9" fillId="0" borderId="0" xfId="0" applyNumberFormat="1" applyFont="1" applyAlignment="1">
      <alignment horizontal="center" vertical="center"/>
    </xf>
    <xf numFmtId="2" fontId="9" fillId="6" borderId="0" xfId="0" applyNumberFormat="1" applyFont="1" applyFill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 wrapText="1"/>
    </xf>
    <xf numFmtId="2" fontId="9" fillId="8" borderId="12" xfId="0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8" borderId="1" xfId="0" applyNumberFormat="1" applyFont="1" applyFill="1" applyBorder="1" applyAlignment="1">
      <alignment horizontal="center" vertical="center"/>
    </xf>
    <xf numFmtId="2" fontId="9" fillId="8" borderId="0" xfId="0" applyNumberFormat="1" applyFont="1" applyFill="1" applyAlignment="1">
      <alignment horizontal="center" vertical="center"/>
    </xf>
    <xf numFmtId="2" fontId="9" fillId="8" borderId="14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8" borderId="5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0" borderId="5" xfId="5" applyNumberFormat="1" applyFont="1" applyBorder="1" applyAlignment="1">
      <alignment horizontal="center" vertical="center"/>
    </xf>
    <xf numFmtId="2" fontId="9" fillId="6" borderId="5" xfId="5" applyNumberFormat="1" applyFont="1" applyFill="1" applyBorder="1" applyAlignment="1">
      <alignment horizontal="center" vertical="center"/>
    </xf>
    <xf numFmtId="2" fontId="9" fillId="8" borderId="5" xfId="5" applyNumberFormat="1" applyFont="1" applyFill="1" applyBorder="1" applyAlignment="1">
      <alignment horizontal="center" vertical="center"/>
    </xf>
    <xf numFmtId="2" fontId="13" fillId="0" borderId="2" xfId="3" applyNumberFormat="1" applyFont="1" applyBorder="1" applyAlignment="1">
      <alignment horizontal="left" vertical="center"/>
    </xf>
    <xf numFmtId="2" fontId="9" fillId="0" borderId="5" xfId="5" applyNumberFormat="1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2" fontId="13" fillId="7" borderId="2" xfId="3" applyNumberFormat="1" applyFont="1" applyFill="1" applyBorder="1" applyAlignment="1">
      <alignment horizontal="left" vertical="center"/>
    </xf>
    <xf numFmtId="2" fontId="9" fillId="7" borderId="5" xfId="5" applyNumberFormat="1" applyFont="1" applyFill="1" applyBorder="1" applyAlignment="1">
      <alignment horizontal="center" vertical="center" wrapText="1"/>
    </xf>
    <xf numFmtId="1" fontId="9" fillId="7" borderId="5" xfId="0" applyNumberFormat="1" applyFont="1" applyFill="1" applyBorder="1" applyAlignment="1">
      <alignment horizontal="center" vertical="center"/>
    </xf>
    <xf numFmtId="1" fontId="13" fillId="7" borderId="5" xfId="0" applyNumberFormat="1" applyFont="1" applyFill="1" applyBorder="1" applyAlignment="1">
      <alignment horizontal="center" vertical="center"/>
    </xf>
    <xf numFmtId="2" fontId="13" fillId="7" borderId="5" xfId="5" applyNumberFormat="1" applyFont="1" applyFill="1" applyBorder="1" applyAlignment="1">
      <alignment horizontal="center" vertical="center" wrapText="1"/>
    </xf>
    <xf numFmtId="0" fontId="13" fillId="7" borderId="5" xfId="5" applyFont="1" applyFill="1" applyBorder="1" applyAlignment="1">
      <alignment horizontal="center" vertical="center" wrapText="1"/>
    </xf>
    <xf numFmtId="0" fontId="9" fillId="7" borderId="5" xfId="5" applyFont="1" applyFill="1" applyBorder="1" applyAlignment="1">
      <alignment horizontal="center" vertical="center" wrapText="1"/>
    </xf>
    <xf numFmtId="0" fontId="13" fillId="7" borderId="2" xfId="3" applyFont="1" applyFill="1" applyBorder="1" applyAlignment="1">
      <alignment horizontal="left" vertical="center"/>
    </xf>
    <xf numFmtId="2" fontId="9" fillId="0" borderId="2" xfId="3" applyNumberFormat="1" applyFont="1" applyBorder="1" applyAlignment="1">
      <alignment horizontal="left" vertical="center" inden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5" xfId="5" applyFont="1" applyFill="1" applyBorder="1" applyAlignment="1">
      <alignment horizontal="center" vertical="center" wrapText="1"/>
    </xf>
    <xf numFmtId="1" fontId="9" fillId="0" borderId="5" xfId="5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2" fontId="9" fillId="0" borderId="2" xfId="3" applyNumberFormat="1" applyFont="1" applyBorder="1" applyAlignment="1">
      <alignment vertical="center"/>
    </xf>
    <xf numFmtId="2" fontId="13" fillId="0" borderId="2" xfId="3" applyNumberFormat="1" applyFont="1" applyBorder="1" applyAlignment="1">
      <alignment vertical="center"/>
    </xf>
    <xf numFmtId="2" fontId="13" fillId="7" borderId="2" xfId="3" applyNumberFormat="1" applyFont="1" applyFill="1" applyBorder="1" applyAlignment="1">
      <alignment vertical="center"/>
    </xf>
    <xf numFmtId="1" fontId="13" fillId="7" borderId="5" xfId="5" applyNumberFormat="1" applyFont="1" applyFill="1" applyBorder="1" applyAlignment="1">
      <alignment horizontal="center" vertical="center"/>
    </xf>
    <xf numFmtId="0" fontId="13" fillId="7" borderId="2" xfId="3" applyFont="1" applyFill="1" applyBorder="1" applyAlignment="1">
      <alignment vertical="center"/>
    </xf>
    <xf numFmtId="1" fontId="13" fillId="7" borderId="5" xfId="0" applyNumberFormat="1" applyFont="1" applyFill="1" applyBorder="1" applyAlignment="1">
      <alignment horizontal="center" vertical="center" wrapText="1"/>
    </xf>
    <xf numFmtId="2" fontId="14" fillId="0" borderId="0" xfId="1" applyNumberFormat="1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14" fillId="0" borderId="0" xfId="1" applyNumberFormat="1" applyFont="1" applyAlignment="1">
      <alignment horizontal="left" vertical="top" wrapText="1"/>
    </xf>
    <xf numFmtId="2" fontId="13" fillId="0" borderId="0" xfId="0" applyNumberFormat="1" applyFont="1" applyAlignment="1">
      <alignment horizontal="left" vertical="top"/>
    </xf>
    <xf numFmtId="2" fontId="9" fillId="0" borderId="0" xfId="6" applyNumberFormat="1" applyFont="1" applyAlignment="1">
      <alignment horizontal="left"/>
    </xf>
    <xf numFmtId="2" fontId="14" fillId="0" borderId="0" xfId="1" applyNumberFormat="1" applyFont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5" xfId="5" applyNumberFormat="1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vertical="center"/>
    </xf>
    <xf numFmtId="0" fontId="10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right"/>
    </xf>
    <xf numFmtId="2" fontId="9" fillId="0" borderId="1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2" fontId="13" fillId="0" borderId="5" xfId="3" applyNumberFormat="1" applyFont="1" applyBorder="1" applyAlignment="1">
      <alignment vertical="center"/>
    </xf>
    <xf numFmtId="2" fontId="13" fillId="0" borderId="0" xfId="0" applyNumberFormat="1" applyFont="1" applyAlignment="1">
      <alignment vertical="top"/>
    </xf>
    <xf numFmtId="2" fontId="15" fillId="0" borderId="0" xfId="1" applyNumberFormat="1" applyFont="1" applyAlignment="1">
      <alignment vertical="top" wrapText="1"/>
    </xf>
    <xf numFmtId="0" fontId="9" fillId="0" borderId="0" xfId="4" applyFont="1" applyAlignment="1">
      <alignment wrapText="1"/>
    </xf>
    <xf numFmtId="0" fontId="13" fillId="6" borderId="5" xfId="4" applyFont="1" applyFill="1" applyBorder="1" applyAlignment="1">
      <alignment horizontal="center"/>
    </xf>
    <xf numFmtId="0" fontId="9" fillId="6" borderId="5" xfId="4" applyFont="1" applyFill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15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1"/>
    </xf>
    <xf numFmtId="0" fontId="20" fillId="0" borderId="0" xfId="0" applyFont="1"/>
    <xf numFmtId="0" fontId="9" fillId="0" borderId="5" xfId="0" applyFont="1" applyBorder="1"/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 vertical="center" textRotation="90"/>
    </xf>
    <xf numFmtId="0" fontId="9" fillId="0" borderId="3" xfId="4" applyFont="1" applyBorder="1" applyAlignment="1">
      <alignment vertical="center" wrapText="1"/>
    </xf>
    <xf numFmtId="0" fontId="9" fillId="0" borderId="4" xfId="4" applyFont="1" applyBorder="1" applyAlignment="1">
      <alignment vertical="center" wrapText="1"/>
    </xf>
    <xf numFmtId="164" fontId="9" fillId="3" borderId="5" xfId="5" applyNumberFormat="1" applyFont="1" applyFill="1" applyBorder="1" applyAlignment="1">
      <alignment horizontal="center" vertical="center"/>
    </xf>
    <xf numFmtId="164" fontId="13" fillId="3" borderId="5" xfId="5" applyNumberFormat="1" applyFont="1" applyFill="1" applyBorder="1" applyAlignment="1">
      <alignment horizontal="center" vertical="center"/>
    </xf>
    <xf numFmtId="0" fontId="13" fillId="0" borderId="5" xfId="4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vertical="top" wrapText="1"/>
    </xf>
    <xf numFmtId="0" fontId="15" fillId="0" borderId="0" xfId="4" applyFont="1"/>
    <xf numFmtId="0" fontId="22" fillId="0" borderId="0" xfId="4" applyFont="1" applyAlignment="1">
      <alignment horizontal="center"/>
    </xf>
    <xf numFmtId="0" fontId="22" fillId="0" borderId="0" xfId="4" applyFont="1"/>
    <xf numFmtId="0" fontId="9" fillId="0" borderId="5" xfId="2" quotePrefix="1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5" fillId="0" borderId="0" xfId="0" applyFont="1"/>
    <xf numFmtId="164" fontId="9" fillId="0" borderId="0" xfId="0" applyNumberFormat="1" applyFont="1"/>
    <xf numFmtId="164" fontId="10" fillId="10" borderId="5" xfId="4" applyNumberFormat="1" applyFont="1" applyFill="1" applyBorder="1" applyAlignment="1">
      <alignment horizontal="right" vertical="center" wrapText="1"/>
    </xf>
    <xf numFmtId="0" fontId="10" fillId="10" borderId="5" xfId="4" applyFont="1" applyFill="1" applyBorder="1" applyAlignment="1">
      <alignment horizontal="right" vertical="center" wrapText="1"/>
    </xf>
    <xf numFmtId="0" fontId="8" fillId="10" borderId="5" xfId="4" applyFont="1" applyFill="1" applyBorder="1" applyAlignment="1">
      <alignment horizontal="right" vertical="center" wrapText="1"/>
    </xf>
    <xf numFmtId="164" fontId="8" fillId="10" borderId="5" xfId="4" applyNumberFormat="1" applyFont="1" applyFill="1" applyBorder="1" applyAlignment="1">
      <alignment horizontal="right" vertical="center" wrapText="1"/>
    </xf>
    <xf numFmtId="0" fontId="8" fillId="10" borderId="5" xfId="4" applyFont="1" applyFill="1" applyBorder="1" applyAlignment="1">
      <alignment horizontal="right"/>
    </xf>
    <xf numFmtId="164" fontId="9" fillId="10" borderId="5" xfId="4" applyNumberFormat="1" applyFont="1" applyFill="1" applyBorder="1" applyAlignment="1">
      <alignment horizontal="right" vertical="center" wrapText="1"/>
    </xf>
    <xf numFmtId="164" fontId="9" fillId="10" borderId="5" xfId="4" applyNumberFormat="1" applyFont="1" applyFill="1" applyBorder="1" applyAlignment="1">
      <alignment horizontal="right" vertical="center"/>
    </xf>
    <xf numFmtId="0" fontId="9" fillId="10" borderId="5" xfId="4" applyFont="1" applyFill="1" applyBorder="1" applyAlignment="1">
      <alignment horizontal="right" vertical="center" wrapText="1"/>
    </xf>
    <xf numFmtId="0" fontId="9" fillId="10" borderId="5" xfId="4" applyFont="1" applyFill="1" applyBorder="1" applyAlignment="1">
      <alignment horizontal="right"/>
    </xf>
    <xf numFmtId="164" fontId="9" fillId="0" borderId="5" xfId="11" applyNumberFormat="1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10" fillId="0" borderId="9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2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10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9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/>
    </xf>
    <xf numFmtId="0" fontId="9" fillId="0" borderId="4" xfId="4" applyFont="1" applyBorder="1" applyAlignment="1">
      <alignment horizontal="center"/>
    </xf>
    <xf numFmtId="0" fontId="9" fillId="0" borderId="10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14" fillId="0" borderId="0" xfId="1" applyFont="1" applyAlignment="1">
      <alignment horizontal="left" vertical="top" wrapText="1"/>
    </xf>
    <xf numFmtId="0" fontId="9" fillId="0" borderId="9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4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 textRotation="90"/>
    </xf>
    <xf numFmtId="0" fontId="9" fillId="0" borderId="10" xfId="4" applyFont="1" applyBorder="1" applyAlignment="1">
      <alignment horizontal="center" vertical="center" textRotation="90"/>
    </xf>
    <xf numFmtId="0" fontId="9" fillId="0" borderId="11" xfId="4" applyFont="1" applyBorder="1" applyAlignment="1">
      <alignment horizontal="center" vertical="center" textRotation="90"/>
    </xf>
    <xf numFmtId="0" fontId="9" fillId="0" borderId="9" xfId="4" applyFont="1" applyBorder="1" applyAlignment="1">
      <alignment horizontal="center" textRotation="90"/>
    </xf>
    <xf numFmtId="0" fontId="9" fillId="0" borderId="8" xfId="4" applyFont="1" applyBorder="1" applyAlignment="1">
      <alignment horizontal="center" textRotation="90"/>
    </xf>
    <xf numFmtId="0" fontId="9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14" fillId="0" borderId="0" xfId="1" applyNumberFormat="1" applyFont="1" applyAlignment="1">
      <alignment horizontal="left" vertical="top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2" fontId="9" fillId="6" borderId="10" xfId="0" applyNumberFormat="1" applyFont="1" applyFill="1" applyBorder="1" applyAlignment="1">
      <alignment horizontal="center" vertical="center" wrapText="1"/>
    </xf>
    <xf numFmtId="2" fontId="9" fillId="6" borderId="11" xfId="0" applyNumberFormat="1" applyFont="1" applyFill="1" applyBorder="1" applyAlignment="1">
      <alignment horizontal="center" vertical="center" wrapText="1"/>
    </xf>
    <xf numFmtId="2" fontId="9" fillId="6" borderId="9" xfId="0" applyNumberFormat="1" applyFont="1" applyFill="1" applyBorder="1" applyAlignment="1">
      <alignment horizontal="center" vertical="center"/>
    </xf>
    <xf numFmtId="2" fontId="9" fillId="6" borderId="7" xfId="0" applyNumberFormat="1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left" vertical="center" wrapText="1"/>
    </xf>
    <xf numFmtId="2" fontId="9" fillId="8" borderId="6" xfId="0" applyNumberFormat="1" applyFont="1" applyFill="1" applyBorder="1" applyAlignment="1">
      <alignment horizontal="center" vertical="center" wrapText="1"/>
    </xf>
    <xf numFmtId="2" fontId="9" fillId="8" borderId="10" xfId="0" applyNumberFormat="1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9" fillId="0" borderId="12" xfId="1" applyNumberFormat="1" applyFont="1" applyBorder="1" applyAlignment="1">
      <alignment horizontal="left" vertical="top" wrapText="1"/>
    </xf>
    <xf numFmtId="2" fontId="9" fillId="0" borderId="0" xfId="1" applyNumberFormat="1" applyFont="1" applyAlignment="1">
      <alignment horizontal="left" vertical="top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7" applyFont="1" applyBorder="1" applyAlignment="1">
      <alignment horizontal="center" vertical="center" wrapText="1"/>
    </xf>
    <xf numFmtId="0" fontId="13" fillId="0" borderId="12" xfId="7" applyFont="1" applyBorder="1" applyAlignment="1">
      <alignment horizontal="center" vertical="center" wrapText="1"/>
    </xf>
    <xf numFmtId="0" fontId="13" fillId="0" borderId="15" xfId="7" applyFont="1" applyBorder="1" applyAlignment="1">
      <alignment horizontal="center" vertical="center" wrapText="1"/>
    </xf>
    <xf numFmtId="0" fontId="13" fillId="0" borderId="11" xfId="7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26" fillId="0" borderId="0" xfId="4" applyFont="1" applyAlignment="1">
      <alignment horizontal="center"/>
    </xf>
    <xf numFmtId="0" fontId="26" fillId="0" borderId="0" xfId="4" applyFont="1" applyAlignment="1">
      <alignment horizontal="left"/>
    </xf>
    <xf numFmtId="0" fontId="26" fillId="0" borderId="0" xfId="4" applyFont="1" applyAlignment="1">
      <alignment horizontal="left"/>
    </xf>
    <xf numFmtId="0" fontId="26" fillId="0" borderId="0" xfId="4" applyFont="1" applyAlignment="1">
      <alignment horizontal="center" vertical="top"/>
    </xf>
    <xf numFmtId="0" fontId="26" fillId="0" borderId="0" xfId="0" applyFont="1" applyAlignment="1">
      <alignment horizontal="center"/>
    </xf>
    <xf numFmtId="0" fontId="26" fillId="0" borderId="0" xfId="0" applyFont="1"/>
    <xf numFmtId="2" fontId="26" fillId="0" borderId="0" xfId="4" applyNumberFormat="1" applyFont="1"/>
    <xf numFmtId="2" fontId="26" fillId="0" borderId="0" xfId="0" applyNumberFormat="1" applyFont="1"/>
    <xf numFmtId="0" fontId="25" fillId="0" borderId="0" xfId="4" applyFont="1" applyAlignment="1">
      <alignment horizontal="center" vertical="center" wrapText="1"/>
    </xf>
    <xf numFmtId="2" fontId="25" fillId="0" borderId="0" xfId="4" applyNumberFormat="1" applyFont="1" applyAlignment="1">
      <alignment horizontal="center" vertical="top" wrapText="1"/>
    </xf>
    <xf numFmtId="0" fontId="26" fillId="0" borderId="0" xfId="4" applyFont="1"/>
    <xf numFmtId="0" fontId="26" fillId="0" borderId="0" xfId="0" applyFont="1" applyAlignment="1">
      <alignment horizontal="left"/>
    </xf>
  </cellXfs>
  <cellStyles count="12">
    <cellStyle name="40% - Accent3 2" xfId="8" xr:uid="{00000000-0005-0000-0000-000038000000}"/>
    <cellStyle name="Normal" xfId="0" builtinId="0"/>
    <cellStyle name="Normal 10 2 2" xfId="1" xr:uid="{00000000-0005-0000-0000-000031000000}"/>
    <cellStyle name="Normal 10 2 3 2" xfId="9" xr:uid="{00000000-0005-0000-0000-000039000000}"/>
    <cellStyle name="Normal 106 2" xfId="2" xr:uid="{00000000-0005-0000-0000-000032000000}"/>
    <cellStyle name="Normal 2" xfId="3" xr:uid="{00000000-0005-0000-0000-000033000000}"/>
    <cellStyle name="Normal 3" xfId="10" xr:uid="{00000000-0005-0000-0000-00003A000000}"/>
    <cellStyle name="Normal_000_BDB_ques mayagt 08.08.14" xfId="7" xr:uid="{00000000-0005-0000-0000-000037000000}"/>
    <cellStyle name="Normal_Copy of EBS-mayagt" xfId="4" xr:uid="{00000000-0005-0000-0000-000034000000}"/>
    <cellStyle name="Normal_Copy of EBS-mayagt 3" xfId="11" xr:uid="{BFC83740-289F-4052-8D29-D550EC5ECD02}"/>
    <cellStyle name="Normal_ebs1" xfId="5" xr:uid="{00000000-0005-0000-0000-000035000000}"/>
    <cellStyle name="Normal_ebs2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52338</xdr:colOff>
      <xdr:row>0</xdr:row>
      <xdr:rowOff>86205</xdr:rowOff>
    </xdr:from>
    <xdr:to>
      <xdr:col>11</xdr:col>
      <xdr:colOff>466725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338" y="86205"/>
          <a:ext cx="6034137" cy="218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l">
            <a:lnSpc>
              <a:spcPts val="800"/>
            </a:lnSpc>
            <a:spcBef>
              <a:spcPts val="0"/>
            </a:spcBef>
            <a:spcAft>
              <a:spcPts val="0"/>
            </a:spcAft>
          </a:pPr>
          <a:r>
            <a:rPr lang="en-US" sz="7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7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4</xdr:row>
      <xdr:rowOff>102081</xdr:rowOff>
    </xdr:from>
    <xdr:to>
      <xdr:col>17</xdr:col>
      <xdr:colOff>622398</xdr:colOff>
      <xdr:row>11</xdr:row>
      <xdr:rowOff>53975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895831"/>
          <a:ext cx="9512398" cy="5868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56027</xdr:colOff>
      <xdr:row>0</xdr:row>
      <xdr:rowOff>100854</xdr:rowOff>
    </xdr:from>
    <xdr:to>
      <xdr:col>7</xdr:col>
      <xdr:colOff>180974</xdr:colOff>
      <xdr:row>2</xdr:row>
      <xdr:rowOff>123825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6027" y="100854"/>
          <a:ext cx="5306547" cy="3087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51857</xdr:colOff>
      <xdr:row>0</xdr:row>
      <xdr:rowOff>62443</xdr:rowOff>
    </xdr:from>
    <xdr:to>
      <xdr:col>21</xdr:col>
      <xdr:colOff>295275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1857" y="62443"/>
          <a:ext cx="10397068" cy="280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9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27</xdr:col>
      <xdr:colOff>111125</xdr:colOff>
      <xdr:row>8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1073150"/>
          <a:ext cx="13128625" cy="752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51858</xdr:colOff>
      <xdr:row>0</xdr:row>
      <xdr:rowOff>38101</xdr:rowOff>
    </xdr:from>
    <xdr:to>
      <xdr:col>14</xdr:col>
      <xdr:colOff>31750</xdr:colOff>
      <xdr:row>2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51858" y="38101"/>
          <a:ext cx="6599767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8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152401</xdr:colOff>
      <xdr:row>6</xdr:row>
      <xdr:rowOff>57151</xdr:rowOff>
    </xdr:from>
    <xdr:to>
      <xdr:col>22</xdr:col>
      <xdr:colOff>206375</xdr:colOff>
      <xdr:row>8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52401" y="993776"/>
          <a:ext cx="11277599" cy="469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51859</xdr:colOff>
      <xdr:row>0</xdr:row>
      <xdr:rowOff>38102</xdr:rowOff>
    </xdr:from>
    <xdr:to>
      <xdr:col>15</xdr:col>
      <xdr:colOff>15875</xdr:colOff>
      <xdr:row>1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1859" y="38102"/>
          <a:ext cx="7793566" cy="180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  <a:p>
          <a:pPr marL="0" marR="0" algn="just">
            <a:lnSpc>
              <a:spcPts val="8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152401</xdr:colOff>
      <xdr:row>6</xdr:row>
      <xdr:rowOff>5293</xdr:rowOff>
    </xdr:from>
    <xdr:to>
      <xdr:col>16</xdr:col>
      <xdr:colOff>276225</xdr:colOff>
      <xdr:row>10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2401" y="776818"/>
          <a:ext cx="8439149" cy="7948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52337</xdr:colOff>
      <xdr:row>0</xdr:row>
      <xdr:rowOff>48105</xdr:rowOff>
    </xdr:from>
    <xdr:to>
      <xdr:col>17</xdr:col>
      <xdr:colOff>295275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337" y="48105"/>
          <a:ext cx="8567788" cy="3817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8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38101</xdr:colOff>
      <xdr:row>4</xdr:row>
      <xdr:rowOff>127142</xdr:rowOff>
    </xdr:from>
    <xdr:to>
      <xdr:col>22</xdr:col>
      <xdr:colOff>199036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1" y="898667"/>
          <a:ext cx="12476760" cy="682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52336</xdr:colOff>
      <xdr:row>0</xdr:row>
      <xdr:rowOff>114780</xdr:rowOff>
    </xdr:from>
    <xdr:to>
      <xdr:col>12</xdr:col>
      <xdr:colOff>142875</xdr:colOff>
      <xdr:row>3</xdr:row>
      <xdr:rowOff>85917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336" y="114780"/>
          <a:ext cx="6767564" cy="399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8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114301</xdr:colOff>
      <xdr:row>5</xdr:row>
      <xdr:rowOff>113154</xdr:rowOff>
    </xdr:from>
    <xdr:to>
      <xdr:col>23</xdr:col>
      <xdr:colOff>271504</xdr:colOff>
      <xdr:row>9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4301" y="843404"/>
          <a:ext cx="12492078" cy="4583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110067</xdr:rowOff>
    </xdr:from>
    <xdr:to>
      <xdr:col>15</xdr:col>
      <xdr:colOff>352425</xdr:colOff>
      <xdr:row>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110067"/>
          <a:ext cx="8286750" cy="3852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7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oneCellAnchor>
    <xdr:from>
      <xdr:col>37</xdr:col>
      <xdr:colOff>161925</xdr:colOff>
      <xdr:row>56</xdr:row>
      <xdr:rowOff>123825</xdr:rowOff>
    </xdr:from>
    <xdr:ext cx="857250" cy="41678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1541105" y="9611360"/>
          <a:ext cx="857250" cy="416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cs typeface="Arial" panose="020B0604020202020204" pitchFamily="7" charset="0"/>
            </a:rPr>
            <a:t>Тамга</a:t>
          </a:r>
          <a:r>
            <a:rPr lang="en-US" sz="11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cs typeface="Arial" panose="020B0604020202020204" pitchFamily="7" charset="0"/>
            </a:rPr>
            <a:t> </a:t>
          </a:r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cs typeface="Arial" panose="020B0604020202020204" pitchFamily="7" charset="0"/>
            </a:rPr>
            <a:t>тэмдэг</a:t>
          </a:r>
          <a:r>
            <a:rPr lang="en-US" sz="1100">
              <a:solidFill>
                <a:schemeClr val="bg1">
                  <a:lumMod val="50000"/>
                </a:schemeClr>
              </a:solidFill>
              <a:latin typeface="Arial" panose="020B0604020202020204" pitchFamily="7" charset="0"/>
              <a:cs typeface="Arial" panose="020B0604020202020204" pitchFamily="7" charset="0"/>
            </a:rPr>
            <a:t> </a:t>
          </a:r>
        </a:p>
      </xdr:txBody>
    </xdr:sp>
    <xdr:clientData/>
  </xdr:oneCellAnchor>
  <xdr:twoCellAnchor>
    <xdr:from>
      <xdr:col>0</xdr:col>
      <xdr:colOff>0</xdr:colOff>
      <xdr:row>5</xdr:row>
      <xdr:rowOff>76201</xdr:rowOff>
    </xdr:from>
    <xdr:to>
      <xdr:col>28</xdr:col>
      <xdr:colOff>180975</xdr:colOff>
      <xdr:row>8</xdr:row>
      <xdr:rowOff>28576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800101"/>
          <a:ext cx="102774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65615</xdr:colOff>
      <xdr:row>0</xdr:row>
      <xdr:rowOff>81492</xdr:rowOff>
    </xdr:from>
    <xdr:to>
      <xdr:col>15</xdr:col>
      <xdr:colOff>95249</xdr:colOff>
      <xdr:row>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615" y="81492"/>
          <a:ext cx="8859309" cy="270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4</xdr:row>
      <xdr:rowOff>89646</xdr:rowOff>
    </xdr:from>
    <xdr:to>
      <xdr:col>22</xdr:col>
      <xdr:colOff>177490</xdr:colOff>
      <xdr:row>9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1099296"/>
          <a:ext cx="15065065" cy="700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66986</xdr:colOff>
      <xdr:row>0</xdr:row>
      <xdr:rowOff>0</xdr:rowOff>
    </xdr:from>
    <xdr:to>
      <xdr:col>14</xdr:col>
      <xdr:colOff>447675</xdr:colOff>
      <xdr:row>2</xdr:row>
      <xdr:rowOff>10085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6986" y="0"/>
          <a:ext cx="7943539" cy="324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10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28576</xdr:colOff>
      <xdr:row>3</xdr:row>
      <xdr:rowOff>190500</xdr:rowOff>
    </xdr:from>
    <xdr:to>
      <xdr:col>22</xdr:col>
      <xdr:colOff>319245</xdr:colOff>
      <xdr:row>13</xdr:row>
      <xdr:rowOff>121959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8576" y="733425"/>
          <a:ext cx="13787594" cy="541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61943</xdr:colOff>
      <xdr:row>0</xdr:row>
      <xdr:rowOff>29384</xdr:rowOff>
    </xdr:from>
    <xdr:to>
      <xdr:col>11</xdr:col>
      <xdr:colOff>57150</xdr:colOff>
      <xdr:row>1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1943" y="29384"/>
          <a:ext cx="6748432" cy="2373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100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4</xdr:row>
      <xdr:rowOff>66676</xdr:rowOff>
    </xdr:from>
    <xdr:to>
      <xdr:col>13</xdr:col>
      <xdr:colOff>221192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0" y="923926"/>
          <a:ext cx="10536767" cy="781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61384</xdr:colOff>
      <xdr:row>0</xdr:row>
      <xdr:rowOff>76201</xdr:rowOff>
    </xdr:from>
    <xdr:to>
      <xdr:col>15</xdr:col>
      <xdr:colOff>152400</xdr:colOff>
      <xdr:row>2</xdr:row>
      <xdr:rowOff>38101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384" y="76201"/>
          <a:ext cx="7834841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9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66676</xdr:colOff>
      <xdr:row>5</xdr:row>
      <xdr:rowOff>90767</xdr:rowOff>
    </xdr:from>
    <xdr:to>
      <xdr:col>22</xdr:col>
      <xdr:colOff>232961</xdr:colOff>
      <xdr:row>8</xdr:row>
      <xdr:rowOff>104775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6676" y="1148042"/>
          <a:ext cx="14444260" cy="480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9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0</xdr:row>
      <xdr:rowOff>100855</xdr:rowOff>
    </xdr:from>
    <xdr:to>
      <xdr:col>7</xdr:col>
      <xdr:colOff>295275</xdr:colOff>
      <xdr:row>2</xdr:row>
      <xdr:rowOff>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6029" y="100855"/>
          <a:ext cx="5554196" cy="2039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eaLnBrk="1" fontAlgn="auto" latinLnBrk="0" hangingPunct="1"/>
          <a:r>
            <a:rPr lang="mn-MN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Үндэсний статистикийн хорооны даргын 2022 оны 08 сарын 30-ны өдрийн А/137 тоот тушаалаар батлав.</a:t>
          </a:r>
          <a:endParaRPr lang="en-US" sz="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algn="just">
            <a:lnSpc>
              <a:spcPts val="1000"/>
            </a:lnSpc>
            <a:spcBef>
              <a:spcPts val="0"/>
            </a:spcBef>
            <a:spcAft>
              <a:spcPts val="0"/>
            </a:spcAft>
          </a:pPr>
          <a:r>
            <a:rPr lang="en-US" sz="900">
              <a:solidFill>
                <a:srgbClr val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 </a:t>
          </a:r>
          <a:endParaRPr lang="en-US" sz="900">
            <a:effectLst/>
            <a:latin typeface="Arial" panose="020B0604020202020204" pitchFamily="7" charset="0"/>
            <a:ea typeface="Calibri" panose="020F0502020204030204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85725</xdr:colOff>
      <xdr:row>4</xdr:row>
      <xdr:rowOff>76202</xdr:rowOff>
    </xdr:from>
    <xdr:to>
      <xdr:col>8</xdr:col>
      <xdr:colOff>2117</xdr:colOff>
      <xdr:row>8</xdr:row>
      <xdr:rowOff>9526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85725" y="762002"/>
          <a:ext cx="5879042" cy="542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1. Боловсролын ерөнхий газар тайланг нэгтгэн, хянаж жил бүрийн 11 сарын 01-ний дотор Боловсролын асуудал эрхэлсэн төрийн захиргааны төв байгууллагад боловсролын удирдлагын мэдээллийн системээр илгээх болон 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маягтаар баталгаажуулж ирүүлнэ.</a:t>
          </a:r>
          <a:endParaRPr lang="en-US" sz="8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</a:rPr>
            <a:t>2. Боловсролын асуудал эрхэлсэн төрийн захиргааны төв байгууллага тайланг нэгтгэн, хянаж жил бүрийн 11 дүгээр сарын 5-ны дотор Үндэсний статистикийн хороонд цахим шуудангаар болон маягтаар баталгаажуулж ирүүлнэ.</a:t>
          </a: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000">
            <a:solidFill>
              <a:sysClr val="windowText" lastClr="000000"/>
            </a:solidFill>
            <a:effectLst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K64"/>
  <sheetViews>
    <sheetView zoomScaleNormal="100" workbookViewId="0">
      <selection activeCell="A4" sqref="A4:R4"/>
    </sheetView>
  </sheetViews>
  <sheetFormatPr defaultColWidth="9" defaultRowHeight="12"/>
  <cols>
    <col min="1" max="1" width="14.42578125" style="1" customWidth="1"/>
    <col min="2" max="2" width="3.7109375" style="1" customWidth="1"/>
    <col min="3" max="3" width="8" style="1" customWidth="1"/>
    <col min="4" max="5" width="6.140625" style="1" customWidth="1"/>
    <col min="6" max="6" width="11" style="1" customWidth="1"/>
    <col min="7" max="8" width="6.140625" style="1" customWidth="1"/>
    <col min="9" max="9" width="10.85546875" style="1" customWidth="1"/>
    <col min="10" max="11" width="5.85546875" style="1" customWidth="1"/>
    <col min="12" max="12" width="14.42578125" style="1" customWidth="1"/>
    <col min="13" max="14" width="6.5703125" style="1" customWidth="1"/>
    <col min="15" max="15" width="12" style="1" customWidth="1"/>
    <col min="16" max="17" width="5.42578125" style="1" customWidth="1"/>
    <col min="18" max="18" width="21.42578125" style="1" customWidth="1"/>
    <col min="19" max="16343" width="9.140625" style="1"/>
    <col min="16344" max="16384" width="9" style="1"/>
  </cols>
  <sheetData>
    <row r="1" spans="1:18">
      <c r="A1" s="2"/>
      <c r="R1" s="9" t="s">
        <v>0</v>
      </c>
    </row>
    <row r="3" spans="1:18">
      <c r="A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8" ht="15.75">
      <c r="A4" s="421" t="s">
        <v>1</v>
      </c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</row>
    <row r="5" spans="1:18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8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8" hidden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8" hidden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8" hidden="1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8">
      <c r="A12" s="6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>
      <c r="A13" s="263" t="s">
        <v>2</v>
      </c>
      <c r="B13" s="263" t="s">
        <v>3</v>
      </c>
      <c r="C13" s="266" t="s">
        <v>4</v>
      </c>
      <c r="D13" s="257"/>
      <c r="E13" s="257"/>
      <c r="F13" s="258" t="s">
        <v>5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9"/>
      <c r="R13" s="271" t="s">
        <v>6</v>
      </c>
    </row>
    <row r="14" spans="1:18">
      <c r="A14" s="264"/>
      <c r="B14" s="264"/>
      <c r="C14" s="267"/>
      <c r="D14" s="263" t="s">
        <v>7</v>
      </c>
      <c r="E14" s="263" t="s">
        <v>8</v>
      </c>
      <c r="F14" s="269" t="s">
        <v>9</v>
      </c>
      <c r="G14" s="260"/>
      <c r="H14" s="261"/>
      <c r="I14" s="269" t="s">
        <v>10</v>
      </c>
      <c r="J14" s="260"/>
      <c r="K14" s="261"/>
      <c r="L14" s="269" t="s">
        <v>11</v>
      </c>
      <c r="M14" s="260"/>
      <c r="N14" s="261"/>
      <c r="O14" s="269" t="s">
        <v>12</v>
      </c>
      <c r="P14" s="260"/>
      <c r="Q14" s="261"/>
      <c r="R14" s="272"/>
    </row>
    <row r="15" spans="1:18" ht="42.75" customHeight="1">
      <c r="A15" s="265"/>
      <c r="B15" s="265"/>
      <c r="C15" s="268"/>
      <c r="D15" s="265"/>
      <c r="E15" s="265"/>
      <c r="F15" s="270"/>
      <c r="G15" s="67" t="s">
        <v>7</v>
      </c>
      <c r="H15" s="67" t="s">
        <v>8</v>
      </c>
      <c r="I15" s="270"/>
      <c r="J15" s="67" t="s">
        <v>7</v>
      </c>
      <c r="K15" s="67" t="s">
        <v>8</v>
      </c>
      <c r="L15" s="270"/>
      <c r="M15" s="67" t="s">
        <v>7</v>
      </c>
      <c r="N15" s="67" t="s">
        <v>8</v>
      </c>
      <c r="O15" s="270"/>
      <c r="P15" s="67" t="s">
        <v>7</v>
      </c>
      <c r="Q15" s="67" t="s">
        <v>8</v>
      </c>
      <c r="R15" s="273"/>
    </row>
    <row r="16" spans="1:18" s="16" customFormat="1">
      <c r="A16" s="14" t="s">
        <v>13</v>
      </c>
      <c r="B16" s="15" t="s">
        <v>14</v>
      </c>
      <c r="C16" s="23" t="s">
        <v>15</v>
      </c>
      <c r="D16" s="68" t="s">
        <v>16</v>
      </c>
      <c r="E16" s="68" t="s">
        <v>17</v>
      </c>
      <c r="F16" s="23" t="s">
        <v>18</v>
      </c>
      <c r="G16" s="68" t="s">
        <v>19</v>
      </c>
      <c r="H16" s="68" t="s">
        <v>20</v>
      </c>
      <c r="I16" s="23" t="s">
        <v>21</v>
      </c>
      <c r="J16" s="68" t="s">
        <v>22</v>
      </c>
      <c r="K16" s="68" t="s">
        <v>23</v>
      </c>
      <c r="L16" s="23" t="s">
        <v>24</v>
      </c>
      <c r="M16" s="68" t="s">
        <v>25</v>
      </c>
      <c r="N16" s="68" t="s">
        <v>26</v>
      </c>
      <c r="O16" s="23" t="s">
        <v>27</v>
      </c>
      <c r="P16" s="68" t="s">
        <v>28</v>
      </c>
      <c r="Q16" s="68" t="s">
        <v>29</v>
      </c>
      <c r="R16" s="23" t="s">
        <v>30</v>
      </c>
    </row>
    <row r="17" spans="1:18" s="71" customFormat="1">
      <c r="A17" s="17" t="s">
        <v>31</v>
      </c>
      <c r="B17" s="69">
        <v>1</v>
      </c>
      <c r="C17" s="70">
        <f>+C18+C24+C31+C39+C43+C53</f>
        <v>885</v>
      </c>
      <c r="D17" s="70">
        <f t="shared" ref="D17:R17" si="0">+D18+D24+D31+D39+D43+D53</f>
        <v>513</v>
      </c>
      <c r="E17" s="70">
        <f t="shared" si="0"/>
        <v>372</v>
      </c>
      <c r="F17" s="70">
        <f t="shared" si="0"/>
        <v>72</v>
      </c>
      <c r="G17" s="70">
        <f t="shared" si="0"/>
        <v>42</v>
      </c>
      <c r="H17" s="70">
        <f t="shared" si="0"/>
        <v>30</v>
      </c>
      <c r="I17" s="70">
        <f t="shared" si="0"/>
        <v>109</v>
      </c>
      <c r="J17" s="70">
        <f t="shared" si="0"/>
        <v>11</v>
      </c>
      <c r="K17" s="70">
        <f t="shared" si="0"/>
        <v>98</v>
      </c>
      <c r="L17" s="70">
        <f t="shared" si="0"/>
        <v>694</v>
      </c>
      <c r="M17" s="70">
        <f t="shared" si="0"/>
        <v>453</v>
      </c>
      <c r="N17" s="70">
        <f t="shared" si="0"/>
        <v>241</v>
      </c>
      <c r="O17" s="70">
        <f t="shared" si="0"/>
        <v>10</v>
      </c>
      <c r="P17" s="70">
        <f t="shared" si="0"/>
        <v>7</v>
      </c>
      <c r="Q17" s="70">
        <f t="shared" si="0"/>
        <v>3</v>
      </c>
      <c r="R17" s="70">
        <f t="shared" si="0"/>
        <v>2</v>
      </c>
    </row>
    <row r="18" spans="1:18" s="71" customFormat="1">
      <c r="A18" s="17" t="s">
        <v>32</v>
      </c>
      <c r="B18" s="69">
        <v>2</v>
      </c>
      <c r="C18" s="70">
        <f>+C19+C20+C21+C22+C23</f>
        <v>159</v>
      </c>
      <c r="D18" s="70">
        <f t="shared" ref="D18:R18" si="1">+D19+D20+D21+D22+D23</f>
        <v>49</v>
      </c>
      <c r="E18" s="70">
        <f t="shared" si="1"/>
        <v>110</v>
      </c>
      <c r="F18" s="72">
        <f t="shared" si="1"/>
        <v>24</v>
      </c>
      <c r="G18" s="72">
        <f t="shared" si="1"/>
        <v>5</v>
      </c>
      <c r="H18" s="72">
        <f t="shared" si="1"/>
        <v>19</v>
      </c>
      <c r="I18" s="72">
        <f t="shared" si="1"/>
        <v>17</v>
      </c>
      <c r="J18" s="72">
        <f t="shared" si="1"/>
        <v>1</v>
      </c>
      <c r="K18" s="72">
        <f t="shared" si="1"/>
        <v>16</v>
      </c>
      <c r="L18" s="72">
        <f t="shared" si="1"/>
        <v>118</v>
      </c>
      <c r="M18" s="72">
        <f t="shared" si="1"/>
        <v>43</v>
      </c>
      <c r="N18" s="72">
        <f t="shared" si="1"/>
        <v>75</v>
      </c>
      <c r="O18" s="72">
        <f t="shared" si="1"/>
        <v>0</v>
      </c>
      <c r="P18" s="72">
        <f t="shared" si="1"/>
        <v>0</v>
      </c>
      <c r="Q18" s="72">
        <f t="shared" si="1"/>
        <v>0</v>
      </c>
      <c r="R18" s="72">
        <f t="shared" si="1"/>
        <v>0</v>
      </c>
    </row>
    <row r="19" spans="1:18" s="16" customFormat="1">
      <c r="A19" s="20" t="s">
        <v>33</v>
      </c>
      <c r="B19" s="18">
        <v>3</v>
      </c>
      <c r="C19" s="70">
        <f>+D19+E19</f>
        <v>45</v>
      </c>
      <c r="D19" s="70">
        <f>+G19+J19+M19+P19</f>
        <v>17</v>
      </c>
      <c r="E19" s="70">
        <f>+H19+K19+N19+Q19</f>
        <v>28</v>
      </c>
      <c r="F19" s="72">
        <f>+G19+H19</f>
        <v>16</v>
      </c>
      <c r="G19" s="73">
        <v>4</v>
      </c>
      <c r="H19" s="73">
        <v>12</v>
      </c>
      <c r="I19" s="72">
        <f>+J19+K19</f>
        <v>1</v>
      </c>
      <c r="J19" s="73">
        <v>1</v>
      </c>
      <c r="K19" s="73"/>
      <c r="L19" s="72">
        <f>+M19+N19</f>
        <v>28</v>
      </c>
      <c r="M19" s="73">
        <v>12</v>
      </c>
      <c r="N19" s="73">
        <v>16</v>
      </c>
      <c r="O19" s="74">
        <f>+P19+Q19</f>
        <v>0</v>
      </c>
      <c r="P19" s="75"/>
      <c r="Q19" s="75"/>
      <c r="R19" s="73"/>
    </row>
    <row r="20" spans="1:18" s="16" customFormat="1">
      <c r="A20" s="20" t="s">
        <v>34</v>
      </c>
      <c r="B20" s="18">
        <v>4</v>
      </c>
      <c r="C20" s="70">
        <f t="shared" ref="C20:C23" si="2">+D20+E20</f>
        <v>28</v>
      </c>
      <c r="D20" s="70">
        <f t="shared" ref="D20:D23" si="3">+G20+J20+M20+P20</f>
        <v>9</v>
      </c>
      <c r="E20" s="70">
        <f t="shared" ref="E20:E23" si="4">+H20+K20+N20+Q20</f>
        <v>19</v>
      </c>
      <c r="F20" s="72">
        <f t="shared" ref="F20:F23" si="5">+G20+H20</f>
        <v>3</v>
      </c>
      <c r="G20" s="73"/>
      <c r="H20" s="73">
        <v>3</v>
      </c>
      <c r="I20" s="72">
        <f t="shared" ref="I20:I23" si="6">+J20+K20</f>
        <v>3</v>
      </c>
      <c r="J20" s="73"/>
      <c r="K20" s="73">
        <v>3</v>
      </c>
      <c r="L20" s="72">
        <f t="shared" ref="L20:L23" si="7">+M20+N20</f>
        <v>22</v>
      </c>
      <c r="M20" s="73">
        <v>9</v>
      </c>
      <c r="N20" s="73">
        <v>13</v>
      </c>
      <c r="O20" s="74">
        <f t="shared" ref="O20:O23" si="8">+P20+Q20</f>
        <v>0</v>
      </c>
      <c r="P20" s="75"/>
      <c r="Q20" s="75"/>
      <c r="R20" s="73"/>
    </row>
    <row r="21" spans="1:18" s="16" customFormat="1">
      <c r="A21" s="20" t="s">
        <v>35</v>
      </c>
      <c r="B21" s="18">
        <v>5</v>
      </c>
      <c r="C21" s="70">
        <f t="shared" si="2"/>
        <v>31</v>
      </c>
      <c r="D21" s="70">
        <f t="shared" si="3"/>
        <v>7</v>
      </c>
      <c r="E21" s="70">
        <f t="shared" si="4"/>
        <v>24</v>
      </c>
      <c r="F21" s="72">
        <f t="shared" si="5"/>
        <v>0</v>
      </c>
      <c r="G21" s="73"/>
      <c r="H21" s="73"/>
      <c r="I21" s="72">
        <f t="shared" si="6"/>
        <v>6</v>
      </c>
      <c r="J21" s="73"/>
      <c r="K21" s="73">
        <v>6</v>
      </c>
      <c r="L21" s="72">
        <f t="shared" si="7"/>
        <v>25</v>
      </c>
      <c r="M21" s="73">
        <v>7</v>
      </c>
      <c r="N21" s="73">
        <v>18</v>
      </c>
      <c r="O21" s="74">
        <f t="shared" si="8"/>
        <v>0</v>
      </c>
      <c r="P21" s="75"/>
      <c r="Q21" s="75"/>
      <c r="R21" s="73"/>
    </row>
    <row r="22" spans="1:18" s="16" customFormat="1">
      <c r="A22" s="20" t="s">
        <v>36</v>
      </c>
      <c r="B22" s="18">
        <v>6</v>
      </c>
      <c r="C22" s="70">
        <f t="shared" si="2"/>
        <v>30</v>
      </c>
      <c r="D22" s="70">
        <f t="shared" si="3"/>
        <v>8</v>
      </c>
      <c r="E22" s="70">
        <f t="shared" si="4"/>
        <v>22</v>
      </c>
      <c r="F22" s="72">
        <f t="shared" si="5"/>
        <v>5</v>
      </c>
      <c r="G22" s="73">
        <v>1</v>
      </c>
      <c r="H22" s="73">
        <v>4</v>
      </c>
      <c r="I22" s="72">
        <f t="shared" si="6"/>
        <v>7</v>
      </c>
      <c r="J22" s="73"/>
      <c r="K22" s="73">
        <v>7</v>
      </c>
      <c r="L22" s="72">
        <f t="shared" si="7"/>
        <v>18</v>
      </c>
      <c r="M22" s="73">
        <v>7</v>
      </c>
      <c r="N22" s="73">
        <v>11</v>
      </c>
      <c r="O22" s="74">
        <f t="shared" si="8"/>
        <v>0</v>
      </c>
      <c r="P22" s="75"/>
      <c r="Q22" s="75"/>
      <c r="R22" s="73"/>
    </row>
    <row r="23" spans="1:18" s="16" customFormat="1">
      <c r="A23" s="20" t="s">
        <v>37</v>
      </c>
      <c r="B23" s="18">
        <v>7</v>
      </c>
      <c r="C23" s="70">
        <f t="shared" si="2"/>
        <v>25</v>
      </c>
      <c r="D23" s="70">
        <f t="shared" si="3"/>
        <v>8</v>
      </c>
      <c r="E23" s="70">
        <f t="shared" si="4"/>
        <v>17</v>
      </c>
      <c r="F23" s="72">
        <f t="shared" si="5"/>
        <v>0</v>
      </c>
      <c r="G23" s="73"/>
      <c r="H23" s="73"/>
      <c r="I23" s="72">
        <f t="shared" si="6"/>
        <v>0</v>
      </c>
      <c r="J23" s="73"/>
      <c r="K23" s="73"/>
      <c r="L23" s="72">
        <f t="shared" si="7"/>
        <v>25</v>
      </c>
      <c r="M23" s="73">
        <v>8</v>
      </c>
      <c r="N23" s="73">
        <v>17</v>
      </c>
      <c r="O23" s="74">
        <f t="shared" si="8"/>
        <v>0</v>
      </c>
      <c r="P23" s="75"/>
      <c r="Q23" s="75"/>
      <c r="R23" s="73"/>
    </row>
    <row r="24" spans="1:18" s="71" customFormat="1">
      <c r="A24" s="17" t="s">
        <v>38</v>
      </c>
      <c r="B24" s="69">
        <v>8</v>
      </c>
      <c r="C24" s="70">
        <f>+C25+C26+C27+C28+C29+C30</f>
        <v>176</v>
      </c>
      <c r="D24" s="70">
        <f t="shared" ref="D24:R24" si="9">+D25+D26+D27+D28+D29+D30</f>
        <v>60</v>
      </c>
      <c r="E24" s="70">
        <f t="shared" si="9"/>
        <v>116</v>
      </c>
      <c r="F24" s="72">
        <f t="shared" si="9"/>
        <v>12</v>
      </c>
      <c r="G24" s="72">
        <f t="shared" si="9"/>
        <v>2</v>
      </c>
      <c r="H24" s="72">
        <f t="shared" si="9"/>
        <v>10</v>
      </c>
      <c r="I24" s="72">
        <f t="shared" si="9"/>
        <v>20</v>
      </c>
      <c r="J24" s="72">
        <f t="shared" si="9"/>
        <v>1</v>
      </c>
      <c r="K24" s="72">
        <f t="shared" si="9"/>
        <v>19</v>
      </c>
      <c r="L24" s="72">
        <f t="shared" si="9"/>
        <v>140</v>
      </c>
      <c r="M24" s="72">
        <f t="shared" si="9"/>
        <v>55</v>
      </c>
      <c r="N24" s="72">
        <f t="shared" si="9"/>
        <v>85</v>
      </c>
      <c r="O24" s="72">
        <f t="shared" si="9"/>
        <v>4</v>
      </c>
      <c r="P24" s="72">
        <f t="shared" si="9"/>
        <v>2</v>
      </c>
      <c r="Q24" s="72">
        <f t="shared" si="9"/>
        <v>2</v>
      </c>
      <c r="R24" s="72">
        <f t="shared" si="9"/>
        <v>0</v>
      </c>
    </row>
    <row r="25" spans="1:18" s="16" customFormat="1">
      <c r="A25" s="20" t="s">
        <v>39</v>
      </c>
      <c r="B25" s="18">
        <v>9</v>
      </c>
      <c r="C25" s="70">
        <f>+D25+E25</f>
        <v>30</v>
      </c>
      <c r="D25" s="70">
        <f t="shared" ref="D25:D30" si="10">+G25+J25+M25+P25</f>
        <v>7</v>
      </c>
      <c r="E25" s="70">
        <f t="shared" ref="E25:E30" si="11">+H25+K25+N25+Q25</f>
        <v>23</v>
      </c>
      <c r="F25" s="72">
        <f>+G25+H25</f>
        <v>4</v>
      </c>
      <c r="G25" s="73">
        <v>1</v>
      </c>
      <c r="H25" s="73">
        <v>3</v>
      </c>
      <c r="I25" s="72">
        <f>+J25+K25</f>
        <v>4</v>
      </c>
      <c r="J25" s="73"/>
      <c r="K25" s="73">
        <v>4</v>
      </c>
      <c r="L25" s="72">
        <f>+M25+N25</f>
        <v>21</v>
      </c>
      <c r="M25" s="73">
        <v>5</v>
      </c>
      <c r="N25" s="73">
        <v>16</v>
      </c>
      <c r="O25" s="74">
        <f>+P25+Q25</f>
        <v>1</v>
      </c>
      <c r="P25" s="75">
        <v>1</v>
      </c>
      <c r="Q25" s="75"/>
      <c r="R25" s="73"/>
    </row>
    <row r="26" spans="1:18" s="16" customFormat="1">
      <c r="A26" s="20" t="s">
        <v>40</v>
      </c>
      <c r="B26" s="18">
        <v>10</v>
      </c>
      <c r="C26" s="70">
        <f t="shared" ref="C26:C30" si="12">+D26+E26</f>
        <v>32</v>
      </c>
      <c r="D26" s="70">
        <f t="shared" si="10"/>
        <v>11</v>
      </c>
      <c r="E26" s="70">
        <f t="shared" si="11"/>
        <v>21</v>
      </c>
      <c r="F26" s="72">
        <f t="shared" ref="F26:F30" si="13">+G26+H26</f>
        <v>3</v>
      </c>
      <c r="G26" s="73">
        <v>1</v>
      </c>
      <c r="H26" s="73">
        <v>2</v>
      </c>
      <c r="I26" s="72">
        <f t="shared" ref="I26:I30" si="14">+J26+K26</f>
        <v>11</v>
      </c>
      <c r="J26" s="73">
        <v>1</v>
      </c>
      <c r="K26" s="73">
        <v>10</v>
      </c>
      <c r="L26" s="72">
        <f t="shared" ref="L26:L30" si="15">+M26+N26</f>
        <v>17</v>
      </c>
      <c r="M26" s="73">
        <v>8</v>
      </c>
      <c r="N26" s="73">
        <v>9</v>
      </c>
      <c r="O26" s="74">
        <f t="shared" ref="O26:O30" si="16">+P26+Q26</f>
        <v>1</v>
      </c>
      <c r="P26" s="75">
        <v>1</v>
      </c>
      <c r="Q26" s="75"/>
      <c r="R26" s="73"/>
    </row>
    <row r="27" spans="1:18" s="16" customFormat="1">
      <c r="A27" s="20" t="s">
        <v>41</v>
      </c>
      <c r="B27" s="18">
        <v>11</v>
      </c>
      <c r="C27" s="70">
        <f t="shared" si="12"/>
        <v>22</v>
      </c>
      <c r="D27" s="70">
        <f t="shared" si="10"/>
        <v>5</v>
      </c>
      <c r="E27" s="70">
        <f t="shared" si="11"/>
        <v>17</v>
      </c>
      <c r="F27" s="72">
        <f t="shared" si="13"/>
        <v>2</v>
      </c>
      <c r="G27" s="73"/>
      <c r="H27" s="73">
        <v>2</v>
      </c>
      <c r="I27" s="72">
        <f t="shared" si="14"/>
        <v>5</v>
      </c>
      <c r="J27" s="73"/>
      <c r="K27" s="73">
        <v>5</v>
      </c>
      <c r="L27" s="72">
        <f t="shared" si="15"/>
        <v>15</v>
      </c>
      <c r="M27" s="73">
        <v>5</v>
      </c>
      <c r="N27" s="73">
        <v>10</v>
      </c>
      <c r="O27" s="74">
        <f t="shared" si="16"/>
        <v>0</v>
      </c>
      <c r="P27" s="75"/>
      <c r="Q27" s="75"/>
      <c r="R27" s="73"/>
    </row>
    <row r="28" spans="1:18" s="16" customFormat="1">
      <c r="A28" s="20" t="s">
        <v>42</v>
      </c>
      <c r="B28" s="18">
        <v>12</v>
      </c>
      <c r="C28" s="70">
        <f t="shared" si="12"/>
        <v>24</v>
      </c>
      <c r="D28" s="70">
        <f t="shared" si="10"/>
        <v>23</v>
      </c>
      <c r="E28" s="70">
        <f t="shared" si="11"/>
        <v>1</v>
      </c>
      <c r="F28" s="72">
        <f t="shared" si="13"/>
        <v>0</v>
      </c>
      <c r="G28" s="73"/>
      <c r="H28" s="73"/>
      <c r="I28" s="72">
        <f t="shared" si="14"/>
        <v>0</v>
      </c>
      <c r="J28" s="73"/>
      <c r="K28" s="73"/>
      <c r="L28" s="72">
        <f t="shared" si="15"/>
        <v>24</v>
      </c>
      <c r="M28" s="73">
        <v>23</v>
      </c>
      <c r="N28" s="73">
        <v>1</v>
      </c>
      <c r="O28" s="74">
        <f t="shared" si="16"/>
        <v>0</v>
      </c>
      <c r="P28" s="75"/>
      <c r="Q28" s="75"/>
      <c r="R28" s="73"/>
    </row>
    <row r="29" spans="1:18" s="16" customFormat="1">
      <c r="A29" s="20" t="s">
        <v>43</v>
      </c>
      <c r="B29" s="18">
        <v>13</v>
      </c>
      <c r="C29" s="70">
        <f t="shared" si="12"/>
        <v>34</v>
      </c>
      <c r="D29" s="70">
        <f t="shared" si="10"/>
        <v>6</v>
      </c>
      <c r="E29" s="70">
        <f t="shared" si="11"/>
        <v>28</v>
      </c>
      <c r="F29" s="72">
        <f t="shared" si="13"/>
        <v>2</v>
      </c>
      <c r="G29" s="76"/>
      <c r="H29" s="76">
        <v>2</v>
      </c>
      <c r="I29" s="72">
        <f t="shared" si="14"/>
        <v>0</v>
      </c>
      <c r="J29" s="76"/>
      <c r="K29" s="76"/>
      <c r="L29" s="72">
        <f t="shared" si="15"/>
        <v>32</v>
      </c>
      <c r="M29" s="76">
        <v>6</v>
      </c>
      <c r="N29" s="76">
        <v>26</v>
      </c>
      <c r="O29" s="74">
        <f t="shared" si="16"/>
        <v>0</v>
      </c>
      <c r="P29" s="75"/>
      <c r="Q29" s="75"/>
      <c r="R29" s="77"/>
    </row>
    <row r="30" spans="1:18" s="16" customFormat="1">
      <c r="A30" s="20" t="s">
        <v>44</v>
      </c>
      <c r="B30" s="18">
        <v>14</v>
      </c>
      <c r="C30" s="70">
        <f t="shared" si="12"/>
        <v>34</v>
      </c>
      <c r="D30" s="70">
        <f t="shared" si="10"/>
        <v>8</v>
      </c>
      <c r="E30" s="70">
        <f t="shared" si="11"/>
        <v>26</v>
      </c>
      <c r="F30" s="72">
        <f t="shared" si="13"/>
        <v>1</v>
      </c>
      <c r="G30" s="76"/>
      <c r="H30" s="76">
        <v>1</v>
      </c>
      <c r="I30" s="72">
        <f t="shared" si="14"/>
        <v>0</v>
      </c>
      <c r="J30" s="76"/>
      <c r="K30" s="76"/>
      <c r="L30" s="72">
        <f t="shared" si="15"/>
        <v>31</v>
      </c>
      <c r="M30" s="76">
        <v>8</v>
      </c>
      <c r="N30" s="76">
        <v>23</v>
      </c>
      <c r="O30" s="74">
        <f t="shared" si="16"/>
        <v>2</v>
      </c>
      <c r="P30" s="75"/>
      <c r="Q30" s="75">
        <v>2</v>
      </c>
      <c r="R30" s="77"/>
    </row>
    <row r="31" spans="1:18" s="71" customFormat="1">
      <c r="A31" s="17" t="s">
        <v>45</v>
      </c>
      <c r="B31" s="69">
        <v>15</v>
      </c>
      <c r="C31" s="78">
        <f>+C32+C33+C34+C35+C36+C37+C38</f>
        <v>162</v>
      </c>
      <c r="D31" s="78">
        <f t="shared" ref="D31:R31" si="17">+D32+D33+D34+D35+D36+D37+D38</f>
        <v>60</v>
      </c>
      <c r="E31" s="78">
        <f t="shared" si="17"/>
        <v>102</v>
      </c>
      <c r="F31" s="74">
        <f t="shared" si="17"/>
        <v>2</v>
      </c>
      <c r="G31" s="74">
        <f t="shared" si="17"/>
        <v>2</v>
      </c>
      <c r="H31" s="74">
        <f t="shared" si="17"/>
        <v>0</v>
      </c>
      <c r="I31" s="74">
        <f t="shared" si="17"/>
        <v>40</v>
      </c>
      <c r="J31" s="74">
        <f t="shared" si="17"/>
        <v>0</v>
      </c>
      <c r="K31" s="74">
        <f t="shared" si="17"/>
        <v>40</v>
      </c>
      <c r="L31" s="74">
        <f t="shared" si="17"/>
        <v>119</v>
      </c>
      <c r="M31" s="74">
        <f t="shared" si="17"/>
        <v>58</v>
      </c>
      <c r="N31" s="74">
        <f t="shared" si="17"/>
        <v>61</v>
      </c>
      <c r="O31" s="74">
        <f t="shared" si="17"/>
        <v>1</v>
      </c>
      <c r="P31" s="74">
        <f t="shared" si="17"/>
        <v>0</v>
      </c>
      <c r="Q31" s="74">
        <f t="shared" si="17"/>
        <v>1</v>
      </c>
      <c r="R31" s="74">
        <f t="shared" si="17"/>
        <v>0</v>
      </c>
    </row>
    <row r="32" spans="1:18" s="16" customFormat="1">
      <c r="A32" s="20" t="s">
        <v>46</v>
      </c>
      <c r="B32" s="18">
        <v>16</v>
      </c>
      <c r="C32" s="79">
        <f>+D32+E32</f>
        <v>5</v>
      </c>
      <c r="D32" s="70">
        <f t="shared" ref="D32:D38" si="18">+G32+J32+M32+P32</f>
        <v>3</v>
      </c>
      <c r="E32" s="70">
        <f t="shared" ref="E32:E38" si="19">+H32+K32+N32+Q32</f>
        <v>2</v>
      </c>
      <c r="F32" s="80">
        <f>+G32+H32</f>
        <v>0</v>
      </c>
      <c r="G32" s="76"/>
      <c r="H32" s="76"/>
      <c r="I32" s="80">
        <f>+J32+K32</f>
        <v>1</v>
      </c>
      <c r="J32" s="76"/>
      <c r="K32" s="76">
        <v>1</v>
      </c>
      <c r="L32" s="80">
        <f>+M32+N32</f>
        <v>4</v>
      </c>
      <c r="M32" s="76">
        <v>3</v>
      </c>
      <c r="N32" s="76">
        <v>1</v>
      </c>
      <c r="O32" s="74">
        <f>+P32+Q32</f>
        <v>0</v>
      </c>
      <c r="P32" s="75"/>
      <c r="Q32" s="75"/>
      <c r="R32" s="77"/>
    </row>
    <row r="33" spans="1:18" s="16" customFormat="1">
      <c r="A33" s="20" t="s">
        <v>47</v>
      </c>
      <c r="B33" s="18">
        <v>17</v>
      </c>
      <c r="C33" s="79">
        <f t="shared" ref="C33:C38" si="20">+D33+E33</f>
        <v>26</v>
      </c>
      <c r="D33" s="70">
        <f t="shared" si="18"/>
        <v>21</v>
      </c>
      <c r="E33" s="70">
        <f t="shared" si="19"/>
        <v>5</v>
      </c>
      <c r="F33" s="80">
        <f t="shared" ref="F33:F38" si="21">+G33+H33</f>
        <v>1</v>
      </c>
      <c r="G33" s="76">
        <v>1</v>
      </c>
      <c r="H33" s="76"/>
      <c r="I33" s="80">
        <f t="shared" ref="I33:I38" si="22">+J33+K33</f>
        <v>0</v>
      </c>
      <c r="J33" s="76"/>
      <c r="K33" s="76"/>
      <c r="L33" s="80">
        <f t="shared" ref="L33:L38" si="23">+M33+N33</f>
        <v>25</v>
      </c>
      <c r="M33" s="76">
        <v>20</v>
      </c>
      <c r="N33" s="76">
        <v>5</v>
      </c>
      <c r="O33" s="74">
        <f t="shared" ref="O33:O38" si="24">+P33+Q33</f>
        <v>0</v>
      </c>
      <c r="P33" s="75"/>
      <c r="Q33" s="75"/>
      <c r="R33" s="77"/>
    </row>
    <row r="34" spans="1:18" s="16" customFormat="1">
      <c r="A34" s="20" t="s">
        <v>48</v>
      </c>
      <c r="B34" s="18">
        <v>18</v>
      </c>
      <c r="C34" s="79">
        <f t="shared" si="20"/>
        <v>21</v>
      </c>
      <c r="D34" s="70">
        <f t="shared" si="18"/>
        <v>6</v>
      </c>
      <c r="E34" s="70">
        <f t="shared" si="19"/>
        <v>15</v>
      </c>
      <c r="F34" s="80">
        <f t="shared" si="21"/>
        <v>0</v>
      </c>
      <c r="G34" s="76"/>
      <c r="H34" s="76"/>
      <c r="I34" s="80">
        <f t="shared" si="22"/>
        <v>10</v>
      </c>
      <c r="J34" s="76"/>
      <c r="K34" s="76">
        <v>10</v>
      </c>
      <c r="L34" s="80">
        <f t="shared" si="23"/>
        <v>11</v>
      </c>
      <c r="M34" s="76">
        <v>6</v>
      </c>
      <c r="N34" s="76">
        <v>5</v>
      </c>
      <c r="O34" s="74">
        <f t="shared" si="24"/>
        <v>0</v>
      </c>
      <c r="P34" s="75"/>
      <c r="Q34" s="75"/>
      <c r="R34" s="77"/>
    </row>
    <row r="35" spans="1:18" s="16" customFormat="1">
      <c r="A35" s="20" t="s">
        <v>49</v>
      </c>
      <c r="B35" s="18">
        <v>19</v>
      </c>
      <c r="C35" s="79">
        <f t="shared" si="20"/>
        <v>19</v>
      </c>
      <c r="D35" s="70">
        <f t="shared" si="18"/>
        <v>5</v>
      </c>
      <c r="E35" s="70">
        <f t="shared" si="19"/>
        <v>14</v>
      </c>
      <c r="F35" s="80">
        <f t="shared" si="21"/>
        <v>0</v>
      </c>
      <c r="G35" s="76"/>
      <c r="H35" s="76"/>
      <c r="I35" s="80">
        <f t="shared" si="22"/>
        <v>11</v>
      </c>
      <c r="J35" s="76"/>
      <c r="K35" s="76">
        <v>11</v>
      </c>
      <c r="L35" s="80">
        <f t="shared" si="23"/>
        <v>8</v>
      </c>
      <c r="M35" s="76">
        <v>5</v>
      </c>
      <c r="N35" s="76">
        <v>3</v>
      </c>
      <c r="O35" s="74">
        <f t="shared" si="24"/>
        <v>0</v>
      </c>
      <c r="P35" s="75"/>
      <c r="Q35" s="75"/>
      <c r="R35" s="77"/>
    </row>
    <row r="36" spans="1:18" s="16" customFormat="1">
      <c r="A36" s="20" t="s">
        <v>50</v>
      </c>
      <c r="B36" s="18">
        <v>20</v>
      </c>
      <c r="C36" s="79">
        <f t="shared" si="20"/>
        <v>24</v>
      </c>
      <c r="D36" s="70">
        <f t="shared" si="18"/>
        <v>8</v>
      </c>
      <c r="E36" s="70">
        <f t="shared" si="19"/>
        <v>16</v>
      </c>
      <c r="F36" s="80">
        <f t="shared" si="21"/>
        <v>1</v>
      </c>
      <c r="G36" s="76">
        <v>1</v>
      </c>
      <c r="H36" s="76"/>
      <c r="I36" s="80">
        <f t="shared" si="22"/>
        <v>9</v>
      </c>
      <c r="J36" s="76"/>
      <c r="K36" s="76">
        <v>9</v>
      </c>
      <c r="L36" s="80">
        <f t="shared" si="23"/>
        <v>14</v>
      </c>
      <c r="M36" s="76">
        <v>7</v>
      </c>
      <c r="N36" s="76">
        <v>7</v>
      </c>
      <c r="O36" s="74">
        <f t="shared" si="24"/>
        <v>0</v>
      </c>
      <c r="P36" s="75"/>
      <c r="Q36" s="75"/>
      <c r="R36" s="77"/>
    </row>
    <row r="37" spans="1:18" s="16" customFormat="1">
      <c r="A37" s="20" t="s">
        <v>51</v>
      </c>
      <c r="B37" s="18">
        <v>21</v>
      </c>
      <c r="C37" s="79">
        <f t="shared" si="20"/>
        <v>35</v>
      </c>
      <c r="D37" s="70">
        <f t="shared" si="18"/>
        <v>13</v>
      </c>
      <c r="E37" s="70">
        <f t="shared" si="19"/>
        <v>22</v>
      </c>
      <c r="F37" s="80">
        <f t="shared" si="21"/>
        <v>0</v>
      </c>
      <c r="G37" s="76"/>
      <c r="H37" s="76"/>
      <c r="I37" s="80">
        <f t="shared" si="22"/>
        <v>0</v>
      </c>
      <c r="J37" s="76"/>
      <c r="K37" s="76"/>
      <c r="L37" s="80">
        <f t="shared" si="23"/>
        <v>34</v>
      </c>
      <c r="M37" s="76">
        <v>13</v>
      </c>
      <c r="N37" s="76">
        <v>21</v>
      </c>
      <c r="O37" s="74">
        <f t="shared" si="24"/>
        <v>1</v>
      </c>
      <c r="P37" s="75"/>
      <c r="Q37" s="75">
        <v>1</v>
      </c>
      <c r="R37" s="77"/>
    </row>
    <row r="38" spans="1:18" s="16" customFormat="1">
      <c r="A38" s="20" t="s">
        <v>52</v>
      </c>
      <c r="B38" s="18">
        <v>22</v>
      </c>
      <c r="C38" s="79">
        <f t="shared" si="20"/>
        <v>32</v>
      </c>
      <c r="D38" s="70">
        <f t="shared" si="18"/>
        <v>4</v>
      </c>
      <c r="E38" s="70">
        <f t="shared" si="19"/>
        <v>28</v>
      </c>
      <c r="F38" s="80">
        <f t="shared" si="21"/>
        <v>0</v>
      </c>
      <c r="G38" s="76"/>
      <c r="H38" s="76"/>
      <c r="I38" s="80">
        <f t="shared" si="22"/>
        <v>9</v>
      </c>
      <c r="J38" s="76"/>
      <c r="K38" s="76">
        <v>9</v>
      </c>
      <c r="L38" s="80">
        <f t="shared" si="23"/>
        <v>23</v>
      </c>
      <c r="M38" s="76">
        <v>4</v>
      </c>
      <c r="N38" s="76">
        <v>19</v>
      </c>
      <c r="O38" s="74">
        <f t="shared" si="24"/>
        <v>0</v>
      </c>
      <c r="P38" s="75"/>
      <c r="Q38" s="75"/>
      <c r="R38" s="77"/>
    </row>
    <row r="39" spans="1:18" s="71" customFormat="1">
      <c r="A39" s="17" t="s">
        <v>53</v>
      </c>
      <c r="B39" s="69">
        <v>23</v>
      </c>
      <c r="C39" s="78">
        <f>+C40+C41+C42</f>
        <v>70</v>
      </c>
      <c r="D39" s="78">
        <f t="shared" ref="D39:R39" si="25">+D40+D41+D42</f>
        <v>26</v>
      </c>
      <c r="E39" s="78">
        <f t="shared" si="25"/>
        <v>44</v>
      </c>
      <c r="F39" s="74">
        <f t="shared" si="25"/>
        <v>1</v>
      </c>
      <c r="G39" s="74">
        <f t="shared" si="25"/>
        <v>0</v>
      </c>
      <c r="H39" s="74">
        <f t="shared" si="25"/>
        <v>1</v>
      </c>
      <c r="I39" s="74">
        <f t="shared" si="25"/>
        <v>25</v>
      </c>
      <c r="J39" s="74">
        <f t="shared" si="25"/>
        <v>2</v>
      </c>
      <c r="K39" s="74">
        <f t="shared" si="25"/>
        <v>23</v>
      </c>
      <c r="L39" s="74">
        <f t="shared" si="25"/>
        <v>44</v>
      </c>
      <c r="M39" s="74">
        <f t="shared" si="25"/>
        <v>24</v>
      </c>
      <c r="N39" s="74">
        <f t="shared" si="25"/>
        <v>20</v>
      </c>
      <c r="O39" s="74">
        <f t="shared" si="25"/>
        <v>0</v>
      </c>
      <c r="P39" s="74">
        <f t="shared" si="25"/>
        <v>0</v>
      </c>
      <c r="Q39" s="74">
        <f t="shared" si="25"/>
        <v>0</v>
      </c>
      <c r="R39" s="74">
        <f t="shared" si="25"/>
        <v>0</v>
      </c>
    </row>
    <row r="40" spans="1:18" s="16" customFormat="1">
      <c r="A40" s="20" t="s">
        <v>54</v>
      </c>
      <c r="B40" s="18">
        <v>24</v>
      </c>
      <c r="C40" s="79">
        <f>+D40+E40</f>
        <v>26</v>
      </c>
      <c r="D40" s="70">
        <f t="shared" ref="D40:D42" si="26">+G40+J40+M40+P40</f>
        <v>12</v>
      </c>
      <c r="E40" s="70">
        <f t="shared" ref="E40:E42" si="27">+H40+K40+N40+Q40</f>
        <v>14</v>
      </c>
      <c r="F40" s="80">
        <f>+G40+H40</f>
        <v>0</v>
      </c>
      <c r="G40" s="76"/>
      <c r="H40" s="76"/>
      <c r="I40" s="80">
        <f>+J40+K40</f>
        <v>7</v>
      </c>
      <c r="J40" s="76"/>
      <c r="K40" s="76">
        <v>7</v>
      </c>
      <c r="L40" s="80">
        <f>+M40+N40</f>
        <v>19</v>
      </c>
      <c r="M40" s="76">
        <v>12</v>
      </c>
      <c r="N40" s="76">
        <v>7</v>
      </c>
      <c r="O40" s="74">
        <f>+P40+Q40</f>
        <v>0</v>
      </c>
      <c r="P40" s="75"/>
      <c r="Q40" s="75"/>
      <c r="R40" s="77"/>
    </row>
    <row r="41" spans="1:18" s="16" customFormat="1">
      <c r="A41" s="20" t="s">
        <v>55</v>
      </c>
      <c r="B41" s="18">
        <v>25</v>
      </c>
      <c r="C41" s="79">
        <f t="shared" ref="C41:C42" si="28">+D41+E41</f>
        <v>16</v>
      </c>
      <c r="D41" s="70">
        <f t="shared" si="26"/>
        <v>4</v>
      </c>
      <c r="E41" s="70">
        <f t="shared" si="27"/>
        <v>12</v>
      </c>
      <c r="F41" s="80">
        <f t="shared" ref="F41:F42" si="29">+G41+H41</f>
        <v>0</v>
      </c>
      <c r="G41" s="76"/>
      <c r="H41" s="76"/>
      <c r="I41" s="80">
        <f t="shared" ref="I41:I42" si="30">+J41+K41</f>
        <v>5</v>
      </c>
      <c r="J41" s="76"/>
      <c r="K41" s="76">
        <v>5</v>
      </c>
      <c r="L41" s="80">
        <f t="shared" ref="L41:L42" si="31">+M41+N41</f>
        <v>11</v>
      </c>
      <c r="M41" s="76">
        <v>4</v>
      </c>
      <c r="N41" s="76">
        <v>7</v>
      </c>
      <c r="O41" s="74">
        <f t="shared" ref="O41:O42" si="32">+P41+Q41</f>
        <v>0</v>
      </c>
      <c r="P41" s="75"/>
      <c r="Q41" s="75"/>
      <c r="R41" s="77"/>
    </row>
    <row r="42" spans="1:18" s="16" customFormat="1">
      <c r="A42" s="20" t="s">
        <v>56</v>
      </c>
      <c r="B42" s="18">
        <v>26</v>
      </c>
      <c r="C42" s="79">
        <f t="shared" si="28"/>
        <v>28</v>
      </c>
      <c r="D42" s="70">
        <f t="shared" si="26"/>
        <v>10</v>
      </c>
      <c r="E42" s="70">
        <f t="shared" si="27"/>
        <v>18</v>
      </c>
      <c r="F42" s="80">
        <f t="shared" si="29"/>
        <v>1</v>
      </c>
      <c r="G42" s="76"/>
      <c r="H42" s="76">
        <v>1</v>
      </c>
      <c r="I42" s="80">
        <f t="shared" si="30"/>
        <v>13</v>
      </c>
      <c r="J42" s="76">
        <v>2</v>
      </c>
      <c r="K42" s="76">
        <v>11</v>
      </c>
      <c r="L42" s="80">
        <f t="shared" si="31"/>
        <v>14</v>
      </c>
      <c r="M42" s="76">
        <v>8</v>
      </c>
      <c r="N42" s="76">
        <v>6</v>
      </c>
      <c r="O42" s="74">
        <f t="shared" si="32"/>
        <v>0</v>
      </c>
      <c r="P42" s="75"/>
      <c r="Q42" s="75"/>
      <c r="R42" s="77"/>
    </row>
    <row r="43" spans="1:18" s="71" customFormat="1">
      <c r="A43" s="17" t="s">
        <v>57</v>
      </c>
      <c r="B43" s="69">
        <v>27</v>
      </c>
      <c r="C43" s="78">
        <f>+C44+C45+C46+C47+C48+C49+C50+C51+C52</f>
        <v>314</v>
      </c>
      <c r="D43" s="78">
        <f t="shared" ref="D43:R43" si="33">+D44+D45+D46+D47+D48+D49+D50+D51+D52</f>
        <v>314</v>
      </c>
      <c r="E43" s="78">
        <f t="shared" si="33"/>
        <v>0</v>
      </c>
      <c r="F43" s="74">
        <f t="shared" si="33"/>
        <v>33</v>
      </c>
      <c r="G43" s="74">
        <f t="shared" si="33"/>
        <v>33</v>
      </c>
      <c r="H43" s="74">
        <f t="shared" si="33"/>
        <v>0</v>
      </c>
      <c r="I43" s="74">
        <f t="shared" si="33"/>
        <v>7</v>
      </c>
      <c r="J43" s="74">
        <f t="shared" si="33"/>
        <v>7</v>
      </c>
      <c r="K43" s="74">
        <f t="shared" si="33"/>
        <v>0</v>
      </c>
      <c r="L43" s="74">
        <f t="shared" si="33"/>
        <v>269</v>
      </c>
      <c r="M43" s="74">
        <f t="shared" si="33"/>
        <v>269</v>
      </c>
      <c r="N43" s="74">
        <f t="shared" si="33"/>
        <v>0</v>
      </c>
      <c r="O43" s="74">
        <f t="shared" si="33"/>
        <v>5</v>
      </c>
      <c r="P43" s="74">
        <f t="shared" si="33"/>
        <v>5</v>
      </c>
      <c r="Q43" s="74">
        <f t="shared" si="33"/>
        <v>0</v>
      </c>
      <c r="R43" s="74">
        <f t="shared" si="33"/>
        <v>2</v>
      </c>
    </row>
    <row r="44" spans="1:18" s="2" customFormat="1">
      <c r="A44" s="22" t="s">
        <v>58</v>
      </c>
      <c r="B44" s="18">
        <v>28</v>
      </c>
      <c r="C44" s="79">
        <f>+D44+E44</f>
        <v>4</v>
      </c>
      <c r="D44" s="70">
        <f t="shared" ref="D44:D55" si="34">+G44+J44+M44+P44</f>
        <v>4</v>
      </c>
      <c r="E44" s="70">
        <f t="shared" ref="E44:E55" si="35">+H44+K44+N44+Q44</f>
        <v>0</v>
      </c>
      <c r="F44" s="80">
        <f>+G44+H44</f>
        <v>0</v>
      </c>
      <c r="G44" s="76"/>
      <c r="H44" s="76"/>
      <c r="I44" s="80">
        <f>+J44+K44</f>
        <v>0</v>
      </c>
      <c r="J44" s="76"/>
      <c r="K44" s="76"/>
      <c r="L44" s="80">
        <f>+M44+N44</f>
        <v>4</v>
      </c>
      <c r="M44" s="76">
        <v>4</v>
      </c>
      <c r="N44" s="76"/>
      <c r="O44" s="74">
        <f>+P44+Q44</f>
        <v>0</v>
      </c>
      <c r="P44" s="75"/>
      <c r="Q44" s="75"/>
      <c r="R44" s="21"/>
    </row>
    <row r="45" spans="1:18" s="2" customFormat="1">
      <c r="A45" s="22" t="s">
        <v>59</v>
      </c>
      <c r="B45" s="18">
        <v>29</v>
      </c>
      <c r="C45" s="79">
        <f t="shared" ref="C45:C55" si="36">+D45+E45</f>
        <v>1</v>
      </c>
      <c r="D45" s="70">
        <f t="shared" si="34"/>
        <v>1</v>
      </c>
      <c r="E45" s="70">
        <f t="shared" si="35"/>
        <v>0</v>
      </c>
      <c r="F45" s="80">
        <f t="shared" ref="F45:F55" si="37">+G45+H45</f>
        <v>0</v>
      </c>
      <c r="G45" s="76"/>
      <c r="H45" s="76"/>
      <c r="I45" s="80">
        <f t="shared" ref="I45:I55" si="38">+J45+K45</f>
        <v>0</v>
      </c>
      <c r="J45" s="76"/>
      <c r="K45" s="76"/>
      <c r="L45" s="80">
        <f t="shared" ref="L45:L55" si="39">+M45+N45</f>
        <v>1</v>
      </c>
      <c r="M45" s="76">
        <v>1</v>
      </c>
      <c r="N45" s="76"/>
      <c r="O45" s="74">
        <f t="shared" ref="O45:O55" si="40">+P45+Q45</f>
        <v>0</v>
      </c>
      <c r="P45" s="75"/>
      <c r="Q45" s="75"/>
      <c r="R45" s="21"/>
    </row>
    <row r="46" spans="1:18" s="2" customFormat="1">
      <c r="A46" s="22" t="s">
        <v>60</v>
      </c>
      <c r="B46" s="18">
        <v>30</v>
      </c>
      <c r="C46" s="79">
        <f t="shared" si="36"/>
        <v>53</v>
      </c>
      <c r="D46" s="70">
        <f t="shared" si="34"/>
        <v>53</v>
      </c>
      <c r="E46" s="70">
        <f t="shared" si="35"/>
        <v>0</v>
      </c>
      <c r="F46" s="80">
        <f t="shared" si="37"/>
        <v>6</v>
      </c>
      <c r="G46" s="76">
        <v>6</v>
      </c>
      <c r="H46" s="76"/>
      <c r="I46" s="80">
        <f t="shared" si="38"/>
        <v>2</v>
      </c>
      <c r="J46" s="76">
        <v>2</v>
      </c>
      <c r="K46" s="76"/>
      <c r="L46" s="80">
        <f t="shared" si="39"/>
        <v>45</v>
      </c>
      <c r="M46" s="76">
        <v>45</v>
      </c>
      <c r="N46" s="76"/>
      <c r="O46" s="74">
        <f t="shared" si="40"/>
        <v>0</v>
      </c>
      <c r="P46" s="75"/>
      <c r="Q46" s="75"/>
      <c r="R46" s="21"/>
    </row>
    <row r="47" spans="1:18" s="2" customFormat="1">
      <c r="A47" s="22" t="s">
        <v>61</v>
      </c>
      <c r="B47" s="18">
        <v>31</v>
      </c>
      <c r="C47" s="79">
        <f t="shared" si="36"/>
        <v>70</v>
      </c>
      <c r="D47" s="70">
        <f t="shared" si="34"/>
        <v>70</v>
      </c>
      <c r="E47" s="70">
        <f t="shared" si="35"/>
        <v>0</v>
      </c>
      <c r="F47" s="80">
        <f t="shared" si="37"/>
        <v>3</v>
      </c>
      <c r="G47" s="76">
        <v>3</v>
      </c>
      <c r="H47" s="76"/>
      <c r="I47" s="80">
        <f t="shared" si="38"/>
        <v>0</v>
      </c>
      <c r="J47" s="76"/>
      <c r="K47" s="76"/>
      <c r="L47" s="80">
        <f t="shared" si="39"/>
        <v>64</v>
      </c>
      <c r="M47" s="76">
        <v>64</v>
      </c>
      <c r="N47" s="76"/>
      <c r="O47" s="74">
        <f t="shared" si="40"/>
        <v>3</v>
      </c>
      <c r="P47" s="75">
        <v>3</v>
      </c>
      <c r="Q47" s="75"/>
      <c r="R47" s="21"/>
    </row>
    <row r="48" spans="1:18" s="2" customFormat="1">
      <c r="A48" s="22" t="s">
        <v>62</v>
      </c>
      <c r="B48" s="18">
        <v>32</v>
      </c>
      <c r="C48" s="79">
        <f t="shared" si="36"/>
        <v>9</v>
      </c>
      <c r="D48" s="70">
        <f t="shared" si="34"/>
        <v>9</v>
      </c>
      <c r="E48" s="70">
        <f t="shared" si="35"/>
        <v>0</v>
      </c>
      <c r="F48" s="80">
        <f t="shared" si="37"/>
        <v>1</v>
      </c>
      <c r="G48" s="76">
        <v>1</v>
      </c>
      <c r="H48" s="76"/>
      <c r="I48" s="80">
        <f t="shared" si="38"/>
        <v>0</v>
      </c>
      <c r="J48" s="76"/>
      <c r="K48" s="76"/>
      <c r="L48" s="80">
        <f t="shared" si="39"/>
        <v>8</v>
      </c>
      <c r="M48" s="76">
        <v>8</v>
      </c>
      <c r="N48" s="76"/>
      <c r="O48" s="74">
        <f t="shared" si="40"/>
        <v>0</v>
      </c>
      <c r="P48" s="75"/>
      <c r="Q48" s="75"/>
      <c r="R48" s="21"/>
    </row>
    <row r="49" spans="1:193" s="2" customFormat="1">
      <c r="A49" s="22" t="s">
        <v>63</v>
      </c>
      <c r="B49" s="18">
        <v>33</v>
      </c>
      <c r="C49" s="79">
        <f t="shared" si="36"/>
        <v>36</v>
      </c>
      <c r="D49" s="70">
        <f t="shared" si="34"/>
        <v>36</v>
      </c>
      <c r="E49" s="70">
        <f t="shared" si="35"/>
        <v>0</v>
      </c>
      <c r="F49" s="80">
        <f t="shared" si="37"/>
        <v>2</v>
      </c>
      <c r="G49" s="76">
        <v>2</v>
      </c>
      <c r="H49" s="76"/>
      <c r="I49" s="80">
        <f t="shared" si="38"/>
        <v>0</v>
      </c>
      <c r="J49" s="76"/>
      <c r="K49" s="76"/>
      <c r="L49" s="80">
        <f t="shared" si="39"/>
        <v>32</v>
      </c>
      <c r="M49" s="76">
        <v>32</v>
      </c>
      <c r="N49" s="76"/>
      <c r="O49" s="74">
        <f t="shared" si="40"/>
        <v>2</v>
      </c>
      <c r="P49" s="75">
        <v>2</v>
      </c>
      <c r="Q49" s="75"/>
      <c r="R49" s="21">
        <v>1</v>
      </c>
    </row>
    <row r="50" spans="1:193" s="2" customFormat="1">
      <c r="A50" s="22" t="s">
        <v>64</v>
      </c>
      <c r="B50" s="18">
        <v>34</v>
      </c>
      <c r="C50" s="79">
        <f t="shared" si="36"/>
        <v>51</v>
      </c>
      <c r="D50" s="70">
        <f t="shared" si="34"/>
        <v>51</v>
      </c>
      <c r="E50" s="70">
        <f t="shared" si="35"/>
        <v>0</v>
      </c>
      <c r="F50" s="80">
        <f t="shared" si="37"/>
        <v>5</v>
      </c>
      <c r="G50" s="76">
        <v>5</v>
      </c>
      <c r="H50" s="76"/>
      <c r="I50" s="80">
        <f t="shared" si="38"/>
        <v>2</v>
      </c>
      <c r="J50" s="76">
        <v>2</v>
      </c>
      <c r="K50" s="76"/>
      <c r="L50" s="80">
        <f t="shared" si="39"/>
        <v>44</v>
      </c>
      <c r="M50" s="76">
        <v>44</v>
      </c>
      <c r="N50" s="76"/>
      <c r="O50" s="74">
        <f t="shared" si="40"/>
        <v>0</v>
      </c>
      <c r="P50" s="75"/>
      <c r="Q50" s="75"/>
      <c r="R50" s="21">
        <v>1</v>
      </c>
    </row>
    <row r="51" spans="1:193" s="2" customFormat="1">
      <c r="A51" s="22" t="s">
        <v>65</v>
      </c>
      <c r="B51" s="18">
        <v>35</v>
      </c>
      <c r="C51" s="79">
        <f t="shared" si="36"/>
        <v>25</v>
      </c>
      <c r="D51" s="70">
        <f t="shared" si="34"/>
        <v>25</v>
      </c>
      <c r="E51" s="70">
        <f t="shared" si="35"/>
        <v>0</v>
      </c>
      <c r="F51" s="80">
        <f t="shared" si="37"/>
        <v>7</v>
      </c>
      <c r="G51" s="76">
        <v>7</v>
      </c>
      <c r="H51" s="76"/>
      <c r="I51" s="80">
        <f t="shared" si="38"/>
        <v>0</v>
      </c>
      <c r="J51" s="76"/>
      <c r="K51" s="76"/>
      <c r="L51" s="80">
        <f t="shared" si="39"/>
        <v>18</v>
      </c>
      <c r="M51" s="76">
        <v>18</v>
      </c>
      <c r="N51" s="76"/>
      <c r="O51" s="74">
        <f t="shared" si="40"/>
        <v>0</v>
      </c>
      <c r="P51" s="75"/>
      <c r="Q51" s="75"/>
      <c r="R51" s="21"/>
    </row>
    <row r="52" spans="1:193">
      <c r="A52" s="22" t="s">
        <v>66</v>
      </c>
      <c r="B52" s="18">
        <v>36</v>
      </c>
      <c r="C52" s="79">
        <f t="shared" si="36"/>
        <v>65</v>
      </c>
      <c r="D52" s="70">
        <f t="shared" si="34"/>
        <v>65</v>
      </c>
      <c r="E52" s="70">
        <f t="shared" si="35"/>
        <v>0</v>
      </c>
      <c r="F52" s="80">
        <f t="shared" si="37"/>
        <v>9</v>
      </c>
      <c r="G52" s="81">
        <v>9</v>
      </c>
      <c r="H52" s="81"/>
      <c r="I52" s="80">
        <f t="shared" si="38"/>
        <v>3</v>
      </c>
      <c r="J52" s="81">
        <v>3</v>
      </c>
      <c r="K52" s="81"/>
      <c r="L52" s="80">
        <f t="shared" si="39"/>
        <v>53</v>
      </c>
      <c r="M52" s="81">
        <v>53</v>
      </c>
      <c r="N52" s="81"/>
      <c r="O52" s="74">
        <f t="shared" si="40"/>
        <v>0</v>
      </c>
      <c r="P52" s="81"/>
      <c r="Q52" s="81"/>
      <c r="R52" s="81"/>
    </row>
    <row r="53" spans="1:193">
      <c r="A53" s="26" t="s">
        <v>67</v>
      </c>
      <c r="B53" s="18">
        <v>37</v>
      </c>
      <c r="C53" s="79">
        <f t="shared" si="36"/>
        <v>4</v>
      </c>
      <c r="D53" s="70">
        <f t="shared" ref="D53" si="41">+G53+J53+M53+P53</f>
        <v>4</v>
      </c>
      <c r="E53" s="70">
        <f t="shared" ref="E53" si="42">+H53+K53+N53+Q53</f>
        <v>0</v>
      </c>
      <c r="F53" s="80">
        <f t="shared" ref="F53" si="43">+G53+H53</f>
        <v>0</v>
      </c>
      <c r="G53" s="81"/>
      <c r="H53" s="81"/>
      <c r="I53" s="80">
        <f t="shared" ref="I53" si="44">+J53+K53</f>
        <v>0</v>
      </c>
      <c r="J53" s="81"/>
      <c r="K53" s="81"/>
      <c r="L53" s="80">
        <f t="shared" ref="L53" si="45">+M53+N53</f>
        <v>4</v>
      </c>
      <c r="M53" s="81">
        <v>4</v>
      </c>
      <c r="N53" s="81"/>
      <c r="O53" s="74">
        <f t="shared" ref="O53" si="46">+P53+Q53</f>
        <v>0</v>
      </c>
      <c r="P53" s="81"/>
      <c r="Q53" s="81"/>
      <c r="R53" s="81"/>
    </row>
    <row r="54" spans="1:193" s="8" customFormat="1">
      <c r="A54" s="26" t="s">
        <v>68</v>
      </c>
      <c r="B54" s="69">
        <v>38</v>
      </c>
      <c r="C54" s="78">
        <f t="shared" si="36"/>
        <v>705</v>
      </c>
      <c r="D54" s="70">
        <f t="shared" si="34"/>
        <v>335</v>
      </c>
      <c r="E54" s="70">
        <f t="shared" si="35"/>
        <v>370</v>
      </c>
      <c r="F54" s="74">
        <f t="shared" si="37"/>
        <v>45</v>
      </c>
      <c r="G54" s="82">
        <v>16</v>
      </c>
      <c r="H54" s="82">
        <v>29</v>
      </c>
      <c r="I54" s="74">
        <f t="shared" si="38"/>
        <v>106</v>
      </c>
      <c r="J54" s="82">
        <v>8</v>
      </c>
      <c r="K54" s="82">
        <v>98</v>
      </c>
      <c r="L54" s="74">
        <f t="shared" si="39"/>
        <v>544</v>
      </c>
      <c r="M54" s="82">
        <v>304</v>
      </c>
      <c r="N54" s="82">
        <v>240</v>
      </c>
      <c r="O54" s="74">
        <f t="shared" si="40"/>
        <v>10</v>
      </c>
      <c r="P54" s="82">
        <v>7</v>
      </c>
      <c r="Q54" s="82">
        <v>3</v>
      </c>
      <c r="R54" s="82">
        <v>2</v>
      </c>
    </row>
    <row r="55" spans="1:193" s="8" customFormat="1">
      <c r="A55" s="26" t="s">
        <v>69</v>
      </c>
      <c r="B55" s="69">
        <v>39</v>
      </c>
      <c r="C55" s="78">
        <f t="shared" si="36"/>
        <v>180</v>
      </c>
      <c r="D55" s="70">
        <f t="shared" si="34"/>
        <v>178</v>
      </c>
      <c r="E55" s="70">
        <f t="shared" si="35"/>
        <v>2</v>
      </c>
      <c r="F55" s="74">
        <f t="shared" si="37"/>
        <v>27</v>
      </c>
      <c r="G55" s="82">
        <v>26</v>
      </c>
      <c r="H55" s="82">
        <v>1</v>
      </c>
      <c r="I55" s="74">
        <f t="shared" si="38"/>
        <v>3</v>
      </c>
      <c r="J55" s="82">
        <v>3</v>
      </c>
      <c r="K55" s="82"/>
      <c r="L55" s="74">
        <f t="shared" si="39"/>
        <v>150</v>
      </c>
      <c r="M55" s="82">
        <v>149</v>
      </c>
      <c r="N55" s="82">
        <v>1</v>
      </c>
      <c r="O55" s="74">
        <f t="shared" si="40"/>
        <v>0</v>
      </c>
      <c r="P55" s="82"/>
      <c r="Q55" s="82"/>
      <c r="R55" s="82"/>
    </row>
    <row r="56" spans="1:193">
      <c r="A56" s="274" t="s">
        <v>70</v>
      </c>
      <c r="B56" s="274"/>
      <c r="C56" s="27" t="s">
        <v>71</v>
      </c>
      <c r="D56" s="28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2"/>
      <c r="P56" s="2"/>
      <c r="Q56" s="2"/>
      <c r="R56" s="2"/>
    </row>
    <row r="57" spans="1:193">
      <c r="A57" s="275"/>
      <c r="B57" s="275"/>
      <c r="C57" s="262" t="s">
        <v>72</v>
      </c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</row>
    <row r="58" spans="1:193">
      <c r="A58" s="7"/>
      <c r="B58" s="3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31"/>
      <c r="Q58" s="3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</row>
    <row r="59" spans="1:193" ht="27" customHeight="1">
      <c r="A59" s="34"/>
      <c r="B59" s="35"/>
      <c r="C59" s="262"/>
      <c r="D59" s="262"/>
      <c r="E59" s="262"/>
      <c r="F59" s="262"/>
      <c r="G59" s="262"/>
      <c r="H59" s="32"/>
      <c r="I59" s="279"/>
      <c r="J59" s="279"/>
      <c r="K59" s="32"/>
      <c r="L59" s="278"/>
      <c r="M59" s="278"/>
      <c r="N59" s="278"/>
      <c r="O59" s="32"/>
      <c r="P59" s="32"/>
      <c r="Q59" s="3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</row>
    <row r="60" spans="1:193">
      <c r="C60" s="2"/>
      <c r="D60" s="2"/>
      <c r="E60" s="276"/>
      <c r="F60" s="276"/>
      <c r="G60" s="276"/>
      <c r="H60" s="2"/>
      <c r="I60" s="276"/>
      <c r="J60" s="276"/>
      <c r="K60" s="276"/>
      <c r="L60" s="276"/>
      <c r="M60" s="276"/>
      <c r="N60" s="27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</row>
    <row r="61" spans="1:193" ht="29.25" customHeight="1">
      <c r="C61" s="30"/>
      <c r="D61" s="2"/>
      <c r="E61" s="277"/>
      <c r="F61" s="277"/>
      <c r="G61" s="277"/>
      <c r="H61" s="2"/>
      <c r="I61" s="280"/>
      <c r="J61" s="280"/>
      <c r="K61" s="2"/>
      <c r="L61" s="276"/>
      <c r="M61" s="276"/>
      <c r="N61" s="27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</row>
    <row r="62" spans="1:193">
      <c r="C62" s="2"/>
      <c r="D62" s="2"/>
      <c r="E62" s="276"/>
      <c r="F62" s="276"/>
      <c r="G62" s="276"/>
      <c r="H62" s="2"/>
      <c r="I62" s="276"/>
      <c r="J62" s="276"/>
      <c r="K62" s="276"/>
      <c r="L62" s="276"/>
      <c r="M62" s="276"/>
      <c r="N62" s="27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</row>
    <row r="63" spans="1:193">
      <c r="H63" s="2"/>
    </row>
    <row r="64" spans="1:193">
      <c r="P64" s="2"/>
      <c r="Q64" s="2"/>
    </row>
  </sheetData>
  <mergeCells count="32">
    <mergeCell ref="I60:K60"/>
    <mergeCell ref="I62:K62"/>
    <mergeCell ref="L59:N59"/>
    <mergeCell ref="L60:N60"/>
    <mergeCell ref="L61:N61"/>
    <mergeCell ref="L62:N62"/>
    <mergeCell ref="I59:J59"/>
    <mergeCell ref="I61:J61"/>
    <mergeCell ref="C59:D59"/>
    <mergeCell ref="E60:G60"/>
    <mergeCell ref="E62:G62"/>
    <mergeCell ref="E59:G59"/>
    <mergeCell ref="E61:G61"/>
    <mergeCell ref="C57:R57"/>
    <mergeCell ref="A13:A15"/>
    <mergeCell ref="B13:B15"/>
    <mergeCell ref="C13:C15"/>
    <mergeCell ref="D14:D15"/>
    <mergeCell ref="E14:E15"/>
    <mergeCell ref="F14:F15"/>
    <mergeCell ref="I14:I15"/>
    <mergeCell ref="L14:L15"/>
    <mergeCell ref="O14:O15"/>
    <mergeCell ref="R13:R15"/>
    <mergeCell ref="A56:B57"/>
    <mergeCell ref="A4:R4"/>
    <mergeCell ref="D13:E13"/>
    <mergeCell ref="F13:Q13"/>
    <mergeCell ref="G14:H14"/>
    <mergeCell ref="J14:K14"/>
    <mergeCell ref="M14:N14"/>
    <mergeCell ref="P14:Q14"/>
  </mergeCells>
  <pageMargins left="1.27" right="0.17" top="0.35" bottom="0.17" header="0.3" footer="0.17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5"/>
  <sheetViews>
    <sheetView topLeftCell="A10" zoomScaleNormal="100" workbookViewId="0">
      <selection activeCell="D51" sqref="D51"/>
    </sheetView>
  </sheetViews>
  <sheetFormatPr defaultColWidth="9.140625" defaultRowHeight="11.25"/>
  <cols>
    <col min="1" max="1" width="21.28515625" style="142" customWidth="1"/>
    <col min="2" max="2" width="5.28515625" style="142" customWidth="1"/>
    <col min="3" max="3" width="11.7109375" style="142" customWidth="1"/>
    <col min="4" max="8" width="9.85546875" style="142" customWidth="1"/>
    <col min="9" max="16384" width="9.140625" style="142"/>
  </cols>
  <sheetData>
    <row r="1" spans="1:9">
      <c r="H1" s="212" t="s">
        <v>233</v>
      </c>
    </row>
    <row r="3" spans="1:9" ht="21.75" customHeight="1"/>
    <row r="4" spans="1:9" ht="35.25" customHeight="1">
      <c r="A4" s="430" t="s">
        <v>234</v>
      </c>
      <c r="B4" s="430"/>
      <c r="C4" s="430"/>
      <c r="D4" s="430"/>
      <c r="E4" s="430"/>
      <c r="F4" s="430"/>
      <c r="G4" s="430"/>
      <c r="H4" s="430"/>
    </row>
    <row r="5" spans="1:9" s="148" customFormat="1" ht="12.75" customHeight="1">
      <c r="A5" s="358" t="s">
        <v>2</v>
      </c>
      <c r="B5" s="358" t="s">
        <v>3</v>
      </c>
      <c r="C5" s="363" t="s">
        <v>235</v>
      </c>
      <c r="D5" s="213"/>
      <c r="E5" s="213"/>
      <c r="F5" s="391"/>
      <c r="G5" s="391"/>
      <c r="H5" s="392"/>
    </row>
    <row r="6" spans="1:9" s="148" customFormat="1" ht="12.75" customHeight="1">
      <c r="A6" s="358"/>
      <c r="B6" s="358"/>
      <c r="C6" s="360"/>
      <c r="D6" s="358" t="s">
        <v>236</v>
      </c>
      <c r="E6" s="358" t="s">
        <v>237</v>
      </c>
      <c r="F6" s="363" t="s">
        <v>238</v>
      </c>
      <c r="G6" s="357"/>
      <c r="H6" s="393"/>
      <c r="I6" s="147"/>
    </row>
    <row r="7" spans="1:9" s="148" customFormat="1" ht="33.75">
      <c r="A7" s="358"/>
      <c r="B7" s="358"/>
      <c r="C7" s="361"/>
      <c r="D7" s="358"/>
      <c r="E7" s="358"/>
      <c r="F7" s="361"/>
      <c r="G7" s="158" t="s">
        <v>239</v>
      </c>
      <c r="H7" s="158" t="s">
        <v>240</v>
      </c>
    </row>
    <row r="8" spans="1:9">
      <c r="A8" s="165" t="s">
        <v>13</v>
      </c>
      <c r="B8" s="165" t="s">
        <v>14</v>
      </c>
      <c r="C8" s="168" t="s">
        <v>15</v>
      </c>
      <c r="D8" s="168" t="s">
        <v>16</v>
      </c>
      <c r="E8" s="168" t="s">
        <v>17</v>
      </c>
      <c r="F8" s="168" t="s">
        <v>18</v>
      </c>
      <c r="G8" s="168" t="s">
        <v>19</v>
      </c>
      <c r="H8" s="168" t="s">
        <v>20</v>
      </c>
    </row>
    <row r="9" spans="1:9">
      <c r="A9" s="171" t="s">
        <v>31</v>
      </c>
      <c r="B9" s="172" t="s">
        <v>15</v>
      </c>
      <c r="C9" s="214">
        <f t="shared" ref="C9:H9" si="0">C10+C16+C23+C31+C35+C45</f>
        <v>3619</v>
      </c>
      <c r="D9" s="214">
        <f t="shared" si="0"/>
        <v>3602</v>
      </c>
      <c r="E9" s="214">
        <f t="shared" si="0"/>
        <v>17</v>
      </c>
      <c r="F9" s="214">
        <f t="shared" si="0"/>
        <v>612</v>
      </c>
      <c r="G9" s="214">
        <f t="shared" si="0"/>
        <v>450</v>
      </c>
      <c r="H9" s="214">
        <f t="shared" si="0"/>
        <v>162</v>
      </c>
    </row>
    <row r="10" spans="1:9">
      <c r="A10" s="171" t="s">
        <v>32</v>
      </c>
      <c r="B10" s="172" t="s">
        <v>16</v>
      </c>
      <c r="C10" s="123">
        <f t="shared" ref="C10:H10" si="1">C11+C12+C13+C14+C15</f>
        <v>1309</v>
      </c>
      <c r="D10" s="123">
        <f t="shared" si="1"/>
        <v>1294</v>
      </c>
      <c r="E10" s="123">
        <f t="shared" si="1"/>
        <v>15</v>
      </c>
      <c r="F10" s="123">
        <f t="shared" si="1"/>
        <v>208</v>
      </c>
      <c r="G10" s="123">
        <f t="shared" si="1"/>
        <v>172</v>
      </c>
      <c r="H10" s="123">
        <f t="shared" si="1"/>
        <v>36</v>
      </c>
    </row>
    <row r="11" spans="1:9">
      <c r="A11" s="182" t="s">
        <v>33</v>
      </c>
      <c r="B11" s="172" t="s">
        <v>17</v>
      </c>
      <c r="C11" s="123">
        <f t="shared" ref="C11:C15" si="2">D11+E11</f>
        <v>444</v>
      </c>
      <c r="D11" s="123">
        <v>441</v>
      </c>
      <c r="E11" s="123">
        <v>3</v>
      </c>
      <c r="F11" s="123">
        <f t="shared" ref="F11:F15" si="3">G11+H11</f>
        <v>85</v>
      </c>
      <c r="G11" s="123">
        <v>71</v>
      </c>
      <c r="H11" s="123">
        <v>14</v>
      </c>
    </row>
    <row r="12" spans="1:9">
      <c r="A12" s="182" t="s">
        <v>34</v>
      </c>
      <c r="B12" s="172" t="s">
        <v>18</v>
      </c>
      <c r="C12" s="123">
        <f t="shared" si="2"/>
        <v>207</v>
      </c>
      <c r="D12" s="123">
        <v>195</v>
      </c>
      <c r="E12" s="123">
        <v>12</v>
      </c>
      <c r="F12" s="123">
        <f t="shared" si="3"/>
        <v>29</v>
      </c>
      <c r="G12" s="123">
        <v>24</v>
      </c>
      <c r="H12" s="123">
        <v>5</v>
      </c>
    </row>
    <row r="13" spans="1:9">
      <c r="A13" s="182" t="s">
        <v>35</v>
      </c>
      <c r="B13" s="172" t="s">
        <v>19</v>
      </c>
      <c r="C13" s="123">
        <f t="shared" si="2"/>
        <v>215</v>
      </c>
      <c r="D13" s="123">
        <v>215</v>
      </c>
      <c r="E13" s="123"/>
      <c r="F13" s="123">
        <f t="shared" si="3"/>
        <v>33</v>
      </c>
      <c r="G13" s="123">
        <v>22</v>
      </c>
      <c r="H13" s="123">
        <v>11</v>
      </c>
    </row>
    <row r="14" spans="1:9">
      <c r="A14" s="182" t="s">
        <v>36</v>
      </c>
      <c r="B14" s="172" t="s">
        <v>20</v>
      </c>
      <c r="C14" s="123">
        <f t="shared" si="2"/>
        <v>277</v>
      </c>
      <c r="D14" s="123">
        <v>277</v>
      </c>
      <c r="E14" s="123"/>
      <c r="F14" s="123">
        <f t="shared" si="3"/>
        <v>37</v>
      </c>
      <c r="G14" s="123">
        <v>34</v>
      </c>
      <c r="H14" s="123">
        <v>3</v>
      </c>
    </row>
    <row r="15" spans="1:9">
      <c r="A15" s="182" t="s">
        <v>37</v>
      </c>
      <c r="B15" s="172" t="s">
        <v>21</v>
      </c>
      <c r="C15" s="123">
        <f t="shared" si="2"/>
        <v>166</v>
      </c>
      <c r="D15" s="123">
        <v>166</v>
      </c>
      <c r="E15" s="123"/>
      <c r="F15" s="123">
        <f t="shared" si="3"/>
        <v>24</v>
      </c>
      <c r="G15" s="123">
        <v>21</v>
      </c>
      <c r="H15" s="123">
        <v>3</v>
      </c>
    </row>
    <row r="16" spans="1:9">
      <c r="A16" s="171" t="s">
        <v>38</v>
      </c>
      <c r="B16" s="172" t="s">
        <v>22</v>
      </c>
      <c r="C16" s="123">
        <f t="shared" ref="C16:H16" si="4">C17+C18+C19+C20+C21+C22</f>
        <v>1096</v>
      </c>
      <c r="D16" s="123">
        <f t="shared" si="4"/>
        <v>1096</v>
      </c>
      <c r="E16" s="123">
        <f t="shared" si="4"/>
        <v>0</v>
      </c>
      <c r="F16" s="123">
        <f t="shared" si="4"/>
        <v>178</v>
      </c>
      <c r="G16" s="123">
        <f t="shared" si="4"/>
        <v>131</v>
      </c>
      <c r="H16" s="123">
        <f t="shared" si="4"/>
        <v>47</v>
      </c>
    </row>
    <row r="17" spans="1:8">
      <c r="A17" s="182" t="s">
        <v>39</v>
      </c>
      <c r="B17" s="172" t="s">
        <v>23</v>
      </c>
      <c r="C17" s="123">
        <f t="shared" ref="C17:C22" si="5">D17+E17</f>
        <v>166</v>
      </c>
      <c r="D17" s="123">
        <v>166</v>
      </c>
      <c r="E17" s="123"/>
      <c r="F17" s="123">
        <f t="shared" ref="F17:F22" si="6">G17+H17</f>
        <v>28</v>
      </c>
      <c r="G17" s="123">
        <v>21</v>
      </c>
      <c r="H17" s="123">
        <v>7</v>
      </c>
    </row>
    <row r="18" spans="1:8">
      <c r="A18" s="182" t="s">
        <v>40</v>
      </c>
      <c r="B18" s="172" t="s">
        <v>24</v>
      </c>
      <c r="C18" s="123">
        <f t="shared" si="5"/>
        <v>212</v>
      </c>
      <c r="D18" s="123">
        <v>212</v>
      </c>
      <c r="E18" s="123"/>
      <c r="F18" s="123">
        <f t="shared" si="6"/>
        <v>28</v>
      </c>
      <c r="G18" s="123">
        <v>20</v>
      </c>
      <c r="H18" s="123">
        <v>8</v>
      </c>
    </row>
    <row r="19" spans="1:8">
      <c r="A19" s="182" t="s">
        <v>41</v>
      </c>
      <c r="B19" s="172" t="s">
        <v>25</v>
      </c>
      <c r="C19" s="123">
        <f t="shared" si="5"/>
        <v>176</v>
      </c>
      <c r="D19" s="123">
        <v>176</v>
      </c>
      <c r="E19" s="123"/>
      <c r="F19" s="123">
        <f t="shared" si="6"/>
        <v>26</v>
      </c>
      <c r="G19" s="123">
        <v>21</v>
      </c>
      <c r="H19" s="123">
        <v>5</v>
      </c>
    </row>
    <row r="20" spans="1:8">
      <c r="A20" s="182" t="s">
        <v>42</v>
      </c>
      <c r="B20" s="172" t="s">
        <v>26</v>
      </c>
      <c r="C20" s="123">
        <f t="shared" si="5"/>
        <v>10</v>
      </c>
      <c r="D20" s="123">
        <v>10</v>
      </c>
      <c r="E20" s="123"/>
      <c r="F20" s="123">
        <f t="shared" si="6"/>
        <v>2</v>
      </c>
      <c r="G20" s="123">
        <v>1</v>
      </c>
      <c r="H20" s="123">
        <v>1</v>
      </c>
    </row>
    <row r="21" spans="1:8">
      <c r="A21" s="182" t="s">
        <v>43</v>
      </c>
      <c r="B21" s="172" t="s">
        <v>27</v>
      </c>
      <c r="C21" s="123">
        <f t="shared" si="5"/>
        <v>227</v>
      </c>
      <c r="D21" s="123">
        <v>227</v>
      </c>
      <c r="E21" s="123"/>
      <c r="F21" s="123">
        <f t="shared" si="6"/>
        <v>31</v>
      </c>
      <c r="G21" s="123">
        <v>19</v>
      </c>
      <c r="H21" s="123">
        <v>12</v>
      </c>
    </row>
    <row r="22" spans="1:8">
      <c r="A22" s="182" t="s">
        <v>44</v>
      </c>
      <c r="B22" s="172" t="s">
        <v>28</v>
      </c>
      <c r="C22" s="123">
        <f t="shared" si="5"/>
        <v>305</v>
      </c>
      <c r="D22" s="123">
        <v>305</v>
      </c>
      <c r="E22" s="123"/>
      <c r="F22" s="123">
        <f t="shared" si="6"/>
        <v>63</v>
      </c>
      <c r="G22" s="123">
        <v>49</v>
      </c>
      <c r="H22" s="123">
        <v>14</v>
      </c>
    </row>
    <row r="23" spans="1:8">
      <c r="A23" s="171" t="s">
        <v>45</v>
      </c>
      <c r="B23" s="172" t="s">
        <v>29</v>
      </c>
      <c r="C23" s="123">
        <f t="shared" ref="C23:H23" si="7">C24+C25+C26+C27+C28+C29+C30</f>
        <v>768</v>
      </c>
      <c r="D23" s="123">
        <f t="shared" si="7"/>
        <v>768</v>
      </c>
      <c r="E23" s="123">
        <f t="shared" si="7"/>
        <v>0</v>
      </c>
      <c r="F23" s="123">
        <f t="shared" si="7"/>
        <v>138</v>
      </c>
      <c r="G23" s="123">
        <f t="shared" si="7"/>
        <v>91</v>
      </c>
      <c r="H23" s="123">
        <f t="shared" si="7"/>
        <v>47</v>
      </c>
    </row>
    <row r="24" spans="1:8">
      <c r="A24" s="182" t="s">
        <v>46</v>
      </c>
      <c r="B24" s="172" t="s">
        <v>30</v>
      </c>
      <c r="C24" s="123">
        <f t="shared" ref="C24:C30" si="8">D24+E24</f>
        <v>12</v>
      </c>
      <c r="D24" s="123">
        <v>12</v>
      </c>
      <c r="E24" s="123"/>
      <c r="F24" s="123">
        <f t="shared" ref="F24:F30" si="9">G24+H24</f>
        <v>2</v>
      </c>
      <c r="G24" s="123">
        <v>2</v>
      </c>
      <c r="H24" s="123"/>
    </row>
    <row r="25" spans="1:8">
      <c r="A25" s="182" t="s">
        <v>47</v>
      </c>
      <c r="B25" s="172" t="s">
        <v>98</v>
      </c>
      <c r="C25" s="123">
        <f t="shared" si="8"/>
        <v>28</v>
      </c>
      <c r="D25" s="123">
        <v>28</v>
      </c>
      <c r="E25" s="123"/>
      <c r="F25" s="123">
        <f t="shared" si="9"/>
        <v>17</v>
      </c>
      <c r="G25" s="123">
        <v>9</v>
      </c>
      <c r="H25" s="123">
        <v>8</v>
      </c>
    </row>
    <row r="26" spans="1:8">
      <c r="A26" s="182" t="s">
        <v>48</v>
      </c>
      <c r="B26" s="172" t="s">
        <v>99</v>
      </c>
      <c r="C26" s="123">
        <f t="shared" si="8"/>
        <v>110</v>
      </c>
      <c r="D26" s="123">
        <v>110</v>
      </c>
      <c r="E26" s="123"/>
      <c r="F26" s="123">
        <f t="shared" si="9"/>
        <v>15</v>
      </c>
      <c r="G26" s="123">
        <v>12</v>
      </c>
      <c r="H26" s="123">
        <v>3</v>
      </c>
    </row>
    <row r="27" spans="1:8">
      <c r="A27" s="182" t="s">
        <v>49</v>
      </c>
      <c r="B27" s="172" t="s">
        <v>100</v>
      </c>
      <c r="C27" s="123">
        <f t="shared" si="8"/>
        <v>117</v>
      </c>
      <c r="D27" s="123">
        <v>117</v>
      </c>
      <c r="E27" s="123"/>
      <c r="F27" s="123">
        <f t="shared" si="9"/>
        <v>19</v>
      </c>
      <c r="G27" s="123">
        <v>15</v>
      </c>
      <c r="H27" s="123">
        <v>4</v>
      </c>
    </row>
    <row r="28" spans="1:8">
      <c r="A28" s="182" t="s">
        <v>50</v>
      </c>
      <c r="B28" s="172" t="s">
        <v>101</v>
      </c>
      <c r="C28" s="123">
        <f t="shared" si="8"/>
        <v>130</v>
      </c>
      <c r="D28" s="123">
        <v>130</v>
      </c>
      <c r="E28" s="123"/>
      <c r="F28" s="123">
        <f t="shared" si="9"/>
        <v>19</v>
      </c>
      <c r="G28" s="123">
        <v>7</v>
      </c>
      <c r="H28" s="123">
        <v>12</v>
      </c>
    </row>
    <row r="29" spans="1:8">
      <c r="A29" s="182" t="s">
        <v>51</v>
      </c>
      <c r="B29" s="172" t="s">
        <v>102</v>
      </c>
      <c r="C29" s="123">
        <f t="shared" si="8"/>
        <v>161</v>
      </c>
      <c r="D29" s="123">
        <v>161</v>
      </c>
      <c r="E29" s="123"/>
      <c r="F29" s="123">
        <f t="shared" si="9"/>
        <v>34</v>
      </c>
      <c r="G29" s="123">
        <v>23</v>
      </c>
      <c r="H29" s="123">
        <v>11</v>
      </c>
    </row>
    <row r="30" spans="1:8">
      <c r="A30" s="182" t="s">
        <v>52</v>
      </c>
      <c r="B30" s="172" t="s">
        <v>103</v>
      </c>
      <c r="C30" s="123">
        <f t="shared" si="8"/>
        <v>210</v>
      </c>
      <c r="D30" s="123">
        <v>210</v>
      </c>
      <c r="E30" s="123"/>
      <c r="F30" s="123">
        <f t="shared" si="9"/>
        <v>32</v>
      </c>
      <c r="G30" s="123">
        <v>23</v>
      </c>
      <c r="H30" s="123">
        <v>9</v>
      </c>
    </row>
    <row r="31" spans="1:8">
      <c r="A31" s="171" t="s">
        <v>53</v>
      </c>
      <c r="B31" s="172" t="s">
        <v>112</v>
      </c>
      <c r="C31" s="123">
        <f t="shared" ref="C31:H31" si="10">C32+C33+C34</f>
        <v>353</v>
      </c>
      <c r="D31" s="123">
        <f t="shared" si="10"/>
        <v>352</v>
      </c>
      <c r="E31" s="123">
        <f t="shared" si="10"/>
        <v>1</v>
      </c>
      <c r="F31" s="123">
        <f t="shared" si="10"/>
        <v>61</v>
      </c>
      <c r="G31" s="123">
        <f t="shared" si="10"/>
        <v>40</v>
      </c>
      <c r="H31" s="123">
        <f t="shared" si="10"/>
        <v>21</v>
      </c>
    </row>
    <row r="32" spans="1:8">
      <c r="A32" s="182" t="s">
        <v>54</v>
      </c>
      <c r="B32" s="172" t="s">
        <v>113</v>
      </c>
      <c r="C32" s="123">
        <f t="shared" ref="C32:C34" si="11">D32+E32</f>
        <v>120</v>
      </c>
      <c r="D32" s="123">
        <v>120</v>
      </c>
      <c r="E32" s="123"/>
      <c r="F32" s="123">
        <f t="shared" ref="F32:F34" si="12">G32+H32</f>
        <v>17</v>
      </c>
      <c r="G32" s="123">
        <v>9</v>
      </c>
      <c r="H32" s="123">
        <v>8</v>
      </c>
    </row>
    <row r="33" spans="1:8">
      <c r="A33" s="182" t="s">
        <v>55</v>
      </c>
      <c r="B33" s="172" t="s">
        <v>114</v>
      </c>
      <c r="C33" s="123">
        <f t="shared" si="11"/>
        <v>98</v>
      </c>
      <c r="D33" s="123">
        <v>98</v>
      </c>
      <c r="E33" s="123"/>
      <c r="F33" s="123">
        <f t="shared" si="12"/>
        <v>17</v>
      </c>
      <c r="G33" s="123">
        <v>13</v>
      </c>
      <c r="H33" s="123">
        <v>4</v>
      </c>
    </row>
    <row r="34" spans="1:8">
      <c r="A34" s="182" t="s">
        <v>56</v>
      </c>
      <c r="B34" s="172" t="s">
        <v>115</v>
      </c>
      <c r="C34" s="123">
        <f t="shared" si="11"/>
        <v>135</v>
      </c>
      <c r="D34" s="123">
        <v>134</v>
      </c>
      <c r="E34" s="123">
        <v>1</v>
      </c>
      <c r="F34" s="123">
        <f t="shared" si="12"/>
        <v>27</v>
      </c>
      <c r="G34" s="123">
        <v>18</v>
      </c>
      <c r="H34" s="123">
        <v>9</v>
      </c>
    </row>
    <row r="35" spans="1:8">
      <c r="A35" s="171" t="s">
        <v>57</v>
      </c>
      <c r="B35" s="172" t="s">
        <v>116</v>
      </c>
      <c r="C35" s="123">
        <f t="shared" ref="C35:H35" si="13">C36+C37+C38+C39+C40+C41+C42+C43+C44</f>
        <v>93</v>
      </c>
      <c r="D35" s="123">
        <f t="shared" si="13"/>
        <v>92</v>
      </c>
      <c r="E35" s="123">
        <f t="shared" si="13"/>
        <v>1</v>
      </c>
      <c r="F35" s="123">
        <f t="shared" si="13"/>
        <v>27</v>
      </c>
      <c r="G35" s="123">
        <f t="shared" si="13"/>
        <v>16</v>
      </c>
      <c r="H35" s="123">
        <f t="shared" si="13"/>
        <v>11</v>
      </c>
    </row>
    <row r="36" spans="1:8">
      <c r="A36" s="192" t="s">
        <v>58</v>
      </c>
      <c r="B36" s="172" t="s">
        <v>117</v>
      </c>
      <c r="C36" s="123">
        <f t="shared" ref="C36:C47" si="14">D36+E36</f>
        <v>0</v>
      </c>
      <c r="D36" s="123"/>
      <c r="E36" s="123"/>
      <c r="F36" s="123">
        <f t="shared" ref="F36:F47" si="15">G36+H36</f>
        <v>0</v>
      </c>
      <c r="G36" s="123"/>
      <c r="H36" s="123"/>
    </row>
    <row r="37" spans="1:8">
      <c r="A37" s="192" t="s">
        <v>59</v>
      </c>
      <c r="B37" s="172" t="s">
        <v>118</v>
      </c>
      <c r="C37" s="123">
        <f t="shared" si="14"/>
        <v>0</v>
      </c>
      <c r="D37" s="123"/>
      <c r="E37" s="123"/>
      <c r="F37" s="123">
        <f t="shared" si="15"/>
        <v>0</v>
      </c>
      <c r="G37" s="123"/>
      <c r="H37" s="123"/>
    </row>
    <row r="38" spans="1:8">
      <c r="A38" s="192" t="s">
        <v>60</v>
      </c>
      <c r="B38" s="172" t="s">
        <v>119</v>
      </c>
      <c r="C38" s="123">
        <f t="shared" si="14"/>
        <v>0</v>
      </c>
      <c r="D38" s="123"/>
      <c r="E38" s="123"/>
      <c r="F38" s="123">
        <f t="shared" si="15"/>
        <v>0</v>
      </c>
      <c r="G38" s="123"/>
      <c r="H38" s="123"/>
    </row>
    <row r="39" spans="1:8">
      <c r="A39" s="192" t="s">
        <v>61</v>
      </c>
      <c r="B39" s="172" t="s">
        <v>120</v>
      </c>
      <c r="C39" s="123">
        <f t="shared" si="14"/>
        <v>15</v>
      </c>
      <c r="D39" s="123">
        <v>15</v>
      </c>
      <c r="E39" s="123"/>
      <c r="F39" s="123">
        <f t="shared" si="15"/>
        <v>6</v>
      </c>
      <c r="G39" s="123">
        <v>4</v>
      </c>
      <c r="H39" s="123">
        <v>2</v>
      </c>
    </row>
    <row r="40" spans="1:8">
      <c r="A40" s="192" t="s">
        <v>62</v>
      </c>
      <c r="B40" s="172" t="s">
        <v>121</v>
      </c>
      <c r="C40" s="123">
        <f t="shared" si="14"/>
        <v>4</v>
      </c>
      <c r="D40" s="123">
        <v>4</v>
      </c>
      <c r="E40" s="123"/>
      <c r="F40" s="123">
        <f t="shared" si="15"/>
        <v>1</v>
      </c>
      <c r="G40" s="123"/>
      <c r="H40" s="123">
        <v>1</v>
      </c>
    </row>
    <row r="41" spans="1:8">
      <c r="A41" s="192" t="s">
        <v>63</v>
      </c>
      <c r="B41" s="172" t="s">
        <v>122</v>
      </c>
      <c r="C41" s="123">
        <f t="shared" si="14"/>
        <v>31</v>
      </c>
      <c r="D41" s="123">
        <v>31</v>
      </c>
      <c r="E41" s="123"/>
      <c r="F41" s="123">
        <f t="shared" si="15"/>
        <v>5</v>
      </c>
      <c r="G41" s="123">
        <v>4</v>
      </c>
      <c r="H41" s="123">
        <v>1</v>
      </c>
    </row>
    <row r="42" spans="1:8">
      <c r="A42" s="192" t="s">
        <v>64</v>
      </c>
      <c r="B42" s="172" t="s">
        <v>123</v>
      </c>
      <c r="C42" s="123">
        <f t="shared" si="14"/>
        <v>43</v>
      </c>
      <c r="D42" s="123">
        <v>42</v>
      </c>
      <c r="E42" s="123">
        <v>1</v>
      </c>
      <c r="F42" s="123">
        <f t="shared" si="15"/>
        <v>15</v>
      </c>
      <c r="G42" s="123">
        <v>8</v>
      </c>
      <c r="H42" s="123">
        <v>7</v>
      </c>
    </row>
    <row r="43" spans="1:8">
      <c r="A43" s="192" t="s">
        <v>65</v>
      </c>
      <c r="B43" s="172" t="s">
        <v>124</v>
      </c>
      <c r="C43" s="123">
        <f t="shared" si="14"/>
        <v>0</v>
      </c>
      <c r="D43" s="123"/>
      <c r="E43" s="123"/>
      <c r="F43" s="123">
        <f t="shared" si="15"/>
        <v>0</v>
      </c>
      <c r="G43" s="123"/>
      <c r="H43" s="123"/>
    </row>
    <row r="44" spans="1:8">
      <c r="A44" s="192" t="s">
        <v>66</v>
      </c>
      <c r="B44" s="172" t="s">
        <v>125</v>
      </c>
      <c r="C44" s="123">
        <f t="shared" si="14"/>
        <v>0</v>
      </c>
      <c r="D44" s="123"/>
      <c r="E44" s="123"/>
      <c r="F44" s="123">
        <f t="shared" si="15"/>
        <v>0</v>
      </c>
      <c r="G44" s="123"/>
      <c r="H44" s="123"/>
    </row>
    <row r="45" spans="1:8">
      <c r="A45" s="192" t="s">
        <v>67</v>
      </c>
      <c r="B45" s="172" t="s">
        <v>126</v>
      </c>
      <c r="C45" s="123">
        <f t="shared" si="14"/>
        <v>0</v>
      </c>
      <c r="D45" s="123"/>
      <c r="E45" s="123"/>
      <c r="F45" s="123">
        <f t="shared" si="15"/>
        <v>0</v>
      </c>
      <c r="G45" s="123"/>
      <c r="H45" s="123"/>
    </row>
    <row r="46" spans="1:8">
      <c r="A46" s="215" t="s">
        <v>68</v>
      </c>
      <c r="B46" s="172" t="s">
        <v>127</v>
      </c>
      <c r="C46" s="123">
        <f t="shared" si="14"/>
        <v>3602</v>
      </c>
      <c r="D46" s="123">
        <v>3585</v>
      </c>
      <c r="E46" s="123">
        <v>17</v>
      </c>
      <c r="F46" s="123">
        <f t="shared" si="15"/>
        <v>597</v>
      </c>
      <c r="G46" s="123">
        <v>442</v>
      </c>
      <c r="H46" s="123">
        <v>155</v>
      </c>
    </row>
    <row r="47" spans="1:8">
      <c r="A47" s="215" t="s">
        <v>69</v>
      </c>
      <c r="B47" s="172" t="s">
        <v>128</v>
      </c>
      <c r="C47" s="123">
        <f t="shared" si="14"/>
        <v>17</v>
      </c>
      <c r="D47" s="123">
        <v>17</v>
      </c>
      <c r="E47" s="123"/>
      <c r="F47" s="123">
        <f t="shared" si="15"/>
        <v>15</v>
      </c>
      <c r="G47" s="123">
        <v>8</v>
      </c>
      <c r="H47" s="123">
        <v>7</v>
      </c>
    </row>
    <row r="48" spans="1:8" ht="12.75" customHeight="1">
      <c r="A48" s="216" t="s">
        <v>70</v>
      </c>
      <c r="B48" s="216"/>
      <c r="C48" s="389" t="s">
        <v>231</v>
      </c>
      <c r="D48" s="389"/>
      <c r="E48" s="389"/>
      <c r="F48" s="389"/>
      <c r="G48" s="389"/>
      <c r="H48" s="389"/>
    </row>
    <row r="49" spans="1:15">
      <c r="A49" s="216"/>
      <c r="B49" s="216"/>
      <c r="C49" s="390" t="s">
        <v>232</v>
      </c>
      <c r="D49" s="390"/>
      <c r="E49" s="390"/>
      <c r="F49" s="217"/>
      <c r="G49" s="217"/>
      <c r="H49" s="217"/>
    </row>
    <row r="50" spans="1:15" ht="20.25" customHeight="1">
      <c r="A50" s="5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20.25" customHeight="1">
      <c r="A51" s="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20.25" customHeight="1">
      <c r="A52" s="5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20.25" customHeight="1">
      <c r="A53" s="5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>
      <c r="A54" s="5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>
      <c r="A55" s="5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</sheetData>
  <mergeCells count="11">
    <mergeCell ref="C48:H48"/>
    <mergeCell ref="C49:E49"/>
    <mergeCell ref="F6:F7"/>
    <mergeCell ref="A4:H4"/>
    <mergeCell ref="A5:A7"/>
    <mergeCell ref="B5:B7"/>
    <mergeCell ref="C5:C7"/>
    <mergeCell ref="D6:D7"/>
    <mergeCell ref="E6:E7"/>
    <mergeCell ref="F5:H5"/>
    <mergeCell ref="G6:H6"/>
  </mergeCells>
  <pageMargins left="0.25" right="0.25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61"/>
  <sheetViews>
    <sheetView zoomScaleNormal="100" workbookViewId="0">
      <selection activeCell="AB19" sqref="AB19"/>
    </sheetView>
  </sheetViews>
  <sheetFormatPr defaultColWidth="9.140625" defaultRowHeight="11.25"/>
  <cols>
    <col min="1" max="1" width="12.85546875" style="4" customWidth="1"/>
    <col min="2" max="2" width="3.7109375" style="4" customWidth="1"/>
    <col min="3" max="29" width="7.140625" style="4" customWidth="1"/>
    <col min="30" max="38" width="8.28515625" style="4" customWidth="1"/>
    <col min="39" max="16384" width="9.140625" style="4"/>
  </cols>
  <sheetData>
    <row r="1" spans="1:38">
      <c r="A1" s="5"/>
      <c r="AG1" s="64"/>
      <c r="AK1" s="64" t="s">
        <v>241</v>
      </c>
    </row>
    <row r="2" spans="1:38" ht="14.2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R2" s="39"/>
      <c r="S2" s="39"/>
    </row>
    <row r="3" spans="1:38" ht="17.25" customHeight="1">
      <c r="A3" s="5"/>
      <c r="B3" s="5"/>
      <c r="C3" s="5"/>
      <c r="D3" s="5"/>
      <c r="E3" s="431" t="s">
        <v>242</v>
      </c>
      <c r="F3" s="5"/>
      <c r="H3" s="5"/>
      <c r="N3" s="39"/>
      <c r="Q3" s="39"/>
      <c r="R3" s="39"/>
      <c r="S3" s="39"/>
      <c r="T3" s="39"/>
    </row>
    <row r="4" spans="1:38">
      <c r="I4" s="39"/>
      <c r="J4" s="39"/>
      <c r="K4" s="6"/>
      <c r="N4" s="39"/>
      <c r="Q4" s="39"/>
      <c r="T4" s="39"/>
    </row>
    <row r="5" spans="1:38">
      <c r="I5" s="39"/>
      <c r="J5" s="39"/>
      <c r="K5" s="6"/>
      <c r="N5" s="39"/>
      <c r="Q5" s="39"/>
      <c r="T5" s="39"/>
    </row>
    <row r="6" spans="1:38">
      <c r="I6" s="39"/>
      <c r="J6" s="39"/>
      <c r="K6" s="6"/>
      <c r="N6" s="39"/>
      <c r="Q6" s="39"/>
      <c r="T6" s="39"/>
    </row>
    <row r="7" spans="1:38">
      <c r="I7" s="39"/>
      <c r="J7" s="39"/>
      <c r="K7" s="6"/>
      <c r="N7" s="39"/>
      <c r="Q7" s="39"/>
      <c r="T7" s="39"/>
    </row>
    <row r="8" spans="1:38">
      <c r="I8" s="39"/>
      <c r="J8" s="39"/>
      <c r="K8" s="6"/>
      <c r="N8" s="39"/>
      <c r="Q8" s="39"/>
      <c r="T8" s="39"/>
    </row>
    <row r="9" spans="1:38" ht="13.5" customHeight="1">
      <c r="A9" s="311" t="s">
        <v>2</v>
      </c>
      <c r="B9" s="311" t="s">
        <v>3</v>
      </c>
      <c r="C9" s="396" t="s">
        <v>243</v>
      </c>
      <c r="D9" s="397"/>
      <c r="E9" s="398"/>
      <c r="F9" s="402" t="s">
        <v>244</v>
      </c>
      <c r="G9" s="402"/>
      <c r="H9" s="402"/>
      <c r="I9" s="402" t="s">
        <v>245</v>
      </c>
      <c r="J9" s="402"/>
      <c r="K9" s="402"/>
      <c r="L9" s="402" t="s">
        <v>246</v>
      </c>
      <c r="M9" s="402"/>
      <c r="N9" s="402"/>
      <c r="O9" s="311" t="s">
        <v>247</v>
      </c>
      <c r="P9" s="311"/>
      <c r="Q9" s="312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7"/>
      <c r="AD9" s="402" t="s">
        <v>248</v>
      </c>
      <c r="AE9" s="402"/>
      <c r="AF9" s="402"/>
      <c r="AG9" s="402" t="s">
        <v>249</v>
      </c>
      <c r="AH9" s="402"/>
      <c r="AI9" s="402"/>
      <c r="AJ9" s="402" t="s">
        <v>250</v>
      </c>
      <c r="AK9" s="402"/>
      <c r="AL9" s="402"/>
    </row>
    <row r="10" spans="1:38" s="218" customFormat="1" ht="23.25" customHeight="1">
      <c r="A10" s="311"/>
      <c r="B10" s="311"/>
      <c r="C10" s="399"/>
      <c r="D10" s="400"/>
      <c r="E10" s="401"/>
      <c r="F10" s="402"/>
      <c r="G10" s="402"/>
      <c r="H10" s="402"/>
      <c r="I10" s="402"/>
      <c r="J10" s="402"/>
      <c r="K10" s="402"/>
      <c r="L10" s="402"/>
      <c r="M10" s="402"/>
      <c r="N10" s="402"/>
      <c r="O10" s="311"/>
      <c r="P10" s="311"/>
      <c r="Q10" s="311"/>
      <c r="R10" s="402" t="s">
        <v>251</v>
      </c>
      <c r="S10" s="402"/>
      <c r="T10" s="402"/>
      <c r="U10" s="402" t="s">
        <v>252</v>
      </c>
      <c r="V10" s="402"/>
      <c r="W10" s="402"/>
      <c r="X10" s="403" t="s">
        <v>253</v>
      </c>
      <c r="Y10" s="404"/>
      <c r="Z10" s="405"/>
      <c r="AA10" s="402" t="s">
        <v>254</v>
      </c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2"/>
    </row>
    <row r="11" spans="1:38" ht="13.5" customHeight="1">
      <c r="A11" s="311"/>
      <c r="B11" s="311"/>
      <c r="C11" s="95" t="s">
        <v>107</v>
      </c>
      <c r="D11" s="95" t="s">
        <v>109</v>
      </c>
      <c r="E11" s="95" t="s">
        <v>110</v>
      </c>
      <c r="F11" s="95" t="s">
        <v>107</v>
      </c>
      <c r="G11" s="95" t="s">
        <v>109</v>
      </c>
      <c r="H11" s="95" t="s">
        <v>110</v>
      </c>
      <c r="I11" s="95" t="s">
        <v>107</v>
      </c>
      <c r="J11" s="95" t="s">
        <v>109</v>
      </c>
      <c r="K11" s="95" t="s">
        <v>110</v>
      </c>
      <c r="L11" s="95" t="s">
        <v>107</v>
      </c>
      <c r="M11" s="95" t="s">
        <v>109</v>
      </c>
      <c r="N11" s="95" t="s">
        <v>110</v>
      </c>
      <c r="O11" s="95" t="s">
        <v>107</v>
      </c>
      <c r="P11" s="95" t="s">
        <v>109</v>
      </c>
      <c r="Q11" s="95" t="s">
        <v>110</v>
      </c>
      <c r="R11" s="95" t="s">
        <v>107</v>
      </c>
      <c r="S11" s="95" t="s">
        <v>109</v>
      </c>
      <c r="T11" s="95" t="s">
        <v>110</v>
      </c>
      <c r="U11" s="95" t="s">
        <v>107</v>
      </c>
      <c r="V11" s="95" t="s">
        <v>109</v>
      </c>
      <c r="W11" s="95" t="s">
        <v>110</v>
      </c>
      <c r="X11" s="95" t="s">
        <v>107</v>
      </c>
      <c r="Y11" s="95" t="s">
        <v>109</v>
      </c>
      <c r="Z11" s="95" t="s">
        <v>110</v>
      </c>
      <c r="AA11" s="95" t="s">
        <v>107</v>
      </c>
      <c r="AB11" s="95" t="s">
        <v>109</v>
      </c>
      <c r="AC11" s="95" t="s">
        <v>110</v>
      </c>
      <c r="AD11" s="95" t="s">
        <v>107</v>
      </c>
      <c r="AE11" s="95" t="s">
        <v>109</v>
      </c>
      <c r="AF11" s="95" t="s">
        <v>110</v>
      </c>
      <c r="AG11" s="95" t="s">
        <v>107</v>
      </c>
      <c r="AH11" s="95" t="s">
        <v>109</v>
      </c>
      <c r="AI11" s="95" t="s">
        <v>110</v>
      </c>
      <c r="AJ11" s="95" t="s">
        <v>107</v>
      </c>
      <c r="AK11" s="95" t="s">
        <v>109</v>
      </c>
      <c r="AL11" s="95" t="s">
        <v>110</v>
      </c>
    </row>
    <row r="12" spans="1:38" s="65" customFormat="1" ht="13.5" customHeight="1">
      <c r="A12" s="41" t="s">
        <v>13</v>
      </c>
      <c r="B12" s="95" t="s">
        <v>14</v>
      </c>
      <c r="C12" s="43" t="s">
        <v>15</v>
      </c>
      <c r="D12" s="43" t="s">
        <v>16</v>
      </c>
      <c r="E12" s="43" t="s">
        <v>17</v>
      </c>
      <c r="F12" s="43" t="s">
        <v>18</v>
      </c>
      <c r="G12" s="43" t="s">
        <v>19</v>
      </c>
      <c r="H12" s="43" t="s">
        <v>20</v>
      </c>
      <c r="I12" s="43" t="s">
        <v>21</v>
      </c>
      <c r="J12" s="43" t="s">
        <v>22</v>
      </c>
      <c r="K12" s="43" t="s">
        <v>23</v>
      </c>
      <c r="L12" s="43" t="s">
        <v>24</v>
      </c>
      <c r="M12" s="43" t="s">
        <v>25</v>
      </c>
      <c r="N12" s="43" t="s">
        <v>26</v>
      </c>
      <c r="O12" s="43" t="s">
        <v>27</v>
      </c>
      <c r="P12" s="43" t="s">
        <v>28</v>
      </c>
      <c r="Q12" s="43" t="s">
        <v>29</v>
      </c>
      <c r="R12" s="43" t="s">
        <v>30</v>
      </c>
      <c r="S12" s="43" t="s">
        <v>98</v>
      </c>
      <c r="T12" s="43" t="s">
        <v>99</v>
      </c>
      <c r="U12" s="43" t="s">
        <v>100</v>
      </c>
      <c r="V12" s="43" t="s">
        <v>101</v>
      </c>
      <c r="W12" s="43" t="s">
        <v>102</v>
      </c>
      <c r="X12" s="43" t="s">
        <v>103</v>
      </c>
      <c r="Y12" s="43" t="s">
        <v>112</v>
      </c>
      <c r="Z12" s="43" t="s">
        <v>113</v>
      </c>
      <c r="AA12" s="43" t="s">
        <v>114</v>
      </c>
      <c r="AB12" s="43" t="s">
        <v>115</v>
      </c>
      <c r="AC12" s="43" t="s">
        <v>116</v>
      </c>
      <c r="AD12" s="43" t="s">
        <v>117</v>
      </c>
      <c r="AE12" s="43" t="s">
        <v>118</v>
      </c>
      <c r="AF12" s="43" t="s">
        <v>119</v>
      </c>
      <c r="AG12" s="43" t="s">
        <v>120</v>
      </c>
      <c r="AH12" s="43" t="s">
        <v>121</v>
      </c>
      <c r="AI12" s="43" t="s">
        <v>122</v>
      </c>
      <c r="AJ12" s="43" t="s">
        <v>123</v>
      </c>
      <c r="AK12" s="43" t="s">
        <v>124</v>
      </c>
      <c r="AL12" s="43" t="s">
        <v>125</v>
      </c>
    </row>
    <row r="13" spans="1:38" ht="13.5" customHeight="1">
      <c r="A13" s="45" t="s">
        <v>31</v>
      </c>
      <c r="B13" s="43" t="s">
        <v>15</v>
      </c>
      <c r="C13" s="219">
        <f t="shared" ref="C13:AL13" si="0">+C14+C20+C27+C35+C39+C49</f>
        <v>61016</v>
      </c>
      <c r="D13" s="219">
        <f t="shared" si="0"/>
        <v>12653</v>
      </c>
      <c r="E13" s="219">
        <f t="shared" si="0"/>
        <v>48363</v>
      </c>
      <c r="F13" s="219">
        <f t="shared" si="0"/>
        <v>893</v>
      </c>
      <c r="G13" s="219">
        <f t="shared" si="0"/>
        <v>359</v>
      </c>
      <c r="H13" s="219">
        <f t="shared" si="0"/>
        <v>534</v>
      </c>
      <c r="I13" s="219">
        <f t="shared" si="0"/>
        <v>1797</v>
      </c>
      <c r="J13" s="219">
        <f t="shared" si="0"/>
        <v>373</v>
      </c>
      <c r="K13" s="219">
        <f t="shared" si="0"/>
        <v>1424</v>
      </c>
      <c r="L13" s="219">
        <f t="shared" si="0"/>
        <v>953</v>
      </c>
      <c r="M13" s="219">
        <f t="shared" si="0"/>
        <v>236</v>
      </c>
      <c r="N13" s="219">
        <f t="shared" si="0"/>
        <v>717</v>
      </c>
      <c r="O13" s="219">
        <f t="shared" si="0"/>
        <v>37770</v>
      </c>
      <c r="P13" s="219">
        <f t="shared" si="0"/>
        <v>6609</v>
      </c>
      <c r="Q13" s="219">
        <f t="shared" si="0"/>
        <v>31161</v>
      </c>
      <c r="R13" s="219">
        <f t="shared" si="0"/>
        <v>12436</v>
      </c>
      <c r="S13" s="219">
        <f t="shared" si="0"/>
        <v>507</v>
      </c>
      <c r="T13" s="219">
        <f t="shared" si="0"/>
        <v>11929</v>
      </c>
      <c r="U13" s="219">
        <f t="shared" si="0"/>
        <v>12050</v>
      </c>
      <c r="V13" s="219">
        <f t="shared" si="0"/>
        <v>2931</v>
      </c>
      <c r="W13" s="219">
        <f t="shared" si="0"/>
        <v>9119</v>
      </c>
      <c r="X13" s="219">
        <f t="shared" si="0"/>
        <v>5659</v>
      </c>
      <c r="Y13" s="219">
        <f t="shared" si="0"/>
        <v>1388</v>
      </c>
      <c r="Z13" s="219">
        <f t="shared" si="0"/>
        <v>4271</v>
      </c>
      <c r="AA13" s="219">
        <f t="shared" si="0"/>
        <v>7625</v>
      </c>
      <c r="AB13" s="219">
        <f t="shared" si="0"/>
        <v>1783</v>
      </c>
      <c r="AC13" s="219">
        <f t="shared" si="0"/>
        <v>5842</v>
      </c>
      <c r="AD13" s="219">
        <f t="shared" si="0"/>
        <v>421</v>
      </c>
      <c r="AE13" s="219">
        <f t="shared" si="0"/>
        <v>36</v>
      </c>
      <c r="AF13" s="219">
        <f t="shared" si="0"/>
        <v>385</v>
      </c>
      <c r="AG13" s="219">
        <f t="shared" si="0"/>
        <v>251</v>
      </c>
      <c r="AH13" s="219">
        <f t="shared" si="0"/>
        <v>18</v>
      </c>
      <c r="AI13" s="219">
        <f t="shared" si="0"/>
        <v>233</v>
      </c>
      <c r="AJ13" s="219">
        <f t="shared" si="0"/>
        <v>18931</v>
      </c>
      <c r="AK13" s="219">
        <f t="shared" si="0"/>
        <v>5022</v>
      </c>
      <c r="AL13" s="219">
        <f t="shared" si="0"/>
        <v>13909</v>
      </c>
    </row>
    <row r="14" spans="1:38" ht="13.5" customHeight="1">
      <c r="A14" s="45" t="s">
        <v>32</v>
      </c>
      <c r="B14" s="43" t="s">
        <v>16</v>
      </c>
      <c r="C14" s="219">
        <f t="shared" ref="C14:AL14" si="1">+C15+C16+C17+C18+C19</f>
        <v>10235</v>
      </c>
      <c r="D14" s="219">
        <f t="shared" si="1"/>
        <v>2509</v>
      </c>
      <c r="E14" s="219">
        <f t="shared" si="1"/>
        <v>7726</v>
      </c>
      <c r="F14" s="219">
        <f t="shared" si="1"/>
        <v>155</v>
      </c>
      <c r="G14" s="219">
        <f t="shared" si="1"/>
        <v>72</v>
      </c>
      <c r="H14" s="219">
        <f t="shared" si="1"/>
        <v>83</v>
      </c>
      <c r="I14" s="219">
        <f t="shared" si="1"/>
        <v>299</v>
      </c>
      <c r="J14" s="219">
        <f t="shared" si="1"/>
        <v>96</v>
      </c>
      <c r="K14" s="219">
        <f t="shared" si="1"/>
        <v>203</v>
      </c>
      <c r="L14" s="219">
        <f t="shared" si="1"/>
        <v>139</v>
      </c>
      <c r="M14" s="219">
        <f t="shared" si="1"/>
        <v>39</v>
      </c>
      <c r="N14" s="219">
        <f t="shared" si="1"/>
        <v>100</v>
      </c>
      <c r="O14" s="219">
        <f t="shared" si="1"/>
        <v>5651</v>
      </c>
      <c r="P14" s="219">
        <f t="shared" si="1"/>
        <v>1207</v>
      </c>
      <c r="Q14" s="219">
        <f t="shared" si="1"/>
        <v>4444</v>
      </c>
      <c r="R14" s="219">
        <f t="shared" si="1"/>
        <v>1830</v>
      </c>
      <c r="S14" s="219">
        <f t="shared" si="1"/>
        <v>138</v>
      </c>
      <c r="T14" s="219">
        <f t="shared" si="1"/>
        <v>1692</v>
      </c>
      <c r="U14" s="219">
        <f t="shared" si="1"/>
        <v>1902</v>
      </c>
      <c r="V14" s="219">
        <f t="shared" si="1"/>
        <v>549</v>
      </c>
      <c r="W14" s="219">
        <f t="shared" si="1"/>
        <v>1353</v>
      </c>
      <c r="X14" s="219">
        <f t="shared" si="1"/>
        <v>975</v>
      </c>
      <c r="Y14" s="219">
        <f t="shared" si="1"/>
        <v>270</v>
      </c>
      <c r="Z14" s="219">
        <f t="shared" si="1"/>
        <v>705</v>
      </c>
      <c r="AA14" s="219">
        <f t="shared" si="1"/>
        <v>944</v>
      </c>
      <c r="AB14" s="219">
        <f t="shared" si="1"/>
        <v>250</v>
      </c>
      <c r="AC14" s="219">
        <f t="shared" si="1"/>
        <v>694</v>
      </c>
      <c r="AD14" s="219">
        <f t="shared" si="1"/>
        <v>51</v>
      </c>
      <c r="AE14" s="219">
        <f t="shared" si="1"/>
        <v>4</v>
      </c>
      <c r="AF14" s="219">
        <f t="shared" si="1"/>
        <v>47</v>
      </c>
      <c r="AG14" s="219">
        <f t="shared" si="1"/>
        <v>53</v>
      </c>
      <c r="AH14" s="219">
        <f t="shared" si="1"/>
        <v>3</v>
      </c>
      <c r="AI14" s="219">
        <f t="shared" si="1"/>
        <v>50</v>
      </c>
      <c r="AJ14" s="219">
        <f t="shared" si="1"/>
        <v>3887</v>
      </c>
      <c r="AK14" s="219">
        <f t="shared" si="1"/>
        <v>1088</v>
      </c>
      <c r="AL14" s="219">
        <f t="shared" si="1"/>
        <v>2799</v>
      </c>
    </row>
    <row r="15" spans="1:38" ht="13.5" customHeight="1">
      <c r="A15" s="46" t="s">
        <v>33</v>
      </c>
      <c r="B15" s="43" t="s">
        <v>17</v>
      </c>
      <c r="C15" s="219">
        <f t="shared" ref="C15:C19" si="2">+D15+E15</f>
        <v>3289</v>
      </c>
      <c r="D15" s="219">
        <f t="shared" ref="D15:D19" si="3">+G15+J15+M15+P15+AE15+AH15+AK15</f>
        <v>955</v>
      </c>
      <c r="E15" s="219">
        <f t="shared" ref="E15:E19" si="4">+H15+K15+N15+Q15+AF15+AI15+AL15</f>
        <v>2334</v>
      </c>
      <c r="F15" s="220">
        <f t="shared" ref="F15:F19" si="5">+G15+H15</f>
        <v>44</v>
      </c>
      <c r="G15" s="221">
        <v>22</v>
      </c>
      <c r="H15" s="221">
        <v>22</v>
      </c>
      <c r="I15" s="220">
        <f t="shared" ref="I15:I19" si="6">+J15+K15</f>
        <v>70</v>
      </c>
      <c r="J15" s="221">
        <v>31</v>
      </c>
      <c r="K15" s="221">
        <v>39</v>
      </c>
      <c r="L15" s="220">
        <f t="shared" ref="L15:L19" si="7">+M15+N15</f>
        <v>36</v>
      </c>
      <c r="M15" s="221">
        <v>11</v>
      </c>
      <c r="N15" s="221">
        <v>25</v>
      </c>
      <c r="O15" s="219">
        <f t="shared" ref="O15:O19" si="8">+P15+Q15</f>
        <v>1797</v>
      </c>
      <c r="P15" s="219">
        <f t="shared" ref="P15:P19" si="9">+S15+V15+Y15+AB15</f>
        <v>434</v>
      </c>
      <c r="Q15" s="219">
        <f t="shared" ref="Q15:Q19" si="10">+T15+W15+Z15+AC15</f>
        <v>1363</v>
      </c>
      <c r="R15" s="220">
        <f t="shared" ref="R15:R19" si="11">+S15+T15</f>
        <v>598</v>
      </c>
      <c r="S15" s="221">
        <v>84</v>
      </c>
      <c r="T15" s="221">
        <v>514</v>
      </c>
      <c r="U15" s="220">
        <f t="shared" ref="U15:U19" si="12">+V15+W15</f>
        <v>652</v>
      </c>
      <c r="V15" s="221">
        <v>188</v>
      </c>
      <c r="W15" s="221">
        <v>464</v>
      </c>
      <c r="X15" s="220">
        <f t="shared" ref="X15:X19" si="13">+Y15+Z15</f>
        <v>305</v>
      </c>
      <c r="Y15" s="221">
        <v>90</v>
      </c>
      <c r="Z15" s="221">
        <v>215</v>
      </c>
      <c r="AA15" s="220">
        <f t="shared" ref="AA15:AA19" si="14">+AB15+AC15</f>
        <v>242</v>
      </c>
      <c r="AB15" s="221">
        <v>72</v>
      </c>
      <c r="AC15" s="221">
        <v>170</v>
      </c>
      <c r="AD15" s="220">
        <f t="shared" ref="AD15:AD19" si="15">+AE15+AF15</f>
        <v>15</v>
      </c>
      <c r="AE15" s="221"/>
      <c r="AF15" s="221">
        <v>15</v>
      </c>
      <c r="AG15" s="220">
        <f t="shared" ref="AG15:AG19" si="16">+AH15+AI15</f>
        <v>17</v>
      </c>
      <c r="AH15" s="221">
        <v>2</v>
      </c>
      <c r="AI15" s="221">
        <v>15</v>
      </c>
      <c r="AJ15" s="220">
        <f t="shared" ref="AJ15:AJ19" si="17">+AK15+AL15</f>
        <v>1310</v>
      </c>
      <c r="AK15" s="221">
        <v>455</v>
      </c>
      <c r="AL15" s="221">
        <v>855</v>
      </c>
    </row>
    <row r="16" spans="1:38" ht="13.5" customHeight="1">
      <c r="A16" s="46" t="s">
        <v>34</v>
      </c>
      <c r="B16" s="43" t="s">
        <v>18</v>
      </c>
      <c r="C16" s="219">
        <f t="shared" si="2"/>
        <v>1442</v>
      </c>
      <c r="D16" s="219">
        <f t="shared" si="3"/>
        <v>343</v>
      </c>
      <c r="E16" s="219">
        <f t="shared" si="4"/>
        <v>1099</v>
      </c>
      <c r="F16" s="220">
        <f t="shared" si="5"/>
        <v>27</v>
      </c>
      <c r="G16" s="221">
        <v>13</v>
      </c>
      <c r="H16" s="221">
        <v>14</v>
      </c>
      <c r="I16" s="220">
        <f t="shared" si="6"/>
        <v>50</v>
      </c>
      <c r="J16" s="221">
        <v>14</v>
      </c>
      <c r="K16" s="221">
        <v>36</v>
      </c>
      <c r="L16" s="220">
        <f t="shared" si="7"/>
        <v>24</v>
      </c>
      <c r="M16" s="221">
        <v>5</v>
      </c>
      <c r="N16" s="221">
        <v>19</v>
      </c>
      <c r="O16" s="219">
        <f t="shared" si="8"/>
        <v>796</v>
      </c>
      <c r="P16" s="219">
        <f t="shared" si="9"/>
        <v>138</v>
      </c>
      <c r="Q16" s="219">
        <f t="shared" si="10"/>
        <v>658</v>
      </c>
      <c r="R16" s="220">
        <f t="shared" si="11"/>
        <v>261</v>
      </c>
      <c r="S16" s="221">
        <v>10</v>
      </c>
      <c r="T16" s="221">
        <v>251</v>
      </c>
      <c r="U16" s="220">
        <f t="shared" si="12"/>
        <v>278</v>
      </c>
      <c r="V16" s="221">
        <v>78</v>
      </c>
      <c r="W16" s="221">
        <v>200</v>
      </c>
      <c r="X16" s="220">
        <f t="shared" si="13"/>
        <v>123</v>
      </c>
      <c r="Y16" s="221">
        <v>24</v>
      </c>
      <c r="Z16" s="221">
        <v>99</v>
      </c>
      <c r="AA16" s="220">
        <f t="shared" si="14"/>
        <v>134</v>
      </c>
      <c r="AB16" s="221">
        <v>26</v>
      </c>
      <c r="AC16" s="221">
        <v>108</v>
      </c>
      <c r="AD16" s="220">
        <f t="shared" si="15"/>
        <v>11</v>
      </c>
      <c r="AE16" s="221">
        <v>2</v>
      </c>
      <c r="AF16" s="221">
        <v>9</v>
      </c>
      <c r="AG16" s="220">
        <f t="shared" si="16"/>
        <v>4</v>
      </c>
      <c r="AH16" s="221"/>
      <c r="AI16" s="221">
        <v>4</v>
      </c>
      <c r="AJ16" s="220">
        <f t="shared" si="17"/>
        <v>530</v>
      </c>
      <c r="AK16" s="221">
        <v>171</v>
      </c>
      <c r="AL16" s="221">
        <v>359</v>
      </c>
    </row>
    <row r="17" spans="1:38" ht="13.5" customHeight="1">
      <c r="A17" s="46" t="s">
        <v>35</v>
      </c>
      <c r="B17" s="43" t="s">
        <v>19</v>
      </c>
      <c r="C17" s="219">
        <f t="shared" si="2"/>
        <v>1719</v>
      </c>
      <c r="D17" s="219">
        <f t="shared" si="3"/>
        <v>356</v>
      </c>
      <c r="E17" s="219">
        <f t="shared" si="4"/>
        <v>1363</v>
      </c>
      <c r="F17" s="220">
        <f t="shared" si="5"/>
        <v>31</v>
      </c>
      <c r="G17" s="221">
        <v>10</v>
      </c>
      <c r="H17" s="221">
        <v>21</v>
      </c>
      <c r="I17" s="220">
        <f t="shared" si="6"/>
        <v>59</v>
      </c>
      <c r="J17" s="221">
        <v>13</v>
      </c>
      <c r="K17" s="221">
        <v>46</v>
      </c>
      <c r="L17" s="220">
        <f t="shared" si="7"/>
        <v>27</v>
      </c>
      <c r="M17" s="221">
        <v>8</v>
      </c>
      <c r="N17" s="221">
        <v>19</v>
      </c>
      <c r="O17" s="219">
        <f t="shared" si="8"/>
        <v>955</v>
      </c>
      <c r="P17" s="219">
        <f t="shared" si="9"/>
        <v>173</v>
      </c>
      <c r="Q17" s="219">
        <f t="shared" si="10"/>
        <v>782</v>
      </c>
      <c r="R17" s="220">
        <f t="shared" si="11"/>
        <v>277</v>
      </c>
      <c r="S17" s="221">
        <v>13</v>
      </c>
      <c r="T17" s="221">
        <v>264</v>
      </c>
      <c r="U17" s="220">
        <f t="shared" si="12"/>
        <v>315</v>
      </c>
      <c r="V17" s="221">
        <v>82</v>
      </c>
      <c r="W17" s="221">
        <v>233</v>
      </c>
      <c r="X17" s="220">
        <f t="shared" si="13"/>
        <v>126</v>
      </c>
      <c r="Y17" s="221">
        <v>31</v>
      </c>
      <c r="Z17" s="221">
        <v>95</v>
      </c>
      <c r="AA17" s="220">
        <f t="shared" si="14"/>
        <v>237</v>
      </c>
      <c r="AB17" s="221">
        <v>47</v>
      </c>
      <c r="AC17" s="221">
        <v>190</v>
      </c>
      <c r="AD17" s="220">
        <f t="shared" si="15"/>
        <v>3</v>
      </c>
      <c r="AE17" s="221"/>
      <c r="AF17" s="221">
        <v>3</v>
      </c>
      <c r="AG17" s="220">
        <f t="shared" si="16"/>
        <v>9</v>
      </c>
      <c r="AH17" s="221"/>
      <c r="AI17" s="221">
        <v>9</v>
      </c>
      <c r="AJ17" s="220">
        <f t="shared" si="17"/>
        <v>635</v>
      </c>
      <c r="AK17" s="221">
        <v>152</v>
      </c>
      <c r="AL17" s="221">
        <v>483</v>
      </c>
    </row>
    <row r="18" spans="1:38" ht="13.5" customHeight="1">
      <c r="A18" s="46" t="s">
        <v>36</v>
      </c>
      <c r="B18" s="43" t="s">
        <v>20</v>
      </c>
      <c r="C18" s="219">
        <f t="shared" si="2"/>
        <v>1893</v>
      </c>
      <c r="D18" s="219">
        <f t="shared" si="3"/>
        <v>443</v>
      </c>
      <c r="E18" s="219">
        <f t="shared" si="4"/>
        <v>1450</v>
      </c>
      <c r="F18" s="220">
        <f t="shared" si="5"/>
        <v>30</v>
      </c>
      <c r="G18" s="221">
        <v>12</v>
      </c>
      <c r="H18" s="221">
        <v>18</v>
      </c>
      <c r="I18" s="220">
        <f t="shared" si="6"/>
        <v>61</v>
      </c>
      <c r="J18" s="221">
        <v>26</v>
      </c>
      <c r="K18" s="221">
        <v>35</v>
      </c>
      <c r="L18" s="220">
        <f t="shared" si="7"/>
        <v>26</v>
      </c>
      <c r="M18" s="221">
        <v>7</v>
      </c>
      <c r="N18" s="221">
        <v>19</v>
      </c>
      <c r="O18" s="219">
        <f t="shared" si="8"/>
        <v>1039</v>
      </c>
      <c r="P18" s="219">
        <f t="shared" si="9"/>
        <v>238</v>
      </c>
      <c r="Q18" s="219">
        <f t="shared" si="10"/>
        <v>801</v>
      </c>
      <c r="R18" s="220">
        <f t="shared" si="11"/>
        <v>364</v>
      </c>
      <c r="S18" s="221">
        <v>15</v>
      </c>
      <c r="T18" s="221">
        <v>349</v>
      </c>
      <c r="U18" s="220">
        <f t="shared" si="12"/>
        <v>278</v>
      </c>
      <c r="V18" s="221">
        <v>91</v>
      </c>
      <c r="W18" s="221">
        <v>187</v>
      </c>
      <c r="X18" s="220">
        <f t="shared" si="13"/>
        <v>147</v>
      </c>
      <c r="Y18" s="221">
        <v>52</v>
      </c>
      <c r="Z18" s="221">
        <v>95</v>
      </c>
      <c r="AA18" s="220">
        <f t="shared" si="14"/>
        <v>250</v>
      </c>
      <c r="AB18" s="221">
        <v>80</v>
      </c>
      <c r="AC18" s="221">
        <v>170</v>
      </c>
      <c r="AD18" s="220">
        <f t="shared" si="15"/>
        <v>5</v>
      </c>
      <c r="AE18" s="221"/>
      <c r="AF18" s="221">
        <v>5</v>
      </c>
      <c r="AG18" s="220">
        <f t="shared" si="16"/>
        <v>16</v>
      </c>
      <c r="AH18" s="221"/>
      <c r="AI18" s="221">
        <v>16</v>
      </c>
      <c r="AJ18" s="220">
        <f t="shared" si="17"/>
        <v>716</v>
      </c>
      <c r="AK18" s="221">
        <v>160</v>
      </c>
      <c r="AL18" s="221">
        <v>556</v>
      </c>
    </row>
    <row r="19" spans="1:38" ht="13.5" customHeight="1">
      <c r="A19" s="46" t="s">
        <v>37</v>
      </c>
      <c r="B19" s="43" t="s">
        <v>21</v>
      </c>
      <c r="C19" s="219">
        <f t="shared" si="2"/>
        <v>1892</v>
      </c>
      <c r="D19" s="219">
        <f t="shared" si="3"/>
        <v>412</v>
      </c>
      <c r="E19" s="219">
        <f t="shared" si="4"/>
        <v>1480</v>
      </c>
      <c r="F19" s="220">
        <f t="shared" si="5"/>
        <v>23</v>
      </c>
      <c r="G19" s="221">
        <v>15</v>
      </c>
      <c r="H19" s="221">
        <v>8</v>
      </c>
      <c r="I19" s="220">
        <f t="shared" si="6"/>
        <v>59</v>
      </c>
      <c r="J19" s="221">
        <v>12</v>
      </c>
      <c r="K19" s="221">
        <v>47</v>
      </c>
      <c r="L19" s="220">
        <f t="shared" si="7"/>
        <v>26</v>
      </c>
      <c r="M19" s="221">
        <v>8</v>
      </c>
      <c r="N19" s="221">
        <v>18</v>
      </c>
      <c r="O19" s="219">
        <f t="shared" si="8"/>
        <v>1064</v>
      </c>
      <c r="P19" s="219">
        <f t="shared" si="9"/>
        <v>224</v>
      </c>
      <c r="Q19" s="219">
        <f t="shared" si="10"/>
        <v>840</v>
      </c>
      <c r="R19" s="220">
        <f t="shared" si="11"/>
        <v>330</v>
      </c>
      <c r="S19" s="221">
        <v>16</v>
      </c>
      <c r="T19" s="221">
        <v>314</v>
      </c>
      <c r="U19" s="220">
        <f t="shared" si="12"/>
        <v>379</v>
      </c>
      <c r="V19" s="221">
        <v>110</v>
      </c>
      <c r="W19" s="221">
        <v>269</v>
      </c>
      <c r="X19" s="220">
        <f t="shared" si="13"/>
        <v>274</v>
      </c>
      <c r="Y19" s="221">
        <v>73</v>
      </c>
      <c r="Z19" s="221">
        <v>201</v>
      </c>
      <c r="AA19" s="220">
        <f t="shared" si="14"/>
        <v>81</v>
      </c>
      <c r="AB19" s="221">
        <v>25</v>
      </c>
      <c r="AC19" s="221">
        <v>56</v>
      </c>
      <c r="AD19" s="220">
        <f t="shared" si="15"/>
        <v>17</v>
      </c>
      <c r="AE19" s="221">
        <v>2</v>
      </c>
      <c r="AF19" s="221">
        <v>15</v>
      </c>
      <c r="AG19" s="220">
        <f t="shared" si="16"/>
        <v>7</v>
      </c>
      <c r="AH19" s="221">
        <v>1</v>
      </c>
      <c r="AI19" s="221">
        <v>6</v>
      </c>
      <c r="AJ19" s="220">
        <f t="shared" si="17"/>
        <v>696</v>
      </c>
      <c r="AK19" s="221">
        <v>150</v>
      </c>
      <c r="AL19" s="221">
        <v>546</v>
      </c>
    </row>
    <row r="20" spans="1:38" ht="13.5" customHeight="1">
      <c r="A20" s="45" t="s">
        <v>38</v>
      </c>
      <c r="B20" s="43" t="s">
        <v>22</v>
      </c>
      <c r="C20" s="219">
        <f t="shared" ref="C20:AL20" si="18">+C21+C22+C23+C24+C25+C26</f>
        <v>12163</v>
      </c>
      <c r="D20" s="219">
        <f t="shared" si="18"/>
        <v>2675</v>
      </c>
      <c r="E20" s="219">
        <f t="shared" si="18"/>
        <v>9488</v>
      </c>
      <c r="F20" s="219">
        <f t="shared" si="18"/>
        <v>162</v>
      </c>
      <c r="G20" s="219">
        <f t="shared" si="18"/>
        <v>62</v>
      </c>
      <c r="H20" s="219">
        <f t="shared" si="18"/>
        <v>100</v>
      </c>
      <c r="I20" s="219">
        <f t="shared" si="18"/>
        <v>352</v>
      </c>
      <c r="J20" s="219">
        <f t="shared" si="18"/>
        <v>58</v>
      </c>
      <c r="K20" s="219">
        <f t="shared" si="18"/>
        <v>294</v>
      </c>
      <c r="L20" s="219">
        <f t="shared" si="18"/>
        <v>196</v>
      </c>
      <c r="M20" s="219">
        <f t="shared" si="18"/>
        <v>47</v>
      </c>
      <c r="N20" s="219">
        <f t="shared" si="18"/>
        <v>149</v>
      </c>
      <c r="O20" s="219">
        <f t="shared" si="18"/>
        <v>6887</v>
      </c>
      <c r="P20" s="219">
        <f t="shared" si="18"/>
        <v>1297</v>
      </c>
      <c r="Q20" s="219">
        <f t="shared" si="18"/>
        <v>5590</v>
      </c>
      <c r="R20" s="219">
        <f t="shared" si="18"/>
        <v>2112</v>
      </c>
      <c r="S20" s="219">
        <f t="shared" si="18"/>
        <v>73</v>
      </c>
      <c r="T20" s="219">
        <f t="shared" si="18"/>
        <v>2039</v>
      </c>
      <c r="U20" s="219">
        <f t="shared" si="18"/>
        <v>2148</v>
      </c>
      <c r="V20" s="219">
        <f t="shared" si="18"/>
        <v>565</v>
      </c>
      <c r="W20" s="219">
        <f t="shared" si="18"/>
        <v>1583</v>
      </c>
      <c r="X20" s="219">
        <f t="shared" si="18"/>
        <v>1267</v>
      </c>
      <c r="Y20" s="219">
        <f t="shared" si="18"/>
        <v>323</v>
      </c>
      <c r="Z20" s="219">
        <f t="shared" si="18"/>
        <v>944</v>
      </c>
      <c r="AA20" s="219">
        <f t="shared" si="18"/>
        <v>1360</v>
      </c>
      <c r="AB20" s="219">
        <f t="shared" si="18"/>
        <v>336</v>
      </c>
      <c r="AC20" s="219">
        <f t="shared" si="18"/>
        <v>1024</v>
      </c>
      <c r="AD20" s="219">
        <f t="shared" si="18"/>
        <v>67</v>
      </c>
      <c r="AE20" s="219">
        <f t="shared" si="18"/>
        <v>4</v>
      </c>
      <c r="AF20" s="219">
        <f t="shared" si="18"/>
        <v>63</v>
      </c>
      <c r="AG20" s="219">
        <f t="shared" si="18"/>
        <v>63</v>
      </c>
      <c r="AH20" s="219">
        <f t="shared" si="18"/>
        <v>3</v>
      </c>
      <c r="AI20" s="219">
        <f t="shared" si="18"/>
        <v>60</v>
      </c>
      <c r="AJ20" s="219">
        <f t="shared" si="18"/>
        <v>4436</v>
      </c>
      <c r="AK20" s="219">
        <f t="shared" si="18"/>
        <v>1204</v>
      </c>
      <c r="AL20" s="219">
        <f t="shared" si="18"/>
        <v>3232</v>
      </c>
    </row>
    <row r="21" spans="1:38" ht="13.5" customHeight="1">
      <c r="A21" s="46" t="s">
        <v>39</v>
      </c>
      <c r="B21" s="43" t="s">
        <v>23</v>
      </c>
      <c r="C21" s="219">
        <f t="shared" ref="C21:C26" si="19">+D21+E21</f>
        <v>1898</v>
      </c>
      <c r="D21" s="219">
        <f t="shared" ref="D21:D26" si="20">+G21+J21+M21+P21+AE21+AH21+AK21</f>
        <v>455</v>
      </c>
      <c r="E21" s="219">
        <f t="shared" ref="E21:E26" si="21">+H21+K21+N21+Q21+AF21+AI21+AL21</f>
        <v>1443</v>
      </c>
      <c r="F21" s="220">
        <f t="shared" ref="F21:F26" si="22">+G21+H21</f>
        <v>28</v>
      </c>
      <c r="G21" s="221">
        <v>13</v>
      </c>
      <c r="H21" s="221">
        <v>15</v>
      </c>
      <c r="I21" s="220">
        <f t="shared" ref="I21:I26" si="23">+J21+K21</f>
        <v>56</v>
      </c>
      <c r="J21" s="221">
        <v>12</v>
      </c>
      <c r="K21" s="221">
        <v>44</v>
      </c>
      <c r="L21" s="220">
        <f t="shared" ref="L21:L26" si="24">+M21+N21</f>
        <v>27</v>
      </c>
      <c r="M21" s="221">
        <v>8</v>
      </c>
      <c r="N21" s="221">
        <v>19</v>
      </c>
      <c r="O21" s="219">
        <f t="shared" ref="O21:O26" si="25">+P21+Q21</f>
        <v>1009</v>
      </c>
      <c r="P21" s="219">
        <f t="shared" ref="P21:P26" si="26">+S21+V21+Y21+AB21</f>
        <v>180</v>
      </c>
      <c r="Q21" s="219">
        <f t="shared" ref="Q21:Q26" si="27">+T21+W21+Z21+AC21</f>
        <v>829</v>
      </c>
      <c r="R21" s="220">
        <f t="shared" ref="R21:R26" si="28">+S21+T21</f>
        <v>325</v>
      </c>
      <c r="S21" s="221">
        <v>7</v>
      </c>
      <c r="T21" s="221">
        <v>318</v>
      </c>
      <c r="U21" s="220">
        <f t="shared" ref="U21:U26" si="29">+V21+W21</f>
        <v>281</v>
      </c>
      <c r="V21" s="221">
        <v>71</v>
      </c>
      <c r="W21" s="221">
        <v>210</v>
      </c>
      <c r="X21" s="220">
        <f t="shared" ref="X21:X26" si="30">+Y21+Z21</f>
        <v>252</v>
      </c>
      <c r="Y21" s="221">
        <v>67</v>
      </c>
      <c r="Z21" s="221">
        <v>185</v>
      </c>
      <c r="AA21" s="220">
        <f t="shared" ref="AA21:AA26" si="31">+AB21+AC21</f>
        <v>151</v>
      </c>
      <c r="AB21" s="221">
        <v>35</v>
      </c>
      <c r="AC21" s="221">
        <v>116</v>
      </c>
      <c r="AD21" s="220">
        <f t="shared" ref="AD21:AD26" si="32">+AE21+AF21</f>
        <v>4</v>
      </c>
      <c r="AE21" s="221"/>
      <c r="AF21" s="221">
        <v>4</v>
      </c>
      <c r="AG21" s="220">
        <f t="shared" ref="AG21:AG26" si="33">+AH21+AI21</f>
        <v>5</v>
      </c>
      <c r="AH21" s="221"/>
      <c r="AI21" s="221">
        <v>5</v>
      </c>
      <c r="AJ21" s="220">
        <f t="shared" ref="AJ21:AJ26" si="34">+AK21+AL21</f>
        <v>769</v>
      </c>
      <c r="AK21" s="221">
        <v>242</v>
      </c>
      <c r="AL21" s="221">
        <v>527</v>
      </c>
    </row>
    <row r="22" spans="1:38" ht="13.5" customHeight="1">
      <c r="A22" s="46" t="s">
        <v>40</v>
      </c>
      <c r="B22" s="43" t="s">
        <v>24</v>
      </c>
      <c r="C22" s="219">
        <f t="shared" si="19"/>
        <v>1829</v>
      </c>
      <c r="D22" s="219">
        <f t="shared" si="20"/>
        <v>384</v>
      </c>
      <c r="E22" s="219">
        <f t="shared" si="21"/>
        <v>1445</v>
      </c>
      <c r="F22" s="220">
        <f t="shared" si="22"/>
        <v>32</v>
      </c>
      <c r="G22" s="221">
        <v>10</v>
      </c>
      <c r="H22" s="221">
        <v>22</v>
      </c>
      <c r="I22" s="220">
        <f t="shared" si="23"/>
        <v>53</v>
      </c>
      <c r="J22" s="221">
        <v>10</v>
      </c>
      <c r="K22" s="221">
        <v>43</v>
      </c>
      <c r="L22" s="220">
        <f t="shared" si="24"/>
        <v>32</v>
      </c>
      <c r="M22" s="221">
        <v>8</v>
      </c>
      <c r="N22" s="221">
        <v>24</v>
      </c>
      <c r="O22" s="219">
        <f t="shared" si="25"/>
        <v>1010</v>
      </c>
      <c r="P22" s="219">
        <f t="shared" si="26"/>
        <v>197</v>
      </c>
      <c r="Q22" s="219">
        <f t="shared" si="27"/>
        <v>813</v>
      </c>
      <c r="R22" s="220">
        <f t="shared" si="28"/>
        <v>333</v>
      </c>
      <c r="S22" s="221">
        <v>19</v>
      </c>
      <c r="T22" s="221">
        <v>314</v>
      </c>
      <c r="U22" s="220">
        <f t="shared" si="29"/>
        <v>342</v>
      </c>
      <c r="V22" s="221">
        <v>88</v>
      </c>
      <c r="W22" s="221">
        <v>254</v>
      </c>
      <c r="X22" s="220">
        <f t="shared" si="30"/>
        <v>151</v>
      </c>
      <c r="Y22" s="221">
        <v>37</v>
      </c>
      <c r="Z22" s="221">
        <v>114</v>
      </c>
      <c r="AA22" s="220">
        <f t="shared" si="31"/>
        <v>184</v>
      </c>
      <c r="AB22" s="221">
        <v>53</v>
      </c>
      <c r="AC22" s="221">
        <v>131</v>
      </c>
      <c r="AD22" s="220">
        <f t="shared" si="32"/>
        <v>12</v>
      </c>
      <c r="AE22" s="221"/>
      <c r="AF22" s="221">
        <v>12</v>
      </c>
      <c r="AG22" s="220">
        <f t="shared" si="33"/>
        <v>11</v>
      </c>
      <c r="AH22" s="221">
        <v>2</v>
      </c>
      <c r="AI22" s="221">
        <v>9</v>
      </c>
      <c r="AJ22" s="220">
        <f t="shared" si="34"/>
        <v>679</v>
      </c>
      <c r="AK22" s="221">
        <v>157</v>
      </c>
      <c r="AL22" s="221">
        <v>522</v>
      </c>
    </row>
    <row r="23" spans="1:38" ht="13.5" customHeight="1">
      <c r="A23" s="46" t="s">
        <v>41</v>
      </c>
      <c r="B23" s="43" t="s">
        <v>25</v>
      </c>
      <c r="C23" s="219">
        <f t="shared" si="19"/>
        <v>1224</v>
      </c>
      <c r="D23" s="219">
        <f t="shared" si="20"/>
        <v>242</v>
      </c>
      <c r="E23" s="219">
        <f t="shared" si="21"/>
        <v>982</v>
      </c>
      <c r="F23" s="220">
        <f t="shared" si="22"/>
        <v>19</v>
      </c>
      <c r="G23" s="221">
        <v>7</v>
      </c>
      <c r="H23" s="221">
        <v>12</v>
      </c>
      <c r="I23" s="220">
        <f t="shared" si="23"/>
        <v>36</v>
      </c>
      <c r="J23" s="221">
        <v>5</v>
      </c>
      <c r="K23" s="221">
        <v>31</v>
      </c>
      <c r="L23" s="220">
        <f t="shared" si="24"/>
        <v>22</v>
      </c>
      <c r="M23" s="221">
        <v>3</v>
      </c>
      <c r="N23" s="221">
        <v>19</v>
      </c>
      <c r="O23" s="219">
        <f t="shared" si="25"/>
        <v>654</v>
      </c>
      <c r="P23" s="219">
        <f t="shared" si="26"/>
        <v>128</v>
      </c>
      <c r="Q23" s="219">
        <f t="shared" si="27"/>
        <v>526</v>
      </c>
      <c r="R23" s="220">
        <f t="shared" si="28"/>
        <v>211</v>
      </c>
      <c r="S23" s="221">
        <v>5</v>
      </c>
      <c r="T23" s="221">
        <v>206</v>
      </c>
      <c r="U23" s="220">
        <f t="shared" si="29"/>
        <v>238</v>
      </c>
      <c r="V23" s="221">
        <v>65</v>
      </c>
      <c r="W23" s="221">
        <v>173</v>
      </c>
      <c r="X23" s="220">
        <f t="shared" si="30"/>
        <v>149</v>
      </c>
      <c r="Y23" s="221">
        <v>44</v>
      </c>
      <c r="Z23" s="221">
        <v>105</v>
      </c>
      <c r="AA23" s="220">
        <f t="shared" si="31"/>
        <v>56</v>
      </c>
      <c r="AB23" s="221">
        <v>14</v>
      </c>
      <c r="AC23" s="221">
        <v>42</v>
      </c>
      <c r="AD23" s="220">
        <f t="shared" si="32"/>
        <v>5</v>
      </c>
      <c r="AE23" s="221"/>
      <c r="AF23" s="221">
        <v>5</v>
      </c>
      <c r="AG23" s="220">
        <f t="shared" si="33"/>
        <v>3</v>
      </c>
      <c r="AH23" s="221"/>
      <c r="AI23" s="221">
        <v>3</v>
      </c>
      <c r="AJ23" s="220">
        <f t="shared" si="34"/>
        <v>485</v>
      </c>
      <c r="AK23" s="221">
        <v>99</v>
      </c>
      <c r="AL23" s="221">
        <v>386</v>
      </c>
    </row>
    <row r="24" spans="1:38" ht="13.5" customHeight="1">
      <c r="A24" s="46" t="s">
        <v>42</v>
      </c>
      <c r="B24" s="43" t="s">
        <v>26</v>
      </c>
      <c r="C24" s="219">
        <f t="shared" si="19"/>
        <v>2029</v>
      </c>
      <c r="D24" s="219">
        <f t="shared" si="20"/>
        <v>395</v>
      </c>
      <c r="E24" s="219">
        <f t="shared" si="21"/>
        <v>1634</v>
      </c>
      <c r="F24" s="220">
        <f t="shared" si="22"/>
        <v>18</v>
      </c>
      <c r="G24" s="221">
        <v>7</v>
      </c>
      <c r="H24" s="221">
        <v>11</v>
      </c>
      <c r="I24" s="220">
        <f t="shared" si="23"/>
        <v>53</v>
      </c>
      <c r="J24" s="221">
        <v>14</v>
      </c>
      <c r="K24" s="221">
        <v>39</v>
      </c>
      <c r="L24" s="220">
        <f t="shared" si="24"/>
        <v>39</v>
      </c>
      <c r="M24" s="221">
        <v>9</v>
      </c>
      <c r="N24" s="221">
        <v>30</v>
      </c>
      <c r="O24" s="219">
        <f t="shared" si="25"/>
        <v>1288</v>
      </c>
      <c r="P24" s="219">
        <f t="shared" si="26"/>
        <v>209</v>
      </c>
      <c r="Q24" s="219">
        <f t="shared" si="27"/>
        <v>1079</v>
      </c>
      <c r="R24" s="220">
        <f t="shared" si="28"/>
        <v>345</v>
      </c>
      <c r="S24" s="221">
        <v>11</v>
      </c>
      <c r="T24" s="221">
        <v>334</v>
      </c>
      <c r="U24" s="220">
        <f t="shared" si="29"/>
        <v>409</v>
      </c>
      <c r="V24" s="221">
        <v>85</v>
      </c>
      <c r="W24" s="221">
        <v>324</v>
      </c>
      <c r="X24" s="220">
        <f t="shared" si="30"/>
        <v>276</v>
      </c>
      <c r="Y24" s="221">
        <v>59</v>
      </c>
      <c r="Z24" s="221">
        <v>217</v>
      </c>
      <c r="AA24" s="220">
        <f t="shared" si="31"/>
        <v>258</v>
      </c>
      <c r="AB24" s="221">
        <v>54</v>
      </c>
      <c r="AC24" s="221">
        <v>204</v>
      </c>
      <c r="AD24" s="220">
        <f t="shared" si="32"/>
        <v>15</v>
      </c>
      <c r="AE24" s="221">
        <v>1</v>
      </c>
      <c r="AF24" s="221">
        <v>14</v>
      </c>
      <c r="AG24" s="220">
        <f t="shared" si="33"/>
        <v>17</v>
      </c>
      <c r="AH24" s="221">
        <v>1</v>
      </c>
      <c r="AI24" s="221">
        <v>16</v>
      </c>
      <c r="AJ24" s="220">
        <f t="shared" si="34"/>
        <v>599</v>
      </c>
      <c r="AK24" s="221">
        <v>154</v>
      </c>
      <c r="AL24" s="221">
        <v>445</v>
      </c>
    </row>
    <row r="25" spans="1:38" ht="13.5" customHeight="1">
      <c r="A25" s="46" t="s">
        <v>43</v>
      </c>
      <c r="B25" s="43" t="s">
        <v>27</v>
      </c>
      <c r="C25" s="219">
        <f t="shared" si="19"/>
        <v>2196</v>
      </c>
      <c r="D25" s="219">
        <f t="shared" si="20"/>
        <v>436</v>
      </c>
      <c r="E25" s="219">
        <f t="shared" si="21"/>
        <v>1760</v>
      </c>
      <c r="F25" s="220">
        <f t="shared" si="22"/>
        <v>32</v>
      </c>
      <c r="G25" s="221">
        <v>12</v>
      </c>
      <c r="H25" s="221">
        <v>20</v>
      </c>
      <c r="I25" s="220">
        <f t="shared" si="23"/>
        <v>73</v>
      </c>
      <c r="J25" s="221">
        <v>6</v>
      </c>
      <c r="K25" s="221">
        <v>67</v>
      </c>
      <c r="L25" s="220">
        <f t="shared" si="24"/>
        <v>39</v>
      </c>
      <c r="M25" s="221">
        <v>9</v>
      </c>
      <c r="N25" s="221">
        <v>30</v>
      </c>
      <c r="O25" s="219">
        <f t="shared" si="25"/>
        <v>1308</v>
      </c>
      <c r="P25" s="219">
        <f t="shared" si="26"/>
        <v>245</v>
      </c>
      <c r="Q25" s="219">
        <f t="shared" si="27"/>
        <v>1063</v>
      </c>
      <c r="R25" s="220">
        <f t="shared" si="28"/>
        <v>421</v>
      </c>
      <c r="S25" s="221">
        <v>10</v>
      </c>
      <c r="T25" s="221">
        <v>411</v>
      </c>
      <c r="U25" s="220">
        <f t="shared" si="29"/>
        <v>336</v>
      </c>
      <c r="V25" s="221">
        <v>93</v>
      </c>
      <c r="W25" s="221">
        <v>243</v>
      </c>
      <c r="X25" s="220">
        <f t="shared" si="30"/>
        <v>225</v>
      </c>
      <c r="Y25" s="221">
        <v>59</v>
      </c>
      <c r="Z25" s="221">
        <v>166</v>
      </c>
      <c r="AA25" s="220">
        <f t="shared" si="31"/>
        <v>326</v>
      </c>
      <c r="AB25" s="221">
        <v>83</v>
      </c>
      <c r="AC25" s="221">
        <v>243</v>
      </c>
      <c r="AD25" s="220">
        <f t="shared" si="32"/>
        <v>12</v>
      </c>
      <c r="AE25" s="221">
        <v>1</v>
      </c>
      <c r="AF25" s="221">
        <v>11</v>
      </c>
      <c r="AG25" s="220">
        <f t="shared" si="33"/>
        <v>4</v>
      </c>
      <c r="AH25" s="221"/>
      <c r="AI25" s="221">
        <v>4</v>
      </c>
      <c r="AJ25" s="220">
        <f t="shared" si="34"/>
        <v>728</v>
      </c>
      <c r="AK25" s="221">
        <v>163</v>
      </c>
      <c r="AL25" s="221">
        <v>565</v>
      </c>
    </row>
    <row r="26" spans="1:38" ht="13.5" customHeight="1">
      <c r="A26" s="46" t="s">
        <v>44</v>
      </c>
      <c r="B26" s="43" t="s">
        <v>28</v>
      </c>
      <c r="C26" s="219">
        <f t="shared" si="19"/>
        <v>2987</v>
      </c>
      <c r="D26" s="219">
        <f t="shared" si="20"/>
        <v>763</v>
      </c>
      <c r="E26" s="219">
        <f t="shared" si="21"/>
        <v>2224</v>
      </c>
      <c r="F26" s="220">
        <f t="shared" si="22"/>
        <v>33</v>
      </c>
      <c r="G26" s="221">
        <v>13</v>
      </c>
      <c r="H26" s="221">
        <v>20</v>
      </c>
      <c r="I26" s="220">
        <f t="shared" si="23"/>
        <v>81</v>
      </c>
      <c r="J26" s="221">
        <v>11</v>
      </c>
      <c r="K26" s="221">
        <v>70</v>
      </c>
      <c r="L26" s="220">
        <f t="shared" si="24"/>
        <v>37</v>
      </c>
      <c r="M26" s="221">
        <v>10</v>
      </c>
      <c r="N26" s="221">
        <v>27</v>
      </c>
      <c r="O26" s="219">
        <f t="shared" si="25"/>
        <v>1618</v>
      </c>
      <c r="P26" s="219">
        <f t="shared" si="26"/>
        <v>338</v>
      </c>
      <c r="Q26" s="219">
        <f t="shared" si="27"/>
        <v>1280</v>
      </c>
      <c r="R26" s="220">
        <f t="shared" si="28"/>
        <v>477</v>
      </c>
      <c r="S26" s="221">
        <v>21</v>
      </c>
      <c r="T26" s="221">
        <v>456</v>
      </c>
      <c r="U26" s="220">
        <f t="shared" si="29"/>
        <v>542</v>
      </c>
      <c r="V26" s="221">
        <v>163</v>
      </c>
      <c r="W26" s="221">
        <v>379</v>
      </c>
      <c r="X26" s="220">
        <f t="shared" si="30"/>
        <v>214</v>
      </c>
      <c r="Y26" s="221">
        <v>57</v>
      </c>
      <c r="Z26" s="221">
        <v>157</v>
      </c>
      <c r="AA26" s="220">
        <f t="shared" si="31"/>
        <v>385</v>
      </c>
      <c r="AB26" s="221">
        <v>97</v>
      </c>
      <c r="AC26" s="221">
        <v>288</v>
      </c>
      <c r="AD26" s="220">
        <f t="shared" si="32"/>
        <v>19</v>
      </c>
      <c r="AE26" s="221">
        <v>2</v>
      </c>
      <c r="AF26" s="221">
        <v>17</v>
      </c>
      <c r="AG26" s="220">
        <f t="shared" si="33"/>
        <v>23</v>
      </c>
      <c r="AH26" s="221"/>
      <c r="AI26" s="221">
        <v>23</v>
      </c>
      <c r="AJ26" s="220">
        <f t="shared" si="34"/>
        <v>1176</v>
      </c>
      <c r="AK26" s="221">
        <v>389</v>
      </c>
      <c r="AL26" s="221">
        <v>787</v>
      </c>
    </row>
    <row r="27" spans="1:38" ht="13.5" customHeight="1">
      <c r="A27" s="45" t="s">
        <v>45</v>
      </c>
      <c r="B27" s="43" t="s">
        <v>29</v>
      </c>
      <c r="C27" s="219">
        <f t="shared" ref="C27:AL27" si="35">+C28+C29+C30+C31+C32+C33+C34</f>
        <v>9641</v>
      </c>
      <c r="D27" s="219">
        <f t="shared" si="35"/>
        <v>1878</v>
      </c>
      <c r="E27" s="219">
        <f t="shared" si="35"/>
        <v>7763</v>
      </c>
      <c r="F27" s="219">
        <f t="shared" si="35"/>
        <v>146</v>
      </c>
      <c r="G27" s="219">
        <f t="shared" si="35"/>
        <v>67</v>
      </c>
      <c r="H27" s="219">
        <f t="shared" si="35"/>
        <v>79</v>
      </c>
      <c r="I27" s="219">
        <f t="shared" si="35"/>
        <v>313</v>
      </c>
      <c r="J27" s="219">
        <f t="shared" si="35"/>
        <v>44</v>
      </c>
      <c r="K27" s="219">
        <f t="shared" si="35"/>
        <v>269</v>
      </c>
      <c r="L27" s="219">
        <f t="shared" si="35"/>
        <v>170</v>
      </c>
      <c r="M27" s="219">
        <f t="shared" si="35"/>
        <v>33</v>
      </c>
      <c r="N27" s="219">
        <f t="shared" si="35"/>
        <v>137</v>
      </c>
      <c r="O27" s="219">
        <f t="shared" si="35"/>
        <v>5627</v>
      </c>
      <c r="P27" s="219">
        <f t="shared" si="35"/>
        <v>943</v>
      </c>
      <c r="Q27" s="219">
        <f t="shared" si="35"/>
        <v>4684</v>
      </c>
      <c r="R27" s="219">
        <f t="shared" si="35"/>
        <v>1869</v>
      </c>
      <c r="S27" s="219">
        <f t="shared" si="35"/>
        <v>65</v>
      </c>
      <c r="T27" s="219">
        <f t="shared" si="35"/>
        <v>1804</v>
      </c>
      <c r="U27" s="219">
        <f t="shared" si="35"/>
        <v>1583</v>
      </c>
      <c r="V27" s="219">
        <f t="shared" si="35"/>
        <v>379</v>
      </c>
      <c r="W27" s="219">
        <f t="shared" si="35"/>
        <v>1204</v>
      </c>
      <c r="X27" s="219">
        <f t="shared" si="35"/>
        <v>671</v>
      </c>
      <c r="Y27" s="219">
        <f t="shared" si="35"/>
        <v>161</v>
      </c>
      <c r="Z27" s="219">
        <f t="shared" si="35"/>
        <v>510</v>
      </c>
      <c r="AA27" s="219">
        <f t="shared" si="35"/>
        <v>1504</v>
      </c>
      <c r="AB27" s="219">
        <f t="shared" si="35"/>
        <v>338</v>
      </c>
      <c r="AC27" s="219">
        <f t="shared" si="35"/>
        <v>1166</v>
      </c>
      <c r="AD27" s="219">
        <f t="shared" si="35"/>
        <v>56</v>
      </c>
      <c r="AE27" s="219">
        <f t="shared" si="35"/>
        <v>4</v>
      </c>
      <c r="AF27" s="219">
        <f t="shared" si="35"/>
        <v>52</v>
      </c>
      <c r="AG27" s="219">
        <f t="shared" si="35"/>
        <v>32</v>
      </c>
      <c r="AH27" s="219">
        <f t="shared" si="35"/>
        <v>3</v>
      </c>
      <c r="AI27" s="219">
        <f t="shared" si="35"/>
        <v>29</v>
      </c>
      <c r="AJ27" s="219">
        <f t="shared" si="35"/>
        <v>3297</v>
      </c>
      <c r="AK27" s="219">
        <f t="shared" si="35"/>
        <v>784</v>
      </c>
      <c r="AL27" s="219">
        <f t="shared" si="35"/>
        <v>2513</v>
      </c>
    </row>
    <row r="28" spans="1:38" ht="13.5" customHeight="1">
      <c r="A28" s="46" t="s">
        <v>46</v>
      </c>
      <c r="B28" s="43" t="s">
        <v>30</v>
      </c>
      <c r="C28" s="219">
        <f t="shared" ref="C28:C34" si="36">+D28+E28</f>
        <v>341</v>
      </c>
      <c r="D28" s="219">
        <f t="shared" ref="D28:D34" si="37">+G28+J28+M28+P28+AE28+AH28+AK28</f>
        <v>60</v>
      </c>
      <c r="E28" s="219">
        <f t="shared" ref="E28:E34" si="38">+H28+K28+N28+Q28+AF28+AI28+AL28</f>
        <v>281</v>
      </c>
      <c r="F28" s="220">
        <f t="shared" ref="F28:F34" si="39">+G28+H28</f>
        <v>5</v>
      </c>
      <c r="G28" s="221">
        <v>2</v>
      </c>
      <c r="H28" s="221">
        <v>3</v>
      </c>
      <c r="I28" s="220">
        <f t="shared" ref="I28:I34" si="40">+J28+K28</f>
        <v>13</v>
      </c>
      <c r="J28" s="221">
        <v>2</v>
      </c>
      <c r="K28" s="221">
        <v>11</v>
      </c>
      <c r="L28" s="220">
        <f t="shared" ref="L28:L34" si="41">+M28+N28</f>
        <v>4</v>
      </c>
      <c r="M28" s="221">
        <v>1</v>
      </c>
      <c r="N28" s="221">
        <v>3</v>
      </c>
      <c r="O28" s="219">
        <f t="shared" ref="O28:O34" si="42">+P28+Q28</f>
        <v>211</v>
      </c>
      <c r="P28" s="219">
        <f t="shared" ref="P28:P34" si="43">+S28+V28+Y28+AB28</f>
        <v>30</v>
      </c>
      <c r="Q28" s="219">
        <f t="shared" ref="Q28:Q34" si="44">+T28+W28+Z28+AC28</f>
        <v>181</v>
      </c>
      <c r="R28" s="220">
        <f t="shared" ref="R28:R34" si="45">+S28+T28</f>
        <v>69</v>
      </c>
      <c r="S28" s="221">
        <v>1</v>
      </c>
      <c r="T28" s="221">
        <v>68</v>
      </c>
      <c r="U28" s="220">
        <f t="shared" ref="U28:U34" si="46">+V28+W28</f>
        <v>50</v>
      </c>
      <c r="V28" s="221">
        <v>8</v>
      </c>
      <c r="W28" s="221">
        <v>42</v>
      </c>
      <c r="X28" s="220">
        <f t="shared" ref="X28:X34" si="47">+Y28+Z28</f>
        <v>37</v>
      </c>
      <c r="Y28" s="221">
        <v>12</v>
      </c>
      <c r="Z28" s="221">
        <v>25</v>
      </c>
      <c r="AA28" s="220">
        <f t="shared" ref="AA28:AA34" si="48">+AB28+AC28</f>
        <v>55</v>
      </c>
      <c r="AB28" s="221">
        <v>9</v>
      </c>
      <c r="AC28" s="221">
        <v>46</v>
      </c>
      <c r="AD28" s="220">
        <f t="shared" ref="AD28:AD34" si="49">+AE28+AF28</f>
        <v>5</v>
      </c>
      <c r="AE28" s="221"/>
      <c r="AF28" s="221">
        <v>5</v>
      </c>
      <c r="AG28" s="220">
        <f t="shared" ref="AG28:AG34" si="50">+AH28+AI28</f>
        <v>3</v>
      </c>
      <c r="AH28" s="221">
        <v>1</v>
      </c>
      <c r="AI28" s="221">
        <v>2</v>
      </c>
      <c r="AJ28" s="220">
        <f t="shared" ref="AJ28:AJ34" si="51">+AK28+AL28</f>
        <v>100</v>
      </c>
      <c r="AK28" s="221">
        <v>24</v>
      </c>
      <c r="AL28" s="221">
        <v>76</v>
      </c>
    </row>
    <row r="29" spans="1:38" ht="13.5" customHeight="1">
      <c r="A29" s="46" t="s">
        <v>47</v>
      </c>
      <c r="B29" s="43" t="s">
        <v>98</v>
      </c>
      <c r="C29" s="219">
        <f t="shared" si="36"/>
        <v>1874</v>
      </c>
      <c r="D29" s="219">
        <f t="shared" si="37"/>
        <v>364</v>
      </c>
      <c r="E29" s="219">
        <f t="shared" si="38"/>
        <v>1510</v>
      </c>
      <c r="F29" s="220">
        <f t="shared" si="39"/>
        <v>23</v>
      </c>
      <c r="G29" s="221">
        <v>13</v>
      </c>
      <c r="H29" s="221">
        <v>10</v>
      </c>
      <c r="I29" s="220">
        <f t="shared" si="40"/>
        <v>61</v>
      </c>
      <c r="J29" s="221">
        <v>13</v>
      </c>
      <c r="K29" s="221">
        <v>48</v>
      </c>
      <c r="L29" s="220">
        <f t="shared" si="41"/>
        <v>26</v>
      </c>
      <c r="M29" s="221">
        <v>9</v>
      </c>
      <c r="N29" s="221">
        <v>17</v>
      </c>
      <c r="O29" s="219">
        <f t="shared" si="42"/>
        <v>1280</v>
      </c>
      <c r="P29" s="219">
        <f t="shared" si="43"/>
        <v>211</v>
      </c>
      <c r="Q29" s="219">
        <f t="shared" si="44"/>
        <v>1069</v>
      </c>
      <c r="R29" s="220">
        <f t="shared" si="45"/>
        <v>385</v>
      </c>
      <c r="S29" s="221">
        <v>17</v>
      </c>
      <c r="T29" s="221">
        <v>368</v>
      </c>
      <c r="U29" s="220">
        <f t="shared" si="46"/>
        <v>339</v>
      </c>
      <c r="V29" s="221">
        <v>73</v>
      </c>
      <c r="W29" s="221">
        <v>266</v>
      </c>
      <c r="X29" s="220">
        <f t="shared" si="47"/>
        <v>126</v>
      </c>
      <c r="Y29" s="221">
        <v>35</v>
      </c>
      <c r="Z29" s="221">
        <v>91</v>
      </c>
      <c r="AA29" s="220">
        <f t="shared" si="48"/>
        <v>430</v>
      </c>
      <c r="AB29" s="221">
        <v>86</v>
      </c>
      <c r="AC29" s="221">
        <v>344</v>
      </c>
      <c r="AD29" s="220">
        <f t="shared" si="49"/>
        <v>12</v>
      </c>
      <c r="AE29" s="221">
        <v>1</v>
      </c>
      <c r="AF29" s="221">
        <v>11</v>
      </c>
      <c r="AG29" s="220">
        <f t="shared" si="50"/>
        <v>4</v>
      </c>
      <c r="AH29" s="221"/>
      <c r="AI29" s="221">
        <v>4</v>
      </c>
      <c r="AJ29" s="220">
        <f t="shared" si="51"/>
        <v>468</v>
      </c>
      <c r="AK29" s="221">
        <v>117</v>
      </c>
      <c r="AL29" s="221">
        <v>351</v>
      </c>
    </row>
    <row r="30" spans="1:38" ht="13.5" customHeight="1">
      <c r="A30" s="46" t="s">
        <v>48</v>
      </c>
      <c r="B30" s="43" t="s">
        <v>99</v>
      </c>
      <c r="C30" s="219">
        <f t="shared" si="36"/>
        <v>1242</v>
      </c>
      <c r="D30" s="219">
        <f t="shared" si="37"/>
        <v>230</v>
      </c>
      <c r="E30" s="219">
        <f t="shared" si="38"/>
        <v>1012</v>
      </c>
      <c r="F30" s="220">
        <f t="shared" si="39"/>
        <v>19</v>
      </c>
      <c r="G30" s="221">
        <v>8</v>
      </c>
      <c r="H30" s="221">
        <v>11</v>
      </c>
      <c r="I30" s="220">
        <f t="shared" si="40"/>
        <v>38</v>
      </c>
      <c r="J30" s="221">
        <v>4</v>
      </c>
      <c r="K30" s="221">
        <v>34</v>
      </c>
      <c r="L30" s="220">
        <f t="shared" si="41"/>
        <v>23</v>
      </c>
      <c r="M30" s="221">
        <v>4</v>
      </c>
      <c r="N30" s="221">
        <v>19</v>
      </c>
      <c r="O30" s="219">
        <f t="shared" si="42"/>
        <v>727</v>
      </c>
      <c r="P30" s="219">
        <f t="shared" si="43"/>
        <v>129</v>
      </c>
      <c r="Q30" s="219">
        <f t="shared" si="44"/>
        <v>598</v>
      </c>
      <c r="R30" s="220">
        <f t="shared" si="45"/>
        <v>256</v>
      </c>
      <c r="S30" s="221">
        <v>6</v>
      </c>
      <c r="T30" s="221">
        <v>250</v>
      </c>
      <c r="U30" s="220">
        <f t="shared" si="46"/>
        <v>129</v>
      </c>
      <c r="V30" s="221">
        <v>40</v>
      </c>
      <c r="W30" s="221">
        <v>89</v>
      </c>
      <c r="X30" s="220">
        <f t="shared" si="47"/>
        <v>0</v>
      </c>
      <c r="Y30" s="221"/>
      <c r="Z30" s="221"/>
      <c r="AA30" s="220">
        <f t="shared" si="48"/>
        <v>342</v>
      </c>
      <c r="AB30" s="221">
        <v>83</v>
      </c>
      <c r="AC30" s="221">
        <v>259</v>
      </c>
      <c r="AD30" s="220">
        <f t="shared" si="49"/>
        <v>7</v>
      </c>
      <c r="AE30" s="221">
        <v>3</v>
      </c>
      <c r="AF30" s="221">
        <v>4</v>
      </c>
      <c r="AG30" s="220">
        <f t="shared" si="50"/>
        <v>4</v>
      </c>
      <c r="AH30" s="221">
        <v>1</v>
      </c>
      <c r="AI30" s="221">
        <v>3</v>
      </c>
      <c r="AJ30" s="220">
        <f t="shared" si="51"/>
        <v>424</v>
      </c>
      <c r="AK30" s="221">
        <v>81</v>
      </c>
      <c r="AL30" s="221">
        <v>343</v>
      </c>
    </row>
    <row r="31" spans="1:38" ht="13.5" customHeight="1">
      <c r="A31" s="46" t="s">
        <v>49</v>
      </c>
      <c r="B31" s="43" t="s">
        <v>100</v>
      </c>
      <c r="C31" s="219">
        <f t="shared" si="36"/>
        <v>977</v>
      </c>
      <c r="D31" s="219">
        <f t="shared" si="37"/>
        <v>188</v>
      </c>
      <c r="E31" s="219">
        <f t="shared" si="38"/>
        <v>789</v>
      </c>
      <c r="F31" s="220">
        <f t="shared" si="39"/>
        <v>14</v>
      </c>
      <c r="G31" s="221">
        <v>8</v>
      </c>
      <c r="H31" s="221">
        <v>6</v>
      </c>
      <c r="I31" s="220">
        <f t="shared" si="40"/>
        <v>32</v>
      </c>
      <c r="J31" s="221">
        <v>5</v>
      </c>
      <c r="K31" s="221">
        <v>27</v>
      </c>
      <c r="L31" s="220">
        <f t="shared" si="41"/>
        <v>21</v>
      </c>
      <c r="M31" s="221">
        <v>2</v>
      </c>
      <c r="N31" s="221">
        <v>19</v>
      </c>
      <c r="O31" s="219">
        <f t="shared" si="42"/>
        <v>525</v>
      </c>
      <c r="P31" s="219">
        <f t="shared" si="43"/>
        <v>81</v>
      </c>
      <c r="Q31" s="219">
        <f t="shared" si="44"/>
        <v>444</v>
      </c>
      <c r="R31" s="220">
        <f t="shared" si="45"/>
        <v>170</v>
      </c>
      <c r="S31" s="221">
        <v>5</v>
      </c>
      <c r="T31" s="221">
        <v>165</v>
      </c>
      <c r="U31" s="220">
        <f t="shared" si="46"/>
        <v>184</v>
      </c>
      <c r="V31" s="221">
        <v>36</v>
      </c>
      <c r="W31" s="221">
        <v>148</v>
      </c>
      <c r="X31" s="220">
        <f t="shared" si="47"/>
        <v>103</v>
      </c>
      <c r="Y31" s="221">
        <v>23</v>
      </c>
      <c r="Z31" s="221">
        <v>80</v>
      </c>
      <c r="AA31" s="220">
        <f t="shared" si="48"/>
        <v>68</v>
      </c>
      <c r="AB31" s="221">
        <v>17</v>
      </c>
      <c r="AC31" s="221">
        <v>51</v>
      </c>
      <c r="AD31" s="220">
        <f t="shared" si="49"/>
        <v>4</v>
      </c>
      <c r="AE31" s="221"/>
      <c r="AF31" s="221">
        <v>4</v>
      </c>
      <c r="AG31" s="220">
        <f t="shared" si="50"/>
        <v>5</v>
      </c>
      <c r="AH31" s="221">
        <v>1</v>
      </c>
      <c r="AI31" s="221">
        <v>4</v>
      </c>
      <c r="AJ31" s="220">
        <f t="shared" si="51"/>
        <v>376</v>
      </c>
      <c r="AK31" s="221">
        <v>91</v>
      </c>
      <c r="AL31" s="221">
        <v>285</v>
      </c>
    </row>
    <row r="32" spans="1:38" ht="13.5" customHeight="1">
      <c r="A32" s="46" t="s">
        <v>50</v>
      </c>
      <c r="B32" s="43" t="s">
        <v>101</v>
      </c>
      <c r="C32" s="219">
        <f t="shared" si="36"/>
        <v>1408</v>
      </c>
      <c r="D32" s="219">
        <f t="shared" si="37"/>
        <v>258</v>
      </c>
      <c r="E32" s="219">
        <f t="shared" si="38"/>
        <v>1150</v>
      </c>
      <c r="F32" s="220">
        <f t="shared" si="39"/>
        <v>22</v>
      </c>
      <c r="G32" s="221">
        <v>12</v>
      </c>
      <c r="H32" s="221">
        <v>10</v>
      </c>
      <c r="I32" s="220">
        <f t="shared" si="40"/>
        <v>50</v>
      </c>
      <c r="J32" s="221">
        <v>10</v>
      </c>
      <c r="K32" s="221">
        <v>40</v>
      </c>
      <c r="L32" s="220">
        <f t="shared" si="41"/>
        <v>28</v>
      </c>
      <c r="M32" s="221">
        <v>4</v>
      </c>
      <c r="N32" s="221">
        <v>24</v>
      </c>
      <c r="O32" s="219">
        <f t="shared" si="42"/>
        <v>812</v>
      </c>
      <c r="P32" s="219">
        <f t="shared" si="43"/>
        <v>123</v>
      </c>
      <c r="Q32" s="219">
        <f t="shared" si="44"/>
        <v>689</v>
      </c>
      <c r="R32" s="220">
        <f t="shared" si="45"/>
        <v>277</v>
      </c>
      <c r="S32" s="221">
        <v>8</v>
      </c>
      <c r="T32" s="221">
        <v>269</v>
      </c>
      <c r="U32" s="220">
        <f t="shared" si="46"/>
        <v>303</v>
      </c>
      <c r="V32" s="221">
        <v>68</v>
      </c>
      <c r="W32" s="221">
        <v>235</v>
      </c>
      <c r="X32" s="220">
        <f t="shared" si="47"/>
        <v>109</v>
      </c>
      <c r="Y32" s="221">
        <v>25</v>
      </c>
      <c r="Z32" s="221">
        <v>84</v>
      </c>
      <c r="AA32" s="220">
        <f t="shared" si="48"/>
        <v>123</v>
      </c>
      <c r="AB32" s="221">
        <v>22</v>
      </c>
      <c r="AC32" s="221">
        <v>101</v>
      </c>
      <c r="AD32" s="220">
        <f t="shared" si="49"/>
        <v>8</v>
      </c>
      <c r="AE32" s="221"/>
      <c r="AF32" s="221">
        <v>8</v>
      </c>
      <c r="AG32" s="220">
        <f t="shared" si="50"/>
        <v>6</v>
      </c>
      <c r="AH32" s="221"/>
      <c r="AI32" s="221">
        <v>6</v>
      </c>
      <c r="AJ32" s="220">
        <f t="shared" si="51"/>
        <v>482</v>
      </c>
      <c r="AK32" s="221">
        <v>109</v>
      </c>
      <c r="AL32" s="221">
        <v>373</v>
      </c>
    </row>
    <row r="33" spans="1:38" ht="13.5" customHeight="1">
      <c r="A33" s="46" t="s">
        <v>51</v>
      </c>
      <c r="B33" s="43" t="s">
        <v>102</v>
      </c>
      <c r="C33" s="219">
        <f t="shared" si="36"/>
        <v>2052</v>
      </c>
      <c r="D33" s="219">
        <f t="shared" si="37"/>
        <v>435</v>
      </c>
      <c r="E33" s="219">
        <f t="shared" si="38"/>
        <v>1617</v>
      </c>
      <c r="F33" s="220">
        <f t="shared" si="39"/>
        <v>34</v>
      </c>
      <c r="G33" s="221">
        <v>10</v>
      </c>
      <c r="H33" s="221">
        <v>24</v>
      </c>
      <c r="I33" s="220">
        <f t="shared" si="40"/>
        <v>67</v>
      </c>
      <c r="J33" s="221">
        <v>7</v>
      </c>
      <c r="K33" s="221">
        <v>60</v>
      </c>
      <c r="L33" s="220">
        <f t="shared" si="41"/>
        <v>35</v>
      </c>
      <c r="M33" s="221">
        <v>7</v>
      </c>
      <c r="N33" s="221">
        <v>28</v>
      </c>
      <c r="O33" s="219">
        <f t="shared" si="42"/>
        <v>1134</v>
      </c>
      <c r="P33" s="219">
        <f t="shared" si="43"/>
        <v>208</v>
      </c>
      <c r="Q33" s="219">
        <f t="shared" si="44"/>
        <v>926</v>
      </c>
      <c r="R33" s="220">
        <f t="shared" si="45"/>
        <v>374</v>
      </c>
      <c r="S33" s="221">
        <v>19</v>
      </c>
      <c r="T33" s="221">
        <v>355</v>
      </c>
      <c r="U33" s="220">
        <f t="shared" si="46"/>
        <v>296</v>
      </c>
      <c r="V33" s="221">
        <v>89</v>
      </c>
      <c r="W33" s="221">
        <v>207</v>
      </c>
      <c r="X33" s="220">
        <f t="shared" si="47"/>
        <v>171</v>
      </c>
      <c r="Y33" s="221">
        <v>32</v>
      </c>
      <c r="Z33" s="221">
        <v>139</v>
      </c>
      <c r="AA33" s="220">
        <f t="shared" si="48"/>
        <v>293</v>
      </c>
      <c r="AB33" s="221">
        <v>68</v>
      </c>
      <c r="AC33" s="221">
        <v>225</v>
      </c>
      <c r="AD33" s="220">
        <f t="shared" si="49"/>
        <v>15</v>
      </c>
      <c r="AE33" s="221"/>
      <c r="AF33" s="221">
        <v>15</v>
      </c>
      <c r="AG33" s="220">
        <f t="shared" si="50"/>
        <v>5</v>
      </c>
      <c r="AH33" s="221"/>
      <c r="AI33" s="221">
        <v>5</v>
      </c>
      <c r="AJ33" s="220">
        <f t="shared" si="51"/>
        <v>762</v>
      </c>
      <c r="AK33" s="221">
        <v>203</v>
      </c>
      <c r="AL33" s="221">
        <v>559</v>
      </c>
    </row>
    <row r="34" spans="1:38" ht="13.5" customHeight="1">
      <c r="A34" s="46" t="s">
        <v>52</v>
      </c>
      <c r="B34" s="43" t="s">
        <v>103</v>
      </c>
      <c r="C34" s="219">
        <f t="shared" si="36"/>
        <v>1747</v>
      </c>
      <c r="D34" s="219">
        <f t="shared" si="37"/>
        <v>343</v>
      </c>
      <c r="E34" s="219">
        <f t="shared" si="38"/>
        <v>1404</v>
      </c>
      <c r="F34" s="220">
        <f t="shared" si="39"/>
        <v>29</v>
      </c>
      <c r="G34" s="221">
        <v>14</v>
      </c>
      <c r="H34" s="221">
        <v>15</v>
      </c>
      <c r="I34" s="220">
        <f t="shared" si="40"/>
        <v>52</v>
      </c>
      <c r="J34" s="221">
        <v>3</v>
      </c>
      <c r="K34" s="221">
        <v>49</v>
      </c>
      <c r="L34" s="220">
        <f t="shared" si="41"/>
        <v>33</v>
      </c>
      <c r="M34" s="221">
        <v>6</v>
      </c>
      <c r="N34" s="221">
        <v>27</v>
      </c>
      <c r="O34" s="219">
        <f t="shared" si="42"/>
        <v>938</v>
      </c>
      <c r="P34" s="219">
        <f t="shared" si="43"/>
        <v>161</v>
      </c>
      <c r="Q34" s="219">
        <f t="shared" si="44"/>
        <v>777</v>
      </c>
      <c r="R34" s="220">
        <f t="shared" si="45"/>
        <v>338</v>
      </c>
      <c r="S34" s="221">
        <v>9</v>
      </c>
      <c r="T34" s="221">
        <v>329</v>
      </c>
      <c r="U34" s="220">
        <f t="shared" si="46"/>
        <v>282</v>
      </c>
      <c r="V34" s="221">
        <v>65</v>
      </c>
      <c r="W34" s="221">
        <v>217</v>
      </c>
      <c r="X34" s="220">
        <f t="shared" si="47"/>
        <v>125</v>
      </c>
      <c r="Y34" s="221">
        <v>34</v>
      </c>
      <c r="Z34" s="221">
        <v>91</v>
      </c>
      <c r="AA34" s="220">
        <f t="shared" si="48"/>
        <v>193</v>
      </c>
      <c r="AB34" s="221">
        <v>53</v>
      </c>
      <c r="AC34" s="221">
        <v>140</v>
      </c>
      <c r="AD34" s="220">
        <f t="shared" si="49"/>
        <v>5</v>
      </c>
      <c r="AE34" s="221"/>
      <c r="AF34" s="221">
        <v>5</v>
      </c>
      <c r="AG34" s="220">
        <f t="shared" si="50"/>
        <v>5</v>
      </c>
      <c r="AH34" s="221"/>
      <c r="AI34" s="221">
        <v>5</v>
      </c>
      <c r="AJ34" s="220">
        <f t="shared" si="51"/>
        <v>685</v>
      </c>
      <c r="AK34" s="221">
        <v>159</v>
      </c>
      <c r="AL34" s="221">
        <v>526</v>
      </c>
    </row>
    <row r="35" spans="1:38" ht="13.5" customHeight="1">
      <c r="A35" s="45" t="s">
        <v>53</v>
      </c>
      <c r="B35" s="43" t="s">
        <v>112</v>
      </c>
      <c r="C35" s="219">
        <f t="shared" ref="C35:AL35" si="52">+C36+C37+C38</f>
        <v>4286</v>
      </c>
      <c r="D35" s="219">
        <f t="shared" si="52"/>
        <v>878</v>
      </c>
      <c r="E35" s="219">
        <f t="shared" si="52"/>
        <v>3408</v>
      </c>
      <c r="F35" s="219">
        <f t="shared" si="52"/>
        <v>69</v>
      </c>
      <c r="G35" s="219">
        <f t="shared" si="52"/>
        <v>19</v>
      </c>
      <c r="H35" s="219">
        <f t="shared" si="52"/>
        <v>50</v>
      </c>
      <c r="I35" s="219">
        <f t="shared" si="52"/>
        <v>121</v>
      </c>
      <c r="J35" s="219">
        <f t="shared" si="52"/>
        <v>22</v>
      </c>
      <c r="K35" s="219">
        <f t="shared" si="52"/>
        <v>99</v>
      </c>
      <c r="L35" s="219">
        <f t="shared" si="52"/>
        <v>76</v>
      </c>
      <c r="M35" s="219">
        <f t="shared" si="52"/>
        <v>20</v>
      </c>
      <c r="N35" s="219">
        <f t="shared" si="52"/>
        <v>56</v>
      </c>
      <c r="O35" s="219">
        <f t="shared" si="52"/>
        <v>2430</v>
      </c>
      <c r="P35" s="219">
        <f t="shared" si="52"/>
        <v>443</v>
      </c>
      <c r="Q35" s="219">
        <f t="shared" si="52"/>
        <v>1987</v>
      </c>
      <c r="R35" s="219">
        <f t="shared" si="52"/>
        <v>831</v>
      </c>
      <c r="S35" s="219">
        <f t="shared" si="52"/>
        <v>24</v>
      </c>
      <c r="T35" s="219">
        <f t="shared" si="52"/>
        <v>807</v>
      </c>
      <c r="U35" s="219">
        <f t="shared" si="52"/>
        <v>994</v>
      </c>
      <c r="V35" s="219">
        <f t="shared" si="52"/>
        <v>252</v>
      </c>
      <c r="W35" s="219">
        <f t="shared" si="52"/>
        <v>742</v>
      </c>
      <c r="X35" s="219">
        <f t="shared" si="52"/>
        <v>442</v>
      </c>
      <c r="Y35" s="219">
        <f t="shared" si="52"/>
        <v>119</v>
      </c>
      <c r="Z35" s="219">
        <f t="shared" si="52"/>
        <v>323</v>
      </c>
      <c r="AA35" s="219">
        <f t="shared" si="52"/>
        <v>163</v>
      </c>
      <c r="AB35" s="219">
        <f t="shared" si="52"/>
        <v>48</v>
      </c>
      <c r="AC35" s="219">
        <f t="shared" si="52"/>
        <v>115</v>
      </c>
      <c r="AD35" s="219">
        <f t="shared" si="52"/>
        <v>22</v>
      </c>
      <c r="AE35" s="219">
        <f t="shared" si="52"/>
        <v>1</v>
      </c>
      <c r="AF35" s="219">
        <f t="shared" si="52"/>
        <v>21</v>
      </c>
      <c r="AG35" s="219">
        <f t="shared" si="52"/>
        <v>22</v>
      </c>
      <c r="AH35" s="219">
        <f t="shared" si="52"/>
        <v>1</v>
      </c>
      <c r="AI35" s="219">
        <f t="shared" si="52"/>
        <v>21</v>
      </c>
      <c r="AJ35" s="219">
        <f t="shared" si="52"/>
        <v>1546</v>
      </c>
      <c r="AK35" s="219">
        <f t="shared" si="52"/>
        <v>372</v>
      </c>
      <c r="AL35" s="219">
        <f t="shared" si="52"/>
        <v>1174</v>
      </c>
    </row>
    <row r="36" spans="1:38" ht="13.5" customHeight="1">
      <c r="A36" s="46" t="s">
        <v>54</v>
      </c>
      <c r="B36" s="43" t="s">
        <v>113</v>
      </c>
      <c r="C36" s="219">
        <f t="shared" ref="C36:C38" si="53">+D36+E36</f>
        <v>1569</v>
      </c>
      <c r="D36" s="219">
        <f t="shared" ref="D36:D38" si="54">+G36+J36+M36+P36+AE36+AH36+AK36</f>
        <v>319</v>
      </c>
      <c r="E36" s="219">
        <f t="shared" ref="E36:E38" si="55">+H36+K36+N36+Q36+AF36+AI36+AL36</f>
        <v>1250</v>
      </c>
      <c r="F36" s="220">
        <f t="shared" ref="F36:F38" si="56">+G36+H36</f>
        <v>27</v>
      </c>
      <c r="G36" s="221">
        <v>5</v>
      </c>
      <c r="H36" s="221">
        <v>22</v>
      </c>
      <c r="I36" s="220">
        <f t="shared" ref="I36:I38" si="57">+J36+K36</f>
        <v>40</v>
      </c>
      <c r="J36" s="221">
        <v>6</v>
      </c>
      <c r="K36" s="221">
        <v>34</v>
      </c>
      <c r="L36" s="220">
        <f t="shared" ref="L36:L38" si="58">+M36+N36</f>
        <v>28</v>
      </c>
      <c r="M36" s="221">
        <v>7</v>
      </c>
      <c r="N36" s="221">
        <v>21</v>
      </c>
      <c r="O36" s="219">
        <f t="shared" ref="O36:O38" si="59">+P36+Q36</f>
        <v>900</v>
      </c>
      <c r="P36" s="219">
        <f t="shared" ref="P36:P38" si="60">+S36+V36+Y36+AB36</f>
        <v>153</v>
      </c>
      <c r="Q36" s="219">
        <f t="shared" ref="Q36:Q38" si="61">+T36+W36+Z36+AC36</f>
        <v>747</v>
      </c>
      <c r="R36" s="220">
        <f t="shared" ref="R36:R38" si="62">+S36+T36</f>
        <v>294</v>
      </c>
      <c r="S36" s="221">
        <v>7</v>
      </c>
      <c r="T36" s="221">
        <v>287</v>
      </c>
      <c r="U36" s="220">
        <f t="shared" ref="U36:U38" si="63">+V36+W36</f>
        <v>382</v>
      </c>
      <c r="V36" s="221">
        <v>86</v>
      </c>
      <c r="W36" s="221">
        <v>296</v>
      </c>
      <c r="X36" s="220">
        <f t="shared" ref="X36:X38" si="64">+Y36+Z36</f>
        <v>174</v>
      </c>
      <c r="Y36" s="221">
        <v>45</v>
      </c>
      <c r="Z36" s="221">
        <v>129</v>
      </c>
      <c r="AA36" s="220">
        <f t="shared" ref="AA36:AA38" si="65">+AB36+AC36</f>
        <v>50</v>
      </c>
      <c r="AB36" s="221">
        <v>15</v>
      </c>
      <c r="AC36" s="221">
        <v>35</v>
      </c>
      <c r="AD36" s="220">
        <f t="shared" ref="AD36:AD38" si="66">+AE36+AF36</f>
        <v>7</v>
      </c>
      <c r="AE36" s="221"/>
      <c r="AF36" s="221">
        <v>7</v>
      </c>
      <c r="AG36" s="220">
        <f t="shared" ref="AG36:AG38" si="67">+AH36+AI36</f>
        <v>7</v>
      </c>
      <c r="AH36" s="221"/>
      <c r="AI36" s="221">
        <v>7</v>
      </c>
      <c r="AJ36" s="220">
        <f t="shared" ref="AJ36:AJ38" si="68">+AK36+AL36</f>
        <v>560</v>
      </c>
      <c r="AK36" s="221">
        <v>148</v>
      </c>
      <c r="AL36" s="221">
        <v>412</v>
      </c>
    </row>
    <row r="37" spans="1:38" ht="13.5" customHeight="1">
      <c r="A37" s="46" t="s">
        <v>55</v>
      </c>
      <c r="B37" s="43" t="s">
        <v>114</v>
      </c>
      <c r="C37" s="219">
        <f t="shared" si="53"/>
        <v>1189</v>
      </c>
      <c r="D37" s="219">
        <f t="shared" si="54"/>
        <v>261</v>
      </c>
      <c r="E37" s="219">
        <f t="shared" si="55"/>
        <v>928</v>
      </c>
      <c r="F37" s="220">
        <f t="shared" si="56"/>
        <v>16</v>
      </c>
      <c r="G37" s="221">
        <v>6</v>
      </c>
      <c r="H37" s="221">
        <v>10</v>
      </c>
      <c r="I37" s="220">
        <f t="shared" si="57"/>
        <v>35</v>
      </c>
      <c r="J37" s="221">
        <v>8</v>
      </c>
      <c r="K37" s="221">
        <v>27</v>
      </c>
      <c r="L37" s="220">
        <f t="shared" si="58"/>
        <v>19</v>
      </c>
      <c r="M37" s="221">
        <v>4</v>
      </c>
      <c r="N37" s="221">
        <v>15</v>
      </c>
      <c r="O37" s="219">
        <f t="shared" si="59"/>
        <v>670</v>
      </c>
      <c r="P37" s="219">
        <f t="shared" si="60"/>
        <v>120</v>
      </c>
      <c r="Q37" s="219">
        <f t="shared" si="61"/>
        <v>550</v>
      </c>
      <c r="R37" s="220">
        <f t="shared" si="62"/>
        <v>231</v>
      </c>
      <c r="S37" s="221">
        <v>6</v>
      </c>
      <c r="T37" s="221">
        <v>225</v>
      </c>
      <c r="U37" s="220">
        <f t="shared" si="63"/>
        <v>262</v>
      </c>
      <c r="V37" s="221">
        <v>67</v>
      </c>
      <c r="W37" s="221">
        <v>195</v>
      </c>
      <c r="X37" s="220">
        <f t="shared" si="64"/>
        <v>124</v>
      </c>
      <c r="Y37" s="221">
        <v>35</v>
      </c>
      <c r="Z37" s="221">
        <v>89</v>
      </c>
      <c r="AA37" s="220">
        <f t="shared" si="65"/>
        <v>53</v>
      </c>
      <c r="AB37" s="221">
        <v>12</v>
      </c>
      <c r="AC37" s="221">
        <v>41</v>
      </c>
      <c r="AD37" s="220">
        <f t="shared" si="66"/>
        <v>7</v>
      </c>
      <c r="AE37" s="221">
        <v>1</v>
      </c>
      <c r="AF37" s="221">
        <v>6</v>
      </c>
      <c r="AG37" s="220">
        <f t="shared" si="67"/>
        <v>12</v>
      </c>
      <c r="AH37" s="221">
        <v>1</v>
      </c>
      <c r="AI37" s="221">
        <v>11</v>
      </c>
      <c r="AJ37" s="220">
        <f t="shared" si="68"/>
        <v>430</v>
      </c>
      <c r="AK37" s="221">
        <v>121</v>
      </c>
      <c r="AL37" s="221">
        <v>309</v>
      </c>
    </row>
    <row r="38" spans="1:38" ht="13.5" customHeight="1">
      <c r="A38" s="46" t="s">
        <v>56</v>
      </c>
      <c r="B38" s="43" t="s">
        <v>115</v>
      </c>
      <c r="C38" s="219">
        <f t="shared" si="53"/>
        <v>1528</v>
      </c>
      <c r="D38" s="219">
        <f t="shared" si="54"/>
        <v>298</v>
      </c>
      <c r="E38" s="219">
        <f t="shared" si="55"/>
        <v>1230</v>
      </c>
      <c r="F38" s="220">
        <f t="shared" si="56"/>
        <v>26</v>
      </c>
      <c r="G38" s="221">
        <v>8</v>
      </c>
      <c r="H38" s="221">
        <v>18</v>
      </c>
      <c r="I38" s="220">
        <f t="shared" si="57"/>
        <v>46</v>
      </c>
      <c r="J38" s="221">
        <v>8</v>
      </c>
      <c r="K38" s="221">
        <v>38</v>
      </c>
      <c r="L38" s="220">
        <f t="shared" si="58"/>
        <v>29</v>
      </c>
      <c r="M38" s="221">
        <v>9</v>
      </c>
      <c r="N38" s="221">
        <v>20</v>
      </c>
      <c r="O38" s="219">
        <f t="shared" si="59"/>
        <v>860</v>
      </c>
      <c r="P38" s="219">
        <f t="shared" si="60"/>
        <v>170</v>
      </c>
      <c r="Q38" s="219">
        <f t="shared" si="61"/>
        <v>690</v>
      </c>
      <c r="R38" s="220">
        <f t="shared" si="62"/>
        <v>306</v>
      </c>
      <c r="S38" s="221">
        <v>11</v>
      </c>
      <c r="T38" s="221">
        <v>295</v>
      </c>
      <c r="U38" s="220">
        <f t="shared" si="63"/>
        <v>350</v>
      </c>
      <c r="V38" s="221">
        <v>99</v>
      </c>
      <c r="W38" s="221">
        <v>251</v>
      </c>
      <c r="X38" s="220">
        <f t="shared" si="64"/>
        <v>144</v>
      </c>
      <c r="Y38" s="221">
        <v>39</v>
      </c>
      <c r="Z38" s="221">
        <v>105</v>
      </c>
      <c r="AA38" s="220">
        <f t="shared" si="65"/>
        <v>60</v>
      </c>
      <c r="AB38" s="221">
        <v>21</v>
      </c>
      <c r="AC38" s="221">
        <v>39</v>
      </c>
      <c r="AD38" s="220">
        <f t="shared" si="66"/>
        <v>8</v>
      </c>
      <c r="AE38" s="221"/>
      <c r="AF38" s="221">
        <v>8</v>
      </c>
      <c r="AG38" s="220">
        <f t="shared" si="67"/>
        <v>3</v>
      </c>
      <c r="AH38" s="221"/>
      <c r="AI38" s="221">
        <v>3</v>
      </c>
      <c r="AJ38" s="220">
        <f t="shared" si="68"/>
        <v>556</v>
      </c>
      <c r="AK38" s="221">
        <v>103</v>
      </c>
      <c r="AL38" s="221">
        <v>453</v>
      </c>
    </row>
    <row r="39" spans="1:38" ht="13.5" customHeight="1">
      <c r="A39" s="45" t="s">
        <v>57</v>
      </c>
      <c r="B39" s="43" t="s">
        <v>116</v>
      </c>
      <c r="C39" s="219">
        <f t="shared" ref="C39:AL39" si="69">+C40+C41+C42+C43+C44+C45+C46+C47+C48</f>
        <v>24512</v>
      </c>
      <c r="D39" s="219">
        <f t="shared" si="69"/>
        <v>4669</v>
      </c>
      <c r="E39" s="219">
        <f t="shared" si="69"/>
        <v>19843</v>
      </c>
      <c r="F39" s="219">
        <f t="shared" si="69"/>
        <v>357</v>
      </c>
      <c r="G39" s="219">
        <f t="shared" si="69"/>
        <v>138</v>
      </c>
      <c r="H39" s="219">
        <f t="shared" si="69"/>
        <v>219</v>
      </c>
      <c r="I39" s="219">
        <f t="shared" si="69"/>
        <v>703</v>
      </c>
      <c r="J39" s="219">
        <f t="shared" si="69"/>
        <v>151</v>
      </c>
      <c r="K39" s="219">
        <f t="shared" si="69"/>
        <v>552</v>
      </c>
      <c r="L39" s="219">
        <f t="shared" si="69"/>
        <v>368</v>
      </c>
      <c r="M39" s="219">
        <f t="shared" si="69"/>
        <v>96</v>
      </c>
      <c r="N39" s="219">
        <f t="shared" si="69"/>
        <v>272</v>
      </c>
      <c r="O39" s="219">
        <f t="shared" si="69"/>
        <v>17061</v>
      </c>
      <c r="P39" s="219">
        <f t="shared" si="69"/>
        <v>2693</v>
      </c>
      <c r="Q39" s="219">
        <f t="shared" si="69"/>
        <v>14368</v>
      </c>
      <c r="R39" s="219">
        <f t="shared" si="69"/>
        <v>5789</v>
      </c>
      <c r="S39" s="219">
        <f t="shared" si="69"/>
        <v>207</v>
      </c>
      <c r="T39" s="219">
        <f t="shared" si="69"/>
        <v>5582</v>
      </c>
      <c r="U39" s="219">
        <f t="shared" si="69"/>
        <v>5407</v>
      </c>
      <c r="V39" s="219">
        <f t="shared" si="69"/>
        <v>1180</v>
      </c>
      <c r="W39" s="219">
        <f t="shared" si="69"/>
        <v>4227</v>
      </c>
      <c r="X39" s="219">
        <f t="shared" si="69"/>
        <v>2281</v>
      </c>
      <c r="Y39" s="219">
        <f t="shared" si="69"/>
        <v>512</v>
      </c>
      <c r="Z39" s="219">
        <f t="shared" si="69"/>
        <v>1769</v>
      </c>
      <c r="AA39" s="219">
        <f t="shared" si="69"/>
        <v>3584</v>
      </c>
      <c r="AB39" s="219">
        <f t="shared" si="69"/>
        <v>794</v>
      </c>
      <c r="AC39" s="219">
        <f t="shared" si="69"/>
        <v>2790</v>
      </c>
      <c r="AD39" s="219">
        <f t="shared" si="69"/>
        <v>223</v>
      </c>
      <c r="AE39" s="219">
        <f t="shared" si="69"/>
        <v>23</v>
      </c>
      <c r="AF39" s="219">
        <f t="shared" si="69"/>
        <v>200</v>
      </c>
      <c r="AG39" s="219">
        <f t="shared" si="69"/>
        <v>80</v>
      </c>
      <c r="AH39" s="219">
        <f t="shared" si="69"/>
        <v>8</v>
      </c>
      <c r="AI39" s="219">
        <f t="shared" si="69"/>
        <v>72</v>
      </c>
      <c r="AJ39" s="219">
        <f t="shared" si="69"/>
        <v>5720</v>
      </c>
      <c r="AK39" s="219">
        <f t="shared" si="69"/>
        <v>1560</v>
      </c>
      <c r="AL39" s="219">
        <f t="shared" si="69"/>
        <v>4160</v>
      </c>
    </row>
    <row r="40" spans="1:38" ht="13.5" customHeight="1">
      <c r="A40" s="51" t="s">
        <v>58</v>
      </c>
      <c r="B40" s="43" t="s">
        <v>117</v>
      </c>
      <c r="C40" s="219">
        <f t="shared" ref="C40:C51" si="70">+D40+E40</f>
        <v>481</v>
      </c>
      <c r="D40" s="219">
        <f t="shared" ref="D40:D51" si="71">+G40+J40+M40+P40+AE40+AH40+AK40</f>
        <v>78</v>
      </c>
      <c r="E40" s="219">
        <f t="shared" ref="E40:E51" si="72">+H40+K40+N40+Q40+AF40+AI40+AL40</f>
        <v>403</v>
      </c>
      <c r="F40" s="220">
        <f t="shared" ref="F40:F51" si="73">+G40+H40</f>
        <v>4</v>
      </c>
      <c r="G40" s="221"/>
      <c r="H40" s="221">
        <v>4</v>
      </c>
      <c r="I40" s="220">
        <f t="shared" ref="I40:I51" si="74">+J40+K40</f>
        <v>10</v>
      </c>
      <c r="J40" s="221">
        <v>2</v>
      </c>
      <c r="K40" s="221">
        <v>8</v>
      </c>
      <c r="L40" s="220">
        <f t="shared" ref="L40:L51" si="75">+M40+N40</f>
        <v>6</v>
      </c>
      <c r="M40" s="221"/>
      <c r="N40" s="221">
        <v>6</v>
      </c>
      <c r="O40" s="219">
        <f t="shared" ref="O40:O51" si="76">+P40+Q40</f>
        <v>329</v>
      </c>
      <c r="P40" s="219">
        <f t="shared" ref="P40:P51" si="77">+S40+V40+Y40+AB40</f>
        <v>42</v>
      </c>
      <c r="Q40" s="219">
        <f t="shared" ref="Q40:Q51" si="78">+T40+W40+Z40+AC40</f>
        <v>287</v>
      </c>
      <c r="R40" s="220">
        <f t="shared" ref="R40:R51" si="79">+S40+T40</f>
        <v>91</v>
      </c>
      <c r="S40" s="221">
        <v>1</v>
      </c>
      <c r="T40" s="221">
        <v>90</v>
      </c>
      <c r="U40" s="220">
        <f t="shared" ref="U40:U51" si="80">+V40+W40</f>
        <v>147</v>
      </c>
      <c r="V40" s="221">
        <v>23</v>
      </c>
      <c r="W40" s="221">
        <v>124</v>
      </c>
      <c r="X40" s="220">
        <f t="shared" ref="X40:X51" si="81">+Y40+Z40</f>
        <v>88</v>
      </c>
      <c r="Y40" s="221">
        <v>18</v>
      </c>
      <c r="Z40" s="221">
        <v>70</v>
      </c>
      <c r="AA40" s="220">
        <f t="shared" ref="AA40:AA51" si="82">+AB40+AC40</f>
        <v>3</v>
      </c>
      <c r="AB40" s="221"/>
      <c r="AC40" s="221">
        <v>3</v>
      </c>
      <c r="AD40" s="220">
        <f t="shared" ref="AD40:AD51" si="83">+AE40+AF40</f>
        <v>4</v>
      </c>
      <c r="AE40" s="221"/>
      <c r="AF40" s="221">
        <v>4</v>
      </c>
      <c r="AG40" s="220">
        <f t="shared" ref="AG40:AG51" si="84">+AH40+AI40</f>
        <v>3</v>
      </c>
      <c r="AH40" s="221">
        <v>1</v>
      </c>
      <c r="AI40" s="221">
        <v>2</v>
      </c>
      <c r="AJ40" s="220">
        <f t="shared" ref="AJ40:AJ51" si="85">+AK40+AL40</f>
        <v>125</v>
      </c>
      <c r="AK40" s="221">
        <v>33</v>
      </c>
      <c r="AL40" s="221">
        <v>92</v>
      </c>
    </row>
    <row r="41" spans="1:38" ht="13.5" customHeight="1">
      <c r="A41" s="51" t="s">
        <v>59</v>
      </c>
      <c r="B41" s="43" t="s">
        <v>118</v>
      </c>
      <c r="C41" s="219">
        <f t="shared" si="70"/>
        <v>76</v>
      </c>
      <c r="D41" s="219">
        <f t="shared" si="71"/>
        <v>15</v>
      </c>
      <c r="E41" s="219">
        <f t="shared" si="72"/>
        <v>61</v>
      </c>
      <c r="F41" s="220">
        <f t="shared" si="73"/>
        <v>1</v>
      </c>
      <c r="G41" s="221">
        <v>1</v>
      </c>
      <c r="H41" s="221"/>
      <c r="I41" s="220">
        <f t="shared" si="74"/>
        <v>2</v>
      </c>
      <c r="J41" s="221"/>
      <c r="K41" s="221">
        <v>2</v>
      </c>
      <c r="L41" s="220">
        <f t="shared" si="75"/>
        <v>2</v>
      </c>
      <c r="M41" s="221"/>
      <c r="N41" s="221">
        <v>2</v>
      </c>
      <c r="O41" s="219">
        <f t="shared" si="76"/>
        <v>41</v>
      </c>
      <c r="P41" s="219">
        <f t="shared" si="77"/>
        <v>6</v>
      </c>
      <c r="Q41" s="219">
        <f t="shared" si="78"/>
        <v>35</v>
      </c>
      <c r="R41" s="220">
        <f t="shared" si="79"/>
        <v>17</v>
      </c>
      <c r="S41" s="221">
        <v>1</v>
      </c>
      <c r="T41" s="221">
        <v>16</v>
      </c>
      <c r="U41" s="220">
        <f t="shared" si="80"/>
        <v>14</v>
      </c>
      <c r="V41" s="221">
        <v>3</v>
      </c>
      <c r="W41" s="221">
        <v>11</v>
      </c>
      <c r="X41" s="220">
        <f t="shared" si="81"/>
        <v>9</v>
      </c>
      <c r="Y41" s="221">
        <v>1</v>
      </c>
      <c r="Z41" s="221">
        <v>8</v>
      </c>
      <c r="AA41" s="220">
        <f t="shared" si="82"/>
        <v>1</v>
      </c>
      <c r="AB41" s="221">
        <v>1</v>
      </c>
      <c r="AC41" s="221"/>
      <c r="AD41" s="220">
        <f t="shared" si="83"/>
        <v>1</v>
      </c>
      <c r="AE41" s="221"/>
      <c r="AF41" s="221">
        <v>1</v>
      </c>
      <c r="AG41" s="220">
        <f t="shared" si="84"/>
        <v>1</v>
      </c>
      <c r="AH41" s="221"/>
      <c r="AI41" s="221">
        <v>1</v>
      </c>
      <c r="AJ41" s="220">
        <f t="shared" si="85"/>
        <v>28</v>
      </c>
      <c r="AK41" s="221">
        <v>8</v>
      </c>
      <c r="AL41" s="221">
        <v>20</v>
      </c>
    </row>
    <row r="42" spans="1:38" ht="13.5" customHeight="1">
      <c r="A42" s="51" t="s">
        <v>60</v>
      </c>
      <c r="B42" s="43" t="s">
        <v>119</v>
      </c>
      <c r="C42" s="219">
        <f t="shared" si="70"/>
        <v>3718</v>
      </c>
      <c r="D42" s="219">
        <f t="shared" si="71"/>
        <v>667</v>
      </c>
      <c r="E42" s="219">
        <f t="shared" si="72"/>
        <v>3051</v>
      </c>
      <c r="F42" s="220">
        <f t="shared" si="73"/>
        <v>57</v>
      </c>
      <c r="G42" s="221">
        <v>26</v>
      </c>
      <c r="H42" s="221">
        <v>31</v>
      </c>
      <c r="I42" s="220">
        <f t="shared" si="74"/>
        <v>100</v>
      </c>
      <c r="J42" s="221">
        <v>22</v>
      </c>
      <c r="K42" s="221">
        <v>78</v>
      </c>
      <c r="L42" s="220">
        <f t="shared" si="75"/>
        <v>48</v>
      </c>
      <c r="M42" s="221">
        <v>13</v>
      </c>
      <c r="N42" s="221">
        <v>35</v>
      </c>
      <c r="O42" s="219">
        <f t="shared" si="76"/>
        <v>2767</v>
      </c>
      <c r="P42" s="219">
        <f t="shared" si="77"/>
        <v>409</v>
      </c>
      <c r="Q42" s="219">
        <f t="shared" si="78"/>
        <v>2358</v>
      </c>
      <c r="R42" s="220">
        <f t="shared" si="79"/>
        <v>930</v>
      </c>
      <c r="S42" s="221">
        <v>31</v>
      </c>
      <c r="T42" s="221">
        <v>899</v>
      </c>
      <c r="U42" s="220">
        <f t="shared" si="80"/>
        <v>874</v>
      </c>
      <c r="V42" s="221">
        <v>179</v>
      </c>
      <c r="W42" s="221">
        <v>695</v>
      </c>
      <c r="X42" s="220">
        <f t="shared" si="81"/>
        <v>407</v>
      </c>
      <c r="Y42" s="221">
        <v>75</v>
      </c>
      <c r="Z42" s="221">
        <v>332</v>
      </c>
      <c r="AA42" s="220">
        <f t="shared" si="82"/>
        <v>556</v>
      </c>
      <c r="AB42" s="221">
        <v>124</v>
      </c>
      <c r="AC42" s="221">
        <v>432</v>
      </c>
      <c r="AD42" s="220">
        <f t="shared" si="83"/>
        <v>31</v>
      </c>
      <c r="AE42" s="221">
        <v>2</v>
      </c>
      <c r="AF42" s="221">
        <v>29</v>
      </c>
      <c r="AG42" s="220">
        <f t="shared" si="84"/>
        <v>15</v>
      </c>
      <c r="AH42" s="221">
        <v>3</v>
      </c>
      <c r="AI42" s="221">
        <v>12</v>
      </c>
      <c r="AJ42" s="220">
        <f t="shared" si="85"/>
        <v>700</v>
      </c>
      <c r="AK42" s="221">
        <v>192</v>
      </c>
      <c r="AL42" s="221">
        <v>508</v>
      </c>
    </row>
    <row r="43" spans="1:38" ht="13.5" customHeight="1">
      <c r="A43" s="51" t="s">
        <v>61</v>
      </c>
      <c r="B43" s="43" t="s">
        <v>120</v>
      </c>
      <c r="C43" s="219">
        <f t="shared" si="70"/>
        <v>5999</v>
      </c>
      <c r="D43" s="219">
        <f t="shared" si="71"/>
        <v>1163</v>
      </c>
      <c r="E43" s="219">
        <f t="shared" si="72"/>
        <v>4836</v>
      </c>
      <c r="F43" s="220">
        <f t="shared" si="73"/>
        <v>83</v>
      </c>
      <c r="G43" s="221">
        <v>37</v>
      </c>
      <c r="H43" s="221">
        <v>46</v>
      </c>
      <c r="I43" s="220">
        <f t="shared" si="74"/>
        <v>150</v>
      </c>
      <c r="J43" s="221">
        <v>24</v>
      </c>
      <c r="K43" s="221">
        <v>126</v>
      </c>
      <c r="L43" s="220">
        <f t="shared" si="75"/>
        <v>89</v>
      </c>
      <c r="M43" s="221">
        <v>29</v>
      </c>
      <c r="N43" s="221">
        <v>60</v>
      </c>
      <c r="O43" s="219">
        <f t="shared" si="76"/>
        <v>4220</v>
      </c>
      <c r="P43" s="219">
        <f t="shared" si="77"/>
        <v>696</v>
      </c>
      <c r="Q43" s="219">
        <f t="shared" si="78"/>
        <v>3524</v>
      </c>
      <c r="R43" s="220">
        <f t="shared" si="79"/>
        <v>1416</v>
      </c>
      <c r="S43" s="221">
        <v>57</v>
      </c>
      <c r="T43" s="221">
        <v>1359</v>
      </c>
      <c r="U43" s="220">
        <f t="shared" si="80"/>
        <v>1435</v>
      </c>
      <c r="V43" s="221">
        <v>321</v>
      </c>
      <c r="W43" s="221">
        <v>1114</v>
      </c>
      <c r="X43" s="220">
        <f t="shared" si="81"/>
        <v>626</v>
      </c>
      <c r="Y43" s="221">
        <v>134</v>
      </c>
      <c r="Z43" s="221">
        <v>492</v>
      </c>
      <c r="AA43" s="220">
        <f t="shared" si="82"/>
        <v>743</v>
      </c>
      <c r="AB43" s="221">
        <v>184</v>
      </c>
      <c r="AC43" s="221">
        <v>559</v>
      </c>
      <c r="AD43" s="220">
        <f t="shared" si="83"/>
        <v>54</v>
      </c>
      <c r="AE43" s="221">
        <v>7</v>
      </c>
      <c r="AF43" s="221">
        <v>47</v>
      </c>
      <c r="AG43" s="220">
        <f t="shared" si="84"/>
        <v>13</v>
      </c>
      <c r="AH43" s="221">
        <v>2</v>
      </c>
      <c r="AI43" s="221">
        <v>11</v>
      </c>
      <c r="AJ43" s="220">
        <f t="shared" si="85"/>
        <v>1390</v>
      </c>
      <c r="AK43" s="221">
        <v>368</v>
      </c>
      <c r="AL43" s="221">
        <v>1022</v>
      </c>
    </row>
    <row r="44" spans="1:38" ht="13.5" customHeight="1">
      <c r="A44" s="51" t="s">
        <v>62</v>
      </c>
      <c r="B44" s="43" t="s">
        <v>121</v>
      </c>
      <c r="C44" s="219">
        <f t="shared" si="70"/>
        <v>670</v>
      </c>
      <c r="D44" s="219">
        <f t="shared" si="71"/>
        <v>129</v>
      </c>
      <c r="E44" s="219">
        <f t="shared" si="72"/>
        <v>541</v>
      </c>
      <c r="F44" s="220">
        <f t="shared" si="73"/>
        <v>9</v>
      </c>
      <c r="G44" s="221">
        <v>4</v>
      </c>
      <c r="H44" s="221">
        <v>5</v>
      </c>
      <c r="I44" s="220">
        <f t="shared" si="74"/>
        <v>18</v>
      </c>
      <c r="J44" s="221">
        <v>6</v>
      </c>
      <c r="K44" s="221">
        <v>12</v>
      </c>
      <c r="L44" s="220">
        <f t="shared" si="75"/>
        <v>9</v>
      </c>
      <c r="M44" s="221">
        <v>1</v>
      </c>
      <c r="N44" s="221">
        <v>8</v>
      </c>
      <c r="O44" s="219">
        <f t="shared" si="76"/>
        <v>410</v>
      </c>
      <c r="P44" s="219">
        <f t="shared" si="77"/>
        <v>56</v>
      </c>
      <c r="Q44" s="219">
        <f t="shared" si="78"/>
        <v>354</v>
      </c>
      <c r="R44" s="220">
        <f t="shared" si="79"/>
        <v>136</v>
      </c>
      <c r="S44" s="221"/>
      <c r="T44" s="221">
        <v>136</v>
      </c>
      <c r="U44" s="220">
        <f t="shared" si="80"/>
        <v>98</v>
      </c>
      <c r="V44" s="221">
        <v>25</v>
      </c>
      <c r="W44" s="221">
        <v>73</v>
      </c>
      <c r="X44" s="220">
        <f t="shared" si="81"/>
        <v>28</v>
      </c>
      <c r="Y44" s="221">
        <v>8</v>
      </c>
      <c r="Z44" s="221">
        <v>20</v>
      </c>
      <c r="AA44" s="220">
        <f t="shared" si="82"/>
        <v>148</v>
      </c>
      <c r="AB44" s="221">
        <v>23</v>
      </c>
      <c r="AC44" s="221">
        <v>125</v>
      </c>
      <c r="AD44" s="220">
        <f t="shared" si="83"/>
        <v>3</v>
      </c>
      <c r="AE44" s="221"/>
      <c r="AF44" s="221">
        <v>3</v>
      </c>
      <c r="AG44" s="220">
        <f t="shared" si="84"/>
        <v>1</v>
      </c>
      <c r="AH44" s="221"/>
      <c r="AI44" s="221">
        <v>1</v>
      </c>
      <c r="AJ44" s="220">
        <f t="shared" si="85"/>
        <v>220</v>
      </c>
      <c r="AK44" s="221">
        <v>62</v>
      </c>
      <c r="AL44" s="221">
        <v>158</v>
      </c>
    </row>
    <row r="45" spans="1:38" ht="13.5" customHeight="1">
      <c r="A45" s="51" t="s">
        <v>63</v>
      </c>
      <c r="B45" s="43" t="s">
        <v>122</v>
      </c>
      <c r="C45" s="219">
        <f t="shared" si="70"/>
        <v>3606</v>
      </c>
      <c r="D45" s="219">
        <f t="shared" si="71"/>
        <v>635</v>
      </c>
      <c r="E45" s="219">
        <f t="shared" si="72"/>
        <v>2971</v>
      </c>
      <c r="F45" s="220">
        <f t="shared" si="73"/>
        <v>36</v>
      </c>
      <c r="G45" s="221">
        <v>15</v>
      </c>
      <c r="H45" s="221">
        <v>21</v>
      </c>
      <c r="I45" s="220">
        <f t="shared" si="74"/>
        <v>97</v>
      </c>
      <c r="J45" s="221">
        <v>14</v>
      </c>
      <c r="K45" s="221">
        <v>83</v>
      </c>
      <c r="L45" s="220">
        <f t="shared" si="75"/>
        <v>49</v>
      </c>
      <c r="M45" s="221">
        <v>16</v>
      </c>
      <c r="N45" s="221">
        <v>33</v>
      </c>
      <c r="O45" s="219">
        <f t="shared" si="76"/>
        <v>2530</v>
      </c>
      <c r="P45" s="219">
        <f t="shared" si="77"/>
        <v>352</v>
      </c>
      <c r="Q45" s="219">
        <f t="shared" si="78"/>
        <v>2178</v>
      </c>
      <c r="R45" s="220">
        <f t="shared" si="79"/>
        <v>886</v>
      </c>
      <c r="S45" s="221">
        <v>22</v>
      </c>
      <c r="T45" s="221">
        <v>864</v>
      </c>
      <c r="U45" s="220">
        <f t="shared" si="80"/>
        <v>695</v>
      </c>
      <c r="V45" s="221">
        <v>140</v>
      </c>
      <c r="W45" s="221">
        <v>555</v>
      </c>
      <c r="X45" s="220">
        <f t="shared" si="81"/>
        <v>81</v>
      </c>
      <c r="Y45" s="221">
        <v>16</v>
      </c>
      <c r="Z45" s="221">
        <v>65</v>
      </c>
      <c r="AA45" s="220">
        <f t="shared" si="82"/>
        <v>868</v>
      </c>
      <c r="AB45" s="221">
        <v>174</v>
      </c>
      <c r="AC45" s="221">
        <v>694</v>
      </c>
      <c r="AD45" s="220">
        <f t="shared" si="83"/>
        <v>26</v>
      </c>
      <c r="AE45" s="221">
        <v>4</v>
      </c>
      <c r="AF45" s="221">
        <v>22</v>
      </c>
      <c r="AG45" s="220">
        <f t="shared" si="84"/>
        <v>10</v>
      </c>
      <c r="AH45" s="221"/>
      <c r="AI45" s="221">
        <v>10</v>
      </c>
      <c r="AJ45" s="220">
        <f t="shared" si="85"/>
        <v>858</v>
      </c>
      <c r="AK45" s="221">
        <v>234</v>
      </c>
      <c r="AL45" s="221">
        <v>624</v>
      </c>
    </row>
    <row r="46" spans="1:38" ht="13.5" customHeight="1">
      <c r="A46" s="51" t="s">
        <v>64</v>
      </c>
      <c r="B46" s="43" t="s">
        <v>123</v>
      </c>
      <c r="C46" s="219">
        <f t="shared" si="70"/>
        <v>3626</v>
      </c>
      <c r="D46" s="219">
        <f t="shared" si="71"/>
        <v>758</v>
      </c>
      <c r="E46" s="219">
        <f t="shared" si="72"/>
        <v>2868</v>
      </c>
      <c r="F46" s="220">
        <f t="shared" si="73"/>
        <v>61</v>
      </c>
      <c r="G46" s="221">
        <v>24</v>
      </c>
      <c r="H46" s="221">
        <v>37</v>
      </c>
      <c r="I46" s="220">
        <f t="shared" si="74"/>
        <v>106</v>
      </c>
      <c r="J46" s="221">
        <v>21</v>
      </c>
      <c r="K46" s="221">
        <v>85</v>
      </c>
      <c r="L46" s="220">
        <f t="shared" si="75"/>
        <v>55</v>
      </c>
      <c r="M46" s="221">
        <v>11</v>
      </c>
      <c r="N46" s="221">
        <v>44</v>
      </c>
      <c r="O46" s="219">
        <f t="shared" si="76"/>
        <v>2488</v>
      </c>
      <c r="P46" s="219">
        <f t="shared" si="77"/>
        <v>443</v>
      </c>
      <c r="Q46" s="219">
        <f t="shared" si="78"/>
        <v>2045</v>
      </c>
      <c r="R46" s="220">
        <f t="shared" si="79"/>
        <v>765</v>
      </c>
      <c r="S46" s="221">
        <v>28</v>
      </c>
      <c r="T46" s="221">
        <v>737</v>
      </c>
      <c r="U46" s="220">
        <f t="shared" si="80"/>
        <v>783</v>
      </c>
      <c r="V46" s="221">
        <v>188</v>
      </c>
      <c r="W46" s="221">
        <v>595</v>
      </c>
      <c r="X46" s="220">
        <f t="shared" si="81"/>
        <v>428</v>
      </c>
      <c r="Y46" s="221">
        <v>108</v>
      </c>
      <c r="Z46" s="221">
        <v>320</v>
      </c>
      <c r="AA46" s="220">
        <f t="shared" si="82"/>
        <v>512</v>
      </c>
      <c r="AB46" s="221">
        <v>119</v>
      </c>
      <c r="AC46" s="221">
        <v>393</v>
      </c>
      <c r="AD46" s="220">
        <f t="shared" si="83"/>
        <v>36</v>
      </c>
      <c r="AE46" s="221">
        <v>2</v>
      </c>
      <c r="AF46" s="221">
        <v>34</v>
      </c>
      <c r="AG46" s="220">
        <f t="shared" si="84"/>
        <v>12</v>
      </c>
      <c r="AH46" s="221"/>
      <c r="AI46" s="221">
        <v>12</v>
      </c>
      <c r="AJ46" s="220">
        <f t="shared" si="85"/>
        <v>868</v>
      </c>
      <c r="AK46" s="221">
        <v>257</v>
      </c>
      <c r="AL46" s="221">
        <v>611</v>
      </c>
    </row>
    <row r="47" spans="1:38" ht="13.5" customHeight="1">
      <c r="A47" s="51" t="s">
        <v>65</v>
      </c>
      <c r="B47" s="43" t="s">
        <v>124</v>
      </c>
      <c r="C47" s="219">
        <f t="shared" si="70"/>
        <v>1729</v>
      </c>
      <c r="D47" s="219">
        <f t="shared" si="71"/>
        <v>316</v>
      </c>
      <c r="E47" s="219">
        <f t="shared" si="72"/>
        <v>1413</v>
      </c>
      <c r="F47" s="220">
        <f t="shared" si="73"/>
        <v>27</v>
      </c>
      <c r="G47" s="221">
        <v>8</v>
      </c>
      <c r="H47" s="221">
        <v>19</v>
      </c>
      <c r="I47" s="220">
        <f t="shared" si="74"/>
        <v>56</v>
      </c>
      <c r="J47" s="221">
        <v>13</v>
      </c>
      <c r="K47" s="221">
        <v>43</v>
      </c>
      <c r="L47" s="220">
        <f t="shared" si="75"/>
        <v>24</v>
      </c>
      <c r="M47" s="221">
        <v>5</v>
      </c>
      <c r="N47" s="221">
        <v>19</v>
      </c>
      <c r="O47" s="219">
        <f t="shared" si="76"/>
        <v>1157</v>
      </c>
      <c r="P47" s="219">
        <f t="shared" si="77"/>
        <v>161</v>
      </c>
      <c r="Q47" s="219">
        <f t="shared" si="78"/>
        <v>996</v>
      </c>
      <c r="R47" s="220">
        <f t="shared" si="79"/>
        <v>384</v>
      </c>
      <c r="S47" s="221">
        <v>9</v>
      </c>
      <c r="T47" s="221">
        <v>375</v>
      </c>
      <c r="U47" s="220">
        <f t="shared" si="80"/>
        <v>410</v>
      </c>
      <c r="V47" s="221">
        <v>80</v>
      </c>
      <c r="W47" s="221">
        <v>330</v>
      </c>
      <c r="X47" s="220">
        <f t="shared" si="81"/>
        <v>198</v>
      </c>
      <c r="Y47" s="221">
        <v>38</v>
      </c>
      <c r="Z47" s="221">
        <v>160</v>
      </c>
      <c r="AA47" s="220">
        <f t="shared" si="82"/>
        <v>165</v>
      </c>
      <c r="AB47" s="221">
        <v>34</v>
      </c>
      <c r="AC47" s="221">
        <v>131</v>
      </c>
      <c r="AD47" s="220">
        <f t="shared" si="83"/>
        <v>16</v>
      </c>
      <c r="AE47" s="221">
        <v>1</v>
      </c>
      <c r="AF47" s="221">
        <v>15</v>
      </c>
      <c r="AG47" s="220">
        <f t="shared" si="84"/>
        <v>7</v>
      </c>
      <c r="AH47" s="221"/>
      <c r="AI47" s="221">
        <v>7</v>
      </c>
      <c r="AJ47" s="220">
        <f t="shared" si="85"/>
        <v>442</v>
      </c>
      <c r="AK47" s="221">
        <v>128</v>
      </c>
      <c r="AL47" s="221">
        <v>314</v>
      </c>
    </row>
    <row r="48" spans="1:38" ht="13.5" customHeight="1">
      <c r="A48" s="51" t="s">
        <v>66</v>
      </c>
      <c r="B48" s="43" t="s">
        <v>125</v>
      </c>
      <c r="C48" s="219">
        <f t="shared" si="70"/>
        <v>4607</v>
      </c>
      <c r="D48" s="219">
        <f t="shared" si="71"/>
        <v>908</v>
      </c>
      <c r="E48" s="219">
        <f t="shared" si="72"/>
        <v>3699</v>
      </c>
      <c r="F48" s="220">
        <f t="shared" si="73"/>
        <v>79</v>
      </c>
      <c r="G48" s="221">
        <v>23</v>
      </c>
      <c r="H48" s="221">
        <v>56</v>
      </c>
      <c r="I48" s="220">
        <f t="shared" si="74"/>
        <v>164</v>
      </c>
      <c r="J48" s="221">
        <v>49</v>
      </c>
      <c r="K48" s="221">
        <v>115</v>
      </c>
      <c r="L48" s="220">
        <f t="shared" si="75"/>
        <v>86</v>
      </c>
      <c r="M48" s="221">
        <v>21</v>
      </c>
      <c r="N48" s="221">
        <v>65</v>
      </c>
      <c r="O48" s="219">
        <f t="shared" si="76"/>
        <v>3119</v>
      </c>
      <c r="P48" s="219">
        <f t="shared" si="77"/>
        <v>528</v>
      </c>
      <c r="Q48" s="219">
        <f t="shared" si="78"/>
        <v>2591</v>
      </c>
      <c r="R48" s="220">
        <f t="shared" si="79"/>
        <v>1164</v>
      </c>
      <c r="S48" s="221">
        <v>58</v>
      </c>
      <c r="T48" s="221">
        <v>1106</v>
      </c>
      <c r="U48" s="220">
        <f t="shared" si="80"/>
        <v>951</v>
      </c>
      <c r="V48" s="221">
        <v>221</v>
      </c>
      <c r="W48" s="221">
        <v>730</v>
      </c>
      <c r="X48" s="220">
        <f t="shared" si="81"/>
        <v>416</v>
      </c>
      <c r="Y48" s="221">
        <v>114</v>
      </c>
      <c r="Z48" s="221">
        <v>302</v>
      </c>
      <c r="AA48" s="220">
        <f t="shared" si="82"/>
        <v>588</v>
      </c>
      <c r="AB48" s="221">
        <v>135</v>
      </c>
      <c r="AC48" s="221">
        <v>453</v>
      </c>
      <c r="AD48" s="220">
        <f t="shared" si="83"/>
        <v>52</v>
      </c>
      <c r="AE48" s="221">
        <v>7</v>
      </c>
      <c r="AF48" s="221">
        <v>45</v>
      </c>
      <c r="AG48" s="220">
        <f t="shared" si="84"/>
        <v>18</v>
      </c>
      <c r="AH48" s="221">
        <v>2</v>
      </c>
      <c r="AI48" s="221">
        <v>16</v>
      </c>
      <c r="AJ48" s="220">
        <f t="shared" si="85"/>
        <v>1089</v>
      </c>
      <c r="AK48" s="221">
        <v>278</v>
      </c>
      <c r="AL48" s="221">
        <v>811</v>
      </c>
    </row>
    <row r="49" spans="1:38" ht="13.5" customHeight="1">
      <c r="A49" s="51" t="s">
        <v>67</v>
      </c>
      <c r="B49" s="43" t="s">
        <v>126</v>
      </c>
      <c r="C49" s="219">
        <f t="shared" si="70"/>
        <v>179</v>
      </c>
      <c r="D49" s="219">
        <f t="shared" si="71"/>
        <v>44</v>
      </c>
      <c r="E49" s="219">
        <f t="shared" si="72"/>
        <v>135</v>
      </c>
      <c r="F49" s="220">
        <f t="shared" si="73"/>
        <v>4</v>
      </c>
      <c r="G49" s="220">
        <v>1</v>
      </c>
      <c r="H49" s="220">
        <v>3</v>
      </c>
      <c r="I49" s="220">
        <f t="shared" si="74"/>
        <v>9</v>
      </c>
      <c r="J49" s="220">
        <v>2</v>
      </c>
      <c r="K49" s="220">
        <v>7</v>
      </c>
      <c r="L49" s="220">
        <f t="shared" si="75"/>
        <v>4</v>
      </c>
      <c r="M49" s="220">
        <v>1</v>
      </c>
      <c r="N49" s="220">
        <v>3</v>
      </c>
      <c r="O49" s="219">
        <f t="shared" si="76"/>
        <v>114</v>
      </c>
      <c r="P49" s="219">
        <f t="shared" si="77"/>
        <v>26</v>
      </c>
      <c r="Q49" s="219">
        <f t="shared" si="78"/>
        <v>88</v>
      </c>
      <c r="R49" s="220">
        <f t="shared" si="79"/>
        <v>5</v>
      </c>
      <c r="S49" s="220"/>
      <c r="T49" s="220">
        <v>5</v>
      </c>
      <c r="U49" s="220">
        <f t="shared" si="80"/>
        <v>16</v>
      </c>
      <c r="V49" s="220">
        <v>6</v>
      </c>
      <c r="W49" s="220">
        <v>10</v>
      </c>
      <c r="X49" s="220">
        <f t="shared" si="81"/>
        <v>23</v>
      </c>
      <c r="Y49" s="220">
        <v>3</v>
      </c>
      <c r="Z49" s="220">
        <v>20</v>
      </c>
      <c r="AA49" s="220">
        <f t="shared" si="82"/>
        <v>70</v>
      </c>
      <c r="AB49" s="220">
        <v>17</v>
      </c>
      <c r="AC49" s="220">
        <v>53</v>
      </c>
      <c r="AD49" s="220">
        <f t="shared" si="83"/>
        <v>2</v>
      </c>
      <c r="AE49" s="220"/>
      <c r="AF49" s="220">
        <v>2</v>
      </c>
      <c r="AG49" s="220">
        <f t="shared" si="84"/>
        <v>1</v>
      </c>
      <c r="AH49" s="220"/>
      <c r="AI49" s="220">
        <v>1</v>
      </c>
      <c r="AJ49" s="220">
        <f t="shared" si="85"/>
        <v>45</v>
      </c>
      <c r="AK49" s="220">
        <v>14</v>
      </c>
      <c r="AL49" s="220">
        <v>31</v>
      </c>
    </row>
    <row r="50" spans="1:38" ht="13.5" customHeight="1">
      <c r="A50" s="139" t="s">
        <v>68</v>
      </c>
      <c r="B50" s="43" t="s">
        <v>127</v>
      </c>
      <c r="C50" s="219">
        <f t="shared" si="70"/>
        <v>53397</v>
      </c>
      <c r="D50" s="219">
        <f t="shared" si="71"/>
        <v>10995</v>
      </c>
      <c r="E50" s="219">
        <f t="shared" si="72"/>
        <v>42402</v>
      </c>
      <c r="F50" s="220">
        <f t="shared" si="73"/>
        <v>665</v>
      </c>
      <c r="G50" s="121">
        <v>271</v>
      </c>
      <c r="H50" s="121">
        <v>394</v>
      </c>
      <c r="I50" s="220">
        <f t="shared" si="74"/>
        <v>1485</v>
      </c>
      <c r="J50" s="121">
        <v>297</v>
      </c>
      <c r="K50" s="121">
        <v>1188</v>
      </c>
      <c r="L50" s="220">
        <f t="shared" si="75"/>
        <v>814</v>
      </c>
      <c r="M50" s="121">
        <v>203</v>
      </c>
      <c r="N50" s="121">
        <v>611</v>
      </c>
      <c r="O50" s="219">
        <f t="shared" si="76"/>
        <v>32728</v>
      </c>
      <c r="P50" s="219">
        <f t="shared" si="77"/>
        <v>5601</v>
      </c>
      <c r="Q50" s="219">
        <f t="shared" si="78"/>
        <v>27127</v>
      </c>
      <c r="R50" s="220">
        <f t="shared" si="79"/>
        <v>10653</v>
      </c>
      <c r="S50" s="121">
        <v>414</v>
      </c>
      <c r="T50" s="121">
        <v>10239</v>
      </c>
      <c r="U50" s="220">
        <f t="shared" si="80"/>
        <v>10526</v>
      </c>
      <c r="V50" s="121">
        <v>2529</v>
      </c>
      <c r="W50" s="121">
        <v>7997</v>
      </c>
      <c r="X50" s="220">
        <f t="shared" si="81"/>
        <v>4908</v>
      </c>
      <c r="Y50" s="121">
        <v>1154</v>
      </c>
      <c r="Z50" s="121">
        <v>3754</v>
      </c>
      <c r="AA50" s="220">
        <f t="shared" si="82"/>
        <v>6641</v>
      </c>
      <c r="AB50" s="121">
        <v>1504</v>
      </c>
      <c r="AC50" s="121">
        <v>5137</v>
      </c>
      <c r="AD50" s="220">
        <f t="shared" si="83"/>
        <v>327</v>
      </c>
      <c r="AE50" s="121">
        <v>27</v>
      </c>
      <c r="AF50" s="121">
        <v>300</v>
      </c>
      <c r="AG50" s="220">
        <f t="shared" si="84"/>
        <v>236</v>
      </c>
      <c r="AH50" s="121">
        <v>15</v>
      </c>
      <c r="AI50" s="121">
        <v>221</v>
      </c>
      <c r="AJ50" s="220">
        <f t="shared" si="85"/>
        <v>17142</v>
      </c>
      <c r="AK50" s="121">
        <v>4581</v>
      </c>
      <c r="AL50" s="121">
        <v>12561</v>
      </c>
    </row>
    <row r="51" spans="1:38" ht="13.5" customHeight="1">
      <c r="A51" s="139" t="s">
        <v>69</v>
      </c>
      <c r="B51" s="43" t="s">
        <v>128</v>
      </c>
      <c r="C51" s="219">
        <f t="shared" si="70"/>
        <v>7619</v>
      </c>
      <c r="D51" s="219">
        <f t="shared" si="71"/>
        <v>1658</v>
      </c>
      <c r="E51" s="219">
        <f t="shared" si="72"/>
        <v>5961</v>
      </c>
      <c r="F51" s="220">
        <f t="shared" si="73"/>
        <v>228</v>
      </c>
      <c r="G51" s="121">
        <v>88</v>
      </c>
      <c r="H51" s="121">
        <v>140</v>
      </c>
      <c r="I51" s="220">
        <f t="shared" si="74"/>
        <v>312</v>
      </c>
      <c r="J51" s="121">
        <v>76</v>
      </c>
      <c r="K51" s="121">
        <v>236</v>
      </c>
      <c r="L51" s="220">
        <f t="shared" si="75"/>
        <v>139</v>
      </c>
      <c r="M51" s="121">
        <v>33</v>
      </c>
      <c r="N51" s="121">
        <v>106</v>
      </c>
      <c r="O51" s="219">
        <f t="shared" si="76"/>
        <v>5042</v>
      </c>
      <c r="P51" s="219">
        <f t="shared" si="77"/>
        <v>1008</v>
      </c>
      <c r="Q51" s="219">
        <f t="shared" si="78"/>
        <v>4034</v>
      </c>
      <c r="R51" s="220">
        <f t="shared" si="79"/>
        <v>1783</v>
      </c>
      <c r="S51" s="121">
        <v>93</v>
      </c>
      <c r="T51" s="121">
        <v>1690</v>
      </c>
      <c r="U51" s="220">
        <f t="shared" si="80"/>
        <v>1524</v>
      </c>
      <c r="V51" s="121">
        <v>402</v>
      </c>
      <c r="W51" s="121">
        <v>1122</v>
      </c>
      <c r="X51" s="220">
        <f t="shared" si="81"/>
        <v>751</v>
      </c>
      <c r="Y51" s="121">
        <v>234</v>
      </c>
      <c r="Z51" s="121">
        <v>517</v>
      </c>
      <c r="AA51" s="220">
        <f t="shared" si="82"/>
        <v>984</v>
      </c>
      <c r="AB51" s="121">
        <v>279</v>
      </c>
      <c r="AC51" s="121">
        <v>705</v>
      </c>
      <c r="AD51" s="220">
        <f t="shared" si="83"/>
        <v>94</v>
      </c>
      <c r="AE51" s="121">
        <v>9</v>
      </c>
      <c r="AF51" s="121">
        <v>85</v>
      </c>
      <c r="AG51" s="220">
        <f t="shared" si="84"/>
        <v>15</v>
      </c>
      <c r="AH51" s="121">
        <v>3</v>
      </c>
      <c r="AI51" s="121">
        <v>12</v>
      </c>
      <c r="AJ51" s="220">
        <f t="shared" si="85"/>
        <v>1789</v>
      </c>
      <c r="AK51" s="121">
        <v>441</v>
      </c>
      <c r="AL51" s="121">
        <v>1348</v>
      </c>
    </row>
    <row r="52" spans="1:38" ht="12.95" customHeight="1">
      <c r="A52" s="394" t="s">
        <v>70</v>
      </c>
      <c r="B52" s="394"/>
      <c r="C52" s="54" t="s">
        <v>153</v>
      </c>
      <c r="D52" s="55"/>
      <c r="E52" s="56"/>
      <c r="F52" s="56"/>
      <c r="G52" s="56"/>
      <c r="H52" s="56"/>
      <c r="I52" s="57"/>
      <c r="J52" s="57"/>
      <c r="K52" s="57"/>
      <c r="L52" s="5"/>
    </row>
    <row r="53" spans="1:38" ht="24" customHeight="1">
      <c r="A53" s="395"/>
      <c r="B53" s="395"/>
      <c r="C53" s="323" t="s">
        <v>255</v>
      </c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62"/>
      <c r="AD53" s="62"/>
      <c r="AE53" s="62"/>
    </row>
    <row r="54" spans="1:38" ht="12.95" customHeight="1">
      <c r="A54" s="344"/>
      <c r="B54" s="34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38" ht="12.95" customHeight="1">
      <c r="A55" s="344"/>
      <c r="B55" s="34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38" s="5" customFormat="1"/>
    <row r="57" spans="1:38" s="5" customFormat="1">
      <c r="AD57" s="6"/>
      <c r="AE57" s="6"/>
      <c r="AF57" s="6"/>
      <c r="AG57" s="6"/>
      <c r="AH57" s="6"/>
      <c r="AI57" s="6"/>
    </row>
    <row r="58" spans="1:38" s="5" customFormat="1"/>
    <row r="59" spans="1:38" s="5" customFormat="1">
      <c r="AD59" s="6"/>
      <c r="AE59" s="6"/>
      <c r="AF59" s="6"/>
      <c r="AG59" s="6"/>
      <c r="AH59" s="6"/>
      <c r="AI59" s="6"/>
    </row>
    <row r="60" spans="1:38" s="5" customFormat="1"/>
    <row r="61" spans="1:38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</sheetData>
  <mergeCells count="18">
    <mergeCell ref="AA10:AC10"/>
    <mergeCell ref="C53:AB53"/>
    <mergeCell ref="AD9:AF10"/>
    <mergeCell ref="AG9:AI10"/>
    <mergeCell ref="AJ9:AL10"/>
    <mergeCell ref="F9:H10"/>
    <mergeCell ref="I9:K10"/>
    <mergeCell ref="L9:N10"/>
    <mergeCell ref="O9:Q10"/>
    <mergeCell ref="R9:AC9"/>
    <mergeCell ref="R10:T10"/>
    <mergeCell ref="U10:W10"/>
    <mergeCell ref="X10:Z10"/>
    <mergeCell ref="A52:B53"/>
    <mergeCell ref="A54:B55"/>
    <mergeCell ref="A9:A11"/>
    <mergeCell ref="B9:B11"/>
    <mergeCell ref="C9:E10"/>
  </mergeCells>
  <pageMargins left="0.35" right="0.25" top="0.48" bottom="0.17" header="0.3" footer="0.17"/>
  <pageSetup scale="65" orientation="landscape" r:id="rId1"/>
  <rowBreaks count="1" manualBreakCount="1">
    <brk id="61" max="16383" man="1"/>
  </rowBreaks>
  <colBreaks count="1" manualBreakCount="1">
    <brk id="28" max="7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R69"/>
  <sheetViews>
    <sheetView zoomScaleNormal="100" workbookViewId="0">
      <selection activeCell="O65" sqref="O65"/>
    </sheetView>
  </sheetViews>
  <sheetFormatPr defaultColWidth="3.85546875" defaultRowHeight="11.25"/>
  <cols>
    <col min="1" max="1" width="3.140625" style="5" customWidth="1"/>
    <col min="2" max="2" width="6.140625" style="5" customWidth="1"/>
    <col min="3" max="3" width="7.85546875" style="5" customWidth="1"/>
    <col min="4" max="4" width="4.140625" style="5" customWidth="1"/>
    <col min="5" max="5" width="6" style="5" customWidth="1"/>
    <col min="6" max="37" width="8" style="5" customWidth="1"/>
    <col min="38" max="16384" width="3.85546875" style="5"/>
  </cols>
  <sheetData>
    <row r="1" spans="1:37" ht="13.5" customHeight="1">
      <c r="F1" s="6"/>
      <c r="G1" s="6"/>
      <c r="H1" s="6"/>
      <c r="I1" s="6"/>
      <c r="J1" s="6"/>
      <c r="L1" s="6"/>
      <c r="M1" s="6"/>
      <c r="N1" s="6"/>
      <c r="O1" s="6"/>
      <c r="P1" s="6"/>
    </row>
    <row r="2" spans="1:37" ht="13.5" customHeight="1">
      <c r="A2" s="4"/>
    </row>
    <row r="3" spans="1:37" ht="18" customHeight="1">
      <c r="V3" s="37" t="s">
        <v>256</v>
      </c>
      <c r="AH3" s="111" t="s">
        <v>278</v>
      </c>
    </row>
    <row r="4" spans="1:37" ht="18" hidden="1" customHeight="1">
      <c r="A4" s="128"/>
      <c r="B4" s="128"/>
      <c r="C4" s="128"/>
      <c r="D4" s="128"/>
      <c r="E4" s="128"/>
      <c r="F4" s="128"/>
      <c r="G4" s="128"/>
      <c r="H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37" ht="18" customHeight="1">
      <c r="B5" s="64"/>
      <c r="C5" s="64"/>
      <c r="D5" s="426" t="s">
        <v>257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37" ht="15.75">
      <c r="H6" s="432" t="s">
        <v>258</v>
      </c>
    </row>
    <row r="7" spans="1:37" ht="15.75" customHeight="1">
      <c r="A7" s="354"/>
      <c r="B7" s="354"/>
      <c r="C7" s="354"/>
      <c r="D7" s="308"/>
      <c r="E7" s="308"/>
      <c r="F7" s="308"/>
      <c r="G7" s="308"/>
      <c r="I7" s="40"/>
      <c r="J7" s="64"/>
    </row>
    <row r="8" spans="1:37" ht="15.75" customHeight="1">
      <c r="A8" s="40"/>
      <c r="B8" s="40"/>
      <c r="C8" s="40"/>
      <c r="D8" s="6"/>
      <c r="E8" s="6"/>
      <c r="F8" s="6"/>
      <c r="G8" s="6"/>
      <c r="I8" s="40"/>
      <c r="J8" s="64"/>
    </row>
    <row r="9" spans="1:37" ht="15.75" customHeight="1">
      <c r="A9" s="40"/>
      <c r="B9" s="40"/>
      <c r="C9" s="40"/>
      <c r="D9" s="6"/>
      <c r="E9" s="6"/>
      <c r="F9" s="6"/>
      <c r="G9" s="6"/>
      <c r="I9" s="40"/>
      <c r="J9" s="64"/>
    </row>
    <row r="10" spans="1:37" ht="15.75" hidden="1" customHeight="1">
      <c r="A10" s="40"/>
      <c r="B10" s="40"/>
      <c r="C10" s="40"/>
      <c r="D10" s="6"/>
      <c r="E10" s="6"/>
      <c r="F10" s="6"/>
      <c r="G10" s="6"/>
      <c r="I10" s="40"/>
      <c r="J10" s="64"/>
    </row>
    <row r="11" spans="1:37" ht="15.75" hidden="1" customHeight="1">
      <c r="A11" s="40"/>
      <c r="B11" s="40"/>
      <c r="C11" s="40"/>
      <c r="D11" s="6"/>
      <c r="E11" s="6"/>
      <c r="F11" s="6"/>
      <c r="G11" s="6"/>
      <c r="I11" s="222"/>
      <c r="J11" s="64"/>
    </row>
    <row r="12" spans="1:37" ht="15.75" hidden="1" customHeight="1">
      <c r="A12" s="40"/>
      <c r="B12" s="40"/>
      <c r="C12" s="40"/>
      <c r="D12" s="6"/>
      <c r="E12" s="6"/>
      <c r="F12" s="6"/>
      <c r="G12" s="6"/>
      <c r="I12" s="40"/>
      <c r="J12" s="64"/>
    </row>
    <row r="13" spans="1:37" ht="15.75" hidden="1" customHeight="1">
      <c r="A13" s="40"/>
      <c r="B13" s="40"/>
      <c r="C13" s="40"/>
      <c r="D13" s="6"/>
      <c r="E13" s="6"/>
      <c r="F13" s="6"/>
      <c r="G13" s="6"/>
      <c r="I13" s="40"/>
      <c r="J13" s="64"/>
    </row>
    <row r="14" spans="1:37" ht="15.75" hidden="1" customHeight="1">
      <c r="A14" s="40"/>
      <c r="B14" s="40"/>
      <c r="C14" s="40"/>
      <c r="D14" s="6"/>
      <c r="E14" s="6"/>
      <c r="F14" s="6"/>
      <c r="G14" s="6"/>
      <c r="I14" s="40"/>
      <c r="J14" s="64"/>
    </row>
    <row r="15" spans="1:37" ht="16.5" customHeight="1">
      <c r="A15" s="324"/>
      <c r="B15" s="324"/>
      <c r="C15" s="324"/>
      <c r="D15" s="308"/>
      <c r="E15" s="308"/>
      <c r="F15" s="308"/>
      <c r="G15" s="308"/>
    </row>
    <row r="16" spans="1:37">
      <c r="A16" s="340" t="s">
        <v>259</v>
      </c>
      <c r="B16" s="406"/>
      <c r="C16" s="407"/>
      <c r="D16" s="355" t="s">
        <v>3</v>
      </c>
      <c r="E16" s="411" t="s">
        <v>260</v>
      </c>
      <c r="F16" s="413" t="s">
        <v>178</v>
      </c>
      <c r="G16" s="328" t="s">
        <v>108</v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410"/>
      <c r="Z16" s="340" t="s">
        <v>165</v>
      </c>
      <c r="AA16" s="333" t="s">
        <v>166</v>
      </c>
      <c r="AB16" s="332" t="s">
        <v>261</v>
      </c>
      <c r="AC16" s="333" t="s">
        <v>167</v>
      </c>
      <c r="AD16" s="333" t="s">
        <v>168</v>
      </c>
      <c r="AE16" s="333" t="s">
        <v>169</v>
      </c>
      <c r="AF16" s="340" t="s">
        <v>170</v>
      </c>
      <c r="AG16" s="328"/>
      <c r="AH16" s="410"/>
      <c r="AI16" s="355" t="s">
        <v>171</v>
      </c>
      <c r="AJ16" s="333" t="s">
        <v>172</v>
      </c>
      <c r="AK16" s="333" t="s">
        <v>173</v>
      </c>
    </row>
    <row r="17" spans="1:37" ht="101.25" customHeight="1">
      <c r="A17" s="342"/>
      <c r="B17" s="408"/>
      <c r="C17" s="409"/>
      <c r="D17" s="343"/>
      <c r="E17" s="412"/>
      <c r="F17" s="412"/>
      <c r="G17" s="121">
        <v>6</v>
      </c>
      <c r="H17" s="121">
        <v>7</v>
      </c>
      <c r="I17" s="121">
        <v>8</v>
      </c>
      <c r="J17" s="121">
        <v>9</v>
      </c>
      <c r="K17" s="121">
        <v>10</v>
      </c>
      <c r="L17" s="121">
        <v>11</v>
      </c>
      <c r="M17" s="121">
        <v>12</v>
      </c>
      <c r="N17" s="121">
        <v>13</v>
      </c>
      <c r="O17" s="121">
        <v>14</v>
      </c>
      <c r="P17" s="121">
        <v>15</v>
      </c>
      <c r="Q17" s="121">
        <v>16</v>
      </c>
      <c r="R17" s="121">
        <v>17</v>
      </c>
      <c r="S17" s="121">
        <v>18</v>
      </c>
      <c r="T17" s="121">
        <v>19</v>
      </c>
      <c r="U17" s="121">
        <v>20</v>
      </c>
      <c r="V17" s="121">
        <v>21</v>
      </c>
      <c r="W17" s="121">
        <v>22</v>
      </c>
      <c r="X17" s="121">
        <v>23</v>
      </c>
      <c r="Y17" s="121" t="s">
        <v>262</v>
      </c>
      <c r="Z17" s="342"/>
      <c r="AA17" s="333"/>
      <c r="AB17" s="333"/>
      <c r="AC17" s="333"/>
      <c r="AD17" s="333"/>
      <c r="AE17" s="333"/>
      <c r="AF17" s="343"/>
      <c r="AG17" s="121" t="s">
        <v>174</v>
      </c>
      <c r="AH17" s="132" t="s">
        <v>175</v>
      </c>
      <c r="AI17" s="343"/>
      <c r="AJ17" s="333"/>
      <c r="AK17" s="333"/>
    </row>
    <row r="18" spans="1:37" ht="14.25" customHeight="1">
      <c r="A18" s="332" t="s">
        <v>13</v>
      </c>
      <c r="B18" s="328"/>
      <c r="C18" s="410"/>
      <c r="D18" s="121" t="s">
        <v>14</v>
      </c>
      <c r="E18" s="121">
        <v>1</v>
      </c>
      <c r="F18" s="121">
        <v>2</v>
      </c>
      <c r="G18" s="121">
        <v>3</v>
      </c>
      <c r="H18" s="121">
        <v>4</v>
      </c>
      <c r="I18" s="121">
        <v>5</v>
      </c>
      <c r="J18" s="121">
        <v>6</v>
      </c>
      <c r="K18" s="121">
        <v>7</v>
      </c>
      <c r="L18" s="121">
        <v>8</v>
      </c>
      <c r="M18" s="121">
        <v>9</v>
      </c>
      <c r="N18" s="121">
        <v>10</v>
      </c>
      <c r="O18" s="121">
        <v>11</v>
      </c>
      <c r="P18" s="121">
        <v>12</v>
      </c>
      <c r="Q18" s="121">
        <v>13</v>
      </c>
      <c r="R18" s="121">
        <v>14</v>
      </c>
      <c r="S18" s="121">
        <v>15</v>
      </c>
      <c r="T18" s="121">
        <v>16</v>
      </c>
      <c r="U18" s="121">
        <v>17</v>
      </c>
      <c r="V18" s="121">
        <v>18</v>
      </c>
      <c r="W18" s="121">
        <v>19</v>
      </c>
      <c r="X18" s="121">
        <v>20</v>
      </c>
      <c r="Y18" s="121">
        <v>21</v>
      </c>
      <c r="Z18" s="121">
        <v>22</v>
      </c>
      <c r="AA18" s="121">
        <v>23</v>
      </c>
      <c r="AB18" s="121">
        <v>24</v>
      </c>
      <c r="AC18" s="121">
        <v>25</v>
      </c>
      <c r="AD18" s="121">
        <v>26</v>
      </c>
      <c r="AE18" s="121">
        <v>27</v>
      </c>
      <c r="AF18" s="121">
        <v>28</v>
      </c>
      <c r="AG18" s="121">
        <v>29</v>
      </c>
      <c r="AH18" s="121">
        <v>30</v>
      </c>
      <c r="AI18" s="121">
        <v>31</v>
      </c>
      <c r="AJ18" s="121">
        <v>32</v>
      </c>
      <c r="AK18" s="121">
        <v>33</v>
      </c>
    </row>
    <row r="19" spans="1:37" s="101" customFormat="1" ht="14.25" customHeight="1">
      <c r="A19" s="414" t="s">
        <v>107</v>
      </c>
      <c r="B19" s="415"/>
      <c r="C19" s="223" t="s">
        <v>107</v>
      </c>
      <c r="D19" s="121">
        <v>1</v>
      </c>
      <c r="E19" s="224">
        <f>+E22+E25+E28+E31+E34+E37+E40+E43+E46+E49+E52+E55</f>
        <v>1197</v>
      </c>
      <c r="F19" s="225">
        <f t="shared" ref="F19:F54" si="0">+G19+H19+I19+J19+K19+L19+M19+N19+O19+P19+Q19+R19+S19+T19+U19+V19+W19+X19+Y19</f>
        <v>4422</v>
      </c>
      <c r="G19" s="226">
        <f t="shared" ref="G19:AK19" si="1">+G20+G21</f>
        <v>3</v>
      </c>
      <c r="H19" s="226">
        <f t="shared" si="1"/>
        <v>14</v>
      </c>
      <c r="I19" s="226">
        <f t="shared" si="1"/>
        <v>31</v>
      </c>
      <c r="J19" s="226">
        <f t="shared" si="1"/>
        <v>43</v>
      </c>
      <c r="K19" s="226">
        <f t="shared" si="1"/>
        <v>81</v>
      </c>
      <c r="L19" s="226">
        <f t="shared" si="1"/>
        <v>108</v>
      </c>
      <c r="M19" s="226">
        <f t="shared" si="1"/>
        <v>129</v>
      </c>
      <c r="N19" s="226">
        <f t="shared" si="1"/>
        <v>177</v>
      </c>
      <c r="O19" s="226">
        <f t="shared" si="1"/>
        <v>306</v>
      </c>
      <c r="P19" s="226">
        <f t="shared" si="1"/>
        <v>449</v>
      </c>
      <c r="Q19" s="226">
        <f t="shared" si="1"/>
        <v>526</v>
      </c>
      <c r="R19" s="226">
        <f t="shared" si="1"/>
        <v>517</v>
      </c>
      <c r="S19" s="226">
        <f t="shared" si="1"/>
        <v>366</v>
      </c>
      <c r="T19" s="226">
        <f t="shared" si="1"/>
        <v>220</v>
      </c>
      <c r="U19" s="226">
        <f t="shared" si="1"/>
        <v>211</v>
      </c>
      <c r="V19" s="226">
        <f t="shared" si="1"/>
        <v>136</v>
      </c>
      <c r="W19" s="226">
        <f t="shared" si="1"/>
        <v>107</v>
      </c>
      <c r="X19" s="226">
        <f t="shared" si="1"/>
        <v>97</v>
      </c>
      <c r="Y19" s="226">
        <f t="shared" si="1"/>
        <v>901</v>
      </c>
      <c r="Z19" s="226">
        <f t="shared" si="1"/>
        <v>29</v>
      </c>
      <c r="AA19" s="226">
        <f t="shared" si="1"/>
        <v>255</v>
      </c>
      <c r="AB19" s="226">
        <f t="shared" si="1"/>
        <v>463</v>
      </c>
      <c r="AC19" s="226">
        <f t="shared" si="1"/>
        <v>18</v>
      </c>
      <c r="AD19" s="226">
        <f t="shared" si="1"/>
        <v>10</v>
      </c>
      <c r="AE19" s="226">
        <f t="shared" si="1"/>
        <v>52</v>
      </c>
      <c r="AF19" s="226">
        <f t="shared" si="1"/>
        <v>126</v>
      </c>
      <c r="AG19" s="226">
        <f t="shared" si="1"/>
        <v>121</v>
      </c>
      <c r="AH19" s="226">
        <f t="shared" si="1"/>
        <v>5</v>
      </c>
      <c r="AI19" s="226">
        <f t="shared" si="1"/>
        <v>4</v>
      </c>
      <c r="AJ19" s="226">
        <f t="shared" si="1"/>
        <v>58</v>
      </c>
      <c r="AK19" s="226">
        <f t="shared" si="1"/>
        <v>195</v>
      </c>
    </row>
    <row r="20" spans="1:37" s="101" customFormat="1" ht="14.25" customHeight="1">
      <c r="A20" s="416"/>
      <c r="B20" s="417"/>
      <c r="C20" s="228" t="s">
        <v>263</v>
      </c>
      <c r="D20" s="121">
        <v>2</v>
      </c>
      <c r="E20" s="121" t="s">
        <v>264</v>
      </c>
      <c r="F20" s="225">
        <f t="shared" si="0"/>
        <v>3338</v>
      </c>
      <c r="G20" s="224">
        <f t="shared" ref="G20:AK20" si="2">+G23+G26+G29+G32+G35+G38+G41+G44+G47+G50+G53+G56</f>
        <v>2</v>
      </c>
      <c r="H20" s="224">
        <f t="shared" si="2"/>
        <v>11</v>
      </c>
      <c r="I20" s="224">
        <f t="shared" si="2"/>
        <v>20</v>
      </c>
      <c r="J20" s="224">
        <f t="shared" si="2"/>
        <v>31</v>
      </c>
      <c r="K20" s="224">
        <f t="shared" si="2"/>
        <v>50</v>
      </c>
      <c r="L20" s="224">
        <f t="shared" si="2"/>
        <v>79</v>
      </c>
      <c r="M20" s="224">
        <f t="shared" si="2"/>
        <v>94</v>
      </c>
      <c r="N20" s="224">
        <f t="shared" si="2"/>
        <v>140</v>
      </c>
      <c r="O20" s="224">
        <f t="shared" si="2"/>
        <v>238</v>
      </c>
      <c r="P20" s="224">
        <f t="shared" si="2"/>
        <v>360</v>
      </c>
      <c r="Q20" s="224">
        <f t="shared" si="2"/>
        <v>423</v>
      </c>
      <c r="R20" s="224">
        <f t="shared" si="2"/>
        <v>407</v>
      </c>
      <c r="S20" s="224">
        <f t="shared" si="2"/>
        <v>309</v>
      </c>
      <c r="T20" s="224">
        <f t="shared" si="2"/>
        <v>180</v>
      </c>
      <c r="U20" s="224">
        <f t="shared" si="2"/>
        <v>164</v>
      </c>
      <c r="V20" s="224">
        <f t="shared" si="2"/>
        <v>112</v>
      </c>
      <c r="W20" s="224">
        <f t="shared" si="2"/>
        <v>85</v>
      </c>
      <c r="X20" s="224">
        <f t="shared" si="2"/>
        <v>71</v>
      </c>
      <c r="Y20" s="224">
        <f t="shared" si="2"/>
        <v>562</v>
      </c>
      <c r="Z20" s="224">
        <f t="shared" si="2"/>
        <v>19</v>
      </c>
      <c r="AA20" s="224">
        <f t="shared" si="2"/>
        <v>179</v>
      </c>
      <c r="AB20" s="224">
        <f t="shared" si="2"/>
        <v>301</v>
      </c>
      <c r="AC20" s="224">
        <f t="shared" si="2"/>
        <v>13</v>
      </c>
      <c r="AD20" s="224">
        <f t="shared" si="2"/>
        <v>8</v>
      </c>
      <c r="AE20" s="224">
        <f t="shared" si="2"/>
        <v>32</v>
      </c>
      <c r="AF20" s="224">
        <f t="shared" si="2"/>
        <v>78</v>
      </c>
      <c r="AG20" s="224">
        <f t="shared" si="2"/>
        <v>74</v>
      </c>
      <c r="AH20" s="224">
        <f t="shared" si="2"/>
        <v>4</v>
      </c>
      <c r="AI20" s="224">
        <f t="shared" si="2"/>
        <v>3</v>
      </c>
      <c r="AJ20" s="224">
        <f t="shared" si="2"/>
        <v>42</v>
      </c>
      <c r="AK20" s="224">
        <f t="shared" si="2"/>
        <v>125</v>
      </c>
    </row>
    <row r="21" spans="1:37" s="101" customFormat="1" ht="14.25" customHeight="1">
      <c r="A21" s="416"/>
      <c r="B21" s="418"/>
      <c r="C21" s="228" t="s">
        <v>110</v>
      </c>
      <c r="D21" s="121">
        <v>3</v>
      </c>
      <c r="E21" s="121" t="s">
        <v>264</v>
      </c>
      <c r="F21" s="225">
        <f t="shared" si="0"/>
        <v>1084</v>
      </c>
      <c r="G21" s="224">
        <f t="shared" ref="G21:AK21" si="3">+G24+G27+G30+G33+G36+G39+G42+G45+G48+G51+G54+G57</f>
        <v>1</v>
      </c>
      <c r="H21" s="224">
        <f t="shared" si="3"/>
        <v>3</v>
      </c>
      <c r="I21" s="224">
        <f t="shared" si="3"/>
        <v>11</v>
      </c>
      <c r="J21" s="224">
        <f t="shared" si="3"/>
        <v>12</v>
      </c>
      <c r="K21" s="224">
        <f t="shared" si="3"/>
        <v>31</v>
      </c>
      <c r="L21" s="224">
        <f t="shared" si="3"/>
        <v>29</v>
      </c>
      <c r="M21" s="224">
        <f t="shared" si="3"/>
        <v>35</v>
      </c>
      <c r="N21" s="224">
        <f t="shared" si="3"/>
        <v>37</v>
      </c>
      <c r="O21" s="224">
        <f t="shared" si="3"/>
        <v>68</v>
      </c>
      <c r="P21" s="224">
        <f t="shared" si="3"/>
        <v>89</v>
      </c>
      <c r="Q21" s="224">
        <f t="shared" si="3"/>
        <v>103</v>
      </c>
      <c r="R21" s="224">
        <f t="shared" si="3"/>
        <v>110</v>
      </c>
      <c r="S21" s="224">
        <f t="shared" si="3"/>
        <v>57</v>
      </c>
      <c r="T21" s="224">
        <f t="shared" si="3"/>
        <v>40</v>
      </c>
      <c r="U21" s="224">
        <f t="shared" si="3"/>
        <v>47</v>
      </c>
      <c r="V21" s="224">
        <f t="shared" si="3"/>
        <v>24</v>
      </c>
      <c r="W21" s="224">
        <f t="shared" si="3"/>
        <v>22</v>
      </c>
      <c r="X21" s="224">
        <f t="shared" si="3"/>
        <v>26</v>
      </c>
      <c r="Y21" s="224">
        <f t="shared" si="3"/>
        <v>339</v>
      </c>
      <c r="Z21" s="224">
        <f t="shared" si="3"/>
        <v>10</v>
      </c>
      <c r="AA21" s="224">
        <f t="shared" si="3"/>
        <v>76</v>
      </c>
      <c r="AB21" s="224">
        <f t="shared" si="3"/>
        <v>162</v>
      </c>
      <c r="AC21" s="224">
        <f t="shared" si="3"/>
        <v>5</v>
      </c>
      <c r="AD21" s="224">
        <f t="shared" si="3"/>
        <v>2</v>
      </c>
      <c r="AE21" s="224">
        <f t="shared" si="3"/>
        <v>20</v>
      </c>
      <c r="AF21" s="224">
        <f t="shared" si="3"/>
        <v>48</v>
      </c>
      <c r="AG21" s="224">
        <f t="shared" si="3"/>
        <v>47</v>
      </c>
      <c r="AH21" s="224">
        <f t="shared" si="3"/>
        <v>1</v>
      </c>
      <c r="AI21" s="224">
        <f t="shared" si="3"/>
        <v>1</v>
      </c>
      <c r="AJ21" s="224">
        <f t="shared" si="3"/>
        <v>16</v>
      </c>
      <c r="AK21" s="224">
        <f t="shared" si="3"/>
        <v>70</v>
      </c>
    </row>
    <row r="22" spans="1:37" s="101" customFormat="1" ht="14.25" customHeight="1">
      <c r="A22" s="227"/>
      <c r="B22" s="355" t="s">
        <v>180</v>
      </c>
      <c r="C22" s="223" t="s">
        <v>107</v>
      </c>
      <c r="D22" s="121">
        <v>4</v>
      </c>
      <c r="E22" s="121">
        <v>22</v>
      </c>
      <c r="F22" s="225">
        <f t="shared" si="0"/>
        <v>36</v>
      </c>
      <c r="G22" s="226">
        <f t="shared" ref="G22:AK22" si="4">+G23+G24</f>
        <v>3</v>
      </c>
      <c r="H22" s="226">
        <f t="shared" si="4"/>
        <v>5</v>
      </c>
      <c r="I22" s="226">
        <f t="shared" si="4"/>
        <v>7</v>
      </c>
      <c r="J22" s="226">
        <f t="shared" si="4"/>
        <v>3</v>
      </c>
      <c r="K22" s="226">
        <f t="shared" si="4"/>
        <v>3</v>
      </c>
      <c r="L22" s="226">
        <f t="shared" si="4"/>
        <v>5</v>
      </c>
      <c r="M22" s="226">
        <f t="shared" si="4"/>
        <v>3</v>
      </c>
      <c r="N22" s="226">
        <f t="shared" si="4"/>
        <v>2</v>
      </c>
      <c r="O22" s="226">
        <f t="shared" si="4"/>
        <v>0</v>
      </c>
      <c r="P22" s="226">
        <f t="shared" si="4"/>
        <v>0</v>
      </c>
      <c r="Q22" s="226">
        <f t="shared" si="4"/>
        <v>1</v>
      </c>
      <c r="R22" s="226">
        <f t="shared" si="4"/>
        <v>2</v>
      </c>
      <c r="S22" s="226">
        <f t="shared" si="4"/>
        <v>1</v>
      </c>
      <c r="T22" s="226">
        <f t="shared" si="4"/>
        <v>0</v>
      </c>
      <c r="U22" s="226">
        <f t="shared" si="4"/>
        <v>0</v>
      </c>
      <c r="V22" s="226">
        <f t="shared" si="4"/>
        <v>0</v>
      </c>
      <c r="W22" s="226">
        <f t="shared" si="4"/>
        <v>0</v>
      </c>
      <c r="X22" s="226">
        <f t="shared" si="4"/>
        <v>1</v>
      </c>
      <c r="Y22" s="226">
        <f t="shared" si="4"/>
        <v>0</v>
      </c>
      <c r="Z22" s="226">
        <f t="shared" si="4"/>
        <v>1</v>
      </c>
      <c r="AA22" s="226">
        <f t="shared" si="4"/>
        <v>2</v>
      </c>
      <c r="AB22" s="226">
        <f t="shared" si="4"/>
        <v>13</v>
      </c>
      <c r="AC22" s="226">
        <f t="shared" si="4"/>
        <v>0</v>
      </c>
      <c r="AD22" s="226">
        <f t="shared" si="4"/>
        <v>0</v>
      </c>
      <c r="AE22" s="226">
        <f t="shared" si="4"/>
        <v>0</v>
      </c>
      <c r="AF22" s="226">
        <f t="shared" si="4"/>
        <v>4</v>
      </c>
      <c r="AG22" s="226">
        <f t="shared" si="4"/>
        <v>3</v>
      </c>
      <c r="AH22" s="226">
        <f t="shared" si="4"/>
        <v>1</v>
      </c>
      <c r="AI22" s="226">
        <f t="shared" si="4"/>
        <v>0</v>
      </c>
      <c r="AJ22" s="226">
        <f t="shared" si="4"/>
        <v>3</v>
      </c>
      <c r="AK22" s="226">
        <f t="shared" si="4"/>
        <v>6</v>
      </c>
    </row>
    <row r="23" spans="1:37" s="101" customFormat="1" ht="14.25" customHeight="1">
      <c r="A23" s="227"/>
      <c r="B23" s="356"/>
      <c r="C23" s="228" t="s">
        <v>263</v>
      </c>
      <c r="D23" s="121">
        <v>5</v>
      </c>
      <c r="E23" s="121" t="s">
        <v>264</v>
      </c>
      <c r="F23" s="225">
        <f t="shared" si="0"/>
        <v>23</v>
      </c>
      <c r="G23" s="121">
        <v>2</v>
      </c>
      <c r="H23" s="121">
        <v>4</v>
      </c>
      <c r="I23" s="121">
        <v>6</v>
      </c>
      <c r="J23" s="121">
        <v>2</v>
      </c>
      <c r="K23" s="121">
        <v>2</v>
      </c>
      <c r="L23" s="121">
        <v>3</v>
      </c>
      <c r="M23" s="121">
        <v>2</v>
      </c>
      <c r="N23" s="121">
        <v>1</v>
      </c>
      <c r="O23" s="121"/>
      <c r="P23" s="121"/>
      <c r="Q23" s="121"/>
      <c r="R23" s="121">
        <v>1</v>
      </c>
      <c r="S23" s="121"/>
      <c r="T23" s="121"/>
      <c r="U23" s="121"/>
      <c r="V23" s="121"/>
      <c r="W23" s="121"/>
      <c r="X23" s="121"/>
      <c r="Y23" s="121"/>
      <c r="Z23" s="121"/>
      <c r="AA23" s="121">
        <v>1</v>
      </c>
      <c r="AB23" s="226">
        <f t="shared" ref="AB23:AB27" si="5">+AC23+AD23+AE23+AF23+AI23+AJ23+AK23</f>
        <v>8</v>
      </c>
      <c r="AC23" s="121"/>
      <c r="AD23" s="121"/>
      <c r="AE23" s="121"/>
      <c r="AF23" s="226">
        <f t="shared" ref="AF23:AF27" si="6">+AG23+AH23</f>
        <v>2</v>
      </c>
      <c r="AG23" s="121">
        <v>1</v>
      </c>
      <c r="AH23" s="121">
        <v>1</v>
      </c>
      <c r="AI23" s="121"/>
      <c r="AJ23" s="121">
        <v>3</v>
      </c>
      <c r="AK23" s="121">
        <v>3</v>
      </c>
    </row>
    <row r="24" spans="1:37" s="101" customFormat="1" ht="14.25" customHeight="1">
      <c r="A24" s="227"/>
      <c r="B24" s="343"/>
      <c r="C24" s="228" t="s">
        <v>110</v>
      </c>
      <c r="D24" s="121">
        <v>6</v>
      </c>
      <c r="E24" s="121" t="s">
        <v>264</v>
      </c>
      <c r="F24" s="225">
        <f t="shared" si="0"/>
        <v>13</v>
      </c>
      <c r="G24" s="121">
        <v>1</v>
      </c>
      <c r="H24" s="121">
        <v>1</v>
      </c>
      <c r="I24" s="121">
        <v>1</v>
      </c>
      <c r="J24" s="121">
        <v>1</v>
      </c>
      <c r="K24" s="121">
        <v>1</v>
      </c>
      <c r="L24" s="121">
        <v>2</v>
      </c>
      <c r="M24" s="121">
        <v>1</v>
      </c>
      <c r="N24" s="121">
        <v>1</v>
      </c>
      <c r="O24" s="121"/>
      <c r="P24" s="121"/>
      <c r="Q24" s="121">
        <v>1</v>
      </c>
      <c r="R24" s="121">
        <v>1</v>
      </c>
      <c r="S24" s="121">
        <v>1</v>
      </c>
      <c r="T24" s="121"/>
      <c r="U24" s="121"/>
      <c r="V24" s="121"/>
      <c r="W24" s="121"/>
      <c r="X24" s="121">
        <v>1</v>
      </c>
      <c r="Y24" s="121"/>
      <c r="Z24" s="121">
        <v>1</v>
      </c>
      <c r="AA24" s="121">
        <v>1</v>
      </c>
      <c r="AB24" s="226">
        <f t="shared" si="5"/>
        <v>5</v>
      </c>
      <c r="AC24" s="121"/>
      <c r="AD24" s="121"/>
      <c r="AE24" s="121"/>
      <c r="AF24" s="226">
        <f t="shared" si="6"/>
        <v>2</v>
      </c>
      <c r="AG24" s="121">
        <v>2</v>
      </c>
      <c r="AH24" s="121"/>
      <c r="AI24" s="121"/>
      <c r="AJ24" s="121"/>
      <c r="AK24" s="121">
        <v>3</v>
      </c>
    </row>
    <row r="25" spans="1:37" s="101" customFormat="1" ht="14.25" customHeight="1">
      <c r="A25" s="227"/>
      <c r="B25" s="355" t="s">
        <v>181</v>
      </c>
      <c r="C25" s="223" t="s">
        <v>107</v>
      </c>
      <c r="D25" s="121">
        <v>7</v>
      </c>
      <c r="E25" s="121">
        <v>40</v>
      </c>
      <c r="F25" s="225">
        <f t="shared" si="0"/>
        <v>119</v>
      </c>
      <c r="G25" s="226">
        <f t="shared" ref="G25:AK25" si="7">+G26+G27</f>
        <v>0</v>
      </c>
      <c r="H25" s="226">
        <f t="shared" si="7"/>
        <v>9</v>
      </c>
      <c r="I25" s="226">
        <f t="shared" si="7"/>
        <v>9</v>
      </c>
      <c r="J25" s="226">
        <f t="shared" si="7"/>
        <v>12</v>
      </c>
      <c r="K25" s="226">
        <f t="shared" si="7"/>
        <v>14</v>
      </c>
      <c r="L25" s="226">
        <f t="shared" si="7"/>
        <v>5</v>
      </c>
      <c r="M25" s="226">
        <f t="shared" si="7"/>
        <v>5</v>
      </c>
      <c r="N25" s="226">
        <f t="shared" si="7"/>
        <v>4</v>
      </c>
      <c r="O25" s="226">
        <f t="shared" si="7"/>
        <v>4</v>
      </c>
      <c r="P25" s="226">
        <f t="shared" si="7"/>
        <v>2</v>
      </c>
      <c r="Q25" s="226">
        <f t="shared" si="7"/>
        <v>1</v>
      </c>
      <c r="R25" s="226">
        <f t="shared" si="7"/>
        <v>0</v>
      </c>
      <c r="S25" s="226">
        <f t="shared" si="7"/>
        <v>2</v>
      </c>
      <c r="T25" s="226">
        <f t="shared" si="7"/>
        <v>1</v>
      </c>
      <c r="U25" s="226">
        <f t="shared" si="7"/>
        <v>1</v>
      </c>
      <c r="V25" s="226">
        <f t="shared" si="7"/>
        <v>0</v>
      </c>
      <c r="W25" s="226">
        <f t="shared" si="7"/>
        <v>1</v>
      </c>
      <c r="X25" s="226">
        <f t="shared" si="7"/>
        <v>0</v>
      </c>
      <c r="Y25" s="226">
        <f t="shared" si="7"/>
        <v>49</v>
      </c>
      <c r="Z25" s="226">
        <f t="shared" si="7"/>
        <v>0</v>
      </c>
      <c r="AA25" s="226">
        <f t="shared" si="7"/>
        <v>3</v>
      </c>
      <c r="AB25" s="226">
        <f t="shared" si="7"/>
        <v>26</v>
      </c>
      <c r="AC25" s="226">
        <f t="shared" si="7"/>
        <v>0</v>
      </c>
      <c r="AD25" s="226">
        <f t="shared" si="7"/>
        <v>0</v>
      </c>
      <c r="AE25" s="226">
        <f t="shared" si="7"/>
        <v>1</v>
      </c>
      <c r="AF25" s="226">
        <f t="shared" si="7"/>
        <v>9</v>
      </c>
      <c r="AG25" s="226">
        <f t="shared" si="7"/>
        <v>9</v>
      </c>
      <c r="AH25" s="226">
        <f t="shared" si="7"/>
        <v>0</v>
      </c>
      <c r="AI25" s="226">
        <f t="shared" si="7"/>
        <v>0</v>
      </c>
      <c r="AJ25" s="226">
        <f t="shared" si="7"/>
        <v>1</v>
      </c>
      <c r="AK25" s="226">
        <f t="shared" si="7"/>
        <v>15</v>
      </c>
    </row>
    <row r="26" spans="1:37" s="101" customFormat="1" ht="14.25" customHeight="1">
      <c r="A26" s="227"/>
      <c r="B26" s="356"/>
      <c r="C26" s="228" t="s">
        <v>263</v>
      </c>
      <c r="D26" s="121">
        <v>8</v>
      </c>
      <c r="E26" s="121" t="s">
        <v>264</v>
      </c>
      <c r="F26" s="225">
        <f t="shared" si="0"/>
        <v>89</v>
      </c>
      <c r="G26" s="121"/>
      <c r="H26" s="121">
        <v>7</v>
      </c>
      <c r="I26" s="121">
        <v>5</v>
      </c>
      <c r="J26" s="121">
        <v>10</v>
      </c>
      <c r="K26" s="121">
        <v>7</v>
      </c>
      <c r="L26" s="121">
        <v>5</v>
      </c>
      <c r="M26" s="121">
        <v>4</v>
      </c>
      <c r="N26" s="121">
        <v>2</v>
      </c>
      <c r="O26" s="121">
        <v>3</v>
      </c>
      <c r="P26" s="121">
        <v>2</v>
      </c>
      <c r="Q26" s="121"/>
      <c r="R26" s="121"/>
      <c r="S26" s="121">
        <v>2</v>
      </c>
      <c r="T26" s="121"/>
      <c r="U26" s="121"/>
      <c r="V26" s="121"/>
      <c r="W26" s="121"/>
      <c r="X26" s="121"/>
      <c r="Y26" s="121">
        <v>42</v>
      </c>
      <c r="Z26" s="121"/>
      <c r="AA26" s="121">
        <v>3</v>
      </c>
      <c r="AB26" s="226">
        <f t="shared" si="5"/>
        <v>18</v>
      </c>
      <c r="AC26" s="121"/>
      <c r="AD26" s="121"/>
      <c r="AE26" s="121"/>
      <c r="AF26" s="226">
        <f t="shared" si="6"/>
        <v>7</v>
      </c>
      <c r="AG26" s="121">
        <v>7</v>
      </c>
      <c r="AH26" s="121"/>
      <c r="AI26" s="121"/>
      <c r="AJ26" s="121">
        <v>1</v>
      </c>
      <c r="AK26" s="121">
        <v>10</v>
      </c>
    </row>
    <row r="27" spans="1:37" s="101" customFormat="1" ht="14.25" customHeight="1">
      <c r="A27" s="227"/>
      <c r="B27" s="343"/>
      <c r="C27" s="228" t="s">
        <v>110</v>
      </c>
      <c r="D27" s="121">
        <v>9</v>
      </c>
      <c r="E27" s="121" t="s">
        <v>264</v>
      </c>
      <c r="F27" s="225">
        <f t="shared" si="0"/>
        <v>30</v>
      </c>
      <c r="G27" s="121"/>
      <c r="H27" s="121">
        <v>2</v>
      </c>
      <c r="I27" s="121">
        <v>4</v>
      </c>
      <c r="J27" s="121">
        <v>2</v>
      </c>
      <c r="K27" s="121">
        <v>7</v>
      </c>
      <c r="L27" s="121"/>
      <c r="M27" s="121">
        <v>1</v>
      </c>
      <c r="N27" s="121">
        <v>2</v>
      </c>
      <c r="O27" s="121">
        <v>1</v>
      </c>
      <c r="P27" s="121"/>
      <c r="Q27" s="121">
        <v>1</v>
      </c>
      <c r="R27" s="121"/>
      <c r="S27" s="121"/>
      <c r="T27" s="121">
        <v>1</v>
      </c>
      <c r="U27" s="121">
        <v>1</v>
      </c>
      <c r="V27" s="121"/>
      <c r="W27" s="121">
        <v>1</v>
      </c>
      <c r="X27" s="121"/>
      <c r="Y27" s="121">
        <v>7</v>
      </c>
      <c r="Z27" s="121"/>
      <c r="AA27" s="121"/>
      <c r="AB27" s="226">
        <f t="shared" si="5"/>
        <v>8</v>
      </c>
      <c r="AC27" s="121"/>
      <c r="AD27" s="121"/>
      <c r="AE27" s="121">
        <v>1</v>
      </c>
      <c r="AF27" s="226">
        <f t="shared" si="6"/>
        <v>2</v>
      </c>
      <c r="AG27" s="121">
        <v>2</v>
      </c>
      <c r="AH27" s="121"/>
      <c r="AI27" s="121"/>
      <c r="AJ27" s="121"/>
      <c r="AK27" s="121">
        <v>5</v>
      </c>
    </row>
    <row r="28" spans="1:37" s="101" customFormat="1" ht="14.25" customHeight="1">
      <c r="A28" s="227"/>
      <c r="B28" s="355" t="s">
        <v>182</v>
      </c>
      <c r="C28" s="223" t="s">
        <v>107</v>
      </c>
      <c r="D28" s="121">
        <v>10</v>
      </c>
      <c r="E28" s="121">
        <v>39</v>
      </c>
      <c r="F28" s="225">
        <f t="shared" si="0"/>
        <v>82</v>
      </c>
      <c r="G28" s="226">
        <f t="shared" ref="G28:AK28" si="8">+G29+G30</f>
        <v>0</v>
      </c>
      <c r="H28" s="226">
        <f t="shared" si="8"/>
        <v>0</v>
      </c>
      <c r="I28" s="226">
        <f t="shared" si="8"/>
        <v>15</v>
      </c>
      <c r="J28" s="226">
        <f t="shared" si="8"/>
        <v>11</v>
      </c>
      <c r="K28" s="226">
        <f t="shared" si="8"/>
        <v>16</v>
      </c>
      <c r="L28" s="226">
        <f t="shared" si="8"/>
        <v>13</v>
      </c>
      <c r="M28" s="226">
        <f t="shared" si="8"/>
        <v>7</v>
      </c>
      <c r="N28" s="226">
        <f t="shared" si="8"/>
        <v>2</v>
      </c>
      <c r="O28" s="226">
        <f t="shared" si="8"/>
        <v>6</v>
      </c>
      <c r="P28" s="226">
        <f t="shared" si="8"/>
        <v>3</v>
      </c>
      <c r="Q28" s="226">
        <f t="shared" si="8"/>
        <v>2</v>
      </c>
      <c r="R28" s="226">
        <f t="shared" si="8"/>
        <v>3</v>
      </c>
      <c r="S28" s="226">
        <f t="shared" si="8"/>
        <v>0</v>
      </c>
      <c r="T28" s="226">
        <f t="shared" si="8"/>
        <v>0</v>
      </c>
      <c r="U28" s="226">
        <f t="shared" si="8"/>
        <v>0</v>
      </c>
      <c r="V28" s="226">
        <f t="shared" si="8"/>
        <v>0</v>
      </c>
      <c r="W28" s="226">
        <f t="shared" si="8"/>
        <v>0</v>
      </c>
      <c r="X28" s="226">
        <f t="shared" si="8"/>
        <v>0</v>
      </c>
      <c r="Y28" s="226">
        <f t="shared" si="8"/>
        <v>4</v>
      </c>
      <c r="Z28" s="226">
        <f t="shared" si="8"/>
        <v>1</v>
      </c>
      <c r="AA28" s="226">
        <f t="shared" si="8"/>
        <v>3</v>
      </c>
      <c r="AB28" s="226">
        <f t="shared" si="8"/>
        <v>18</v>
      </c>
      <c r="AC28" s="226">
        <f t="shared" si="8"/>
        <v>1</v>
      </c>
      <c r="AD28" s="226">
        <f t="shared" si="8"/>
        <v>1</v>
      </c>
      <c r="AE28" s="226">
        <f t="shared" si="8"/>
        <v>0</v>
      </c>
      <c r="AF28" s="226">
        <f t="shared" si="8"/>
        <v>7</v>
      </c>
      <c r="AG28" s="226">
        <f t="shared" si="8"/>
        <v>7</v>
      </c>
      <c r="AH28" s="226">
        <f t="shared" si="8"/>
        <v>0</v>
      </c>
      <c r="AI28" s="226">
        <f t="shared" si="8"/>
        <v>1</v>
      </c>
      <c r="AJ28" s="226">
        <f t="shared" si="8"/>
        <v>2</v>
      </c>
      <c r="AK28" s="226">
        <f t="shared" si="8"/>
        <v>6</v>
      </c>
    </row>
    <row r="29" spans="1:37" s="101" customFormat="1" ht="14.25" customHeight="1">
      <c r="A29" s="227"/>
      <c r="B29" s="356"/>
      <c r="C29" s="228" t="s">
        <v>263</v>
      </c>
      <c r="D29" s="121">
        <v>11</v>
      </c>
      <c r="E29" s="121" t="s">
        <v>264</v>
      </c>
      <c r="F29" s="225">
        <f t="shared" si="0"/>
        <v>58</v>
      </c>
      <c r="G29" s="121"/>
      <c r="H29" s="121"/>
      <c r="I29" s="121">
        <v>9</v>
      </c>
      <c r="J29" s="121">
        <v>7</v>
      </c>
      <c r="K29" s="121">
        <v>13</v>
      </c>
      <c r="L29" s="121">
        <v>11</v>
      </c>
      <c r="M29" s="121">
        <v>5</v>
      </c>
      <c r="N29" s="121">
        <v>2</v>
      </c>
      <c r="O29" s="121">
        <v>5</v>
      </c>
      <c r="P29" s="121">
        <v>2</v>
      </c>
      <c r="Q29" s="121">
        <v>1</v>
      </c>
      <c r="R29" s="121"/>
      <c r="S29" s="121"/>
      <c r="T29" s="121"/>
      <c r="U29" s="121"/>
      <c r="V29" s="121"/>
      <c r="W29" s="121"/>
      <c r="X29" s="121"/>
      <c r="Y29" s="121">
        <v>3</v>
      </c>
      <c r="Z29" s="121"/>
      <c r="AA29" s="121">
        <v>3</v>
      </c>
      <c r="AB29" s="226">
        <f t="shared" ref="AB29:AB33" si="9">+AC29+AD29+AE29+AF29+AI29+AJ29+AK29</f>
        <v>11</v>
      </c>
      <c r="AC29" s="121">
        <v>1</v>
      </c>
      <c r="AD29" s="121">
        <v>1</v>
      </c>
      <c r="AE29" s="121"/>
      <c r="AF29" s="226">
        <f t="shared" ref="AF29:AF33" si="10">+AG29+AH29</f>
        <v>5</v>
      </c>
      <c r="AG29" s="121">
        <v>5</v>
      </c>
      <c r="AH29" s="121"/>
      <c r="AI29" s="121">
        <v>1</v>
      </c>
      <c r="AJ29" s="121">
        <v>1</v>
      </c>
      <c r="AK29" s="121">
        <v>2</v>
      </c>
    </row>
    <row r="30" spans="1:37" s="101" customFormat="1" ht="14.25" customHeight="1">
      <c r="A30" s="227"/>
      <c r="B30" s="343"/>
      <c r="C30" s="228" t="s">
        <v>110</v>
      </c>
      <c r="D30" s="121">
        <v>12</v>
      </c>
      <c r="E30" s="121" t="s">
        <v>264</v>
      </c>
      <c r="F30" s="225">
        <f t="shared" si="0"/>
        <v>24</v>
      </c>
      <c r="G30" s="121"/>
      <c r="H30" s="121"/>
      <c r="I30" s="121">
        <v>6</v>
      </c>
      <c r="J30" s="229">
        <v>4</v>
      </c>
      <c r="K30" s="121">
        <v>3</v>
      </c>
      <c r="L30" s="121">
        <v>2</v>
      </c>
      <c r="M30" s="121">
        <v>2</v>
      </c>
      <c r="N30" s="121"/>
      <c r="O30" s="121">
        <v>1</v>
      </c>
      <c r="P30" s="121">
        <v>1</v>
      </c>
      <c r="Q30" s="121">
        <v>1</v>
      </c>
      <c r="R30" s="121">
        <v>3</v>
      </c>
      <c r="S30" s="121"/>
      <c r="T30" s="121"/>
      <c r="U30" s="121"/>
      <c r="V30" s="121"/>
      <c r="W30" s="121"/>
      <c r="X30" s="121"/>
      <c r="Y30" s="121">
        <v>1</v>
      </c>
      <c r="Z30" s="121">
        <v>1</v>
      </c>
      <c r="AA30" s="121"/>
      <c r="AB30" s="226">
        <f t="shared" si="9"/>
        <v>7</v>
      </c>
      <c r="AC30" s="121"/>
      <c r="AD30" s="121"/>
      <c r="AE30" s="121"/>
      <c r="AF30" s="226">
        <f t="shared" si="10"/>
        <v>2</v>
      </c>
      <c r="AG30" s="121">
        <v>2</v>
      </c>
      <c r="AH30" s="121"/>
      <c r="AI30" s="121"/>
      <c r="AJ30" s="121">
        <v>1</v>
      </c>
      <c r="AK30" s="121">
        <v>4</v>
      </c>
    </row>
    <row r="31" spans="1:37" s="101" customFormat="1" ht="14.25" customHeight="1">
      <c r="A31" s="227"/>
      <c r="B31" s="355" t="s">
        <v>183</v>
      </c>
      <c r="C31" s="223" t="s">
        <v>107</v>
      </c>
      <c r="D31" s="121">
        <v>13</v>
      </c>
      <c r="E31" s="121">
        <v>41</v>
      </c>
      <c r="F31" s="225">
        <f t="shared" si="0"/>
        <v>102</v>
      </c>
      <c r="G31" s="226">
        <f t="shared" ref="G31:AK31" si="11">+G32+G33</f>
        <v>0</v>
      </c>
      <c r="H31" s="226">
        <f t="shared" si="11"/>
        <v>0</v>
      </c>
      <c r="I31" s="226">
        <f t="shared" si="11"/>
        <v>0</v>
      </c>
      <c r="J31" s="226">
        <f t="shared" si="11"/>
        <v>17</v>
      </c>
      <c r="K31" s="226">
        <f t="shared" si="11"/>
        <v>20</v>
      </c>
      <c r="L31" s="226">
        <f t="shared" si="11"/>
        <v>22</v>
      </c>
      <c r="M31" s="226">
        <f t="shared" si="11"/>
        <v>6</v>
      </c>
      <c r="N31" s="226">
        <f t="shared" si="11"/>
        <v>7</v>
      </c>
      <c r="O31" s="226">
        <f t="shared" si="11"/>
        <v>9</v>
      </c>
      <c r="P31" s="226">
        <f t="shared" si="11"/>
        <v>8</v>
      </c>
      <c r="Q31" s="226">
        <f t="shared" si="11"/>
        <v>4</v>
      </c>
      <c r="R31" s="226">
        <f t="shared" si="11"/>
        <v>1</v>
      </c>
      <c r="S31" s="226">
        <f t="shared" si="11"/>
        <v>3</v>
      </c>
      <c r="T31" s="226">
        <f t="shared" si="11"/>
        <v>2</v>
      </c>
      <c r="U31" s="226">
        <f t="shared" si="11"/>
        <v>0</v>
      </c>
      <c r="V31" s="226">
        <f t="shared" si="11"/>
        <v>0</v>
      </c>
      <c r="W31" s="226">
        <f t="shared" si="11"/>
        <v>0</v>
      </c>
      <c r="X31" s="226">
        <f t="shared" si="11"/>
        <v>0</v>
      </c>
      <c r="Y31" s="226">
        <f t="shared" si="11"/>
        <v>3</v>
      </c>
      <c r="Z31" s="226">
        <f t="shared" si="11"/>
        <v>0</v>
      </c>
      <c r="AA31" s="226">
        <f t="shared" si="11"/>
        <v>4</v>
      </c>
      <c r="AB31" s="226">
        <f t="shared" si="11"/>
        <v>37</v>
      </c>
      <c r="AC31" s="226">
        <f t="shared" si="11"/>
        <v>1</v>
      </c>
      <c r="AD31" s="226">
        <f t="shared" si="11"/>
        <v>0</v>
      </c>
      <c r="AE31" s="226">
        <f t="shared" si="11"/>
        <v>1</v>
      </c>
      <c r="AF31" s="226">
        <f t="shared" si="11"/>
        <v>5</v>
      </c>
      <c r="AG31" s="226">
        <f t="shared" si="11"/>
        <v>5</v>
      </c>
      <c r="AH31" s="226">
        <f t="shared" si="11"/>
        <v>0</v>
      </c>
      <c r="AI31" s="226">
        <f t="shared" si="11"/>
        <v>0</v>
      </c>
      <c r="AJ31" s="226">
        <f t="shared" si="11"/>
        <v>2</v>
      </c>
      <c r="AK31" s="226">
        <f t="shared" si="11"/>
        <v>28</v>
      </c>
    </row>
    <row r="32" spans="1:37" s="101" customFormat="1" ht="14.25" customHeight="1">
      <c r="A32" s="227"/>
      <c r="B32" s="356"/>
      <c r="C32" s="228" t="s">
        <v>263</v>
      </c>
      <c r="D32" s="121">
        <v>14</v>
      </c>
      <c r="E32" s="121" t="s">
        <v>264</v>
      </c>
      <c r="F32" s="225">
        <f t="shared" si="0"/>
        <v>68</v>
      </c>
      <c r="G32" s="121"/>
      <c r="H32" s="121"/>
      <c r="I32" s="121"/>
      <c r="J32" s="121">
        <v>12</v>
      </c>
      <c r="K32" s="121">
        <v>15</v>
      </c>
      <c r="L32" s="121">
        <v>16</v>
      </c>
      <c r="M32" s="121">
        <v>5</v>
      </c>
      <c r="N32" s="121">
        <v>5</v>
      </c>
      <c r="O32" s="121">
        <v>4</v>
      </c>
      <c r="P32" s="121">
        <v>4</v>
      </c>
      <c r="Q32" s="121">
        <v>3</v>
      </c>
      <c r="R32" s="121">
        <v>1</v>
      </c>
      <c r="S32" s="121">
        <v>2</v>
      </c>
      <c r="T32" s="121">
        <v>1</v>
      </c>
      <c r="U32" s="121"/>
      <c r="V32" s="121"/>
      <c r="W32" s="121"/>
      <c r="X32" s="121"/>
      <c r="Y32" s="121"/>
      <c r="Z32" s="121"/>
      <c r="AA32" s="121">
        <v>3</v>
      </c>
      <c r="AB32" s="226">
        <f t="shared" si="9"/>
        <v>22</v>
      </c>
      <c r="AC32" s="121"/>
      <c r="AD32" s="121"/>
      <c r="AE32" s="121">
        <v>1</v>
      </c>
      <c r="AF32" s="226">
        <f t="shared" si="10"/>
        <v>2</v>
      </c>
      <c r="AG32" s="121">
        <v>2</v>
      </c>
      <c r="AH32" s="121"/>
      <c r="AI32" s="121"/>
      <c r="AJ32" s="121">
        <v>1</v>
      </c>
      <c r="AK32" s="121">
        <v>18</v>
      </c>
    </row>
    <row r="33" spans="1:37" s="101" customFormat="1" ht="14.25" customHeight="1">
      <c r="A33" s="227"/>
      <c r="B33" s="343"/>
      <c r="C33" s="228" t="s">
        <v>110</v>
      </c>
      <c r="D33" s="121">
        <v>15</v>
      </c>
      <c r="E33" s="121" t="s">
        <v>264</v>
      </c>
      <c r="F33" s="225">
        <f t="shared" si="0"/>
        <v>34</v>
      </c>
      <c r="G33" s="121"/>
      <c r="H33" s="121"/>
      <c r="I33" s="121"/>
      <c r="J33" s="121">
        <v>5</v>
      </c>
      <c r="K33" s="121">
        <v>5</v>
      </c>
      <c r="L33" s="121">
        <v>6</v>
      </c>
      <c r="M33" s="121">
        <v>1</v>
      </c>
      <c r="N33" s="121">
        <v>2</v>
      </c>
      <c r="O33" s="121">
        <v>5</v>
      </c>
      <c r="P33" s="121">
        <v>4</v>
      </c>
      <c r="Q33" s="121">
        <v>1</v>
      </c>
      <c r="R33" s="121"/>
      <c r="S33" s="121">
        <v>1</v>
      </c>
      <c r="T33" s="121">
        <v>1</v>
      </c>
      <c r="U33" s="121"/>
      <c r="V33" s="121"/>
      <c r="W33" s="121"/>
      <c r="X33" s="121"/>
      <c r="Y33" s="121">
        <v>3</v>
      </c>
      <c r="Z33" s="121"/>
      <c r="AA33" s="121">
        <v>1</v>
      </c>
      <c r="AB33" s="226">
        <f t="shared" si="9"/>
        <v>15</v>
      </c>
      <c r="AC33" s="121">
        <v>1</v>
      </c>
      <c r="AD33" s="121"/>
      <c r="AE33" s="121"/>
      <c r="AF33" s="226">
        <f t="shared" si="10"/>
        <v>3</v>
      </c>
      <c r="AG33" s="121">
        <v>3</v>
      </c>
      <c r="AH33" s="121"/>
      <c r="AI33" s="121"/>
      <c r="AJ33" s="121">
        <v>1</v>
      </c>
      <c r="AK33" s="121">
        <v>10</v>
      </c>
    </row>
    <row r="34" spans="1:37" s="101" customFormat="1" ht="14.25" customHeight="1">
      <c r="A34" s="227"/>
      <c r="B34" s="355" t="s">
        <v>184</v>
      </c>
      <c r="C34" s="223" t="s">
        <v>107</v>
      </c>
      <c r="D34" s="121">
        <v>16</v>
      </c>
      <c r="E34" s="121">
        <v>59</v>
      </c>
      <c r="F34" s="225">
        <f t="shared" si="0"/>
        <v>138</v>
      </c>
      <c r="G34" s="226">
        <f t="shared" ref="G34:AK34" si="12">+G35+G36</f>
        <v>0</v>
      </c>
      <c r="H34" s="226">
        <f t="shared" si="12"/>
        <v>0</v>
      </c>
      <c r="I34" s="226">
        <f t="shared" si="12"/>
        <v>0</v>
      </c>
      <c r="J34" s="226">
        <f t="shared" si="12"/>
        <v>0</v>
      </c>
      <c r="K34" s="226">
        <f t="shared" si="12"/>
        <v>28</v>
      </c>
      <c r="L34" s="226">
        <f t="shared" si="12"/>
        <v>25</v>
      </c>
      <c r="M34" s="226">
        <f t="shared" si="12"/>
        <v>21</v>
      </c>
      <c r="N34" s="226">
        <f t="shared" si="12"/>
        <v>14</v>
      </c>
      <c r="O34" s="226">
        <f t="shared" si="12"/>
        <v>17</v>
      </c>
      <c r="P34" s="226">
        <f t="shared" si="12"/>
        <v>9</v>
      </c>
      <c r="Q34" s="226">
        <f t="shared" si="12"/>
        <v>8</v>
      </c>
      <c r="R34" s="226">
        <f t="shared" si="12"/>
        <v>6</v>
      </c>
      <c r="S34" s="226">
        <f t="shared" si="12"/>
        <v>2</v>
      </c>
      <c r="T34" s="226">
        <f t="shared" si="12"/>
        <v>1</v>
      </c>
      <c r="U34" s="226">
        <f t="shared" si="12"/>
        <v>1</v>
      </c>
      <c r="V34" s="226">
        <f t="shared" si="12"/>
        <v>3</v>
      </c>
      <c r="W34" s="226">
        <f t="shared" si="12"/>
        <v>0</v>
      </c>
      <c r="X34" s="226">
        <f t="shared" si="12"/>
        <v>0</v>
      </c>
      <c r="Y34" s="226">
        <f t="shared" si="12"/>
        <v>3</v>
      </c>
      <c r="Z34" s="226">
        <f t="shared" si="12"/>
        <v>0</v>
      </c>
      <c r="AA34" s="226">
        <f t="shared" si="12"/>
        <v>8</v>
      </c>
      <c r="AB34" s="226">
        <f t="shared" si="12"/>
        <v>46</v>
      </c>
      <c r="AC34" s="226">
        <f t="shared" si="12"/>
        <v>0</v>
      </c>
      <c r="AD34" s="226">
        <f t="shared" si="12"/>
        <v>0</v>
      </c>
      <c r="AE34" s="226">
        <f t="shared" si="12"/>
        <v>4</v>
      </c>
      <c r="AF34" s="226">
        <f t="shared" si="12"/>
        <v>13</v>
      </c>
      <c r="AG34" s="226">
        <f t="shared" si="12"/>
        <v>12</v>
      </c>
      <c r="AH34" s="226">
        <f t="shared" si="12"/>
        <v>1</v>
      </c>
      <c r="AI34" s="226">
        <f t="shared" si="12"/>
        <v>2</v>
      </c>
      <c r="AJ34" s="226">
        <f t="shared" si="12"/>
        <v>2</v>
      </c>
      <c r="AK34" s="226">
        <f t="shared" si="12"/>
        <v>25</v>
      </c>
    </row>
    <row r="35" spans="1:37" s="101" customFormat="1" ht="14.25" customHeight="1">
      <c r="A35" s="227"/>
      <c r="B35" s="356"/>
      <c r="C35" s="228" t="s">
        <v>263</v>
      </c>
      <c r="D35" s="121">
        <v>17</v>
      </c>
      <c r="E35" s="121" t="s">
        <v>264</v>
      </c>
      <c r="F35" s="225">
        <f t="shared" si="0"/>
        <v>96</v>
      </c>
      <c r="G35" s="121"/>
      <c r="H35" s="121"/>
      <c r="I35" s="121"/>
      <c r="J35" s="121"/>
      <c r="K35" s="121">
        <v>13</v>
      </c>
      <c r="L35" s="121">
        <v>18</v>
      </c>
      <c r="M35" s="121">
        <v>14</v>
      </c>
      <c r="N35" s="121">
        <v>12</v>
      </c>
      <c r="O35" s="121">
        <v>14</v>
      </c>
      <c r="P35" s="121">
        <v>7</v>
      </c>
      <c r="Q35" s="121">
        <v>6</v>
      </c>
      <c r="R35" s="121">
        <v>4</v>
      </c>
      <c r="S35" s="121">
        <v>2</v>
      </c>
      <c r="T35" s="121">
        <v>1</v>
      </c>
      <c r="U35" s="121">
        <v>1</v>
      </c>
      <c r="V35" s="121">
        <v>1</v>
      </c>
      <c r="W35" s="121"/>
      <c r="X35" s="121"/>
      <c r="Y35" s="121">
        <v>3</v>
      </c>
      <c r="Z35" s="121"/>
      <c r="AA35" s="121">
        <v>6</v>
      </c>
      <c r="AB35" s="226">
        <f t="shared" ref="AB35:AB39" si="13">+AC35+AD35+AE35+AF35+AI35+AJ35+AK35</f>
        <v>32</v>
      </c>
      <c r="AC35" s="121"/>
      <c r="AD35" s="121"/>
      <c r="AE35" s="121">
        <v>4</v>
      </c>
      <c r="AF35" s="226">
        <f t="shared" ref="AF35:AF39" si="14">+AG35+AH35</f>
        <v>7</v>
      </c>
      <c r="AG35" s="121">
        <v>6</v>
      </c>
      <c r="AH35" s="121">
        <v>1</v>
      </c>
      <c r="AI35" s="121">
        <v>2</v>
      </c>
      <c r="AJ35" s="121">
        <v>2</v>
      </c>
      <c r="AK35" s="121">
        <v>17</v>
      </c>
    </row>
    <row r="36" spans="1:37" s="101" customFormat="1" ht="14.25" customHeight="1">
      <c r="A36" s="227"/>
      <c r="B36" s="343"/>
      <c r="C36" s="228" t="s">
        <v>110</v>
      </c>
      <c r="D36" s="121">
        <v>18</v>
      </c>
      <c r="E36" s="121" t="s">
        <v>264</v>
      </c>
      <c r="F36" s="225">
        <f t="shared" si="0"/>
        <v>42</v>
      </c>
      <c r="G36" s="121"/>
      <c r="H36" s="121"/>
      <c r="I36" s="121"/>
      <c r="J36" s="121"/>
      <c r="K36" s="121">
        <v>15</v>
      </c>
      <c r="L36" s="121">
        <v>7</v>
      </c>
      <c r="M36" s="121">
        <v>7</v>
      </c>
      <c r="N36" s="121">
        <v>2</v>
      </c>
      <c r="O36" s="121">
        <v>3</v>
      </c>
      <c r="P36" s="121">
        <v>2</v>
      </c>
      <c r="Q36" s="121">
        <v>2</v>
      </c>
      <c r="R36" s="121">
        <v>2</v>
      </c>
      <c r="S36" s="121"/>
      <c r="T36" s="121"/>
      <c r="U36" s="121"/>
      <c r="V36" s="121">
        <v>2</v>
      </c>
      <c r="W36" s="121"/>
      <c r="X36" s="121"/>
      <c r="Y36" s="121"/>
      <c r="Z36" s="121"/>
      <c r="AA36" s="121">
        <v>2</v>
      </c>
      <c r="AB36" s="226">
        <f t="shared" si="13"/>
        <v>14</v>
      </c>
      <c r="AC36" s="121"/>
      <c r="AD36" s="121"/>
      <c r="AE36" s="121"/>
      <c r="AF36" s="226">
        <f t="shared" si="14"/>
        <v>6</v>
      </c>
      <c r="AG36" s="121">
        <v>6</v>
      </c>
      <c r="AH36" s="121"/>
      <c r="AI36" s="121"/>
      <c r="AJ36" s="121"/>
      <c r="AK36" s="121">
        <v>8</v>
      </c>
    </row>
    <row r="37" spans="1:37" s="101" customFormat="1" ht="14.25" customHeight="1">
      <c r="A37" s="419"/>
      <c r="B37" s="355" t="s">
        <v>186</v>
      </c>
      <c r="C37" s="223" t="s">
        <v>107</v>
      </c>
      <c r="D37" s="121">
        <v>19</v>
      </c>
      <c r="E37" s="121">
        <v>83</v>
      </c>
      <c r="F37" s="225">
        <f t="shared" si="0"/>
        <v>209</v>
      </c>
      <c r="G37" s="226">
        <f t="shared" ref="G37:AK37" si="15">+G38+G39</f>
        <v>0</v>
      </c>
      <c r="H37" s="226">
        <f t="shared" si="15"/>
        <v>0</v>
      </c>
      <c r="I37" s="226">
        <f t="shared" si="15"/>
        <v>0</v>
      </c>
      <c r="J37" s="226">
        <f t="shared" si="15"/>
        <v>0</v>
      </c>
      <c r="K37" s="226">
        <f t="shared" si="15"/>
        <v>0</v>
      </c>
      <c r="L37" s="226">
        <f t="shared" si="15"/>
        <v>37</v>
      </c>
      <c r="M37" s="226">
        <f t="shared" si="15"/>
        <v>37</v>
      </c>
      <c r="N37" s="226">
        <f t="shared" si="15"/>
        <v>27</v>
      </c>
      <c r="O37" s="226">
        <f t="shared" si="15"/>
        <v>26</v>
      </c>
      <c r="P37" s="226">
        <f t="shared" si="15"/>
        <v>21</v>
      </c>
      <c r="Q37" s="226">
        <f t="shared" si="15"/>
        <v>16</v>
      </c>
      <c r="R37" s="226">
        <f t="shared" si="15"/>
        <v>7</v>
      </c>
      <c r="S37" s="226">
        <f t="shared" si="15"/>
        <v>3</v>
      </c>
      <c r="T37" s="226">
        <f t="shared" si="15"/>
        <v>0</v>
      </c>
      <c r="U37" s="226">
        <f t="shared" si="15"/>
        <v>6</v>
      </c>
      <c r="V37" s="226">
        <f t="shared" si="15"/>
        <v>1</v>
      </c>
      <c r="W37" s="226">
        <f t="shared" si="15"/>
        <v>1</v>
      </c>
      <c r="X37" s="226">
        <f t="shared" si="15"/>
        <v>2</v>
      </c>
      <c r="Y37" s="226">
        <f t="shared" si="15"/>
        <v>25</v>
      </c>
      <c r="Z37" s="226">
        <f t="shared" si="15"/>
        <v>1</v>
      </c>
      <c r="AA37" s="226">
        <f t="shared" si="15"/>
        <v>10</v>
      </c>
      <c r="AB37" s="226">
        <f t="shared" si="15"/>
        <v>32</v>
      </c>
      <c r="AC37" s="226">
        <f t="shared" si="15"/>
        <v>0</v>
      </c>
      <c r="AD37" s="226">
        <f t="shared" si="15"/>
        <v>0</v>
      </c>
      <c r="AE37" s="226">
        <f t="shared" si="15"/>
        <v>5</v>
      </c>
      <c r="AF37" s="226">
        <f t="shared" si="15"/>
        <v>8</v>
      </c>
      <c r="AG37" s="226">
        <f t="shared" si="15"/>
        <v>8</v>
      </c>
      <c r="AH37" s="226">
        <f t="shared" si="15"/>
        <v>0</v>
      </c>
      <c r="AI37" s="226">
        <f t="shared" si="15"/>
        <v>0</v>
      </c>
      <c r="AJ37" s="226">
        <f t="shared" si="15"/>
        <v>4</v>
      </c>
      <c r="AK37" s="226">
        <f t="shared" si="15"/>
        <v>15</v>
      </c>
    </row>
    <row r="38" spans="1:37" s="101" customFormat="1" ht="14.25" customHeight="1">
      <c r="A38" s="419"/>
      <c r="B38" s="356"/>
      <c r="C38" s="228" t="s">
        <v>263</v>
      </c>
      <c r="D38" s="121">
        <v>20</v>
      </c>
      <c r="E38" s="121" t="s">
        <v>264</v>
      </c>
      <c r="F38" s="225">
        <f t="shared" si="0"/>
        <v>148</v>
      </c>
      <c r="G38" s="121"/>
      <c r="H38" s="121"/>
      <c r="I38" s="121"/>
      <c r="J38" s="121"/>
      <c r="K38" s="121"/>
      <c r="L38" s="121">
        <v>25</v>
      </c>
      <c r="M38" s="121">
        <v>26</v>
      </c>
      <c r="N38" s="121">
        <v>19</v>
      </c>
      <c r="O38" s="121">
        <v>20</v>
      </c>
      <c r="P38" s="121">
        <v>13</v>
      </c>
      <c r="Q38" s="121">
        <v>11</v>
      </c>
      <c r="R38" s="121">
        <v>6</v>
      </c>
      <c r="S38" s="121">
        <v>3</v>
      </c>
      <c r="T38" s="121"/>
      <c r="U38" s="121">
        <v>4</v>
      </c>
      <c r="V38" s="121">
        <v>1</v>
      </c>
      <c r="W38" s="121">
        <v>1</v>
      </c>
      <c r="X38" s="121">
        <v>1</v>
      </c>
      <c r="Y38" s="121">
        <v>18</v>
      </c>
      <c r="Z38" s="121">
        <v>1</v>
      </c>
      <c r="AA38" s="121">
        <v>7</v>
      </c>
      <c r="AB38" s="226">
        <f t="shared" si="13"/>
        <v>21</v>
      </c>
      <c r="AC38" s="121"/>
      <c r="AD38" s="121"/>
      <c r="AE38" s="121">
        <v>5</v>
      </c>
      <c r="AF38" s="226">
        <f t="shared" si="14"/>
        <v>5</v>
      </c>
      <c r="AG38" s="121">
        <v>5</v>
      </c>
      <c r="AH38" s="121"/>
      <c r="AI38" s="121"/>
      <c r="AJ38" s="121">
        <v>3</v>
      </c>
      <c r="AK38" s="121">
        <v>8</v>
      </c>
    </row>
    <row r="39" spans="1:37" s="101" customFormat="1" ht="14.25" customHeight="1">
      <c r="A39" s="419"/>
      <c r="B39" s="343"/>
      <c r="C39" s="228" t="s">
        <v>110</v>
      </c>
      <c r="D39" s="121">
        <v>21</v>
      </c>
      <c r="E39" s="121" t="s">
        <v>264</v>
      </c>
      <c r="F39" s="225">
        <f t="shared" si="0"/>
        <v>61</v>
      </c>
      <c r="G39" s="121"/>
      <c r="H39" s="121"/>
      <c r="I39" s="121"/>
      <c r="J39" s="121"/>
      <c r="K39" s="121"/>
      <c r="L39" s="121">
        <v>12</v>
      </c>
      <c r="M39" s="121">
        <v>11</v>
      </c>
      <c r="N39" s="121">
        <v>8</v>
      </c>
      <c r="O39" s="121">
        <v>6</v>
      </c>
      <c r="P39" s="121">
        <v>8</v>
      </c>
      <c r="Q39" s="121">
        <v>5</v>
      </c>
      <c r="R39" s="121">
        <v>1</v>
      </c>
      <c r="S39" s="121"/>
      <c r="T39" s="121"/>
      <c r="U39" s="121">
        <v>2</v>
      </c>
      <c r="V39" s="121"/>
      <c r="W39" s="121"/>
      <c r="X39" s="121">
        <v>1</v>
      </c>
      <c r="Y39" s="121">
        <v>7</v>
      </c>
      <c r="Z39" s="121"/>
      <c r="AA39" s="121">
        <v>3</v>
      </c>
      <c r="AB39" s="226">
        <f t="shared" si="13"/>
        <v>11</v>
      </c>
      <c r="AC39" s="121"/>
      <c r="AD39" s="121"/>
      <c r="AE39" s="121"/>
      <c r="AF39" s="226">
        <f t="shared" si="14"/>
        <v>3</v>
      </c>
      <c r="AG39" s="121">
        <v>3</v>
      </c>
      <c r="AH39" s="121"/>
      <c r="AI39" s="121"/>
      <c r="AJ39" s="121">
        <v>1</v>
      </c>
      <c r="AK39" s="121">
        <v>7</v>
      </c>
    </row>
    <row r="40" spans="1:37" s="101" customFormat="1" ht="14.25" customHeight="1">
      <c r="A40" s="419"/>
      <c r="B40" s="355" t="s">
        <v>187</v>
      </c>
      <c r="C40" s="223" t="s">
        <v>107</v>
      </c>
      <c r="D40" s="121">
        <v>22</v>
      </c>
      <c r="E40" s="121">
        <v>121</v>
      </c>
      <c r="F40" s="225">
        <f t="shared" si="0"/>
        <v>346</v>
      </c>
      <c r="G40" s="226">
        <f t="shared" ref="G40:AK40" si="16">+G41+G42</f>
        <v>0</v>
      </c>
      <c r="H40" s="226">
        <f t="shared" si="16"/>
        <v>0</v>
      </c>
      <c r="I40" s="226">
        <f t="shared" si="16"/>
        <v>0</v>
      </c>
      <c r="J40" s="226">
        <f t="shared" si="16"/>
        <v>0</v>
      </c>
      <c r="K40" s="226">
        <f t="shared" si="16"/>
        <v>0</v>
      </c>
      <c r="L40" s="226">
        <f t="shared" si="16"/>
        <v>1</v>
      </c>
      <c r="M40" s="226">
        <f t="shared" si="16"/>
        <v>50</v>
      </c>
      <c r="N40" s="226">
        <f t="shared" si="16"/>
        <v>47</v>
      </c>
      <c r="O40" s="226">
        <f t="shared" si="16"/>
        <v>53</v>
      </c>
      <c r="P40" s="226">
        <f t="shared" si="16"/>
        <v>45</v>
      </c>
      <c r="Q40" s="226">
        <f t="shared" si="16"/>
        <v>20</v>
      </c>
      <c r="R40" s="226">
        <f t="shared" si="16"/>
        <v>17</v>
      </c>
      <c r="S40" s="226">
        <f t="shared" si="16"/>
        <v>12</v>
      </c>
      <c r="T40" s="226">
        <f t="shared" si="16"/>
        <v>11</v>
      </c>
      <c r="U40" s="226">
        <f t="shared" si="16"/>
        <v>9</v>
      </c>
      <c r="V40" s="226">
        <f t="shared" si="16"/>
        <v>2</v>
      </c>
      <c r="W40" s="226">
        <f t="shared" si="16"/>
        <v>3</v>
      </c>
      <c r="X40" s="226">
        <f t="shared" si="16"/>
        <v>3</v>
      </c>
      <c r="Y40" s="226">
        <f t="shared" si="16"/>
        <v>73</v>
      </c>
      <c r="Z40" s="226">
        <f t="shared" si="16"/>
        <v>3</v>
      </c>
      <c r="AA40" s="226">
        <f t="shared" si="16"/>
        <v>19</v>
      </c>
      <c r="AB40" s="226">
        <f t="shared" si="16"/>
        <v>60</v>
      </c>
      <c r="AC40" s="226">
        <f t="shared" si="16"/>
        <v>1</v>
      </c>
      <c r="AD40" s="226">
        <f t="shared" si="16"/>
        <v>1</v>
      </c>
      <c r="AE40" s="226">
        <f t="shared" si="16"/>
        <v>6</v>
      </c>
      <c r="AF40" s="226">
        <f t="shared" si="16"/>
        <v>18</v>
      </c>
      <c r="AG40" s="226">
        <f t="shared" si="16"/>
        <v>17</v>
      </c>
      <c r="AH40" s="226">
        <f t="shared" si="16"/>
        <v>1</v>
      </c>
      <c r="AI40" s="226">
        <f t="shared" si="16"/>
        <v>1</v>
      </c>
      <c r="AJ40" s="226">
        <f t="shared" si="16"/>
        <v>9</v>
      </c>
      <c r="AK40" s="226">
        <f t="shared" si="16"/>
        <v>24</v>
      </c>
    </row>
    <row r="41" spans="1:37" s="101" customFormat="1" ht="14.25" customHeight="1">
      <c r="A41" s="419"/>
      <c r="B41" s="356"/>
      <c r="C41" s="228" t="s">
        <v>263</v>
      </c>
      <c r="D41" s="121">
        <v>23</v>
      </c>
      <c r="E41" s="121" t="s">
        <v>264</v>
      </c>
      <c r="F41" s="225">
        <f t="shared" si="0"/>
        <v>262</v>
      </c>
      <c r="G41" s="121"/>
      <c r="H41" s="121"/>
      <c r="I41" s="121"/>
      <c r="J41" s="121"/>
      <c r="K41" s="121"/>
      <c r="L41" s="121">
        <v>1</v>
      </c>
      <c r="M41" s="121">
        <v>38</v>
      </c>
      <c r="N41" s="121">
        <v>42</v>
      </c>
      <c r="O41" s="121">
        <v>43</v>
      </c>
      <c r="P41" s="121">
        <v>38</v>
      </c>
      <c r="Q41" s="121">
        <v>14</v>
      </c>
      <c r="R41" s="121">
        <v>16</v>
      </c>
      <c r="S41" s="121">
        <v>10</v>
      </c>
      <c r="T41" s="121">
        <v>9</v>
      </c>
      <c r="U41" s="121">
        <v>7</v>
      </c>
      <c r="V41" s="121">
        <v>2</v>
      </c>
      <c r="W41" s="121">
        <v>3</v>
      </c>
      <c r="X41" s="121">
        <v>2</v>
      </c>
      <c r="Y41" s="121">
        <v>37</v>
      </c>
      <c r="Z41" s="121">
        <v>3</v>
      </c>
      <c r="AA41" s="121">
        <v>13</v>
      </c>
      <c r="AB41" s="226">
        <f t="shared" ref="AB41:AB45" si="17">+AC41+AD41+AE41+AF41+AI41+AJ41+AK41</f>
        <v>45</v>
      </c>
      <c r="AC41" s="121">
        <v>1</v>
      </c>
      <c r="AD41" s="121">
        <v>1</v>
      </c>
      <c r="AE41" s="121">
        <v>4</v>
      </c>
      <c r="AF41" s="226">
        <f t="shared" ref="AF41:AF45" si="18">+AG41+AH41</f>
        <v>11</v>
      </c>
      <c r="AG41" s="121">
        <v>11</v>
      </c>
      <c r="AH41" s="121"/>
      <c r="AI41" s="121"/>
      <c r="AJ41" s="121">
        <v>7</v>
      </c>
      <c r="AK41" s="121">
        <v>21</v>
      </c>
    </row>
    <row r="42" spans="1:37" s="101" customFormat="1" ht="14.25" customHeight="1">
      <c r="A42" s="419"/>
      <c r="B42" s="343"/>
      <c r="C42" s="228" t="s">
        <v>110</v>
      </c>
      <c r="D42" s="121">
        <v>24</v>
      </c>
      <c r="E42" s="121" t="s">
        <v>264</v>
      </c>
      <c r="F42" s="225">
        <f t="shared" si="0"/>
        <v>84</v>
      </c>
      <c r="G42" s="121"/>
      <c r="H42" s="121"/>
      <c r="I42" s="121"/>
      <c r="J42" s="121"/>
      <c r="K42" s="121"/>
      <c r="L42" s="121"/>
      <c r="M42" s="121">
        <v>12</v>
      </c>
      <c r="N42" s="121">
        <v>5</v>
      </c>
      <c r="O42" s="121">
        <v>10</v>
      </c>
      <c r="P42" s="121">
        <v>7</v>
      </c>
      <c r="Q42" s="121">
        <v>6</v>
      </c>
      <c r="R42" s="121">
        <v>1</v>
      </c>
      <c r="S42" s="121">
        <v>2</v>
      </c>
      <c r="T42" s="121">
        <v>2</v>
      </c>
      <c r="U42" s="121">
        <v>2</v>
      </c>
      <c r="V42" s="121"/>
      <c r="W42" s="121"/>
      <c r="X42" s="121">
        <v>1</v>
      </c>
      <c r="Y42" s="121">
        <v>36</v>
      </c>
      <c r="Z42" s="121"/>
      <c r="AA42" s="121">
        <v>6</v>
      </c>
      <c r="AB42" s="226">
        <f t="shared" si="17"/>
        <v>15</v>
      </c>
      <c r="AC42" s="121"/>
      <c r="AD42" s="121"/>
      <c r="AE42" s="121">
        <v>2</v>
      </c>
      <c r="AF42" s="226">
        <f t="shared" si="18"/>
        <v>7</v>
      </c>
      <c r="AG42" s="121">
        <v>6</v>
      </c>
      <c r="AH42" s="121">
        <v>1</v>
      </c>
      <c r="AI42" s="121">
        <v>1</v>
      </c>
      <c r="AJ42" s="121">
        <v>2</v>
      </c>
      <c r="AK42" s="121">
        <v>3</v>
      </c>
    </row>
    <row r="43" spans="1:37" s="101" customFormat="1" ht="14.25" customHeight="1">
      <c r="A43" s="419"/>
      <c r="B43" s="355" t="s">
        <v>188</v>
      </c>
      <c r="C43" s="223" t="s">
        <v>107</v>
      </c>
      <c r="D43" s="121">
        <v>25</v>
      </c>
      <c r="E43" s="121">
        <v>132</v>
      </c>
      <c r="F43" s="225">
        <f t="shared" si="0"/>
        <v>414</v>
      </c>
      <c r="G43" s="226">
        <f t="shared" ref="G43:AK43" si="19">+G44+G45</f>
        <v>0</v>
      </c>
      <c r="H43" s="226">
        <f t="shared" si="19"/>
        <v>0</v>
      </c>
      <c r="I43" s="226">
        <f t="shared" si="19"/>
        <v>0</v>
      </c>
      <c r="J43" s="226">
        <f t="shared" si="19"/>
        <v>0</v>
      </c>
      <c r="K43" s="226">
        <f t="shared" si="19"/>
        <v>0</v>
      </c>
      <c r="L43" s="226">
        <f t="shared" si="19"/>
        <v>0</v>
      </c>
      <c r="M43" s="226">
        <f t="shared" si="19"/>
        <v>0</v>
      </c>
      <c r="N43" s="226">
        <f t="shared" si="19"/>
        <v>73</v>
      </c>
      <c r="O43" s="226">
        <f t="shared" si="19"/>
        <v>91</v>
      </c>
      <c r="P43" s="226">
        <f t="shared" si="19"/>
        <v>59</v>
      </c>
      <c r="Q43" s="226">
        <f t="shared" si="19"/>
        <v>29</v>
      </c>
      <c r="R43" s="226">
        <f t="shared" si="19"/>
        <v>16</v>
      </c>
      <c r="S43" s="226">
        <f t="shared" si="19"/>
        <v>17</v>
      </c>
      <c r="T43" s="226">
        <f t="shared" si="19"/>
        <v>5</v>
      </c>
      <c r="U43" s="226">
        <f t="shared" si="19"/>
        <v>8</v>
      </c>
      <c r="V43" s="226">
        <f t="shared" si="19"/>
        <v>6</v>
      </c>
      <c r="W43" s="226">
        <f t="shared" si="19"/>
        <v>3</v>
      </c>
      <c r="X43" s="226">
        <f t="shared" si="19"/>
        <v>5</v>
      </c>
      <c r="Y43" s="226">
        <f t="shared" si="19"/>
        <v>102</v>
      </c>
      <c r="Z43" s="226">
        <f t="shared" si="19"/>
        <v>4</v>
      </c>
      <c r="AA43" s="226">
        <f t="shared" si="19"/>
        <v>26</v>
      </c>
      <c r="AB43" s="226">
        <f t="shared" si="19"/>
        <v>54</v>
      </c>
      <c r="AC43" s="226">
        <f t="shared" si="19"/>
        <v>4</v>
      </c>
      <c r="AD43" s="226">
        <f t="shared" si="19"/>
        <v>0</v>
      </c>
      <c r="AE43" s="226">
        <f t="shared" si="19"/>
        <v>7</v>
      </c>
      <c r="AF43" s="226">
        <f t="shared" si="19"/>
        <v>15</v>
      </c>
      <c r="AG43" s="226">
        <f t="shared" si="19"/>
        <v>14</v>
      </c>
      <c r="AH43" s="226">
        <f t="shared" si="19"/>
        <v>1</v>
      </c>
      <c r="AI43" s="226">
        <f t="shared" si="19"/>
        <v>0</v>
      </c>
      <c r="AJ43" s="226">
        <f t="shared" si="19"/>
        <v>6</v>
      </c>
      <c r="AK43" s="226">
        <f t="shared" si="19"/>
        <v>22</v>
      </c>
    </row>
    <row r="44" spans="1:37" s="101" customFormat="1" ht="14.25" customHeight="1">
      <c r="A44" s="419"/>
      <c r="B44" s="356"/>
      <c r="C44" s="228" t="s">
        <v>263</v>
      </c>
      <c r="D44" s="121">
        <v>26</v>
      </c>
      <c r="E44" s="121" t="s">
        <v>264</v>
      </c>
      <c r="F44" s="225">
        <f t="shared" si="0"/>
        <v>285</v>
      </c>
      <c r="G44" s="121"/>
      <c r="H44" s="121"/>
      <c r="I44" s="121"/>
      <c r="J44" s="121"/>
      <c r="K44" s="121"/>
      <c r="L44" s="121"/>
      <c r="M44" s="121"/>
      <c r="N44" s="121">
        <v>56</v>
      </c>
      <c r="O44" s="121">
        <v>64</v>
      </c>
      <c r="P44" s="121">
        <v>44</v>
      </c>
      <c r="Q44" s="121">
        <v>24</v>
      </c>
      <c r="R44" s="121">
        <v>13</v>
      </c>
      <c r="S44" s="121">
        <v>15</v>
      </c>
      <c r="T44" s="121">
        <v>4</v>
      </c>
      <c r="U44" s="121">
        <v>7</v>
      </c>
      <c r="V44" s="121">
        <v>5</v>
      </c>
      <c r="W44" s="121">
        <v>3</v>
      </c>
      <c r="X44" s="121">
        <v>3</v>
      </c>
      <c r="Y44" s="121">
        <v>47</v>
      </c>
      <c r="Z44" s="121">
        <v>3</v>
      </c>
      <c r="AA44" s="121">
        <v>13</v>
      </c>
      <c r="AB44" s="226">
        <f t="shared" si="17"/>
        <v>32</v>
      </c>
      <c r="AC44" s="121">
        <v>2</v>
      </c>
      <c r="AD44" s="121"/>
      <c r="AE44" s="121">
        <v>3</v>
      </c>
      <c r="AF44" s="226">
        <f t="shared" si="18"/>
        <v>9</v>
      </c>
      <c r="AG44" s="121">
        <v>8</v>
      </c>
      <c r="AH44" s="121">
        <v>1</v>
      </c>
      <c r="AI44" s="121"/>
      <c r="AJ44" s="121">
        <v>3</v>
      </c>
      <c r="AK44" s="121">
        <v>15</v>
      </c>
    </row>
    <row r="45" spans="1:37" s="101" customFormat="1" ht="14.25" customHeight="1">
      <c r="A45" s="419"/>
      <c r="B45" s="343"/>
      <c r="C45" s="228" t="s">
        <v>110</v>
      </c>
      <c r="D45" s="121">
        <v>27</v>
      </c>
      <c r="E45" s="121" t="s">
        <v>264</v>
      </c>
      <c r="F45" s="225">
        <f t="shared" si="0"/>
        <v>129</v>
      </c>
      <c r="G45" s="121"/>
      <c r="H45" s="121"/>
      <c r="I45" s="121"/>
      <c r="J45" s="121"/>
      <c r="K45" s="121"/>
      <c r="L45" s="121"/>
      <c r="M45" s="121"/>
      <c r="N45" s="121">
        <v>17</v>
      </c>
      <c r="O45" s="121">
        <v>27</v>
      </c>
      <c r="P45" s="121">
        <v>15</v>
      </c>
      <c r="Q45" s="121">
        <v>5</v>
      </c>
      <c r="R45" s="121">
        <v>3</v>
      </c>
      <c r="S45" s="121">
        <v>2</v>
      </c>
      <c r="T45" s="121">
        <v>1</v>
      </c>
      <c r="U45" s="121">
        <v>1</v>
      </c>
      <c r="V45" s="121">
        <v>1</v>
      </c>
      <c r="W45" s="121"/>
      <c r="X45" s="121">
        <v>2</v>
      </c>
      <c r="Y45" s="121">
        <v>55</v>
      </c>
      <c r="Z45" s="121">
        <v>1</v>
      </c>
      <c r="AA45" s="121">
        <v>13</v>
      </c>
      <c r="AB45" s="226">
        <f t="shared" si="17"/>
        <v>22</v>
      </c>
      <c r="AC45" s="121">
        <v>2</v>
      </c>
      <c r="AD45" s="121"/>
      <c r="AE45" s="121">
        <v>4</v>
      </c>
      <c r="AF45" s="226">
        <f t="shared" si="18"/>
        <v>6</v>
      </c>
      <c r="AG45" s="121">
        <v>6</v>
      </c>
      <c r="AH45" s="121"/>
      <c r="AI45" s="121"/>
      <c r="AJ45" s="121">
        <v>3</v>
      </c>
      <c r="AK45" s="121">
        <v>7</v>
      </c>
    </row>
    <row r="46" spans="1:37" s="101" customFormat="1" ht="14.25" customHeight="1">
      <c r="A46" s="419"/>
      <c r="B46" s="355" t="s">
        <v>189</v>
      </c>
      <c r="C46" s="223" t="s">
        <v>107</v>
      </c>
      <c r="D46" s="121">
        <v>28</v>
      </c>
      <c r="E46" s="121">
        <v>172</v>
      </c>
      <c r="F46" s="225">
        <f t="shared" si="0"/>
        <v>637</v>
      </c>
      <c r="G46" s="226">
        <f t="shared" ref="G46:AK46" si="20">+G47+G48</f>
        <v>0</v>
      </c>
      <c r="H46" s="226">
        <f t="shared" si="20"/>
        <v>0</v>
      </c>
      <c r="I46" s="226">
        <f t="shared" si="20"/>
        <v>0</v>
      </c>
      <c r="J46" s="226">
        <f t="shared" si="20"/>
        <v>0</v>
      </c>
      <c r="K46" s="226">
        <f t="shared" si="20"/>
        <v>0</v>
      </c>
      <c r="L46" s="226">
        <f t="shared" si="20"/>
        <v>0</v>
      </c>
      <c r="M46" s="226">
        <f t="shared" si="20"/>
        <v>0</v>
      </c>
      <c r="N46" s="226">
        <f t="shared" si="20"/>
        <v>1</v>
      </c>
      <c r="O46" s="226">
        <f t="shared" si="20"/>
        <v>99</v>
      </c>
      <c r="P46" s="226">
        <f t="shared" si="20"/>
        <v>124</v>
      </c>
      <c r="Q46" s="226">
        <f t="shared" si="20"/>
        <v>79</v>
      </c>
      <c r="R46" s="226">
        <f t="shared" si="20"/>
        <v>51</v>
      </c>
      <c r="S46" s="226">
        <f t="shared" si="20"/>
        <v>38</v>
      </c>
      <c r="T46" s="226">
        <f t="shared" si="20"/>
        <v>24</v>
      </c>
      <c r="U46" s="226">
        <f t="shared" si="20"/>
        <v>21</v>
      </c>
      <c r="V46" s="226">
        <f t="shared" si="20"/>
        <v>18</v>
      </c>
      <c r="W46" s="226">
        <f t="shared" si="20"/>
        <v>9</v>
      </c>
      <c r="X46" s="226">
        <f t="shared" si="20"/>
        <v>11</v>
      </c>
      <c r="Y46" s="226">
        <f t="shared" si="20"/>
        <v>162</v>
      </c>
      <c r="Z46" s="226">
        <f t="shared" si="20"/>
        <v>7</v>
      </c>
      <c r="AA46" s="226">
        <f t="shared" si="20"/>
        <v>48</v>
      </c>
      <c r="AB46" s="226">
        <f t="shared" si="20"/>
        <v>76</v>
      </c>
      <c r="AC46" s="226">
        <f t="shared" si="20"/>
        <v>4</v>
      </c>
      <c r="AD46" s="226">
        <f t="shared" si="20"/>
        <v>5</v>
      </c>
      <c r="AE46" s="226">
        <f t="shared" si="20"/>
        <v>12</v>
      </c>
      <c r="AF46" s="226">
        <f t="shared" si="20"/>
        <v>22</v>
      </c>
      <c r="AG46" s="226">
        <f t="shared" si="20"/>
        <v>21</v>
      </c>
      <c r="AH46" s="226">
        <f t="shared" si="20"/>
        <v>1</v>
      </c>
      <c r="AI46" s="226">
        <f t="shared" si="20"/>
        <v>0</v>
      </c>
      <c r="AJ46" s="226">
        <f t="shared" si="20"/>
        <v>10</v>
      </c>
      <c r="AK46" s="226">
        <f t="shared" si="20"/>
        <v>23</v>
      </c>
    </row>
    <row r="47" spans="1:37" s="101" customFormat="1" ht="14.25" customHeight="1">
      <c r="A47" s="419"/>
      <c r="B47" s="356"/>
      <c r="C47" s="228" t="s">
        <v>263</v>
      </c>
      <c r="D47" s="121">
        <v>29</v>
      </c>
      <c r="E47" s="121" t="s">
        <v>264</v>
      </c>
      <c r="F47" s="225">
        <f t="shared" si="0"/>
        <v>510</v>
      </c>
      <c r="G47" s="121"/>
      <c r="H47" s="121"/>
      <c r="I47" s="121"/>
      <c r="J47" s="121"/>
      <c r="K47" s="121"/>
      <c r="L47" s="121"/>
      <c r="M47" s="121"/>
      <c r="N47" s="121">
        <v>1</v>
      </c>
      <c r="O47" s="121">
        <v>84</v>
      </c>
      <c r="P47" s="121">
        <v>106</v>
      </c>
      <c r="Q47" s="121">
        <v>64</v>
      </c>
      <c r="R47" s="121">
        <v>42</v>
      </c>
      <c r="S47" s="121">
        <v>34</v>
      </c>
      <c r="T47" s="121">
        <v>22</v>
      </c>
      <c r="U47" s="121">
        <v>17</v>
      </c>
      <c r="V47" s="121">
        <v>16</v>
      </c>
      <c r="W47" s="121">
        <v>7</v>
      </c>
      <c r="X47" s="121">
        <v>9</v>
      </c>
      <c r="Y47" s="121">
        <v>108</v>
      </c>
      <c r="Z47" s="121">
        <v>4</v>
      </c>
      <c r="AA47" s="121">
        <v>35</v>
      </c>
      <c r="AB47" s="226">
        <f t="shared" ref="AB47:AB51" si="21">+AC47+AD47+AE47+AF47+AI47+AJ47+AK47</f>
        <v>52</v>
      </c>
      <c r="AC47" s="121">
        <v>4</v>
      </c>
      <c r="AD47" s="121">
        <v>4</v>
      </c>
      <c r="AE47" s="121">
        <v>8</v>
      </c>
      <c r="AF47" s="226">
        <f t="shared" ref="AF47:AF51" si="22">+AG47+AH47</f>
        <v>15</v>
      </c>
      <c r="AG47" s="121">
        <v>14</v>
      </c>
      <c r="AH47" s="121">
        <v>1</v>
      </c>
      <c r="AI47" s="121"/>
      <c r="AJ47" s="121">
        <v>8</v>
      </c>
      <c r="AK47" s="121">
        <v>13</v>
      </c>
    </row>
    <row r="48" spans="1:37" s="101" customFormat="1" ht="14.25" customHeight="1">
      <c r="A48" s="419"/>
      <c r="B48" s="343"/>
      <c r="C48" s="228" t="s">
        <v>110</v>
      </c>
      <c r="D48" s="121">
        <v>30</v>
      </c>
      <c r="E48" s="121" t="s">
        <v>264</v>
      </c>
      <c r="F48" s="225">
        <f t="shared" si="0"/>
        <v>127</v>
      </c>
      <c r="G48" s="121"/>
      <c r="H48" s="121"/>
      <c r="I48" s="121"/>
      <c r="J48" s="121"/>
      <c r="K48" s="121"/>
      <c r="L48" s="121"/>
      <c r="M48" s="121"/>
      <c r="N48" s="121"/>
      <c r="O48" s="121">
        <v>15</v>
      </c>
      <c r="P48" s="121">
        <v>18</v>
      </c>
      <c r="Q48" s="121">
        <v>15</v>
      </c>
      <c r="R48" s="121">
        <v>9</v>
      </c>
      <c r="S48" s="121">
        <v>4</v>
      </c>
      <c r="T48" s="121">
        <v>2</v>
      </c>
      <c r="U48" s="121">
        <v>4</v>
      </c>
      <c r="V48" s="121">
        <v>2</v>
      </c>
      <c r="W48" s="121">
        <v>2</v>
      </c>
      <c r="X48" s="121">
        <v>2</v>
      </c>
      <c r="Y48" s="121">
        <v>54</v>
      </c>
      <c r="Z48" s="121">
        <v>3</v>
      </c>
      <c r="AA48" s="121">
        <v>13</v>
      </c>
      <c r="AB48" s="226">
        <f t="shared" si="21"/>
        <v>24</v>
      </c>
      <c r="AC48" s="121"/>
      <c r="AD48" s="121">
        <v>1</v>
      </c>
      <c r="AE48" s="121">
        <v>4</v>
      </c>
      <c r="AF48" s="226">
        <f t="shared" si="22"/>
        <v>7</v>
      </c>
      <c r="AG48" s="121">
        <v>7</v>
      </c>
      <c r="AH48" s="121"/>
      <c r="AI48" s="121"/>
      <c r="AJ48" s="121">
        <v>2</v>
      </c>
      <c r="AK48" s="121">
        <v>10</v>
      </c>
    </row>
    <row r="49" spans="1:44" s="101" customFormat="1" ht="14.25" customHeight="1">
      <c r="A49" s="419"/>
      <c r="B49" s="355" t="s">
        <v>191</v>
      </c>
      <c r="C49" s="223" t="s">
        <v>107</v>
      </c>
      <c r="D49" s="121">
        <v>31</v>
      </c>
      <c r="E49" s="121">
        <v>148</v>
      </c>
      <c r="F49" s="225">
        <f t="shared" si="0"/>
        <v>629</v>
      </c>
      <c r="G49" s="226">
        <f t="shared" ref="G49:AK49" si="23">+G50+G51</f>
        <v>0</v>
      </c>
      <c r="H49" s="226">
        <f t="shared" si="23"/>
        <v>0</v>
      </c>
      <c r="I49" s="226">
        <f t="shared" si="23"/>
        <v>0</v>
      </c>
      <c r="J49" s="226">
        <f t="shared" si="23"/>
        <v>0</v>
      </c>
      <c r="K49" s="226">
        <f t="shared" si="23"/>
        <v>0</v>
      </c>
      <c r="L49" s="226">
        <f t="shared" si="23"/>
        <v>0</v>
      </c>
      <c r="M49" s="226">
        <f t="shared" si="23"/>
        <v>0</v>
      </c>
      <c r="N49" s="226">
        <f t="shared" si="23"/>
        <v>0</v>
      </c>
      <c r="O49" s="226">
        <f t="shared" si="23"/>
        <v>1</v>
      </c>
      <c r="P49" s="226">
        <f t="shared" si="23"/>
        <v>170</v>
      </c>
      <c r="Q49" s="226">
        <f t="shared" si="23"/>
        <v>135</v>
      </c>
      <c r="R49" s="226">
        <f t="shared" si="23"/>
        <v>65</v>
      </c>
      <c r="S49" s="226">
        <f t="shared" si="23"/>
        <v>53</v>
      </c>
      <c r="T49" s="226">
        <f t="shared" si="23"/>
        <v>36</v>
      </c>
      <c r="U49" s="226">
        <f t="shared" si="23"/>
        <v>25</v>
      </c>
      <c r="V49" s="226">
        <f t="shared" si="23"/>
        <v>20</v>
      </c>
      <c r="W49" s="226">
        <f t="shared" si="23"/>
        <v>12</v>
      </c>
      <c r="X49" s="226">
        <f t="shared" si="23"/>
        <v>12</v>
      </c>
      <c r="Y49" s="226">
        <f t="shared" si="23"/>
        <v>100</v>
      </c>
      <c r="Z49" s="226">
        <f t="shared" si="23"/>
        <v>2</v>
      </c>
      <c r="AA49" s="226">
        <f t="shared" si="23"/>
        <v>31</v>
      </c>
      <c r="AB49" s="226">
        <f t="shared" si="23"/>
        <v>34</v>
      </c>
      <c r="AC49" s="226">
        <f t="shared" si="23"/>
        <v>1</v>
      </c>
      <c r="AD49" s="226">
        <f t="shared" si="23"/>
        <v>1</v>
      </c>
      <c r="AE49" s="226">
        <f t="shared" si="23"/>
        <v>6</v>
      </c>
      <c r="AF49" s="226">
        <f t="shared" si="23"/>
        <v>9</v>
      </c>
      <c r="AG49" s="226">
        <f t="shared" si="23"/>
        <v>9</v>
      </c>
      <c r="AH49" s="226">
        <f t="shared" si="23"/>
        <v>0</v>
      </c>
      <c r="AI49" s="226">
        <f t="shared" si="23"/>
        <v>0</v>
      </c>
      <c r="AJ49" s="226">
        <f t="shared" si="23"/>
        <v>8</v>
      </c>
      <c r="AK49" s="226">
        <f t="shared" si="23"/>
        <v>9</v>
      </c>
    </row>
    <row r="50" spans="1:44" s="101" customFormat="1" ht="14.25" customHeight="1">
      <c r="A50" s="419"/>
      <c r="B50" s="356"/>
      <c r="C50" s="228" t="s">
        <v>263</v>
      </c>
      <c r="D50" s="121">
        <v>32</v>
      </c>
      <c r="E50" s="121" t="s">
        <v>264</v>
      </c>
      <c r="F50" s="225">
        <f t="shared" si="0"/>
        <v>493</v>
      </c>
      <c r="G50" s="121"/>
      <c r="H50" s="121"/>
      <c r="I50" s="121"/>
      <c r="J50" s="121"/>
      <c r="K50" s="121"/>
      <c r="L50" s="121"/>
      <c r="M50" s="121"/>
      <c r="N50" s="121"/>
      <c r="O50" s="121">
        <v>1</v>
      </c>
      <c r="P50" s="121">
        <v>137</v>
      </c>
      <c r="Q50" s="121">
        <v>109</v>
      </c>
      <c r="R50" s="121">
        <v>46</v>
      </c>
      <c r="S50" s="121">
        <v>46</v>
      </c>
      <c r="T50" s="121">
        <v>31</v>
      </c>
      <c r="U50" s="121">
        <v>20</v>
      </c>
      <c r="V50" s="121">
        <v>16</v>
      </c>
      <c r="W50" s="121">
        <v>11</v>
      </c>
      <c r="X50" s="121">
        <v>10</v>
      </c>
      <c r="Y50" s="121">
        <v>66</v>
      </c>
      <c r="Z50" s="121">
        <v>2</v>
      </c>
      <c r="AA50" s="121">
        <v>21</v>
      </c>
      <c r="AB50" s="226">
        <f t="shared" si="21"/>
        <v>18</v>
      </c>
      <c r="AC50" s="121"/>
      <c r="AD50" s="121">
        <v>1</v>
      </c>
      <c r="AE50" s="121">
        <v>2</v>
      </c>
      <c r="AF50" s="226">
        <f t="shared" si="22"/>
        <v>5</v>
      </c>
      <c r="AG50" s="121">
        <v>5</v>
      </c>
      <c r="AH50" s="121"/>
      <c r="AI50" s="121"/>
      <c r="AJ50" s="121">
        <v>5</v>
      </c>
      <c r="AK50" s="121">
        <v>5</v>
      </c>
    </row>
    <row r="51" spans="1:44" s="101" customFormat="1" ht="14.25" customHeight="1">
      <c r="A51" s="419"/>
      <c r="B51" s="343"/>
      <c r="C51" s="228" t="s">
        <v>110</v>
      </c>
      <c r="D51" s="121">
        <v>33</v>
      </c>
      <c r="E51" s="121" t="s">
        <v>264</v>
      </c>
      <c r="F51" s="225">
        <f t="shared" si="0"/>
        <v>136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21">
        <v>33</v>
      </c>
      <c r="Q51" s="121">
        <v>26</v>
      </c>
      <c r="R51" s="121">
        <v>19</v>
      </c>
      <c r="S51" s="121">
        <v>7</v>
      </c>
      <c r="T51" s="121">
        <v>5</v>
      </c>
      <c r="U51" s="121">
        <v>5</v>
      </c>
      <c r="V51" s="121">
        <v>4</v>
      </c>
      <c r="W51" s="121">
        <v>1</v>
      </c>
      <c r="X51" s="121">
        <v>2</v>
      </c>
      <c r="Y51" s="121">
        <v>34</v>
      </c>
      <c r="Z51" s="121"/>
      <c r="AA51" s="121">
        <v>10</v>
      </c>
      <c r="AB51" s="226">
        <f t="shared" si="21"/>
        <v>16</v>
      </c>
      <c r="AC51" s="121">
        <v>1</v>
      </c>
      <c r="AD51" s="121"/>
      <c r="AE51" s="121">
        <v>4</v>
      </c>
      <c r="AF51" s="226">
        <f t="shared" si="22"/>
        <v>4</v>
      </c>
      <c r="AG51" s="121">
        <v>4</v>
      </c>
      <c r="AH51" s="121"/>
      <c r="AI51" s="121"/>
      <c r="AJ51" s="121">
        <v>3</v>
      </c>
      <c r="AK51" s="121">
        <v>4</v>
      </c>
    </row>
    <row r="52" spans="1:44" s="101" customFormat="1" ht="14.25" customHeight="1">
      <c r="A52" s="419"/>
      <c r="B52" s="355" t="s">
        <v>192</v>
      </c>
      <c r="C52" s="223" t="s">
        <v>107</v>
      </c>
      <c r="D52" s="121">
        <v>34</v>
      </c>
      <c r="E52" s="121">
        <v>167</v>
      </c>
      <c r="F52" s="225">
        <f t="shared" si="0"/>
        <v>781</v>
      </c>
      <c r="G52" s="226">
        <f t="shared" ref="G52:AK52" si="24">+G53+G54</f>
        <v>0</v>
      </c>
      <c r="H52" s="226">
        <f t="shared" si="24"/>
        <v>0</v>
      </c>
      <c r="I52" s="226">
        <f t="shared" si="24"/>
        <v>0</v>
      </c>
      <c r="J52" s="226">
        <f t="shared" si="24"/>
        <v>0</v>
      </c>
      <c r="K52" s="226">
        <f t="shared" si="24"/>
        <v>0</v>
      </c>
      <c r="L52" s="226">
        <f t="shared" si="24"/>
        <v>0</v>
      </c>
      <c r="M52" s="226">
        <f t="shared" si="24"/>
        <v>0</v>
      </c>
      <c r="N52" s="226">
        <f t="shared" si="24"/>
        <v>0</v>
      </c>
      <c r="O52" s="226">
        <f t="shared" si="24"/>
        <v>0</v>
      </c>
      <c r="P52" s="226">
        <f t="shared" si="24"/>
        <v>8</v>
      </c>
      <c r="Q52" s="226">
        <f t="shared" si="24"/>
        <v>222</v>
      </c>
      <c r="R52" s="226">
        <f t="shared" si="24"/>
        <v>134</v>
      </c>
      <c r="S52" s="226">
        <f t="shared" si="24"/>
        <v>87</v>
      </c>
      <c r="T52" s="226">
        <f t="shared" si="24"/>
        <v>48</v>
      </c>
      <c r="U52" s="226">
        <f t="shared" si="24"/>
        <v>51</v>
      </c>
      <c r="V52" s="226">
        <f t="shared" si="24"/>
        <v>38</v>
      </c>
      <c r="W52" s="226">
        <f t="shared" si="24"/>
        <v>33</v>
      </c>
      <c r="X52" s="226">
        <f t="shared" si="24"/>
        <v>15</v>
      </c>
      <c r="Y52" s="226">
        <f t="shared" si="24"/>
        <v>145</v>
      </c>
      <c r="Z52" s="226">
        <f t="shared" si="24"/>
        <v>5</v>
      </c>
      <c r="AA52" s="226">
        <f t="shared" si="24"/>
        <v>48</v>
      </c>
      <c r="AB52" s="226">
        <f t="shared" si="24"/>
        <v>32</v>
      </c>
      <c r="AC52" s="226">
        <f t="shared" si="24"/>
        <v>4</v>
      </c>
      <c r="AD52" s="226">
        <f t="shared" si="24"/>
        <v>0</v>
      </c>
      <c r="AE52" s="226">
        <f t="shared" si="24"/>
        <v>2</v>
      </c>
      <c r="AF52" s="226">
        <f t="shared" si="24"/>
        <v>8</v>
      </c>
      <c r="AG52" s="226">
        <f t="shared" si="24"/>
        <v>8</v>
      </c>
      <c r="AH52" s="226">
        <f t="shared" si="24"/>
        <v>0</v>
      </c>
      <c r="AI52" s="226">
        <f t="shared" si="24"/>
        <v>0</v>
      </c>
      <c r="AJ52" s="226">
        <f t="shared" si="24"/>
        <v>7</v>
      </c>
      <c r="AK52" s="226">
        <f t="shared" si="24"/>
        <v>11</v>
      </c>
    </row>
    <row r="53" spans="1:44" s="101" customFormat="1" ht="14.25" customHeight="1">
      <c r="A53" s="419"/>
      <c r="B53" s="356"/>
      <c r="C53" s="228" t="s">
        <v>263</v>
      </c>
      <c r="D53" s="121">
        <v>35</v>
      </c>
      <c r="E53" s="121" t="s">
        <v>264</v>
      </c>
      <c r="F53" s="225">
        <f t="shared" si="0"/>
        <v>605</v>
      </c>
      <c r="G53" s="121"/>
      <c r="H53" s="121"/>
      <c r="I53" s="121"/>
      <c r="J53" s="121"/>
      <c r="K53" s="121"/>
      <c r="L53" s="121"/>
      <c r="M53" s="121"/>
      <c r="N53" s="121"/>
      <c r="O53" s="121"/>
      <c r="P53" s="121">
        <v>7</v>
      </c>
      <c r="Q53" s="121">
        <v>183</v>
      </c>
      <c r="R53" s="121">
        <v>106</v>
      </c>
      <c r="S53" s="121">
        <v>77</v>
      </c>
      <c r="T53" s="121">
        <v>39</v>
      </c>
      <c r="U53" s="121">
        <v>40</v>
      </c>
      <c r="V53" s="121">
        <v>33</v>
      </c>
      <c r="W53" s="121">
        <v>25</v>
      </c>
      <c r="X53" s="121">
        <v>11</v>
      </c>
      <c r="Y53" s="121">
        <v>84</v>
      </c>
      <c r="Z53" s="121">
        <v>3</v>
      </c>
      <c r="AA53" s="121">
        <v>37</v>
      </c>
      <c r="AB53" s="226">
        <f t="shared" ref="AB53:AB57" si="25">+AC53+AD53+AE53+AF53+AI53+AJ53+AK53</f>
        <v>21</v>
      </c>
      <c r="AC53" s="121">
        <v>3</v>
      </c>
      <c r="AD53" s="121"/>
      <c r="AE53" s="121"/>
      <c r="AF53" s="226">
        <f t="shared" ref="AF53:AF57" si="26">+AG53+AH53</f>
        <v>6</v>
      </c>
      <c r="AG53" s="121">
        <v>6</v>
      </c>
      <c r="AH53" s="121"/>
      <c r="AI53" s="121"/>
      <c r="AJ53" s="121">
        <v>5</v>
      </c>
      <c r="AK53" s="121">
        <v>7</v>
      </c>
    </row>
    <row r="54" spans="1:44" s="101" customFormat="1" ht="14.25" customHeight="1">
      <c r="A54" s="419"/>
      <c r="B54" s="343"/>
      <c r="C54" s="228" t="s">
        <v>110</v>
      </c>
      <c r="D54" s="121">
        <v>36</v>
      </c>
      <c r="E54" s="121" t="s">
        <v>264</v>
      </c>
      <c r="F54" s="225">
        <f t="shared" si="0"/>
        <v>176</v>
      </c>
      <c r="G54" s="121"/>
      <c r="H54" s="121"/>
      <c r="I54" s="121"/>
      <c r="J54" s="121"/>
      <c r="K54" s="121"/>
      <c r="L54" s="121"/>
      <c r="M54" s="121"/>
      <c r="N54" s="121"/>
      <c r="O54" s="121"/>
      <c r="P54" s="121">
        <v>1</v>
      </c>
      <c r="Q54" s="121">
        <v>39</v>
      </c>
      <c r="R54" s="121">
        <v>28</v>
      </c>
      <c r="S54" s="121">
        <v>10</v>
      </c>
      <c r="T54" s="113">
        <v>9</v>
      </c>
      <c r="U54" s="113">
        <v>11</v>
      </c>
      <c r="V54" s="230">
        <v>5</v>
      </c>
      <c r="W54" s="230">
        <v>8</v>
      </c>
      <c r="X54" s="230">
        <v>4</v>
      </c>
      <c r="Y54" s="230">
        <v>61</v>
      </c>
      <c r="Z54" s="230">
        <v>2</v>
      </c>
      <c r="AA54" s="230">
        <v>11</v>
      </c>
      <c r="AB54" s="226">
        <f t="shared" si="25"/>
        <v>11</v>
      </c>
      <c r="AC54" s="230">
        <v>1</v>
      </c>
      <c r="AD54" s="230"/>
      <c r="AE54" s="230">
        <v>2</v>
      </c>
      <c r="AF54" s="226">
        <f t="shared" si="26"/>
        <v>2</v>
      </c>
      <c r="AG54" s="230">
        <v>2</v>
      </c>
      <c r="AH54" s="230"/>
      <c r="AI54" s="230"/>
      <c r="AJ54" s="230">
        <v>2</v>
      </c>
      <c r="AK54" s="230">
        <v>4</v>
      </c>
    </row>
    <row r="55" spans="1:44" s="101" customFormat="1" ht="14.25" customHeight="1">
      <c r="A55" s="419"/>
      <c r="B55" s="355" t="s">
        <v>193</v>
      </c>
      <c r="C55" s="223" t="s">
        <v>107</v>
      </c>
      <c r="D55" s="121">
        <v>37</v>
      </c>
      <c r="E55" s="226">
        <v>173</v>
      </c>
      <c r="F55" s="226">
        <f t="shared" ref="F55:AK55" si="27">+F56+F57</f>
        <v>929</v>
      </c>
      <c r="G55" s="226">
        <f t="shared" si="27"/>
        <v>0</v>
      </c>
      <c r="H55" s="226">
        <f t="shared" si="27"/>
        <v>0</v>
      </c>
      <c r="I55" s="226">
        <f t="shared" si="27"/>
        <v>0</v>
      </c>
      <c r="J55" s="226">
        <f t="shared" si="27"/>
        <v>0</v>
      </c>
      <c r="K55" s="226">
        <f t="shared" si="27"/>
        <v>0</v>
      </c>
      <c r="L55" s="226">
        <f t="shared" si="27"/>
        <v>0</v>
      </c>
      <c r="M55" s="226">
        <f t="shared" si="27"/>
        <v>0</v>
      </c>
      <c r="N55" s="226">
        <f t="shared" si="27"/>
        <v>0</v>
      </c>
      <c r="O55" s="226">
        <f t="shared" si="27"/>
        <v>0</v>
      </c>
      <c r="P55" s="226">
        <f t="shared" si="27"/>
        <v>0</v>
      </c>
      <c r="Q55" s="226">
        <f t="shared" si="27"/>
        <v>9</v>
      </c>
      <c r="R55" s="226">
        <f t="shared" si="27"/>
        <v>215</v>
      </c>
      <c r="S55" s="226">
        <f t="shared" si="27"/>
        <v>148</v>
      </c>
      <c r="T55" s="226">
        <f t="shared" si="27"/>
        <v>92</v>
      </c>
      <c r="U55" s="226">
        <f t="shared" si="27"/>
        <v>89</v>
      </c>
      <c r="V55" s="226">
        <f t="shared" si="27"/>
        <v>48</v>
      </c>
      <c r="W55" s="226">
        <f t="shared" si="27"/>
        <v>45</v>
      </c>
      <c r="X55" s="226">
        <f t="shared" si="27"/>
        <v>48</v>
      </c>
      <c r="Y55" s="226">
        <f t="shared" si="27"/>
        <v>235</v>
      </c>
      <c r="Z55" s="226">
        <f t="shared" si="27"/>
        <v>5</v>
      </c>
      <c r="AA55" s="226">
        <f t="shared" si="27"/>
        <v>53</v>
      </c>
      <c r="AB55" s="226">
        <f t="shared" si="27"/>
        <v>35</v>
      </c>
      <c r="AC55" s="226">
        <f t="shared" si="27"/>
        <v>2</v>
      </c>
      <c r="AD55" s="226">
        <f t="shared" si="27"/>
        <v>2</v>
      </c>
      <c r="AE55" s="226">
        <f t="shared" si="27"/>
        <v>8</v>
      </c>
      <c r="AF55" s="226">
        <f t="shared" si="27"/>
        <v>8</v>
      </c>
      <c r="AG55" s="226">
        <f t="shared" si="27"/>
        <v>8</v>
      </c>
      <c r="AH55" s="226">
        <f t="shared" si="27"/>
        <v>0</v>
      </c>
      <c r="AI55" s="226">
        <f t="shared" si="27"/>
        <v>0</v>
      </c>
      <c r="AJ55" s="226">
        <f t="shared" si="27"/>
        <v>4</v>
      </c>
      <c r="AK55" s="226">
        <f t="shared" si="27"/>
        <v>11</v>
      </c>
    </row>
    <row r="56" spans="1:44" s="101" customFormat="1" ht="14.25" customHeight="1">
      <c r="A56" s="419"/>
      <c r="B56" s="356"/>
      <c r="C56" s="228" t="s">
        <v>263</v>
      </c>
      <c r="D56" s="121">
        <v>38</v>
      </c>
      <c r="E56" s="121" t="s">
        <v>264</v>
      </c>
      <c r="F56" s="225">
        <f>+G56+H56+I56+J56+K56+L56+M56+N56+O56+P56+Q56+R56+S56+T56+U56+V56+W56+X56+Y56</f>
        <v>701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>
        <v>8</v>
      </c>
      <c r="R56" s="121">
        <v>172</v>
      </c>
      <c r="S56" s="121">
        <v>118</v>
      </c>
      <c r="T56" s="121">
        <v>73</v>
      </c>
      <c r="U56" s="121">
        <v>68</v>
      </c>
      <c r="V56" s="121">
        <v>38</v>
      </c>
      <c r="W56" s="121">
        <v>35</v>
      </c>
      <c r="X56" s="121">
        <v>35</v>
      </c>
      <c r="Y56" s="121">
        <v>154</v>
      </c>
      <c r="Z56" s="121">
        <v>3</v>
      </c>
      <c r="AA56" s="121">
        <v>37</v>
      </c>
      <c r="AB56" s="226">
        <f t="shared" si="25"/>
        <v>21</v>
      </c>
      <c r="AC56" s="121">
        <v>2</v>
      </c>
      <c r="AD56" s="121">
        <v>1</v>
      </c>
      <c r="AE56" s="121">
        <v>5</v>
      </c>
      <c r="AF56" s="226">
        <f t="shared" si="26"/>
        <v>4</v>
      </c>
      <c r="AG56" s="121">
        <v>4</v>
      </c>
      <c r="AH56" s="121"/>
      <c r="AI56" s="121"/>
      <c r="AJ56" s="121">
        <v>3</v>
      </c>
      <c r="AK56" s="121">
        <v>6</v>
      </c>
    </row>
    <row r="57" spans="1:44" s="101" customFormat="1" ht="14.25" customHeight="1">
      <c r="A57" s="420"/>
      <c r="B57" s="343"/>
      <c r="C57" s="228" t="s">
        <v>110</v>
      </c>
      <c r="D57" s="121">
        <v>39</v>
      </c>
      <c r="E57" s="121" t="s">
        <v>264</v>
      </c>
      <c r="F57" s="225">
        <f>+G57+H57+I57+J57+K57+L57+M57+N57+O57+P57+Q57+R57+S57+T57+U57+V57+W57+X57+Y57</f>
        <v>228</v>
      </c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>
        <v>1</v>
      </c>
      <c r="R57" s="121">
        <v>43</v>
      </c>
      <c r="S57" s="121">
        <v>30</v>
      </c>
      <c r="T57" s="121">
        <v>19</v>
      </c>
      <c r="U57" s="121">
        <v>21</v>
      </c>
      <c r="V57" s="121">
        <v>10</v>
      </c>
      <c r="W57" s="121">
        <v>10</v>
      </c>
      <c r="X57" s="121">
        <v>13</v>
      </c>
      <c r="Y57" s="121">
        <v>81</v>
      </c>
      <c r="Z57" s="121">
        <v>2</v>
      </c>
      <c r="AA57" s="121">
        <v>16</v>
      </c>
      <c r="AB57" s="226">
        <f t="shared" si="25"/>
        <v>14</v>
      </c>
      <c r="AC57" s="121"/>
      <c r="AD57" s="121">
        <v>1</v>
      </c>
      <c r="AE57" s="121">
        <v>3</v>
      </c>
      <c r="AF57" s="226">
        <f t="shared" si="26"/>
        <v>4</v>
      </c>
      <c r="AG57" s="121">
        <v>4</v>
      </c>
      <c r="AH57" s="121"/>
      <c r="AI57" s="121"/>
      <c r="AJ57" s="121">
        <v>1</v>
      </c>
      <c r="AK57" s="121">
        <v>5</v>
      </c>
    </row>
    <row r="58" spans="1:44" s="101" customFormat="1" ht="14.25" customHeight="1">
      <c r="A58" s="344" t="s">
        <v>70</v>
      </c>
      <c r="B58" s="344"/>
      <c r="C58" s="54" t="s">
        <v>265</v>
      </c>
      <c r="D58" s="55"/>
      <c r="E58" s="56"/>
      <c r="F58" s="56"/>
      <c r="G58" s="56"/>
      <c r="H58" s="56"/>
      <c r="I58" s="56"/>
      <c r="J58" s="56"/>
      <c r="K58" s="57"/>
      <c r="L58" s="57"/>
      <c r="M58" s="57"/>
      <c r="N58" s="57"/>
      <c r="O58" s="5"/>
      <c r="P58" s="128"/>
      <c r="Q58" s="128"/>
      <c r="R58" s="6"/>
      <c r="S58" s="6"/>
    </row>
    <row r="59" spans="1:44" s="101" customFormat="1" ht="33" customHeight="1">
      <c r="A59" s="344"/>
      <c r="B59" s="344"/>
      <c r="C59" s="302" t="s">
        <v>266</v>
      </c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5"/>
      <c r="P59" s="128"/>
      <c r="Q59" s="5"/>
      <c r="R59" s="5"/>
      <c r="S59" s="6"/>
    </row>
    <row r="60" spans="1:44" ht="11.25" customHeight="1">
      <c r="A60" s="232"/>
      <c r="C60" s="6"/>
      <c r="D60" s="56"/>
      <c r="E60" s="56"/>
      <c r="F60" s="56"/>
      <c r="G60" s="56"/>
      <c r="H60" s="6"/>
      <c r="I60" s="6"/>
      <c r="K60" s="6"/>
      <c r="L60" s="6"/>
      <c r="M60" s="6"/>
      <c r="N60" s="6"/>
      <c r="O60" s="6"/>
      <c r="P60" s="56"/>
      <c r="Q60" s="56"/>
      <c r="R60" s="6"/>
      <c r="S60" s="6"/>
      <c r="T60" s="6"/>
      <c r="U60" s="6"/>
      <c r="V60" s="231"/>
      <c r="W60" s="231"/>
      <c r="X60" s="6"/>
      <c r="Y60" s="6"/>
      <c r="Z60" s="6"/>
      <c r="AA60" s="6"/>
      <c r="AB60" s="6"/>
      <c r="AC60" s="6"/>
      <c r="AD60" s="231"/>
      <c r="AE60" s="231"/>
      <c r="AF60" s="128"/>
      <c r="AG60" s="128"/>
    </row>
    <row r="61" spans="1:44" ht="11.25" customHeight="1">
      <c r="A61" s="232"/>
      <c r="B61" s="40"/>
      <c r="C61" s="6"/>
      <c r="D61" s="56"/>
      <c r="E61" s="56"/>
      <c r="F61" s="56"/>
      <c r="G61" s="56"/>
      <c r="H61" s="6"/>
      <c r="I61" s="6"/>
      <c r="J61" s="6"/>
      <c r="K61" s="6"/>
      <c r="L61" s="6"/>
      <c r="M61" s="6"/>
      <c r="N61" s="6"/>
      <c r="O61" s="6"/>
      <c r="P61" s="56"/>
      <c r="Q61" s="56"/>
      <c r="R61" s="6"/>
      <c r="S61" s="6"/>
      <c r="T61" s="6"/>
      <c r="U61" s="6"/>
      <c r="V61" s="231"/>
      <c r="W61" s="231"/>
      <c r="X61" s="6"/>
      <c r="Y61" s="6"/>
      <c r="Z61" s="6"/>
      <c r="AA61" s="6"/>
      <c r="AB61" s="6"/>
      <c r="AC61" s="6"/>
      <c r="AD61" s="231"/>
      <c r="AE61" s="231"/>
      <c r="AF61" s="128"/>
      <c r="AG61" s="128"/>
    </row>
    <row r="62" spans="1:44" ht="14.25" customHeight="1"/>
    <row r="63" spans="1:44" ht="12" customHeight="1"/>
    <row r="64" spans="1:44" s="4" customFormat="1">
      <c r="B64" s="5"/>
      <c r="C64" s="5"/>
      <c r="D64" s="5"/>
      <c r="E64" s="5"/>
      <c r="F64" s="5"/>
      <c r="L64" s="5"/>
      <c r="M64" s="5"/>
      <c r="N64" s="5"/>
      <c r="P64" s="5"/>
      <c r="Q64" s="5"/>
      <c r="R64" s="5"/>
      <c r="S64" s="5"/>
      <c r="T64" s="5"/>
      <c r="U64" s="5"/>
      <c r="X64" s="5"/>
      <c r="AO64" s="5"/>
      <c r="AP64" s="5"/>
      <c r="AQ64" s="5"/>
      <c r="AR64" s="5"/>
    </row>
    <row r="65" spans="2:96" s="4" customFormat="1" ht="11.25" customHeight="1">
      <c r="B65" s="5"/>
      <c r="C65" s="5"/>
      <c r="D65" s="5"/>
      <c r="E65" s="5"/>
      <c r="F65" s="5"/>
      <c r="G65" s="5"/>
      <c r="L65" s="5"/>
      <c r="M65" s="5"/>
      <c r="N65" s="5"/>
      <c r="O65" s="5"/>
      <c r="P65" s="5"/>
      <c r="S65" s="5"/>
      <c r="T65" s="5"/>
      <c r="U65" s="5"/>
      <c r="V65" s="5"/>
      <c r="W65" s="5"/>
      <c r="X65" s="5"/>
      <c r="Y65" s="5"/>
      <c r="AO65" s="5"/>
      <c r="AP65" s="5"/>
      <c r="AR65" s="5"/>
      <c r="AS65" s="308"/>
      <c r="AT65" s="308"/>
      <c r="AU65" s="308"/>
      <c r="AV65" s="308"/>
      <c r="AW65" s="308"/>
      <c r="AX65" s="308"/>
      <c r="AY65" s="308"/>
      <c r="AZ65" s="308"/>
      <c r="BA65" s="308"/>
    </row>
    <row r="66" spans="2:96" s="4" customFormat="1" ht="15" customHeight="1">
      <c r="B66" s="5"/>
      <c r="C66" s="5"/>
      <c r="D66" s="5"/>
      <c r="E66" s="5"/>
      <c r="F66" s="5"/>
      <c r="G66" s="5"/>
      <c r="L66" s="5"/>
      <c r="M66" s="5"/>
      <c r="N66" s="5"/>
      <c r="O66" s="5"/>
      <c r="R66" s="5"/>
      <c r="S66" s="5"/>
      <c r="T66" s="5"/>
      <c r="U66" s="5"/>
      <c r="AO66" s="5"/>
      <c r="AP66" s="5"/>
      <c r="AR66" s="5"/>
      <c r="AS66" s="5"/>
      <c r="AT66" s="5"/>
      <c r="AU66" s="5"/>
    </row>
    <row r="67" spans="2:96" s="4" customFormat="1">
      <c r="B67" s="5"/>
      <c r="C67" s="5"/>
      <c r="D67" s="5"/>
      <c r="E67" s="5"/>
      <c r="F67" s="5"/>
      <c r="G67" s="5"/>
      <c r="L67" s="5"/>
      <c r="M67" s="5"/>
      <c r="N67" s="5"/>
      <c r="O67" s="5"/>
      <c r="P67" s="5"/>
      <c r="S67" s="5"/>
      <c r="T67" s="5"/>
      <c r="U67" s="5"/>
      <c r="AO67" s="5"/>
      <c r="AP67" s="5"/>
      <c r="AR67" s="5"/>
      <c r="AS67" s="308"/>
      <c r="AT67" s="308"/>
      <c r="AU67" s="308"/>
      <c r="AV67" s="308"/>
      <c r="AW67" s="308"/>
      <c r="AX67" s="308"/>
      <c r="AY67" s="308"/>
      <c r="AZ67" s="308"/>
      <c r="BA67" s="308"/>
    </row>
    <row r="68" spans="2:96" s="4" customFormat="1">
      <c r="B68" s="5"/>
      <c r="C68" s="5"/>
      <c r="D68" s="5"/>
      <c r="E68" s="5"/>
      <c r="F68" s="5"/>
      <c r="H68" s="5"/>
      <c r="I68" s="5"/>
      <c r="J68" s="5"/>
      <c r="K68" s="5"/>
      <c r="L68" s="5"/>
      <c r="N68" s="5"/>
      <c r="O68" s="5"/>
      <c r="P68" s="5"/>
      <c r="R68" s="5"/>
      <c r="S68" s="5"/>
      <c r="T68" s="5"/>
      <c r="U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BL68" s="65"/>
      <c r="CR68" s="65"/>
    </row>
    <row r="69" spans="2:96" s="4" customFormat="1">
      <c r="BL69" s="65"/>
      <c r="CR69" s="65"/>
    </row>
  </sheetData>
  <mergeCells count="39">
    <mergeCell ref="A19:B21"/>
    <mergeCell ref="A58:B59"/>
    <mergeCell ref="AG16:AH16"/>
    <mergeCell ref="A18:C18"/>
    <mergeCell ref="AS67:BA67"/>
    <mergeCell ref="A37:A57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C59:N59"/>
    <mergeCell ref="AS65:BA65"/>
    <mergeCell ref="D16:D17"/>
    <mergeCell ref="E16:E17"/>
    <mergeCell ref="F16:F17"/>
    <mergeCell ref="Z16:Z17"/>
    <mergeCell ref="AA16:AA17"/>
    <mergeCell ref="AB16:AB17"/>
    <mergeCell ref="AC16:AC17"/>
    <mergeCell ref="AD16:AD17"/>
    <mergeCell ref="AE16:AE17"/>
    <mergeCell ref="AF16:AF17"/>
    <mergeCell ref="AI16:AI17"/>
    <mergeCell ref="AJ16:AJ17"/>
    <mergeCell ref="AK16:AK17"/>
    <mergeCell ref="A16:C17"/>
    <mergeCell ref="A7:C7"/>
    <mergeCell ref="D7:G7"/>
    <mergeCell ref="A15:C15"/>
    <mergeCell ref="D15:G15"/>
    <mergeCell ref="G16:Y16"/>
  </mergeCells>
  <pageMargins left="0.25" right="0.25" top="0.75" bottom="0.75" header="0.3" footer="0.3"/>
  <pageSetup scale="5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C75"/>
  <sheetViews>
    <sheetView tabSelected="1" topLeftCell="A30" zoomScaleNormal="100" zoomScaleSheetLayoutView="100" workbookViewId="0">
      <selection activeCell="J59" sqref="J59"/>
    </sheetView>
  </sheetViews>
  <sheetFormatPr defaultColWidth="3.85546875" defaultRowHeight="11.25"/>
  <cols>
    <col min="1" max="1" width="18.85546875" style="5" customWidth="1"/>
    <col min="2" max="2" width="3.85546875" style="5"/>
    <col min="3" max="50" width="7.28515625" style="5" customWidth="1"/>
    <col min="51" max="16384" width="3.85546875" style="5"/>
  </cols>
  <sheetData>
    <row r="1" spans="1:51" ht="13.5" customHeight="1">
      <c r="F1" s="6"/>
      <c r="G1" s="6"/>
      <c r="H1" s="6"/>
      <c r="I1" s="6"/>
      <c r="J1" s="6"/>
      <c r="L1" s="6"/>
      <c r="M1" s="6"/>
      <c r="N1" s="6"/>
      <c r="O1" s="6"/>
      <c r="P1" s="6"/>
      <c r="V1" s="111" t="s">
        <v>267</v>
      </c>
      <c r="X1" s="37"/>
      <c r="Y1" s="37"/>
      <c r="Z1" s="37"/>
      <c r="AA1" s="37"/>
    </row>
    <row r="2" spans="1:51" ht="13.5" customHeight="1">
      <c r="A2" s="4"/>
    </row>
    <row r="3" spans="1:51" ht="18" hidden="1" customHeight="1"/>
    <row r="4" spans="1:51" ht="18" hidden="1" customHeight="1">
      <c r="A4" s="128"/>
      <c r="B4" s="128"/>
      <c r="C4" s="128"/>
      <c r="D4" s="128"/>
      <c r="E4" s="128"/>
      <c r="F4" s="128"/>
      <c r="G4" s="128"/>
      <c r="H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51" ht="18" customHeight="1">
      <c r="B5" s="64"/>
      <c r="C5" s="64"/>
      <c r="E5" s="426" t="s">
        <v>268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51" ht="15.75">
      <c r="E6" s="432" t="s">
        <v>269</v>
      </c>
    </row>
    <row r="7" spans="1:51" ht="15.75" customHeight="1">
      <c r="A7" s="354"/>
      <c r="B7" s="354"/>
      <c r="C7" s="354"/>
      <c r="D7" s="308"/>
      <c r="E7" s="308"/>
      <c r="F7" s="308"/>
      <c r="G7" s="308"/>
      <c r="I7" s="40"/>
      <c r="J7" s="64"/>
    </row>
    <row r="8" spans="1:51" ht="15.75" customHeight="1">
      <c r="A8" s="40"/>
      <c r="B8" s="40"/>
      <c r="C8" s="40"/>
      <c r="D8" s="6"/>
      <c r="E8" s="6"/>
      <c r="F8" s="6"/>
      <c r="G8" s="6"/>
      <c r="I8" s="40"/>
      <c r="J8" s="64"/>
    </row>
    <row r="9" spans="1:51" ht="15.75" customHeight="1">
      <c r="A9" s="40"/>
      <c r="B9" s="40"/>
      <c r="C9" s="40"/>
      <c r="D9" s="6"/>
      <c r="E9" s="6"/>
      <c r="F9" s="6"/>
      <c r="G9" s="6"/>
      <c r="I9" s="40"/>
      <c r="J9" s="64"/>
    </row>
    <row r="10" spans="1:51" ht="15.75" customHeight="1">
      <c r="A10" s="40"/>
      <c r="B10" s="40"/>
      <c r="C10" s="40"/>
      <c r="D10" s="6"/>
      <c r="E10" s="6"/>
      <c r="F10" s="6"/>
      <c r="G10" s="6"/>
      <c r="I10" s="40"/>
      <c r="J10" s="64"/>
    </row>
    <row r="11" spans="1:51" ht="16.5" customHeight="1">
      <c r="A11" s="324"/>
      <c r="B11" s="324"/>
      <c r="C11" s="324"/>
      <c r="D11" s="308"/>
      <c r="E11" s="308"/>
      <c r="F11" s="308"/>
      <c r="G11" s="308"/>
    </row>
    <row r="12" spans="1:51" s="4" customFormat="1" ht="12.75" customHeight="1">
      <c r="A12" s="303" t="s">
        <v>2</v>
      </c>
      <c r="B12" s="329" t="s">
        <v>3</v>
      </c>
      <c r="C12" s="352" t="s">
        <v>178</v>
      </c>
      <c r="D12" s="346"/>
      <c r="E12" s="347"/>
      <c r="F12" s="305" t="s">
        <v>179</v>
      </c>
      <c r="G12" s="348"/>
      <c r="H12" s="349"/>
      <c r="I12" s="311" t="s">
        <v>180</v>
      </c>
      <c r="J12" s="311"/>
      <c r="K12" s="311"/>
      <c r="L12" s="311" t="s">
        <v>181</v>
      </c>
      <c r="M12" s="311"/>
      <c r="N12" s="311"/>
      <c r="O12" s="311" t="s">
        <v>182</v>
      </c>
      <c r="P12" s="311"/>
      <c r="Q12" s="311"/>
      <c r="R12" s="311" t="s">
        <v>183</v>
      </c>
      <c r="S12" s="311"/>
      <c r="T12" s="311"/>
      <c r="U12" s="311" t="s">
        <v>184</v>
      </c>
      <c r="V12" s="311"/>
      <c r="W12" s="311"/>
      <c r="X12" s="305" t="s">
        <v>185</v>
      </c>
      <c r="Y12" s="346"/>
      <c r="Z12" s="347"/>
      <c r="AA12" s="311" t="s">
        <v>186</v>
      </c>
      <c r="AB12" s="311"/>
      <c r="AC12" s="311"/>
      <c r="AD12" s="311" t="s">
        <v>187</v>
      </c>
      <c r="AE12" s="311"/>
      <c r="AF12" s="311"/>
      <c r="AG12" s="311" t="s">
        <v>188</v>
      </c>
      <c r="AH12" s="311"/>
      <c r="AI12" s="311"/>
      <c r="AJ12" s="311" t="s">
        <v>189</v>
      </c>
      <c r="AK12" s="311"/>
      <c r="AL12" s="311"/>
      <c r="AM12" s="305" t="s">
        <v>270</v>
      </c>
      <c r="AN12" s="233"/>
      <c r="AO12" s="234"/>
      <c r="AP12" s="311" t="s">
        <v>191</v>
      </c>
      <c r="AQ12" s="311"/>
      <c r="AR12" s="311"/>
      <c r="AS12" s="311" t="s">
        <v>189</v>
      </c>
      <c r="AT12" s="311"/>
      <c r="AU12" s="311"/>
      <c r="AV12" s="311" t="s">
        <v>193</v>
      </c>
      <c r="AW12" s="311"/>
      <c r="AX12" s="311"/>
      <c r="AY12" s="5"/>
    </row>
    <row r="13" spans="1:51" s="4" customFormat="1" ht="36.75" customHeight="1">
      <c r="A13" s="301"/>
      <c r="B13" s="331"/>
      <c r="C13" s="353"/>
      <c r="D13" s="95" t="s">
        <v>109</v>
      </c>
      <c r="E13" s="95" t="s">
        <v>110</v>
      </c>
      <c r="F13" s="301"/>
      <c r="G13" s="95" t="s">
        <v>109</v>
      </c>
      <c r="H13" s="95" t="s">
        <v>110</v>
      </c>
      <c r="I13" s="95" t="s">
        <v>107</v>
      </c>
      <c r="J13" s="95" t="s">
        <v>109</v>
      </c>
      <c r="K13" s="95" t="s">
        <v>110</v>
      </c>
      <c r="L13" s="95" t="s">
        <v>107</v>
      </c>
      <c r="M13" s="95" t="s">
        <v>109</v>
      </c>
      <c r="N13" s="95" t="s">
        <v>110</v>
      </c>
      <c r="O13" s="95" t="s">
        <v>107</v>
      </c>
      <c r="P13" s="95" t="s">
        <v>109</v>
      </c>
      <c r="Q13" s="95" t="s">
        <v>110</v>
      </c>
      <c r="R13" s="95" t="s">
        <v>107</v>
      </c>
      <c r="S13" s="95" t="s">
        <v>109</v>
      </c>
      <c r="T13" s="95" t="s">
        <v>110</v>
      </c>
      <c r="U13" s="95" t="s">
        <v>107</v>
      </c>
      <c r="V13" s="95" t="s">
        <v>109</v>
      </c>
      <c r="W13" s="95" t="s">
        <v>110</v>
      </c>
      <c r="X13" s="301"/>
      <c r="Y13" s="95" t="s">
        <v>109</v>
      </c>
      <c r="Z13" s="95" t="s">
        <v>110</v>
      </c>
      <c r="AA13" s="95" t="s">
        <v>107</v>
      </c>
      <c r="AB13" s="95" t="s">
        <v>109</v>
      </c>
      <c r="AC13" s="95" t="s">
        <v>110</v>
      </c>
      <c r="AD13" s="95" t="s">
        <v>107</v>
      </c>
      <c r="AE13" s="95" t="s">
        <v>109</v>
      </c>
      <c r="AF13" s="95" t="s">
        <v>110</v>
      </c>
      <c r="AG13" s="95" t="s">
        <v>107</v>
      </c>
      <c r="AH13" s="95" t="s">
        <v>109</v>
      </c>
      <c r="AI13" s="95" t="s">
        <v>110</v>
      </c>
      <c r="AJ13" s="95" t="s">
        <v>107</v>
      </c>
      <c r="AK13" s="95" t="s">
        <v>109</v>
      </c>
      <c r="AL13" s="95" t="s">
        <v>110</v>
      </c>
      <c r="AM13" s="301"/>
      <c r="AN13" s="95" t="s">
        <v>109</v>
      </c>
      <c r="AO13" s="95" t="s">
        <v>110</v>
      </c>
      <c r="AP13" s="95" t="s">
        <v>107</v>
      </c>
      <c r="AQ13" s="95" t="s">
        <v>109</v>
      </c>
      <c r="AR13" s="95" t="s">
        <v>110</v>
      </c>
      <c r="AS13" s="95" t="s">
        <v>107</v>
      </c>
      <c r="AT13" s="95" t="s">
        <v>109</v>
      </c>
      <c r="AU13" s="95" t="s">
        <v>110</v>
      </c>
      <c r="AV13" s="95" t="s">
        <v>107</v>
      </c>
      <c r="AW13" s="95" t="s">
        <v>109</v>
      </c>
      <c r="AX13" s="95" t="s">
        <v>110</v>
      </c>
      <c r="AY13" s="5"/>
    </row>
    <row r="14" spans="1:51" s="4" customFormat="1">
      <c r="A14" s="43" t="s">
        <v>13</v>
      </c>
      <c r="B14" s="43" t="s">
        <v>14</v>
      </c>
      <c r="C14" s="96">
        <v>1</v>
      </c>
      <c r="D14" s="96">
        <v>2</v>
      </c>
      <c r="E14" s="96">
        <v>3</v>
      </c>
      <c r="F14" s="96">
        <v>4</v>
      </c>
      <c r="G14" s="96">
        <v>5</v>
      </c>
      <c r="H14" s="96">
        <v>6</v>
      </c>
      <c r="I14" s="96">
        <v>7</v>
      </c>
      <c r="J14" s="96">
        <v>8</v>
      </c>
      <c r="K14" s="96">
        <v>9</v>
      </c>
      <c r="L14" s="96">
        <v>10</v>
      </c>
      <c r="M14" s="96">
        <v>11</v>
      </c>
      <c r="N14" s="96">
        <v>12</v>
      </c>
      <c r="O14" s="96">
        <v>13</v>
      </c>
      <c r="P14" s="96">
        <v>14</v>
      </c>
      <c r="Q14" s="96">
        <v>15</v>
      </c>
      <c r="R14" s="96">
        <v>16</v>
      </c>
      <c r="S14" s="96">
        <v>17</v>
      </c>
      <c r="T14" s="96">
        <v>18</v>
      </c>
      <c r="U14" s="96">
        <v>19</v>
      </c>
      <c r="V14" s="96">
        <v>20</v>
      </c>
      <c r="W14" s="96">
        <v>21</v>
      </c>
      <c r="X14" s="96">
        <v>22</v>
      </c>
      <c r="Y14" s="96">
        <v>23</v>
      </c>
      <c r="Z14" s="96">
        <v>24</v>
      </c>
      <c r="AA14" s="96">
        <v>25</v>
      </c>
      <c r="AB14" s="96">
        <v>26</v>
      </c>
      <c r="AC14" s="96">
        <v>27</v>
      </c>
      <c r="AD14" s="96">
        <v>28</v>
      </c>
      <c r="AE14" s="96">
        <v>29</v>
      </c>
      <c r="AF14" s="96">
        <v>30</v>
      </c>
      <c r="AG14" s="96">
        <v>31</v>
      </c>
      <c r="AH14" s="96">
        <v>32</v>
      </c>
      <c r="AI14" s="96">
        <v>33</v>
      </c>
      <c r="AJ14" s="96">
        <v>34</v>
      </c>
      <c r="AK14" s="96">
        <v>35</v>
      </c>
      <c r="AL14" s="96">
        <v>36</v>
      </c>
      <c r="AM14" s="96">
        <v>40</v>
      </c>
      <c r="AN14" s="96">
        <v>41</v>
      </c>
      <c r="AO14" s="96">
        <v>42</v>
      </c>
      <c r="AP14" s="96">
        <v>43</v>
      </c>
      <c r="AQ14" s="96">
        <v>44</v>
      </c>
      <c r="AR14" s="96">
        <v>45</v>
      </c>
      <c r="AS14" s="96">
        <v>46</v>
      </c>
      <c r="AT14" s="96">
        <v>47</v>
      </c>
      <c r="AU14" s="96">
        <v>48</v>
      </c>
      <c r="AV14" s="96">
        <v>49</v>
      </c>
      <c r="AW14" s="96">
        <v>50</v>
      </c>
      <c r="AX14" s="96">
        <v>51</v>
      </c>
      <c r="AY14" s="5"/>
    </row>
    <row r="15" spans="1:51" s="4" customFormat="1" ht="13.5" customHeight="1">
      <c r="A15" s="45" t="s">
        <v>31</v>
      </c>
      <c r="B15" s="47">
        <v>1</v>
      </c>
      <c r="C15" s="235">
        <f t="shared" ref="C15:C53" si="0">SUM(D15:E15)</f>
        <v>4422</v>
      </c>
      <c r="D15" s="235">
        <f t="shared" ref="D15:H15" si="1">SUM(D16+D22+D29+D37+D41)</f>
        <v>3338</v>
      </c>
      <c r="E15" s="235">
        <f t="shared" si="1"/>
        <v>1084</v>
      </c>
      <c r="F15" s="235">
        <f t="shared" ref="F15:F53" si="2">SUM(G15:H15)</f>
        <v>477</v>
      </c>
      <c r="G15" s="235">
        <f t="shared" si="1"/>
        <v>334</v>
      </c>
      <c r="H15" s="235">
        <f t="shared" si="1"/>
        <v>143</v>
      </c>
      <c r="I15" s="235">
        <f t="shared" ref="I15:I53" si="3">SUM(J15:K15)</f>
        <v>36</v>
      </c>
      <c r="J15" s="235">
        <f t="shared" ref="J15:N15" si="4">SUM(J16+J22+J29+J37+J41)</f>
        <v>23</v>
      </c>
      <c r="K15" s="235">
        <f t="shared" si="4"/>
        <v>13</v>
      </c>
      <c r="L15" s="235">
        <f t="shared" ref="L15:L53" si="5">SUM(M15:N15)</f>
        <v>119</v>
      </c>
      <c r="M15" s="235">
        <f t="shared" si="4"/>
        <v>89</v>
      </c>
      <c r="N15" s="235">
        <f t="shared" si="4"/>
        <v>30</v>
      </c>
      <c r="O15" s="235">
        <f t="shared" ref="O15:O53" si="6">SUM(P15:Q15)</f>
        <v>82</v>
      </c>
      <c r="P15" s="235">
        <f t="shared" ref="P15:T15" si="7">SUM(P16+P22+P29+P37+P41)</f>
        <v>58</v>
      </c>
      <c r="Q15" s="235">
        <f t="shared" si="7"/>
        <v>24</v>
      </c>
      <c r="R15" s="235">
        <f t="shared" ref="R15:R53" si="8">SUM(S15:T15)</f>
        <v>102</v>
      </c>
      <c r="S15" s="235">
        <f t="shared" si="7"/>
        <v>68</v>
      </c>
      <c r="T15" s="235">
        <f t="shared" si="7"/>
        <v>34</v>
      </c>
      <c r="U15" s="235">
        <f t="shared" ref="U15:U53" si="9">SUM(V15:W15)</f>
        <v>138</v>
      </c>
      <c r="V15" s="235">
        <f t="shared" ref="V15:Z15" si="10">SUM(V16+V22+V29+V37+V41)</f>
        <v>96</v>
      </c>
      <c r="W15" s="235">
        <f t="shared" si="10"/>
        <v>42</v>
      </c>
      <c r="X15" s="235">
        <f t="shared" ref="X15:X53" si="11">SUM(Y15:Z15)</f>
        <v>1606</v>
      </c>
      <c r="Y15" s="235">
        <f t="shared" si="10"/>
        <v>1205</v>
      </c>
      <c r="Z15" s="235">
        <f t="shared" si="10"/>
        <v>401</v>
      </c>
      <c r="AA15" s="235">
        <f t="shared" ref="AA15:AA53" si="12">SUM(AB15:AC15)</f>
        <v>209</v>
      </c>
      <c r="AB15" s="235">
        <f t="shared" ref="AB15:AF15" si="13">SUM(AB16+AB22+AB29+AB37+AB41)</f>
        <v>148</v>
      </c>
      <c r="AC15" s="235">
        <f t="shared" si="13"/>
        <v>61</v>
      </c>
      <c r="AD15" s="235">
        <f t="shared" ref="AD15:AD53" si="14">SUM(AE15:AF15)</f>
        <v>346</v>
      </c>
      <c r="AE15" s="235">
        <f t="shared" si="13"/>
        <v>262</v>
      </c>
      <c r="AF15" s="235">
        <f t="shared" si="13"/>
        <v>84</v>
      </c>
      <c r="AG15" s="235">
        <f t="shared" ref="AG15:AG53" si="15">SUM(AH15:AI15)</f>
        <v>414</v>
      </c>
      <c r="AH15" s="235">
        <f t="shared" ref="AH15:AL15" si="16">SUM(AH16+AH22+AH29+AH37+AH41)</f>
        <v>285</v>
      </c>
      <c r="AI15" s="235">
        <f t="shared" si="16"/>
        <v>129</v>
      </c>
      <c r="AJ15" s="235">
        <f t="shared" ref="AJ15:AJ53" si="17">SUM(AK15:AL15)</f>
        <v>637</v>
      </c>
      <c r="AK15" s="235">
        <f t="shared" si="16"/>
        <v>510</v>
      </c>
      <c r="AL15" s="235">
        <f t="shared" si="16"/>
        <v>127</v>
      </c>
      <c r="AM15" s="235">
        <f t="shared" ref="AM15:AM53" si="18">SUM(AN15:AO15)</f>
        <v>2339</v>
      </c>
      <c r="AN15" s="235">
        <f t="shared" ref="AN15:AR15" si="19">SUM(AN16+AN22+AN29+AN37+AN41)</f>
        <v>1799</v>
      </c>
      <c r="AO15" s="235">
        <f t="shared" si="19"/>
        <v>540</v>
      </c>
      <c r="AP15" s="235">
        <f t="shared" ref="AP15:AP53" si="20">SUM(AQ15:AR15)</f>
        <v>629</v>
      </c>
      <c r="AQ15" s="235">
        <f t="shared" si="19"/>
        <v>493</v>
      </c>
      <c r="AR15" s="235">
        <f t="shared" si="19"/>
        <v>136</v>
      </c>
      <c r="AS15" s="235">
        <f t="shared" ref="AS15:AS53" si="21">SUM(AT15:AU15)</f>
        <v>781</v>
      </c>
      <c r="AT15" s="235">
        <f t="shared" ref="AT15:AX15" si="22">SUM(AT16+AT22+AT29+AT37+AT41)</f>
        <v>605</v>
      </c>
      <c r="AU15" s="235">
        <f t="shared" si="22"/>
        <v>176</v>
      </c>
      <c r="AV15" s="235">
        <f t="shared" ref="AV15:AV53" si="23">SUM(AW15:AX15)</f>
        <v>929</v>
      </c>
      <c r="AW15" s="235">
        <f t="shared" si="22"/>
        <v>701</v>
      </c>
      <c r="AX15" s="235">
        <f t="shared" si="22"/>
        <v>228</v>
      </c>
    </row>
    <row r="16" spans="1:51" s="4" customFormat="1" ht="13.5" customHeight="1">
      <c r="A16" s="45" t="s">
        <v>32</v>
      </c>
      <c r="B16" s="47">
        <v>2</v>
      </c>
      <c r="C16" s="235">
        <f t="shared" si="0"/>
        <v>1603</v>
      </c>
      <c r="D16" s="235">
        <f t="shared" ref="D16:H16" si="24">SUM(D17:D21)</f>
        <v>1263</v>
      </c>
      <c r="E16" s="235">
        <f t="shared" si="24"/>
        <v>340</v>
      </c>
      <c r="F16" s="235">
        <f t="shared" si="2"/>
        <v>115</v>
      </c>
      <c r="G16" s="235">
        <f t="shared" si="24"/>
        <v>79</v>
      </c>
      <c r="H16" s="235">
        <f t="shared" si="24"/>
        <v>36</v>
      </c>
      <c r="I16" s="235">
        <f t="shared" si="3"/>
        <v>4</v>
      </c>
      <c r="J16" s="235">
        <f t="shared" ref="J16:N16" si="25">SUM(J17:J21)</f>
        <v>3</v>
      </c>
      <c r="K16" s="235">
        <f t="shared" si="25"/>
        <v>1</v>
      </c>
      <c r="L16" s="235">
        <f t="shared" si="5"/>
        <v>30</v>
      </c>
      <c r="M16" s="235">
        <f t="shared" si="25"/>
        <v>23</v>
      </c>
      <c r="N16" s="235">
        <f t="shared" si="25"/>
        <v>7</v>
      </c>
      <c r="O16" s="235">
        <f t="shared" si="6"/>
        <v>18</v>
      </c>
      <c r="P16" s="235">
        <f t="shared" ref="P16:T16" si="26">SUM(P17:P21)</f>
        <v>13</v>
      </c>
      <c r="Q16" s="235">
        <f t="shared" si="26"/>
        <v>5</v>
      </c>
      <c r="R16" s="235">
        <f t="shared" si="8"/>
        <v>16</v>
      </c>
      <c r="S16" s="235">
        <f t="shared" si="26"/>
        <v>8</v>
      </c>
      <c r="T16" s="235">
        <f t="shared" si="26"/>
        <v>8</v>
      </c>
      <c r="U16" s="235">
        <f t="shared" si="9"/>
        <v>47</v>
      </c>
      <c r="V16" s="235">
        <f t="shared" ref="V16:Z16" si="27">SUM(V17:V21)</f>
        <v>32</v>
      </c>
      <c r="W16" s="235">
        <f t="shared" si="27"/>
        <v>15</v>
      </c>
      <c r="X16" s="235">
        <f t="shared" si="11"/>
        <v>533</v>
      </c>
      <c r="Y16" s="235">
        <f t="shared" si="27"/>
        <v>406</v>
      </c>
      <c r="Z16" s="235">
        <f t="shared" si="27"/>
        <v>127</v>
      </c>
      <c r="AA16" s="235">
        <f t="shared" si="12"/>
        <v>50</v>
      </c>
      <c r="AB16" s="235">
        <f t="shared" ref="AB16:AF16" si="28">SUM(AB17:AB21)</f>
        <v>36</v>
      </c>
      <c r="AC16" s="235">
        <f t="shared" si="28"/>
        <v>14</v>
      </c>
      <c r="AD16" s="235">
        <f t="shared" si="14"/>
        <v>95</v>
      </c>
      <c r="AE16" s="235">
        <f t="shared" si="28"/>
        <v>77</v>
      </c>
      <c r="AF16" s="235">
        <f t="shared" si="28"/>
        <v>18</v>
      </c>
      <c r="AG16" s="235">
        <f t="shared" si="15"/>
        <v>158</v>
      </c>
      <c r="AH16" s="235">
        <f t="shared" ref="AH16:AL16" si="29">SUM(AH17:AH21)</f>
        <v>108</v>
      </c>
      <c r="AI16" s="235">
        <f t="shared" si="29"/>
        <v>50</v>
      </c>
      <c r="AJ16" s="235">
        <f t="shared" si="17"/>
        <v>230</v>
      </c>
      <c r="AK16" s="235">
        <f t="shared" si="29"/>
        <v>185</v>
      </c>
      <c r="AL16" s="235">
        <f t="shared" si="29"/>
        <v>45</v>
      </c>
      <c r="AM16" s="235">
        <f t="shared" si="18"/>
        <v>955</v>
      </c>
      <c r="AN16" s="235">
        <f t="shared" ref="AN16:AR16" si="30">SUM(AN17:AN21)</f>
        <v>778</v>
      </c>
      <c r="AO16" s="235">
        <f t="shared" si="30"/>
        <v>177</v>
      </c>
      <c r="AP16" s="235">
        <f t="shared" si="20"/>
        <v>264</v>
      </c>
      <c r="AQ16" s="235">
        <f t="shared" si="30"/>
        <v>217</v>
      </c>
      <c r="AR16" s="235">
        <f t="shared" si="30"/>
        <v>47</v>
      </c>
      <c r="AS16" s="235">
        <f t="shared" si="21"/>
        <v>314</v>
      </c>
      <c r="AT16" s="235">
        <f t="shared" ref="AT16:AX16" si="31">SUM(AT17:AT21)</f>
        <v>254</v>
      </c>
      <c r="AU16" s="235">
        <f t="shared" si="31"/>
        <v>60</v>
      </c>
      <c r="AV16" s="235">
        <f t="shared" si="23"/>
        <v>377</v>
      </c>
      <c r="AW16" s="235">
        <f t="shared" si="31"/>
        <v>307</v>
      </c>
      <c r="AX16" s="235">
        <f t="shared" si="31"/>
        <v>70</v>
      </c>
    </row>
    <row r="17" spans="1:50" s="4" customFormat="1" ht="13.5" customHeight="1">
      <c r="A17" s="46" t="s">
        <v>33</v>
      </c>
      <c r="B17" s="47">
        <v>3</v>
      </c>
      <c r="C17" s="235">
        <f t="shared" si="0"/>
        <v>246</v>
      </c>
      <c r="D17" s="235">
        <f t="shared" ref="D17:D21" si="32">SUM(G17+Y17+AN17)</f>
        <v>191</v>
      </c>
      <c r="E17" s="235">
        <f t="shared" ref="E17:E21" si="33">SUM(H17+Z17+AO17)</f>
        <v>55</v>
      </c>
      <c r="F17" s="235">
        <f t="shared" si="2"/>
        <v>12</v>
      </c>
      <c r="G17" s="235">
        <f t="shared" ref="G17:G21" si="34">SUM(J17+M17+P17+S17+V17)</f>
        <v>9</v>
      </c>
      <c r="H17" s="235">
        <f t="shared" ref="H17:H21" si="35">SUM(K17+N17+Q17+T17+W17)</f>
        <v>3</v>
      </c>
      <c r="I17" s="235">
        <f t="shared" si="3"/>
        <v>1</v>
      </c>
      <c r="J17" s="96">
        <v>1</v>
      </c>
      <c r="K17" s="96"/>
      <c r="L17" s="235">
        <f t="shared" si="5"/>
        <v>2</v>
      </c>
      <c r="M17" s="96">
        <v>2</v>
      </c>
      <c r="N17" s="96"/>
      <c r="O17" s="235">
        <f t="shared" si="6"/>
        <v>1</v>
      </c>
      <c r="P17" s="96">
        <v>1</v>
      </c>
      <c r="Q17" s="96"/>
      <c r="R17" s="235">
        <f t="shared" si="8"/>
        <v>2</v>
      </c>
      <c r="S17" s="96"/>
      <c r="T17" s="96">
        <v>2</v>
      </c>
      <c r="U17" s="235">
        <f t="shared" si="9"/>
        <v>6</v>
      </c>
      <c r="V17" s="96">
        <v>5</v>
      </c>
      <c r="W17" s="96">
        <v>1</v>
      </c>
      <c r="X17" s="235">
        <f t="shared" si="11"/>
        <v>85</v>
      </c>
      <c r="Y17" s="235">
        <f t="shared" ref="Y17:Y21" si="36">SUM(AB17+AE17+AH17+AK17)</f>
        <v>63</v>
      </c>
      <c r="Z17" s="235">
        <f t="shared" ref="Z17:Z21" si="37">SUM(AC17+AF17+AI17+AL17)</f>
        <v>22</v>
      </c>
      <c r="AA17" s="235">
        <f t="shared" si="12"/>
        <v>6</v>
      </c>
      <c r="AB17" s="96">
        <v>5</v>
      </c>
      <c r="AC17" s="96">
        <v>1</v>
      </c>
      <c r="AD17" s="235">
        <f t="shared" si="14"/>
        <v>20</v>
      </c>
      <c r="AE17" s="96">
        <v>18</v>
      </c>
      <c r="AF17" s="96">
        <v>2</v>
      </c>
      <c r="AG17" s="235">
        <f t="shared" si="15"/>
        <v>18</v>
      </c>
      <c r="AH17" s="96">
        <v>9</v>
      </c>
      <c r="AI17" s="96">
        <v>9</v>
      </c>
      <c r="AJ17" s="235">
        <f t="shared" si="17"/>
        <v>41</v>
      </c>
      <c r="AK17" s="96">
        <v>31</v>
      </c>
      <c r="AL17" s="96">
        <v>10</v>
      </c>
      <c r="AM17" s="235">
        <f t="shared" si="18"/>
        <v>149</v>
      </c>
      <c r="AN17" s="235">
        <f t="shared" ref="AN17:AN21" si="38">SUM(AQ17+AT17+AW17)</f>
        <v>119</v>
      </c>
      <c r="AO17" s="235">
        <f t="shared" ref="AO17:AO21" si="39">SUM(AR17+AU17+AX17)</f>
        <v>30</v>
      </c>
      <c r="AP17" s="235">
        <f t="shared" si="20"/>
        <v>38</v>
      </c>
      <c r="AQ17" s="96">
        <v>33</v>
      </c>
      <c r="AR17" s="96">
        <v>5</v>
      </c>
      <c r="AS17" s="235">
        <f t="shared" si="21"/>
        <v>45</v>
      </c>
      <c r="AT17" s="96">
        <v>34</v>
      </c>
      <c r="AU17" s="96">
        <v>11</v>
      </c>
      <c r="AV17" s="235">
        <f t="shared" si="23"/>
        <v>66</v>
      </c>
      <c r="AW17" s="96">
        <v>52</v>
      </c>
      <c r="AX17" s="96">
        <v>14</v>
      </c>
    </row>
    <row r="18" spans="1:50" s="4" customFormat="1" ht="13.5" customHeight="1">
      <c r="A18" s="46" t="s">
        <v>34</v>
      </c>
      <c r="B18" s="47">
        <v>4</v>
      </c>
      <c r="C18" s="235">
        <f t="shared" si="0"/>
        <v>216</v>
      </c>
      <c r="D18" s="235">
        <f t="shared" si="32"/>
        <v>173</v>
      </c>
      <c r="E18" s="235">
        <f t="shared" si="33"/>
        <v>43</v>
      </c>
      <c r="F18" s="235">
        <f t="shared" si="2"/>
        <v>10</v>
      </c>
      <c r="G18" s="235">
        <f t="shared" si="34"/>
        <v>6</v>
      </c>
      <c r="H18" s="235">
        <f t="shared" si="35"/>
        <v>4</v>
      </c>
      <c r="I18" s="235">
        <f t="shared" si="3"/>
        <v>0</v>
      </c>
      <c r="J18" s="96"/>
      <c r="K18" s="96"/>
      <c r="L18" s="235">
        <f t="shared" si="5"/>
        <v>3</v>
      </c>
      <c r="M18" s="96">
        <v>3</v>
      </c>
      <c r="N18" s="96"/>
      <c r="O18" s="235">
        <f t="shared" si="6"/>
        <v>1</v>
      </c>
      <c r="P18" s="96"/>
      <c r="Q18" s="96">
        <v>1</v>
      </c>
      <c r="R18" s="235">
        <f t="shared" si="8"/>
        <v>1</v>
      </c>
      <c r="S18" s="96"/>
      <c r="T18" s="96">
        <v>1</v>
      </c>
      <c r="U18" s="235">
        <f t="shared" si="9"/>
        <v>5</v>
      </c>
      <c r="V18" s="96">
        <v>3</v>
      </c>
      <c r="W18" s="96">
        <v>2</v>
      </c>
      <c r="X18" s="235">
        <f t="shared" si="11"/>
        <v>62</v>
      </c>
      <c r="Y18" s="235">
        <f t="shared" si="36"/>
        <v>53</v>
      </c>
      <c r="Z18" s="235">
        <f t="shared" si="37"/>
        <v>9</v>
      </c>
      <c r="AA18" s="235">
        <f t="shared" si="12"/>
        <v>7</v>
      </c>
      <c r="AB18" s="96">
        <v>7</v>
      </c>
      <c r="AC18" s="96"/>
      <c r="AD18" s="235">
        <f t="shared" si="14"/>
        <v>12</v>
      </c>
      <c r="AE18" s="96">
        <v>10</v>
      </c>
      <c r="AF18" s="96">
        <v>2</v>
      </c>
      <c r="AG18" s="235">
        <f t="shared" si="15"/>
        <v>29</v>
      </c>
      <c r="AH18" s="96">
        <v>22</v>
      </c>
      <c r="AI18" s="96">
        <v>7</v>
      </c>
      <c r="AJ18" s="235">
        <f t="shared" si="17"/>
        <v>14</v>
      </c>
      <c r="AK18" s="96">
        <v>14</v>
      </c>
      <c r="AL18" s="96"/>
      <c r="AM18" s="235">
        <f t="shared" si="18"/>
        <v>144</v>
      </c>
      <c r="AN18" s="235">
        <f t="shared" si="38"/>
        <v>114</v>
      </c>
      <c r="AO18" s="235">
        <f t="shared" si="39"/>
        <v>30</v>
      </c>
      <c r="AP18" s="235">
        <f t="shared" si="20"/>
        <v>25</v>
      </c>
      <c r="AQ18" s="96">
        <v>21</v>
      </c>
      <c r="AR18" s="96">
        <v>4</v>
      </c>
      <c r="AS18" s="235">
        <f t="shared" si="21"/>
        <v>52</v>
      </c>
      <c r="AT18" s="96">
        <v>42</v>
      </c>
      <c r="AU18" s="96">
        <v>10</v>
      </c>
      <c r="AV18" s="235">
        <f t="shared" si="23"/>
        <v>67</v>
      </c>
      <c r="AW18" s="96">
        <v>51</v>
      </c>
      <c r="AX18" s="96">
        <v>16</v>
      </c>
    </row>
    <row r="19" spans="1:50" s="4" customFormat="1" ht="13.5" customHeight="1">
      <c r="A19" s="46" t="s">
        <v>35</v>
      </c>
      <c r="B19" s="47">
        <v>5</v>
      </c>
      <c r="C19" s="235">
        <f t="shared" si="0"/>
        <v>214</v>
      </c>
      <c r="D19" s="235">
        <f t="shared" si="32"/>
        <v>172</v>
      </c>
      <c r="E19" s="235">
        <f t="shared" si="33"/>
        <v>42</v>
      </c>
      <c r="F19" s="235">
        <f t="shared" si="2"/>
        <v>13</v>
      </c>
      <c r="G19" s="235">
        <f t="shared" si="34"/>
        <v>8</v>
      </c>
      <c r="H19" s="235">
        <f t="shared" si="35"/>
        <v>5</v>
      </c>
      <c r="I19" s="235">
        <f t="shared" si="3"/>
        <v>2</v>
      </c>
      <c r="J19" s="96">
        <v>1</v>
      </c>
      <c r="K19" s="96">
        <v>1</v>
      </c>
      <c r="L19" s="235">
        <f t="shared" si="5"/>
        <v>4</v>
      </c>
      <c r="M19" s="96">
        <v>3</v>
      </c>
      <c r="N19" s="96">
        <v>1</v>
      </c>
      <c r="O19" s="235">
        <f t="shared" si="6"/>
        <v>4</v>
      </c>
      <c r="P19" s="96">
        <v>2</v>
      </c>
      <c r="Q19" s="96">
        <v>2</v>
      </c>
      <c r="R19" s="235">
        <f t="shared" si="8"/>
        <v>0</v>
      </c>
      <c r="S19" s="96"/>
      <c r="T19" s="96"/>
      <c r="U19" s="235">
        <f t="shared" si="9"/>
        <v>3</v>
      </c>
      <c r="V19" s="96">
        <v>2</v>
      </c>
      <c r="W19" s="96">
        <v>1</v>
      </c>
      <c r="X19" s="235">
        <f t="shared" si="11"/>
        <v>64</v>
      </c>
      <c r="Y19" s="235">
        <f t="shared" si="36"/>
        <v>53</v>
      </c>
      <c r="Z19" s="235">
        <f t="shared" si="37"/>
        <v>11</v>
      </c>
      <c r="AA19" s="235">
        <f t="shared" si="12"/>
        <v>4</v>
      </c>
      <c r="AB19" s="96">
        <v>4</v>
      </c>
      <c r="AC19" s="96"/>
      <c r="AD19" s="235">
        <f t="shared" si="14"/>
        <v>14</v>
      </c>
      <c r="AE19" s="96">
        <v>11</v>
      </c>
      <c r="AF19" s="96">
        <v>3</v>
      </c>
      <c r="AG19" s="235">
        <f t="shared" si="15"/>
        <v>11</v>
      </c>
      <c r="AH19" s="96">
        <v>10</v>
      </c>
      <c r="AI19" s="96">
        <v>1</v>
      </c>
      <c r="AJ19" s="235">
        <f t="shared" si="17"/>
        <v>35</v>
      </c>
      <c r="AK19" s="96">
        <v>28</v>
      </c>
      <c r="AL19" s="96">
        <v>7</v>
      </c>
      <c r="AM19" s="235">
        <f t="shared" si="18"/>
        <v>137</v>
      </c>
      <c r="AN19" s="235">
        <f t="shared" si="38"/>
        <v>111</v>
      </c>
      <c r="AO19" s="235">
        <f t="shared" si="39"/>
        <v>26</v>
      </c>
      <c r="AP19" s="235">
        <f t="shared" si="20"/>
        <v>35</v>
      </c>
      <c r="AQ19" s="96">
        <v>30</v>
      </c>
      <c r="AR19" s="96">
        <v>5</v>
      </c>
      <c r="AS19" s="235">
        <f t="shared" si="21"/>
        <v>37</v>
      </c>
      <c r="AT19" s="96">
        <v>32</v>
      </c>
      <c r="AU19" s="96">
        <v>5</v>
      </c>
      <c r="AV19" s="235">
        <f t="shared" si="23"/>
        <v>65</v>
      </c>
      <c r="AW19" s="96">
        <v>49</v>
      </c>
      <c r="AX19" s="96">
        <v>16</v>
      </c>
    </row>
    <row r="20" spans="1:50" s="4" customFormat="1" ht="13.5" customHeight="1">
      <c r="A20" s="46" t="s">
        <v>36</v>
      </c>
      <c r="B20" s="47">
        <v>6</v>
      </c>
      <c r="C20" s="235">
        <f t="shared" si="0"/>
        <v>477</v>
      </c>
      <c r="D20" s="235">
        <f t="shared" si="32"/>
        <v>404</v>
      </c>
      <c r="E20" s="235">
        <f t="shared" si="33"/>
        <v>73</v>
      </c>
      <c r="F20" s="235">
        <f t="shared" si="2"/>
        <v>48</v>
      </c>
      <c r="G20" s="235">
        <f t="shared" si="34"/>
        <v>34</v>
      </c>
      <c r="H20" s="235">
        <f t="shared" si="35"/>
        <v>14</v>
      </c>
      <c r="I20" s="235">
        <f t="shared" si="3"/>
        <v>0</v>
      </c>
      <c r="J20" s="96"/>
      <c r="K20" s="96"/>
      <c r="L20" s="235">
        <f t="shared" si="5"/>
        <v>18</v>
      </c>
      <c r="M20" s="96">
        <v>13</v>
      </c>
      <c r="N20" s="96">
        <v>5</v>
      </c>
      <c r="O20" s="235">
        <f t="shared" si="6"/>
        <v>7</v>
      </c>
      <c r="P20" s="96">
        <v>6</v>
      </c>
      <c r="Q20" s="96">
        <v>1</v>
      </c>
      <c r="R20" s="235">
        <f t="shared" si="8"/>
        <v>4</v>
      </c>
      <c r="S20" s="96">
        <v>3</v>
      </c>
      <c r="T20" s="96">
        <v>1</v>
      </c>
      <c r="U20" s="235">
        <f t="shared" si="9"/>
        <v>19</v>
      </c>
      <c r="V20" s="96">
        <v>12</v>
      </c>
      <c r="W20" s="96">
        <v>7</v>
      </c>
      <c r="X20" s="235">
        <f t="shared" si="11"/>
        <v>184</v>
      </c>
      <c r="Y20" s="235">
        <f t="shared" si="36"/>
        <v>154</v>
      </c>
      <c r="Z20" s="235">
        <f t="shared" si="37"/>
        <v>30</v>
      </c>
      <c r="AA20" s="235">
        <f t="shared" si="12"/>
        <v>23</v>
      </c>
      <c r="AB20" s="96">
        <v>17</v>
      </c>
      <c r="AC20" s="96">
        <v>6</v>
      </c>
      <c r="AD20" s="235">
        <f t="shared" si="14"/>
        <v>25</v>
      </c>
      <c r="AE20" s="96">
        <v>23</v>
      </c>
      <c r="AF20" s="96">
        <v>2</v>
      </c>
      <c r="AG20" s="235">
        <f t="shared" si="15"/>
        <v>53</v>
      </c>
      <c r="AH20" s="96">
        <v>39</v>
      </c>
      <c r="AI20" s="96">
        <v>14</v>
      </c>
      <c r="AJ20" s="235">
        <f t="shared" si="17"/>
        <v>83</v>
      </c>
      <c r="AK20" s="96">
        <v>75</v>
      </c>
      <c r="AL20" s="96">
        <v>8</v>
      </c>
      <c r="AM20" s="235">
        <f t="shared" si="18"/>
        <v>245</v>
      </c>
      <c r="AN20" s="235">
        <f t="shared" si="38"/>
        <v>216</v>
      </c>
      <c r="AO20" s="235">
        <f t="shared" si="39"/>
        <v>29</v>
      </c>
      <c r="AP20" s="235">
        <f t="shared" si="20"/>
        <v>77</v>
      </c>
      <c r="AQ20" s="96">
        <v>71</v>
      </c>
      <c r="AR20" s="96">
        <v>6</v>
      </c>
      <c r="AS20" s="235">
        <f t="shared" si="21"/>
        <v>83</v>
      </c>
      <c r="AT20" s="96">
        <v>71</v>
      </c>
      <c r="AU20" s="96">
        <v>12</v>
      </c>
      <c r="AV20" s="235">
        <f t="shared" si="23"/>
        <v>85</v>
      </c>
      <c r="AW20" s="96">
        <v>74</v>
      </c>
      <c r="AX20" s="96">
        <v>11</v>
      </c>
    </row>
    <row r="21" spans="1:50" s="4" customFormat="1" ht="13.5" customHeight="1">
      <c r="A21" s="46" t="s">
        <v>37</v>
      </c>
      <c r="B21" s="47">
        <v>7</v>
      </c>
      <c r="C21" s="235">
        <f t="shared" si="0"/>
        <v>450</v>
      </c>
      <c r="D21" s="235">
        <f t="shared" si="32"/>
        <v>323</v>
      </c>
      <c r="E21" s="235">
        <f t="shared" si="33"/>
        <v>127</v>
      </c>
      <c r="F21" s="235">
        <f t="shared" si="2"/>
        <v>32</v>
      </c>
      <c r="G21" s="235">
        <f t="shared" si="34"/>
        <v>22</v>
      </c>
      <c r="H21" s="235">
        <f t="shared" si="35"/>
        <v>10</v>
      </c>
      <c r="I21" s="235">
        <f t="shared" si="3"/>
        <v>1</v>
      </c>
      <c r="J21" s="96">
        <v>1</v>
      </c>
      <c r="K21" s="96"/>
      <c r="L21" s="235">
        <f t="shared" si="5"/>
        <v>3</v>
      </c>
      <c r="M21" s="96">
        <v>2</v>
      </c>
      <c r="N21" s="96">
        <v>1</v>
      </c>
      <c r="O21" s="235">
        <f t="shared" si="6"/>
        <v>5</v>
      </c>
      <c r="P21" s="96">
        <v>4</v>
      </c>
      <c r="Q21" s="96">
        <v>1</v>
      </c>
      <c r="R21" s="235">
        <f t="shared" si="8"/>
        <v>9</v>
      </c>
      <c r="S21" s="96">
        <v>5</v>
      </c>
      <c r="T21" s="96">
        <v>4</v>
      </c>
      <c r="U21" s="235">
        <f t="shared" si="9"/>
        <v>14</v>
      </c>
      <c r="V21" s="96">
        <v>10</v>
      </c>
      <c r="W21" s="96">
        <v>4</v>
      </c>
      <c r="X21" s="235">
        <f t="shared" si="11"/>
        <v>138</v>
      </c>
      <c r="Y21" s="235">
        <f t="shared" si="36"/>
        <v>83</v>
      </c>
      <c r="Z21" s="235">
        <f t="shared" si="37"/>
        <v>55</v>
      </c>
      <c r="AA21" s="235">
        <f t="shared" si="12"/>
        <v>10</v>
      </c>
      <c r="AB21" s="96">
        <v>3</v>
      </c>
      <c r="AC21" s="96">
        <v>7</v>
      </c>
      <c r="AD21" s="235">
        <f t="shared" si="14"/>
        <v>24</v>
      </c>
      <c r="AE21" s="96">
        <v>15</v>
      </c>
      <c r="AF21" s="96">
        <v>9</v>
      </c>
      <c r="AG21" s="235">
        <f t="shared" si="15"/>
        <v>47</v>
      </c>
      <c r="AH21" s="96">
        <v>28</v>
      </c>
      <c r="AI21" s="96">
        <v>19</v>
      </c>
      <c r="AJ21" s="235">
        <f t="shared" si="17"/>
        <v>57</v>
      </c>
      <c r="AK21" s="96">
        <v>37</v>
      </c>
      <c r="AL21" s="96">
        <v>20</v>
      </c>
      <c r="AM21" s="235">
        <f t="shared" si="18"/>
        <v>280</v>
      </c>
      <c r="AN21" s="235">
        <f t="shared" si="38"/>
        <v>218</v>
      </c>
      <c r="AO21" s="235">
        <f t="shared" si="39"/>
        <v>62</v>
      </c>
      <c r="AP21" s="235">
        <f t="shared" si="20"/>
        <v>89</v>
      </c>
      <c r="AQ21" s="96">
        <v>62</v>
      </c>
      <c r="AR21" s="96">
        <v>27</v>
      </c>
      <c r="AS21" s="235">
        <f t="shared" si="21"/>
        <v>97</v>
      </c>
      <c r="AT21" s="96">
        <v>75</v>
      </c>
      <c r="AU21" s="96">
        <v>22</v>
      </c>
      <c r="AV21" s="235">
        <f t="shared" si="23"/>
        <v>94</v>
      </c>
      <c r="AW21" s="96">
        <v>81</v>
      </c>
      <c r="AX21" s="96">
        <v>13</v>
      </c>
    </row>
    <row r="22" spans="1:50" s="4" customFormat="1" ht="13.5" customHeight="1">
      <c r="A22" s="45" t="s">
        <v>38</v>
      </c>
      <c r="B22" s="47">
        <v>8</v>
      </c>
      <c r="C22" s="235">
        <f t="shared" si="0"/>
        <v>1309</v>
      </c>
      <c r="D22" s="235">
        <f t="shared" ref="D22:H22" si="40">SUM(D23:D28)</f>
        <v>1046</v>
      </c>
      <c r="E22" s="235">
        <f t="shared" si="40"/>
        <v>263</v>
      </c>
      <c r="F22" s="235">
        <f t="shared" si="2"/>
        <v>117</v>
      </c>
      <c r="G22" s="235">
        <f t="shared" si="40"/>
        <v>94</v>
      </c>
      <c r="H22" s="235">
        <f t="shared" si="40"/>
        <v>23</v>
      </c>
      <c r="I22" s="235">
        <f t="shared" si="3"/>
        <v>11</v>
      </c>
      <c r="J22" s="235">
        <f t="shared" ref="J22:N22" si="41">SUM(J23:J28)</f>
        <v>6</v>
      </c>
      <c r="K22" s="235">
        <f t="shared" si="41"/>
        <v>5</v>
      </c>
      <c r="L22" s="235">
        <f t="shared" si="5"/>
        <v>44</v>
      </c>
      <c r="M22" s="235">
        <f t="shared" si="41"/>
        <v>35</v>
      </c>
      <c r="N22" s="235">
        <f t="shared" si="41"/>
        <v>9</v>
      </c>
      <c r="O22" s="235">
        <f t="shared" si="6"/>
        <v>20</v>
      </c>
      <c r="P22" s="235">
        <f t="shared" ref="P22:T22" si="42">SUM(P23:P28)</f>
        <v>17</v>
      </c>
      <c r="Q22" s="235">
        <f t="shared" si="42"/>
        <v>3</v>
      </c>
      <c r="R22" s="235">
        <f t="shared" si="8"/>
        <v>17</v>
      </c>
      <c r="S22" s="235">
        <f t="shared" si="42"/>
        <v>14</v>
      </c>
      <c r="T22" s="235">
        <f t="shared" si="42"/>
        <v>3</v>
      </c>
      <c r="U22" s="235">
        <f t="shared" si="9"/>
        <v>25</v>
      </c>
      <c r="V22" s="235">
        <f t="shared" ref="V22:Z22" si="43">SUM(V23:V28)</f>
        <v>22</v>
      </c>
      <c r="W22" s="235">
        <f t="shared" si="43"/>
        <v>3</v>
      </c>
      <c r="X22" s="235">
        <f t="shared" si="11"/>
        <v>461</v>
      </c>
      <c r="Y22" s="235">
        <f t="shared" si="43"/>
        <v>350</v>
      </c>
      <c r="Z22" s="235">
        <f t="shared" si="43"/>
        <v>111</v>
      </c>
      <c r="AA22" s="235">
        <f t="shared" si="12"/>
        <v>57</v>
      </c>
      <c r="AB22" s="235">
        <f t="shared" ref="AB22:AF22" si="44">SUM(AB23:AB28)</f>
        <v>44</v>
      </c>
      <c r="AC22" s="235">
        <f t="shared" si="44"/>
        <v>13</v>
      </c>
      <c r="AD22" s="235">
        <f t="shared" si="14"/>
        <v>101</v>
      </c>
      <c r="AE22" s="235">
        <f t="shared" si="44"/>
        <v>69</v>
      </c>
      <c r="AF22" s="235">
        <f t="shared" si="44"/>
        <v>32</v>
      </c>
      <c r="AG22" s="235">
        <f t="shared" si="15"/>
        <v>116</v>
      </c>
      <c r="AH22" s="235">
        <f t="shared" ref="AH22:AL22" si="45">SUM(AH23:AH28)</f>
        <v>83</v>
      </c>
      <c r="AI22" s="235">
        <f t="shared" si="45"/>
        <v>33</v>
      </c>
      <c r="AJ22" s="235">
        <f t="shared" si="17"/>
        <v>187</v>
      </c>
      <c r="AK22" s="235">
        <f t="shared" si="45"/>
        <v>154</v>
      </c>
      <c r="AL22" s="235">
        <f t="shared" si="45"/>
        <v>33</v>
      </c>
      <c r="AM22" s="235">
        <f t="shared" si="18"/>
        <v>731</v>
      </c>
      <c r="AN22" s="235">
        <f t="shared" ref="AN22:AR22" si="46">SUM(AN23:AN28)</f>
        <v>602</v>
      </c>
      <c r="AO22" s="235">
        <f t="shared" si="46"/>
        <v>129</v>
      </c>
      <c r="AP22" s="235">
        <f t="shared" si="20"/>
        <v>193</v>
      </c>
      <c r="AQ22" s="235">
        <f t="shared" si="46"/>
        <v>159</v>
      </c>
      <c r="AR22" s="235">
        <f t="shared" si="46"/>
        <v>34</v>
      </c>
      <c r="AS22" s="235">
        <f t="shared" si="21"/>
        <v>254</v>
      </c>
      <c r="AT22" s="235">
        <f t="shared" ref="AT22:AX22" si="47">SUM(AT23:AT28)</f>
        <v>212</v>
      </c>
      <c r="AU22" s="235">
        <f t="shared" si="47"/>
        <v>42</v>
      </c>
      <c r="AV22" s="235">
        <f t="shared" si="23"/>
        <v>284</v>
      </c>
      <c r="AW22" s="235">
        <f t="shared" si="47"/>
        <v>231</v>
      </c>
      <c r="AX22" s="235">
        <f t="shared" si="47"/>
        <v>53</v>
      </c>
    </row>
    <row r="23" spans="1:50" s="4" customFormat="1" ht="13.5" customHeight="1">
      <c r="A23" s="46" t="s">
        <v>39</v>
      </c>
      <c r="B23" s="47">
        <v>9</v>
      </c>
      <c r="C23" s="235">
        <f t="shared" si="0"/>
        <v>181</v>
      </c>
      <c r="D23" s="235">
        <f t="shared" ref="D23:D28" si="48">SUM(G23+Y23+AN23)</f>
        <v>145</v>
      </c>
      <c r="E23" s="235">
        <f t="shared" ref="E23:E28" si="49">SUM(H23+Z23+AO23)</f>
        <v>36</v>
      </c>
      <c r="F23" s="235">
        <f t="shared" si="2"/>
        <v>6</v>
      </c>
      <c r="G23" s="235">
        <f t="shared" ref="G23:G28" si="50">SUM(J23+M23+P23+S23+V23)</f>
        <v>4</v>
      </c>
      <c r="H23" s="235">
        <f t="shared" ref="H23:H28" si="51">SUM(K23+N23+Q23+T23+W23)</f>
        <v>2</v>
      </c>
      <c r="I23" s="235">
        <f t="shared" si="3"/>
        <v>1</v>
      </c>
      <c r="J23" s="96"/>
      <c r="K23" s="96">
        <v>1</v>
      </c>
      <c r="L23" s="235">
        <f t="shared" si="5"/>
        <v>0</v>
      </c>
      <c r="M23" s="96"/>
      <c r="N23" s="96"/>
      <c r="O23" s="235">
        <f t="shared" si="6"/>
        <v>1</v>
      </c>
      <c r="P23" s="96">
        <v>1</v>
      </c>
      <c r="Q23" s="96"/>
      <c r="R23" s="235">
        <f t="shared" si="8"/>
        <v>4</v>
      </c>
      <c r="S23" s="96">
        <v>3</v>
      </c>
      <c r="T23" s="96">
        <v>1</v>
      </c>
      <c r="U23" s="235">
        <f t="shared" si="9"/>
        <v>0</v>
      </c>
      <c r="V23" s="96"/>
      <c r="W23" s="96"/>
      <c r="X23" s="235">
        <f t="shared" si="11"/>
        <v>64</v>
      </c>
      <c r="Y23" s="235">
        <f t="shared" ref="Y23:Y28" si="52">SUM(AB23+AE23+AH23+AK23)</f>
        <v>49</v>
      </c>
      <c r="Z23" s="235">
        <f t="shared" ref="Z23:Z28" si="53">SUM(AC23+AF23+AI23+AL23)</f>
        <v>15</v>
      </c>
      <c r="AA23" s="235">
        <f t="shared" si="12"/>
        <v>2</v>
      </c>
      <c r="AB23" s="96">
        <v>2</v>
      </c>
      <c r="AC23" s="96"/>
      <c r="AD23" s="235">
        <f t="shared" si="14"/>
        <v>7</v>
      </c>
      <c r="AE23" s="96">
        <v>6</v>
      </c>
      <c r="AF23" s="96">
        <v>1</v>
      </c>
      <c r="AG23" s="235">
        <f t="shared" si="15"/>
        <v>10</v>
      </c>
      <c r="AH23" s="96">
        <v>8</v>
      </c>
      <c r="AI23" s="96">
        <v>2</v>
      </c>
      <c r="AJ23" s="235">
        <f t="shared" si="17"/>
        <v>45</v>
      </c>
      <c r="AK23" s="96">
        <v>33</v>
      </c>
      <c r="AL23" s="96">
        <v>12</v>
      </c>
      <c r="AM23" s="235">
        <f t="shared" si="18"/>
        <v>111</v>
      </c>
      <c r="AN23" s="235">
        <f t="shared" ref="AN23:AN28" si="54">SUM(AQ23+AT23+AW23)</f>
        <v>92</v>
      </c>
      <c r="AO23" s="235">
        <f t="shared" ref="AO23:AO28" si="55">SUM(AR23+AU23+AX23)</f>
        <v>19</v>
      </c>
      <c r="AP23" s="235">
        <f t="shared" si="20"/>
        <v>43</v>
      </c>
      <c r="AQ23" s="96">
        <v>35</v>
      </c>
      <c r="AR23" s="96">
        <v>8</v>
      </c>
      <c r="AS23" s="235">
        <f t="shared" si="21"/>
        <v>37</v>
      </c>
      <c r="AT23" s="96">
        <v>31</v>
      </c>
      <c r="AU23" s="96">
        <v>6</v>
      </c>
      <c r="AV23" s="235">
        <f t="shared" si="23"/>
        <v>31</v>
      </c>
      <c r="AW23" s="96">
        <v>26</v>
      </c>
      <c r="AX23" s="96">
        <v>5</v>
      </c>
    </row>
    <row r="24" spans="1:50" s="4" customFormat="1" ht="13.5" customHeight="1">
      <c r="A24" s="46" t="s">
        <v>40</v>
      </c>
      <c r="B24" s="47">
        <v>10</v>
      </c>
      <c r="C24" s="235">
        <f t="shared" si="0"/>
        <v>454</v>
      </c>
      <c r="D24" s="235">
        <f t="shared" si="48"/>
        <v>352</v>
      </c>
      <c r="E24" s="235">
        <f t="shared" si="49"/>
        <v>102</v>
      </c>
      <c r="F24" s="235">
        <f t="shared" si="2"/>
        <v>14</v>
      </c>
      <c r="G24" s="235">
        <f t="shared" si="50"/>
        <v>13</v>
      </c>
      <c r="H24" s="235">
        <f t="shared" si="51"/>
        <v>1</v>
      </c>
      <c r="I24" s="235">
        <f t="shared" si="3"/>
        <v>0</v>
      </c>
      <c r="J24" s="96"/>
      <c r="K24" s="96"/>
      <c r="L24" s="235">
        <f t="shared" si="5"/>
        <v>2</v>
      </c>
      <c r="M24" s="96">
        <v>2</v>
      </c>
      <c r="N24" s="96"/>
      <c r="O24" s="235">
        <f t="shared" si="6"/>
        <v>4</v>
      </c>
      <c r="P24" s="96">
        <v>4</v>
      </c>
      <c r="Q24" s="96"/>
      <c r="R24" s="235">
        <f t="shared" si="8"/>
        <v>2</v>
      </c>
      <c r="S24" s="96">
        <v>2</v>
      </c>
      <c r="T24" s="96"/>
      <c r="U24" s="235">
        <f t="shared" si="9"/>
        <v>6</v>
      </c>
      <c r="V24" s="96">
        <v>5</v>
      </c>
      <c r="W24" s="96">
        <v>1</v>
      </c>
      <c r="X24" s="235">
        <f t="shared" si="11"/>
        <v>190</v>
      </c>
      <c r="Y24" s="235">
        <f t="shared" si="52"/>
        <v>130</v>
      </c>
      <c r="Z24" s="235">
        <f t="shared" si="53"/>
        <v>60</v>
      </c>
      <c r="AA24" s="235">
        <f t="shared" si="12"/>
        <v>15</v>
      </c>
      <c r="AB24" s="96">
        <v>10</v>
      </c>
      <c r="AC24" s="96">
        <v>5</v>
      </c>
      <c r="AD24" s="235">
        <f t="shared" si="14"/>
        <v>51</v>
      </c>
      <c r="AE24" s="96">
        <v>29</v>
      </c>
      <c r="AF24" s="96">
        <v>22</v>
      </c>
      <c r="AG24" s="235">
        <f t="shared" si="15"/>
        <v>59</v>
      </c>
      <c r="AH24" s="96">
        <v>37</v>
      </c>
      <c r="AI24" s="96">
        <v>22</v>
      </c>
      <c r="AJ24" s="235">
        <f t="shared" si="17"/>
        <v>65</v>
      </c>
      <c r="AK24" s="96">
        <v>54</v>
      </c>
      <c r="AL24" s="96">
        <v>11</v>
      </c>
      <c r="AM24" s="235">
        <f t="shared" si="18"/>
        <v>250</v>
      </c>
      <c r="AN24" s="235">
        <f t="shared" si="54"/>
        <v>209</v>
      </c>
      <c r="AO24" s="235">
        <f t="shared" si="55"/>
        <v>41</v>
      </c>
      <c r="AP24" s="235">
        <f t="shared" si="20"/>
        <v>69</v>
      </c>
      <c r="AQ24" s="96">
        <v>58</v>
      </c>
      <c r="AR24" s="96">
        <v>11</v>
      </c>
      <c r="AS24" s="235">
        <f t="shared" si="21"/>
        <v>83</v>
      </c>
      <c r="AT24" s="96">
        <v>70</v>
      </c>
      <c r="AU24" s="96">
        <v>13</v>
      </c>
      <c r="AV24" s="235">
        <f t="shared" si="23"/>
        <v>98</v>
      </c>
      <c r="AW24" s="96">
        <v>81</v>
      </c>
      <c r="AX24" s="96">
        <v>17</v>
      </c>
    </row>
    <row r="25" spans="1:50" s="4" customFormat="1" ht="13.5" customHeight="1">
      <c r="A25" s="46" t="s">
        <v>41</v>
      </c>
      <c r="B25" s="47">
        <v>11</v>
      </c>
      <c r="C25" s="235">
        <f t="shared" si="0"/>
        <v>148</v>
      </c>
      <c r="D25" s="235">
        <f t="shared" si="48"/>
        <v>122</v>
      </c>
      <c r="E25" s="235">
        <f t="shared" si="49"/>
        <v>26</v>
      </c>
      <c r="F25" s="235">
        <f t="shared" si="2"/>
        <v>47</v>
      </c>
      <c r="G25" s="235">
        <f t="shared" si="50"/>
        <v>43</v>
      </c>
      <c r="H25" s="235">
        <f t="shared" si="51"/>
        <v>4</v>
      </c>
      <c r="I25" s="235">
        <f t="shared" si="3"/>
        <v>2</v>
      </c>
      <c r="J25" s="96">
        <v>1</v>
      </c>
      <c r="K25" s="96">
        <v>1</v>
      </c>
      <c r="L25" s="235">
        <f t="shared" si="5"/>
        <v>33</v>
      </c>
      <c r="M25" s="96">
        <v>31</v>
      </c>
      <c r="N25" s="96">
        <v>2</v>
      </c>
      <c r="O25" s="235">
        <f t="shared" si="6"/>
        <v>5</v>
      </c>
      <c r="P25" s="96">
        <v>4</v>
      </c>
      <c r="Q25" s="96">
        <v>1</v>
      </c>
      <c r="R25" s="235">
        <f t="shared" si="8"/>
        <v>4</v>
      </c>
      <c r="S25" s="96">
        <v>4</v>
      </c>
      <c r="T25" s="96"/>
      <c r="U25" s="235">
        <f t="shared" si="9"/>
        <v>3</v>
      </c>
      <c r="V25" s="96">
        <v>3</v>
      </c>
      <c r="W25" s="96"/>
      <c r="X25" s="235">
        <f t="shared" si="11"/>
        <v>48</v>
      </c>
      <c r="Y25" s="235">
        <f t="shared" si="52"/>
        <v>38</v>
      </c>
      <c r="Z25" s="235">
        <f t="shared" si="53"/>
        <v>10</v>
      </c>
      <c r="AA25" s="235">
        <f t="shared" si="12"/>
        <v>16</v>
      </c>
      <c r="AB25" s="96">
        <v>16</v>
      </c>
      <c r="AC25" s="96"/>
      <c r="AD25" s="235">
        <f t="shared" si="14"/>
        <v>11</v>
      </c>
      <c r="AE25" s="96">
        <v>8</v>
      </c>
      <c r="AF25" s="96">
        <v>3</v>
      </c>
      <c r="AG25" s="235">
        <f t="shared" si="15"/>
        <v>10</v>
      </c>
      <c r="AH25" s="96">
        <v>6</v>
      </c>
      <c r="AI25" s="96">
        <v>4</v>
      </c>
      <c r="AJ25" s="235">
        <f t="shared" si="17"/>
        <v>11</v>
      </c>
      <c r="AK25" s="96">
        <v>8</v>
      </c>
      <c r="AL25" s="96">
        <v>3</v>
      </c>
      <c r="AM25" s="235">
        <f t="shared" si="18"/>
        <v>53</v>
      </c>
      <c r="AN25" s="235">
        <f t="shared" si="54"/>
        <v>41</v>
      </c>
      <c r="AO25" s="235">
        <f t="shared" si="55"/>
        <v>12</v>
      </c>
      <c r="AP25" s="235">
        <f t="shared" si="20"/>
        <v>8</v>
      </c>
      <c r="AQ25" s="96">
        <v>6</v>
      </c>
      <c r="AR25" s="96">
        <v>2</v>
      </c>
      <c r="AS25" s="235">
        <f t="shared" si="21"/>
        <v>23</v>
      </c>
      <c r="AT25" s="96">
        <v>19</v>
      </c>
      <c r="AU25" s="96">
        <v>4</v>
      </c>
      <c r="AV25" s="235">
        <f t="shared" si="23"/>
        <v>22</v>
      </c>
      <c r="AW25" s="96">
        <v>16</v>
      </c>
      <c r="AX25" s="96">
        <v>6</v>
      </c>
    </row>
    <row r="26" spans="1:50" s="4" customFormat="1" ht="13.5" customHeight="1">
      <c r="A26" s="46" t="s">
        <v>42</v>
      </c>
      <c r="B26" s="47">
        <v>12</v>
      </c>
      <c r="C26" s="235">
        <f t="shared" si="0"/>
        <v>32</v>
      </c>
      <c r="D26" s="235">
        <f t="shared" si="48"/>
        <v>21</v>
      </c>
      <c r="E26" s="235">
        <f t="shared" si="49"/>
        <v>11</v>
      </c>
      <c r="F26" s="235">
        <f t="shared" si="2"/>
        <v>3</v>
      </c>
      <c r="G26" s="235">
        <f t="shared" si="50"/>
        <v>3</v>
      </c>
      <c r="H26" s="235">
        <f t="shared" si="51"/>
        <v>0</v>
      </c>
      <c r="I26" s="235">
        <f t="shared" si="3"/>
        <v>0</v>
      </c>
      <c r="J26" s="96"/>
      <c r="K26" s="96"/>
      <c r="L26" s="235">
        <f t="shared" si="5"/>
        <v>0</v>
      </c>
      <c r="M26" s="96"/>
      <c r="N26" s="96"/>
      <c r="O26" s="235">
        <f t="shared" si="6"/>
        <v>1</v>
      </c>
      <c r="P26" s="96">
        <v>1</v>
      </c>
      <c r="Q26" s="96"/>
      <c r="R26" s="235">
        <f t="shared" si="8"/>
        <v>0</v>
      </c>
      <c r="S26" s="96"/>
      <c r="T26" s="96"/>
      <c r="U26" s="235">
        <f t="shared" si="9"/>
        <v>2</v>
      </c>
      <c r="V26" s="96">
        <v>2</v>
      </c>
      <c r="W26" s="96"/>
      <c r="X26" s="235">
        <f t="shared" si="11"/>
        <v>23</v>
      </c>
      <c r="Y26" s="235">
        <f t="shared" si="52"/>
        <v>15</v>
      </c>
      <c r="Z26" s="235">
        <f t="shared" si="53"/>
        <v>8</v>
      </c>
      <c r="AA26" s="235">
        <f t="shared" si="12"/>
        <v>3</v>
      </c>
      <c r="AB26" s="96">
        <v>1</v>
      </c>
      <c r="AC26" s="96">
        <v>2</v>
      </c>
      <c r="AD26" s="235">
        <f t="shared" si="14"/>
        <v>4</v>
      </c>
      <c r="AE26" s="96">
        <v>3</v>
      </c>
      <c r="AF26" s="96">
        <v>1</v>
      </c>
      <c r="AG26" s="235">
        <f t="shared" si="15"/>
        <v>5</v>
      </c>
      <c r="AH26" s="96">
        <v>3</v>
      </c>
      <c r="AI26" s="96">
        <v>2</v>
      </c>
      <c r="AJ26" s="235">
        <f t="shared" si="17"/>
        <v>11</v>
      </c>
      <c r="AK26" s="96">
        <v>8</v>
      </c>
      <c r="AL26" s="96">
        <v>3</v>
      </c>
      <c r="AM26" s="235">
        <f t="shared" si="18"/>
        <v>6</v>
      </c>
      <c r="AN26" s="235">
        <f t="shared" si="54"/>
        <v>3</v>
      </c>
      <c r="AO26" s="235">
        <f t="shared" si="55"/>
        <v>3</v>
      </c>
      <c r="AP26" s="235">
        <f t="shared" si="20"/>
        <v>0</v>
      </c>
      <c r="AQ26" s="96"/>
      <c r="AR26" s="96"/>
      <c r="AS26" s="235">
        <f t="shared" si="21"/>
        <v>0</v>
      </c>
      <c r="AT26" s="96"/>
      <c r="AU26" s="96"/>
      <c r="AV26" s="235">
        <f t="shared" si="23"/>
        <v>6</v>
      </c>
      <c r="AW26" s="96">
        <v>3</v>
      </c>
      <c r="AX26" s="96">
        <v>3</v>
      </c>
    </row>
    <row r="27" spans="1:50" s="4" customFormat="1" ht="13.5" customHeight="1">
      <c r="A27" s="46" t="s">
        <v>43</v>
      </c>
      <c r="B27" s="47">
        <v>13</v>
      </c>
      <c r="C27" s="235">
        <f t="shared" si="0"/>
        <v>245</v>
      </c>
      <c r="D27" s="235">
        <f t="shared" si="48"/>
        <v>190</v>
      </c>
      <c r="E27" s="235">
        <f t="shared" si="49"/>
        <v>55</v>
      </c>
      <c r="F27" s="235">
        <f t="shared" si="2"/>
        <v>18</v>
      </c>
      <c r="G27" s="235">
        <f t="shared" si="50"/>
        <v>10</v>
      </c>
      <c r="H27" s="235">
        <f t="shared" si="51"/>
        <v>8</v>
      </c>
      <c r="I27" s="235">
        <f t="shared" si="3"/>
        <v>5</v>
      </c>
      <c r="J27" s="97">
        <v>3</v>
      </c>
      <c r="K27" s="97">
        <v>2</v>
      </c>
      <c r="L27" s="235">
        <f t="shared" si="5"/>
        <v>4</v>
      </c>
      <c r="M27" s="97">
        <v>1</v>
      </c>
      <c r="N27" s="97">
        <v>3</v>
      </c>
      <c r="O27" s="235">
        <f t="shared" si="6"/>
        <v>3</v>
      </c>
      <c r="P27" s="97">
        <v>1</v>
      </c>
      <c r="Q27" s="97">
        <v>2</v>
      </c>
      <c r="R27" s="235">
        <f t="shared" si="8"/>
        <v>1</v>
      </c>
      <c r="S27" s="97">
        <v>1</v>
      </c>
      <c r="T27" s="97"/>
      <c r="U27" s="235">
        <f t="shared" si="9"/>
        <v>5</v>
      </c>
      <c r="V27" s="97">
        <v>4</v>
      </c>
      <c r="W27" s="97">
        <v>1</v>
      </c>
      <c r="X27" s="235">
        <f t="shared" si="11"/>
        <v>73</v>
      </c>
      <c r="Y27" s="235">
        <f t="shared" si="52"/>
        <v>63</v>
      </c>
      <c r="Z27" s="235">
        <f t="shared" si="53"/>
        <v>10</v>
      </c>
      <c r="AA27" s="235">
        <f t="shared" si="12"/>
        <v>15</v>
      </c>
      <c r="AB27" s="97">
        <v>12</v>
      </c>
      <c r="AC27" s="97">
        <v>3</v>
      </c>
      <c r="AD27" s="235">
        <f t="shared" si="14"/>
        <v>15</v>
      </c>
      <c r="AE27" s="97">
        <v>11</v>
      </c>
      <c r="AF27" s="97">
        <v>4</v>
      </c>
      <c r="AG27" s="235">
        <f t="shared" si="15"/>
        <v>18</v>
      </c>
      <c r="AH27" s="97">
        <v>16</v>
      </c>
      <c r="AI27" s="97">
        <v>2</v>
      </c>
      <c r="AJ27" s="235">
        <f t="shared" si="17"/>
        <v>25</v>
      </c>
      <c r="AK27" s="97">
        <v>24</v>
      </c>
      <c r="AL27" s="97">
        <v>1</v>
      </c>
      <c r="AM27" s="235">
        <f t="shared" si="18"/>
        <v>154</v>
      </c>
      <c r="AN27" s="235">
        <f t="shared" si="54"/>
        <v>117</v>
      </c>
      <c r="AO27" s="235">
        <f t="shared" si="55"/>
        <v>37</v>
      </c>
      <c r="AP27" s="235">
        <f t="shared" si="20"/>
        <v>30</v>
      </c>
      <c r="AQ27" s="97">
        <v>23</v>
      </c>
      <c r="AR27" s="97">
        <v>7</v>
      </c>
      <c r="AS27" s="235">
        <f t="shared" si="21"/>
        <v>66</v>
      </c>
      <c r="AT27" s="97">
        <v>52</v>
      </c>
      <c r="AU27" s="97">
        <v>14</v>
      </c>
      <c r="AV27" s="235">
        <f t="shared" si="23"/>
        <v>58</v>
      </c>
      <c r="AW27" s="97">
        <v>42</v>
      </c>
      <c r="AX27" s="97">
        <v>16</v>
      </c>
    </row>
    <row r="28" spans="1:50" s="4" customFormat="1" ht="13.5" customHeight="1">
      <c r="A28" s="46" t="s">
        <v>44</v>
      </c>
      <c r="B28" s="47">
        <v>14</v>
      </c>
      <c r="C28" s="235">
        <f t="shared" si="0"/>
        <v>249</v>
      </c>
      <c r="D28" s="235">
        <f t="shared" si="48"/>
        <v>216</v>
      </c>
      <c r="E28" s="235">
        <f t="shared" si="49"/>
        <v>33</v>
      </c>
      <c r="F28" s="235">
        <f t="shared" si="2"/>
        <v>29</v>
      </c>
      <c r="G28" s="235">
        <f t="shared" si="50"/>
        <v>21</v>
      </c>
      <c r="H28" s="235">
        <f t="shared" si="51"/>
        <v>8</v>
      </c>
      <c r="I28" s="235">
        <f t="shared" si="3"/>
        <v>3</v>
      </c>
      <c r="J28" s="97">
        <v>2</v>
      </c>
      <c r="K28" s="97">
        <v>1</v>
      </c>
      <c r="L28" s="235">
        <f t="shared" si="5"/>
        <v>5</v>
      </c>
      <c r="M28" s="97">
        <v>1</v>
      </c>
      <c r="N28" s="97">
        <v>4</v>
      </c>
      <c r="O28" s="235">
        <f t="shared" si="6"/>
        <v>6</v>
      </c>
      <c r="P28" s="97">
        <v>6</v>
      </c>
      <c r="Q28" s="97"/>
      <c r="R28" s="235">
        <f t="shared" si="8"/>
        <v>6</v>
      </c>
      <c r="S28" s="97">
        <v>4</v>
      </c>
      <c r="T28" s="97">
        <v>2</v>
      </c>
      <c r="U28" s="235">
        <f t="shared" si="9"/>
        <v>9</v>
      </c>
      <c r="V28" s="97">
        <v>8</v>
      </c>
      <c r="W28" s="97">
        <v>1</v>
      </c>
      <c r="X28" s="235">
        <f t="shared" si="11"/>
        <v>63</v>
      </c>
      <c r="Y28" s="235">
        <f t="shared" si="52"/>
        <v>55</v>
      </c>
      <c r="Z28" s="235">
        <f t="shared" si="53"/>
        <v>8</v>
      </c>
      <c r="AA28" s="235">
        <f t="shared" si="12"/>
        <v>6</v>
      </c>
      <c r="AB28" s="97">
        <v>3</v>
      </c>
      <c r="AC28" s="97">
        <v>3</v>
      </c>
      <c r="AD28" s="235">
        <f t="shared" si="14"/>
        <v>13</v>
      </c>
      <c r="AE28" s="97">
        <v>12</v>
      </c>
      <c r="AF28" s="97">
        <v>1</v>
      </c>
      <c r="AG28" s="235">
        <f t="shared" si="15"/>
        <v>14</v>
      </c>
      <c r="AH28" s="97">
        <v>13</v>
      </c>
      <c r="AI28" s="97">
        <v>1</v>
      </c>
      <c r="AJ28" s="235">
        <f t="shared" si="17"/>
        <v>30</v>
      </c>
      <c r="AK28" s="97">
        <v>27</v>
      </c>
      <c r="AL28" s="97">
        <v>3</v>
      </c>
      <c r="AM28" s="235">
        <f t="shared" si="18"/>
        <v>157</v>
      </c>
      <c r="AN28" s="235">
        <f t="shared" si="54"/>
        <v>140</v>
      </c>
      <c r="AO28" s="235">
        <f t="shared" si="55"/>
        <v>17</v>
      </c>
      <c r="AP28" s="235">
        <f t="shared" si="20"/>
        <v>43</v>
      </c>
      <c r="AQ28" s="97">
        <v>37</v>
      </c>
      <c r="AR28" s="97">
        <v>6</v>
      </c>
      <c r="AS28" s="235">
        <f t="shared" si="21"/>
        <v>45</v>
      </c>
      <c r="AT28" s="97">
        <v>40</v>
      </c>
      <c r="AU28" s="97">
        <v>5</v>
      </c>
      <c r="AV28" s="235">
        <f t="shared" si="23"/>
        <v>69</v>
      </c>
      <c r="AW28" s="97">
        <v>63</v>
      </c>
      <c r="AX28" s="97">
        <v>6</v>
      </c>
    </row>
    <row r="29" spans="1:50" s="4" customFormat="1" ht="13.5" customHeight="1">
      <c r="A29" s="45" t="s">
        <v>45</v>
      </c>
      <c r="B29" s="47">
        <v>15</v>
      </c>
      <c r="C29" s="235">
        <f t="shared" si="0"/>
        <v>791</v>
      </c>
      <c r="D29" s="236">
        <f t="shared" ref="D29:H29" si="56">SUM(D30:D36)</f>
        <v>567</v>
      </c>
      <c r="E29" s="236">
        <f t="shared" si="56"/>
        <v>224</v>
      </c>
      <c r="F29" s="235">
        <f t="shared" si="2"/>
        <v>127</v>
      </c>
      <c r="G29" s="236">
        <f t="shared" si="56"/>
        <v>80</v>
      </c>
      <c r="H29" s="236">
        <f t="shared" si="56"/>
        <v>47</v>
      </c>
      <c r="I29" s="235">
        <f t="shared" si="3"/>
        <v>12</v>
      </c>
      <c r="J29" s="236">
        <f t="shared" ref="J29:N29" si="57">SUM(J30:J36)</f>
        <v>7</v>
      </c>
      <c r="K29" s="236">
        <f t="shared" si="57"/>
        <v>5</v>
      </c>
      <c r="L29" s="235">
        <f t="shared" si="5"/>
        <v>26</v>
      </c>
      <c r="M29" s="236">
        <f t="shared" si="57"/>
        <v>17</v>
      </c>
      <c r="N29" s="236">
        <f t="shared" si="57"/>
        <v>9</v>
      </c>
      <c r="O29" s="235">
        <f t="shared" si="6"/>
        <v>17</v>
      </c>
      <c r="P29" s="236">
        <f t="shared" ref="P29:T29" si="58">SUM(P30:P36)</f>
        <v>8</v>
      </c>
      <c r="Q29" s="236">
        <f t="shared" si="58"/>
        <v>9</v>
      </c>
      <c r="R29" s="235">
        <f t="shared" si="8"/>
        <v>47</v>
      </c>
      <c r="S29" s="236">
        <f t="shared" si="58"/>
        <v>32</v>
      </c>
      <c r="T29" s="236">
        <f t="shared" si="58"/>
        <v>15</v>
      </c>
      <c r="U29" s="235">
        <f t="shared" si="9"/>
        <v>25</v>
      </c>
      <c r="V29" s="236">
        <f t="shared" ref="V29:Z29" si="59">SUM(V30:V36)</f>
        <v>16</v>
      </c>
      <c r="W29" s="236">
        <f t="shared" si="59"/>
        <v>9</v>
      </c>
      <c r="X29" s="235">
        <f t="shared" si="11"/>
        <v>284</v>
      </c>
      <c r="Y29" s="236">
        <f t="shared" si="59"/>
        <v>224</v>
      </c>
      <c r="Z29" s="236">
        <f t="shared" si="59"/>
        <v>60</v>
      </c>
      <c r="AA29" s="235">
        <f t="shared" si="12"/>
        <v>36</v>
      </c>
      <c r="AB29" s="236">
        <f t="shared" ref="AB29:AF29" si="60">SUM(AB30:AB36)</f>
        <v>28</v>
      </c>
      <c r="AC29" s="236">
        <f t="shared" si="60"/>
        <v>8</v>
      </c>
      <c r="AD29" s="235">
        <f t="shared" si="14"/>
        <v>79</v>
      </c>
      <c r="AE29" s="236">
        <f t="shared" si="60"/>
        <v>64</v>
      </c>
      <c r="AF29" s="236">
        <f t="shared" si="60"/>
        <v>15</v>
      </c>
      <c r="AG29" s="235">
        <f t="shared" si="15"/>
        <v>41</v>
      </c>
      <c r="AH29" s="236">
        <f t="shared" ref="AH29:AL29" si="61">SUM(AH30:AH36)</f>
        <v>32</v>
      </c>
      <c r="AI29" s="236">
        <f t="shared" si="61"/>
        <v>9</v>
      </c>
      <c r="AJ29" s="235">
        <f t="shared" si="17"/>
        <v>128</v>
      </c>
      <c r="AK29" s="236">
        <f t="shared" si="61"/>
        <v>100</v>
      </c>
      <c r="AL29" s="236">
        <f t="shared" si="61"/>
        <v>28</v>
      </c>
      <c r="AM29" s="235">
        <f t="shared" si="18"/>
        <v>380</v>
      </c>
      <c r="AN29" s="236">
        <f t="shared" ref="AN29:AR29" si="62">SUM(AN30:AN36)</f>
        <v>263</v>
      </c>
      <c r="AO29" s="236">
        <f t="shared" si="62"/>
        <v>117</v>
      </c>
      <c r="AP29" s="235">
        <f t="shared" si="20"/>
        <v>81</v>
      </c>
      <c r="AQ29" s="236">
        <f t="shared" si="62"/>
        <v>64</v>
      </c>
      <c r="AR29" s="236">
        <f t="shared" si="62"/>
        <v>17</v>
      </c>
      <c r="AS29" s="235">
        <f t="shared" si="21"/>
        <v>146</v>
      </c>
      <c r="AT29" s="236">
        <f t="shared" ref="AT29:AX29" si="63">SUM(AT30:AT36)</f>
        <v>101</v>
      </c>
      <c r="AU29" s="236">
        <f t="shared" si="63"/>
        <v>45</v>
      </c>
      <c r="AV29" s="235">
        <f t="shared" si="23"/>
        <v>153</v>
      </c>
      <c r="AW29" s="236">
        <f t="shared" si="63"/>
        <v>98</v>
      </c>
      <c r="AX29" s="236">
        <f t="shared" si="63"/>
        <v>55</v>
      </c>
    </row>
    <row r="30" spans="1:50" s="4" customFormat="1" ht="13.5" customHeight="1">
      <c r="A30" s="46" t="s">
        <v>46</v>
      </c>
      <c r="B30" s="47">
        <v>16</v>
      </c>
      <c r="C30" s="235">
        <f t="shared" si="0"/>
        <v>10</v>
      </c>
      <c r="D30" s="235">
        <f t="shared" ref="D30:D36" si="64">SUM(G30+Y30+AN30)</f>
        <v>4</v>
      </c>
      <c r="E30" s="235">
        <f t="shared" ref="E30:E36" si="65">SUM(H30+Z30+AO30)</f>
        <v>6</v>
      </c>
      <c r="F30" s="235">
        <f t="shared" si="2"/>
        <v>0</v>
      </c>
      <c r="G30" s="235">
        <f t="shared" ref="G30:G36" si="66">SUM(J30+M30+P30+S30+V30)</f>
        <v>0</v>
      </c>
      <c r="H30" s="235">
        <f t="shared" ref="H30:H36" si="67">SUM(K30+N30+Q30+T30+W30)</f>
        <v>0</v>
      </c>
      <c r="I30" s="235">
        <f t="shared" si="3"/>
        <v>0</v>
      </c>
      <c r="J30" s="97"/>
      <c r="K30" s="97"/>
      <c r="L30" s="235">
        <f t="shared" si="5"/>
        <v>0</v>
      </c>
      <c r="M30" s="97"/>
      <c r="N30" s="97"/>
      <c r="O30" s="235">
        <f t="shared" si="6"/>
        <v>0</v>
      </c>
      <c r="P30" s="97"/>
      <c r="Q30" s="97"/>
      <c r="R30" s="235">
        <f t="shared" si="8"/>
        <v>0</v>
      </c>
      <c r="S30" s="97"/>
      <c r="T30" s="97"/>
      <c r="U30" s="235">
        <f t="shared" si="9"/>
        <v>0</v>
      </c>
      <c r="V30" s="97"/>
      <c r="W30" s="97"/>
      <c r="X30" s="235">
        <f t="shared" si="11"/>
        <v>1</v>
      </c>
      <c r="Y30" s="235">
        <f t="shared" ref="Y30:Y36" si="68">SUM(AB30+AE30+AH30+AK30)</f>
        <v>1</v>
      </c>
      <c r="Z30" s="235">
        <f t="shared" ref="Z30:Z36" si="69">SUM(AC30+AF30+AI30+AL30)</f>
        <v>0</v>
      </c>
      <c r="AA30" s="235">
        <f t="shared" si="12"/>
        <v>0</v>
      </c>
      <c r="AB30" s="97"/>
      <c r="AC30" s="97"/>
      <c r="AD30" s="235">
        <f t="shared" si="14"/>
        <v>0</v>
      </c>
      <c r="AE30" s="97"/>
      <c r="AF30" s="97"/>
      <c r="AG30" s="235">
        <f t="shared" si="15"/>
        <v>0</v>
      </c>
      <c r="AH30" s="97"/>
      <c r="AI30" s="97"/>
      <c r="AJ30" s="235">
        <f t="shared" si="17"/>
        <v>1</v>
      </c>
      <c r="AK30" s="97">
        <v>1</v>
      </c>
      <c r="AL30" s="97"/>
      <c r="AM30" s="235">
        <f t="shared" si="18"/>
        <v>9</v>
      </c>
      <c r="AN30" s="235">
        <f t="shared" ref="AN30:AN36" si="70">SUM(AQ30+AT30+AW30)</f>
        <v>3</v>
      </c>
      <c r="AO30" s="235">
        <f t="shared" ref="AO30:AO36" si="71">SUM(AR30+AU30+AX30)</f>
        <v>6</v>
      </c>
      <c r="AP30" s="235">
        <f t="shared" si="20"/>
        <v>4</v>
      </c>
      <c r="AQ30" s="97">
        <v>2</v>
      </c>
      <c r="AR30" s="97">
        <v>2</v>
      </c>
      <c r="AS30" s="235">
        <f t="shared" si="21"/>
        <v>5</v>
      </c>
      <c r="AT30" s="97">
        <v>1</v>
      </c>
      <c r="AU30" s="97">
        <v>4</v>
      </c>
      <c r="AV30" s="235">
        <f t="shared" si="23"/>
        <v>0</v>
      </c>
      <c r="AW30" s="97"/>
      <c r="AX30" s="97"/>
    </row>
    <row r="31" spans="1:50" s="4" customFormat="1" ht="13.5" customHeight="1">
      <c r="A31" s="46" t="s">
        <v>47</v>
      </c>
      <c r="B31" s="47">
        <v>17</v>
      </c>
      <c r="C31" s="235">
        <f t="shared" si="0"/>
        <v>78</v>
      </c>
      <c r="D31" s="235">
        <f t="shared" si="64"/>
        <v>54</v>
      </c>
      <c r="E31" s="235">
        <f t="shared" si="65"/>
        <v>24</v>
      </c>
      <c r="F31" s="235">
        <f t="shared" si="2"/>
        <v>16</v>
      </c>
      <c r="G31" s="235">
        <f t="shared" si="66"/>
        <v>8</v>
      </c>
      <c r="H31" s="235">
        <f t="shared" si="67"/>
        <v>8</v>
      </c>
      <c r="I31" s="235">
        <f t="shared" si="3"/>
        <v>1</v>
      </c>
      <c r="J31" s="97">
        <v>1</v>
      </c>
      <c r="K31" s="97"/>
      <c r="L31" s="235">
        <f t="shared" si="5"/>
        <v>1</v>
      </c>
      <c r="M31" s="97">
        <v>1</v>
      </c>
      <c r="N31" s="97"/>
      <c r="O31" s="235">
        <f t="shared" si="6"/>
        <v>4</v>
      </c>
      <c r="P31" s="97">
        <v>1</v>
      </c>
      <c r="Q31" s="97">
        <v>3</v>
      </c>
      <c r="R31" s="235">
        <f t="shared" si="8"/>
        <v>6</v>
      </c>
      <c r="S31" s="97">
        <v>3</v>
      </c>
      <c r="T31" s="97">
        <v>3</v>
      </c>
      <c r="U31" s="235">
        <f t="shared" si="9"/>
        <v>4</v>
      </c>
      <c r="V31" s="97">
        <v>2</v>
      </c>
      <c r="W31" s="97">
        <v>2</v>
      </c>
      <c r="X31" s="235">
        <f t="shared" si="11"/>
        <v>38</v>
      </c>
      <c r="Y31" s="235">
        <f t="shared" si="68"/>
        <v>26</v>
      </c>
      <c r="Z31" s="235">
        <f t="shared" si="69"/>
        <v>12</v>
      </c>
      <c r="AA31" s="235">
        <f t="shared" si="12"/>
        <v>6</v>
      </c>
      <c r="AB31" s="97">
        <v>5</v>
      </c>
      <c r="AC31" s="97">
        <v>1</v>
      </c>
      <c r="AD31" s="235">
        <f t="shared" si="14"/>
        <v>9</v>
      </c>
      <c r="AE31" s="97">
        <v>4</v>
      </c>
      <c r="AF31" s="97">
        <v>5</v>
      </c>
      <c r="AG31" s="235">
        <f t="shared" si="15"/>
        <v>7</v>
      </c>
      <c r="AH31" s="97">
        <v>6</v>
      </c>
      <c r="AI31" s="97">
        <v>1</v>
      </c>
      <c r="AJ31" s="235">
        <f t="shared" si="17"/>
        <v>16</v>
      </c>
      <c r="AK31" s="97">
        <v>11</v>
      </c>
      <c r="AL31" s="97">
        <v>5</v>
      </c>
      <c r="AM31" s="235">
        <f t="shared" si="18"/>
        <v>24</v>
      </c>
      <c r="AN31" s="235">
        <f t="shared" si="70"/>
        <v>20</v>
      </c>
      <c r="AO31" s="235">
        <f t="shared" si="71"/>
        <v>4</v>
      </c>
      <c r="AP31" s="235">
        <f t="shared" si="20"/>
        <v>5</v>
      </c>
      <c r="AQ31" s="97">
        <v>4</v>
      </c>
      <c r="AR31" s="97">
        <v>1</v>
      </c>
      <c r="AS31" s="235">
        <f t="shared" si="21"/>
        <v>7</v>
      </c>
      <c r="AT31" s="97">
        <v>7</v>
      </c>
      <c r="AU31" s="97"/>
      <c r="AV31" s="235">
        <f t="shared" si="23"/>
        <v>12</v>
      </c>
      <c r="AW31" s="97">
        <v>9</v>
      </c>
      <c r="AX31" s="97">
        <v>3</v>
      </c>
    </row>
    <row r="32" spans="1:50" s="4" customFormat="1" ht="13.5" customHeight="1">
      <c r="A32" s="46" t="s">
        <v>48</v>
      </c>
      <c r="B32" s="47">
        <v>18</v>
      </c>
      <c r="C32" s="235">
        <f t="shared" si="0"/>
        <v>74</v>
      </c>
      <c r="D32" s="235">
        <f t="shared" si="64"/>
        <v>55</v>
      </c>
      <c r="E32" s="235">
        <f t="shared" si="65"/>
        <v>19</v>
      </c>
      <c r="F32" s="235">
        <f t="shared" si="2"/>
        <v>29</v>
      </c>
      <c r="G32" s="235">
        <f t="shared" si="66"/>
        <v>21</v>
      </c>
      <c r="H32" s="235">
        <f t="shared" si="67"/>
        <v>8</v>
      </c>
      <c r="I32" s="235">
        <f t="shared" si="3"/>
        <v>1</v>
      </c>
      <c r="J32" s="97">
        <v>1</v>
      </c>
      <c r="K32" s="97"/>
      <c r="L32" s="235">
        <f t="shared" si="5"/>
        <v>5</v>
      </c>
      <c r="M32" s="97">
        <v>3</v>
      </c>
      <c r="N32" s="97">
        <v>2</v>
      </c>
      <c r="O32" s="235">
        <f t="shared" si="6"/>
        <v>2</v>
      </c>
      <c r="P32" s="97">
        <v>1</v>
      </c>
      <c r="Q32" s="97">
        <v>1</v>
      </c>
      <c r="R32" s="235">
        <f t="shared" si="8"/>
        <v>18</v>
      </c>
      <c r="S32" s="97">
        <v>14</v>
      </c>
      <c r="T32" s="97">
        <v>4</v>
      </c>
      <c r="U32" s="235">
        <f t="shared" si="9"/>
        <v>3</v>
      </c>
      <c r="V32" s="97">
        <v>2</v>
      </c>
      <c r="W32" s="97">
        <v>1</v>
      </c>
      <c r="X32" s="235">
        <f t="shared" si="11"/>
        <v>20</v>
      </c>
      <c r="Y32" s="235">
        <f t="shared" si="68"/>
        <v>18</v>
      </c>
      <c r="Z32" s="235">
        <f t="shared" si="69"/>
        <v>2</v>
      </c>
      <c r="AA32" s="235">
        <f t="shared" si="12"/>
        <v>2</v>
      </c>
      <c r="AB32" s="97">
        <v>2</v>
      </c>
      <c r="AC32" s="97"/>
      <c r="AD32" s="235">
        <f t="shared" si="14"/>
        <v>4</v>
      </c>
      <c r="AE32" s="97">
        <v>3</v>
      </c>
      <c r="AF32" s="97">
        <v>1</v>
      </c>
      <c r="AG32" s="235">
        <f t="shared" si="15"/>
        <v>5</v>
      </c>
      <c r="AH32" s="97">
        <v>4</v>
      </c>
      <c r="AI32" s="97">
        <v>1</v>
      </c>
      <c r="AJ32" s="235">
        <f t="shared" si="17"/>
        <v>9</v>
      </c>
      <c r="AK32" s="97">
        <v>9</v>
      </c>
      <c r="AL32" s="97"/>
      <c r="AM32" s="235">
        <f t="shared" si="18"/>
        <v>25</v>
      </c>
      <c r="AN32" s="235">
        <f t="shared" si="70"/>
        <v>16</v>
      </c>
      <c r="AO32" s="235">
        <f t="shared" si="71"/>
        <v>9</v>
      </c>
      <c r="AP32" s="235">
        <f t="shared" si="20"/>
        <v>7</v>
      </c>
      <c r="AQ32" s="97">
        <v>4</v>
      </c>
      <c r="AR32" s="97">
        <v>3</v>
      </c>
      <c r="AS32" s="235">
        <f t="shared" si="21"/>
        <v>14</v>
      </c>
      <c r="AT32" s="97">
        <v>11</v>
      </c>
      <c r="AU32" s="97">
        <v>3</v>
      </c>
      <c r="AV32" s="235">
        <f t="shared" si="23"/>
        <v>4</v>
      </c>
      <c r="AW32" s="97">
        <v>1</v>
      </c>
      <c r="AX32" s="97">
        <v>3</v>
      </c>
    </row>
    <row r="33" spans="1:50" s="4" customFormat="1" ht="13.5" customHeight="1">
      <c r="A33" s="46" t="s">
        <v>49</v>
      </c>
      <c r="B33" s="47">
        <v>19</v>
      </c>
      <c r="C33" s="235">
        <f t="shared" si="0"/>
        <v>44</v>
      </c>
      <c r="D33" s="235">
        <f t="shared" si="64"/>
        <v>35</v>
      </c>
      <c r="E33" s="235">
        <f t="shared" si="65"/>
        <v>9</v>
      </c>
      <c r="F33" s="235">
        <f t="shared" si="2"/>
        <v>10</v>
      </c>
      <c r="G33" s="235">
        <f t="shared" si="66"/>
        <v>6</v>
      </c>
      <c r="H33" s="235">
        <f t="shared" si="67"/>
        <v>4</v>
      </c>
      <c r="I33" s="235">
        <f t="shared" si="3"/>
        <v>1</v>
      </c>
      <c r="J33" s="97">
        <v>1</v>
      </c>
      <c r="K33" s="97"/>
      <c r="L33" s="235">
        <f t="shared" si="5"/>
        <v>0</v>
      </c>
      <c r="M33" s="97"/>
      <c r="N33" s="97"/>
      <c r="O33" s="235">
        <f t="shared" si="6"/>
        <v>1</v>
      </c>
      <c r="P33" s="97"/>
      <c r="Q33" s="97">
        <v>1</v>
      </c>
      <c r="R33" s="235">
        <f t="shared" si="8"/>
        <v>6</v>
      </c>
      <c r="S33" s="97">
        <v>3</v>
      </c>
      <c r="T33" s="97">
        <v>3</v>
      </c>
      <c r="U33" s="235">
        <f t="shared" si="9"/>
        <v>2</v>
      </c>
      <c r="V33" s="97">
        <v>2</v>
      </c>
      <c r="W33" s="97"/>
      <c r="X33" s="235">
        <f t="shared" si="11"/>
        <v>18</v>
      </c>
      <c r="Y33" s="235">
        <f t="shared" si="68"/>
        <v>15</v>
      </c>
      <c r="Z33" s="235">
        <f t="shared" si="69"/>
        <v>3</v>
      </c>
      <c r="AA33" s="235">
        <f t="shared" si="12"/>
        <v>2</v>
      </c>
      <c r="AB33" s="97">
        <v>1</v>
      </c>
      <c r="AC33" s="97">
        <v>1</v>
      </c>
      <c r="AD33" s="235">
        <f t="shared" si="14"/>
        <v>4</v>
      </c>
      <c r="AE33" s="97">
        <v>4</v>
      </c>
      <c r="AF33" s="97"/>
      <c r="AG33" s="235">
        <f t="shared" si="15"/>
        <v>4</v>
      </c>
      <c r="AH33" s="97">
        <v>3</v>
      </c>
      <c r="AI33" s="97">
        <v>1</v>
      </c>
      <c r="AJ33" s="235">
        <f t="shared" si="17"/>
        <v>8</v>
      </c>
      <c r="AK33" s="97">
        <v>7</v>
      </c>
      <c r="AL33" s="97">
        <v>1</v>
      </c>
      <c r="AM33" s="235">
        <f t="shared" si="18"/>
        <v>16</v>
      </c>
      <c r="AN33" s="235">
        <f t="shared" si="70"/>
        <v>14</v>
      </c>
      <c r="AO33" s="235">
        <f t="shared" si="71"/>
        <v>2</v>
      </c>
      <c r="AP33" s="235">
        <f t="shared" si="20"/>
        <v>6</v>
      </c>
      <c r="AQ33" s="97">
        <v>5</v>
      </c>
      <c r="AR33" s="97">
        <v>1</v>
      </c>
      <c r="AS33" s="235">
        <f t="shared" si="21"/>
        <v>5</v>
      </c>
      <c r="AT33" s="97">
        <v>5</v>
      </c>
      <c r="AU33" s="97"/>
      <c r="AV33" s="235">
        <f t="shared" si="23"/>
        <v>5</v>
      </c>
      <c r="AW33" s="97">
        <v>4</v>
      </c>
      <c r="AX33" s="97">
        <v>1</v>
      </c>
    </row>
    <row r="34" spans="1:50" s="4" customFormat="1" ht="13.5" customHeight="1">
      <c r="A34" s="46" t="s">
        <v>50</v>
      </c>
      <c r="B34" s="47">
        <v>20</v>
      </c>
      <c r="C34" s="235">
        <f t="shared" si="0"/>
        <v>57</v>
      </c>
      <c r="D34" s="235">
        <f t="shared" si="64"/>
        <v>32</v>
      </c>
      <c r="E34" s="235">
        <f t="shared" si="65"/>
        <v>25</v>
      </c>
      <c r="F34" s="235">
        <f t="shared" si="2"/>
        <v>2</v>
      </c>
      <c r="G34" s="235">
        <f t="shared" si="66"/>
        <v>2</v>
      </c>
      <c r="H34" s="235">
        <f t="shared" si="67"/>
        <v>0</v>
      </c>
      <c r="I34" s="235">
        <f t="shared" si="3"/>
        <v>1</v>
      </c>
      <c r="J34" s="97">
        <v>1</v>
      </c>
      <c r="K34" s="97"/>
      <c r="L34" s="235">
        <f t="shared" si="5"/>
        <v>0</v>
      </c>
      <c r="M34" s="97"/>
      <c r="N34" s="97"/>
      <c r="O34" s="235">
        <f t="shared" si="6"/>
        <v>0</v>
      </c>
      <c r="P34" s="97"/>
      <c r="Q34" s="97"/>
      <c r="R34" s="235">
        <f t="shared" si="8"/>
        <v>1</v>
      </c>
      <c r="S34" s="97">
        <v>1</v>
      </c>
      <c r="T34" s="97"/>
      <c r="U34" s="235">
        <f t="shared" si="9"/>
        <v>0</v>
      </c>
      <c r="V34" s="97"/>
      <c r="W34" s="97"/>
      <c r="X34" s="235">
        <f t="shared" si="11"/>
        <v>18</v>
      </c>
      <c r="Y34" s="235">
        <f t="shared" si="68"/>
        <v>14</v>
      </c>
      <c r="Z34" s="235">
        <f t="shared" si="69"/>
        <v>4</v>
      </c>
      <c r="AA34" s="235">
        <f t="shared" si="12"/>
        <v>1</v>
      </c>
      <c r="AB34" s="97">
        <v>1</v>
      </c>
      <c r="AC34" s="97"/>
      <c r="AD34" s="235">
        <f t="shared" si="14"/>
        <v>14</v>
      </c>
      <c r="AE34" s="97">
        <v>11</v>
      </c>
      <c r="AF34" s="97">
        <v>3</v>
      </c>
      <c r="AG34" s="235">
        <f t="shared" si="15"/>
        <v>3</v>
      </c>
      <c r="AH34" s="97">
        <v>2</v>
      </c>
      <c r="AI34" s="97">
        <v>1</v>
      </c>
      <c r="AJ34" s="235">
        <f t="shared" si="17"/>
        <v>0</v>
      </c>
      <c r="AK34" s="97"/>
      <c r="AL34" s="97"/>
      <c r="AM34" s="235">
        <f t="shared" si="18"/>
        <v>37</v>
      </c>
      <c r="AN34" s="235">
        <f t="shared" si="70"/>
        <v>16</v>
      </c>
      <c r="AO34" s="235">
        <f t="shared" si="71"/>
        <v>21</v>
      </c>
      <c r="AP34" s="235">
        <f t="shared" si="20"/>
        <v>0</v>
      </c>
      <c r="AQ34" s="97"/>
      <c r="AR34" s="97"/>
      <c r="AS34" s="235">
        <f t="shared" si="21"/>
        <v>22</v>
      </c>
      <c r="AT34" s="97">
        <v>9</v>
      </c>
      <c r="AU34" s="97">
        <v>13</v>
      </c>
      <c r="AV34" s="235">
        <f t="shared" si="23"/>
        <v>15</v>
      </c>
      <c r="AW34" s="97">
        <v>7</v>
      </c>
      <c r="AX34" s="97">
        <v>8</v>
      </c>
    </row>
    <row r="35" spans="1:50" s="4" customFormat="1" ht="13.5" customHeight="1">
      <c r="A35" s="46" t="s">
        <v>51</v>
      </c>
      <c r="B35" s="47">
        <v>21</v>
      </c>
      <c r="C35" s="235">
        <f t="shared" si="0"/>
        <v>331</v>
      </c>
      <c r="D35" s="235">
        <f t="shared" si="64"/>
        <v>233</v>
      </c>
      <c r="E35" s="235">
        <f t="shared" si="65"/>
        <v>98</v>
      </c>
      <c r="F35" s="235">
        <f t="shared" si="2"/>
        <v>56</v>
      </c>
      <c r="G35" s="235">
        <f t="shared" si="66"/>
        <v>34</v>
      </c>
      <c r="H35" s="235">
        <f t="shared" si="67"/>
        <v>22</v>
      </c>
      <c r="I35" s="235">
        <f t="shared" si="3"/>
        <v>7</v>
      </c>
      <c r="J35" s="97">
        <v>2</v>
      </c>
      <c r="K35" s="97">
        <v>5</v>
      </c>
      <c r="L35" s="235">
        <f t="shared" si="5"/>
        <v>18</v>
      </c>
      <c r="M35" s="97">
        <v>11</v>
      </c>
      <c r="N35" s="97">
        <v>7</v>
      </c>
      <c r="O35" s="235">
        <f t="shared" si="6"/>
        <v>6</v>
      </c>
      <c r="P35" s="97">
        <v>4</v>
      </c>
      <c r="Q35" s="97">
        <v>2</v>
      </c>
      <c r="R35" s="235">
        <f t="shared" si="8"/>
        <v>12</v>
      </c>
      <c r="S35" s="97">
        <v>9</v>
      </c>
      <c r="T35" s="97">
        <v>3</v>
      </c>
      <c r="U35" s="235">
        <f t="shared" si="9"/>
        <v>13</v>
      </c>
      <c r="V35" s="97">
        <v>8</v>
      </c>
      <c r="W35" s="97">
        <v>5</v>
      </c>
      <c r="X35" s="235">
        <f t="shared" si="11"/>
        <v>106</v>
      </c>
      <c r="Y35" s="235">
        <f t="shared" si="68"/>
        <v>81</v>
      </c>
      <c r="Z35" s="235">
        <f t="shared" si="69"/>
        <v>25</v>
      </c>
      <c r="AA35" s="235">
        <f t="shared" si="12"/>
        <v>12</v>
      </c>
      <c r="AB35" s="97">
        <v>8</v>
      </c>
      <c r="AC35" s="97">
        <v>4</v>
      </c>
      <c r="AD35" s="235">
        <f t="shared" si="14"/>
        <v>28</v>
      </c>
      <c r="AE35" s="97">
        <v>25</v>
      </c>
      <c r="AF35" s="97">
        <v>3</v>
      </c>
      <c r="AG35" s="235">
        <f t="shared" si="15"/>
        <v>12</v>
      </c>
      <c r="AH35" s="97">
        <v>8</v>
      </c>
      <c r="AI35" s="97">
        <v>4</v>
      </c>
      <c r="AJ35" s="235">
        <f t="shared" si="17"/>
        <v>54</v>
      </c>
      <c r="AK35" s="97">
        <v>40</v>
      </c>
      <c r="AL35" s="97">
        <v>14</v>
      </c>
      <c r="AM35" s="235">
        <f t="shared" si="18"/>
        <v>169</v>
      </c>
      <c r="AN35" s="235">
        <f t="shared" si="70"/>
        <v>118</v>
      </c>
      <c r="AO35" s="235">
        <f t="shared" si="71"/>
        <v>51</v>
      </c>
      <c r="AP35" s="235">
        <f t="shared" si="20"/>
        <v>42</v>
      </c>
      <c r="AQ35" s="97">
        <v>34</v>
      </c>
      <c r="AR35" s="97">
        <v>8</v>
      </c>
      <c r="AS35" s="235">
        <f t="shared" si="21"/>
        <v>54</v>
      </c>
      <c r="AT35" s="97">
        <v>38</v>
      </c>
      <c r="AU35" s="97">
        <v>16</v>
      </c>
      <c r="AV35" s="235">
        <f t="shared" si="23"/>
        <v>73</v>
      </c>
      <c r="AW35" s="97">
        <v>46</v>
      </c>
      <c r="AX35" s="97">
        <v>27</v>
      </c>
    </row>
    <row r="36" spans="1:50" s="4" customFormat="1" ht="13.5" customHeight="1">
      <c r="A36" s="46" t="s">
        <v>52</v>
      </c>
      <c r="B36" s="47">
        <v>22</v>
      </c>
      <c r="C36" s="235">
        <f t="shared" si="0"/>
        <v>197</v>
      </c>
      <c r="D36" s="235">
        <f t="shared" si="64"/>
        <v>154</v>
      </c>
      <c r="E36" s="235">
        <f t="shared" si="65"/>
        <v>43</v>
      </c>
      <c r="F36" s="235">
        <f t="shared" si="2"/>
        <v>14</v>
      </c>
      <c r="G36" s="235">
        <f t="shared" si="66"/>
        <v>9</v>
      </c>
      <c r="H36" s="235">
        <f t="shared" si="67"/>
        <v>5</v>
      </c>
      <c r="I36" s="235">
        <f t="shared" si="3"/>
        <v>1</v>
      </c>
      <c r="J36" s="97">
        <v>1</v>
      </c>
      <c r="K36" s="97"/>
      <c r="L36" s="235">
        <f t="shared" si="5"/>
        <v>2</v>
      </c>
      <c r="M36" s="97">
        <v>2</v>
      </c>
      <c r="N36" s="97"/>
      <c r="O36" s="235">
        <f t="shared" si="6"/>
        <v>4</v>
      </c>
      <c r="P36" s="97">
        <v>2</v>
      </c>
      <c r="Q36" s="97">
        <v>2</v>
      </c>
      <c r="R36" s="235">
        <f t="shared" si="8"/>
        <v>4</v>
      </c>
      <c r="S36" s="97">
        <v>2</v>
      </c>
      <c r="T36" s="97">
        <v>2</v>
      </c>
      <c r="U36" s="235">
        <f t="shared" si="9"/>
        <v>3</v>
      </c>
      <c r="V36" s="97">
        <v>2</v>
      </c>
      <c r="W36" s="97">
        <v>1</v>
      </c>
      <c r="X36" s="235">
        <f t="shared" si="11"/>
        <v>83</v>
      </c>
      <c r="Y36" s="235">
        <f t="shared" si="68"/>
        <v>69</v>
      </c>
      <c r="Z36" s="235">
        <f t="shared" si="69"/>
        <v>14</v>
      </c>
      <c r="AA36" s="235">
        <f t="shared" si="12"/>
        <v>13</v>
      </c>
      <c r="AB36" s="97">
        <v>11</v>
      </c>
      <c r="AC36" s="97">
        <v>2</v>
      </c>
      <c r="AD36" s="235">
        <f t="shared" si="14"/>
        <v>20</v>
      </c>
      <c r="AE36" s="97">
        <v>17</v>
      </c>
      <c r="AF36" s="97">
        <v>3</v>
      </c>
      <c r="AG36" s="235">
        <f t="shared" si="15"/>
        <v>10</v>
      </c>
      <c r="AH36" s="97">
        <v>9</v>
      </c>
      <c r="AI36" s="97">
        <v>1</v>
      </c>
      <c r="AJ36" s="235">
        <f t="shared" si="17"/>
        <v>40</v>
      </c>
      <c r="AK36" s="97">
        <v>32</v>
      </c>
      <c r="AL36" s="97">
        <v>8</v>
      </c>
      <c r="AM36" s="235">
        <f t="shared" si="18"/>
        <v>100</v>
      </c>
      <c r="AN36" s="235">
        <f t="shared" si="70"/>
        <v>76</v>
      </c>
      <c r="AO36" s="235">
        <f t="shared" si="71"/>
        <v>24</v>
      </c>
      <c r="AP36" s="235">
        <f t="shared" si="20"/>
        <v>17</v>
      </c>
      <c r="AQ36" s="97">
        <v>15</v>
      </c>
      <c r="AR36" s="97">
        <v>2</v>
      </c>
      <c r="AS36" s="235">
        <f t="shared" si="21"/>
        <v>39</v>
      </c>
      <c r="AT36" s="97">
        <v>30</v>
      </c>
      <c r="AU36" s="97">
        <v>9</v>
      </c>
      <c r="AV36" s="235">
        <f t="shared" si="23"/>
        <v>44</v>
      </c>
      <c r="AW36" s="97">
        <v>31</v>
      </c>
      <c r="AX36" s="97">
        <v>13</v>
      </c>
    </row>
    <row r="37" spans="1:50" s="4" customFormat="1" ht="13.5" customHeight="1">
      <c r="A37" s="45" t="s">
        <v>53</v>
      </c>
      <c r="B37" s="47">
        <v>23</v>
      </c>
      <c r="C37" s="235">
        <f t="shared" si="0"/>
        <v>127</v>
      </c>
      <c r="D37" s="236">
        <f t="shared" ref="D37:H37" si="72">SUM(D38:D40)</f>
        <v>85</v>
      </c>
      <c r="E37" s="236">
        <f t="shared" si="72"/>
        <v>42</v>
      </c>
      <c r="F37" s="235">
        <f t="shared" si="2"/>
        <v>8</v>
      </c>
      <c r="G37" s="236">
        <f t="shared" si="72"/>
        <v>5</v>
      </c>
      <c r="H37" s="236">
        <f t="shared" si="72"/>
        <v>3</v>
      </c>
      <c r="I37" s="235">
        <f t="shared" si="3"/>
        <v>1</v>
      </c>
      <c r="J37" s="236">
        <f t="shared" ref="J37:N37" si="73">SUM(J38:J40)</f>
        <v>1</v>
      </c>
      <c r="K37" s="236">
        <f t="shared" si="73"/>
        <v>0</v>
      </c>
      <c r="L37" s="235">
        <f t="shared" si="5"/>
        <v>0</v>
      </c>
      <c r="M37" s="236">
        <f t="shared" si="73"/>
        <v>0</v>
      </c>
      <c r="N37" s="236">
        <f t="shared" si="73"/>
        <v>0</v>
      </c>
      <c r="O37" s="235">
        <f t="shared" si="6"/>
        <v>3</v>
      </c>
      <c r="P37" s="236">
        <f t="shared" ref="P37:T37" si="74">SUM(P38:P40)</f>
        <v>3</v>
      </c>
      <c r="Q37" s="236">
        <f t="shared" si="74"/>
        <v>0</v>
      </c>
      <c r="R37" s="235">
        <f t="shared" si="8"/>
        <v>1</v>
      </c>
      <c r="S37" s="236">
        <f t="shared" si="74"/>
        <v>0</v>
      </c>
      <c r="T37" s="236">
        <f t="shared" si="74"/>
        <v>1</v>
      </c>
      <c r="U37" s="235">
        <f t="shared" si="9"/>
        <v>3</v>
      </c>
      <c r="V37" s="236">
        <f t="shared" ref="V37:Z37" si="75">SUM(V38:V40)</f>
        <v>1</v>
      </c>
      <c r="W37" s="236">
        <f t="shared" si="75"/>
        <v>2</v>
      </c>
      <c r="X37" s="235">
        <f t="shared" si="11"/>
        <v>93</v>
      </c>
      <c r="Y37" s="236">
        <f t="shared" si="75"/>
        <v>65</v>
      </c>
      <c r="Z37" s="236">
        <f t="shared" si="75"/>
        <v>28</v>
      </c>
      <c r="AA37" s="235">
        <f t="shared" si="12"/>
        <v>13</v>
      </c>
      <c r="AB37" s="236">
        <f t="shared" ref="AB37:AF37" si="76">SUM(AB38:AB40)</f>
        <v>7</v>
      </c>
      <c r="AC37" s="236">
        <f t="shared" si="76"/>
        <v>6</v>
      </c>
      <c r="AD37" s="235">
        <f t="shared" si="14"/>
        <v>32</v>
      </c>
      <c r="AE37" s="236">
        <f t="shared" si="76"/>
        <v>23</v>
      </c>
      <c r="AF37" s="236">
        <f t="shared" si="76"/>
        <v>9</v>
      </c>
      <c r="AG37" s="235">
        <f t="shared" si="15"/>
        <v>18</v>
      </c>
      <c r="AH37" s="236">
        <f t="shared" ref="AH37:AL37" si="77">SUM(AH38:AH40)</f>
        <v>11</v>
      </c>
      <c r="AI37" s="236">
        <f t="shared" si="77"/>
        <v>7</v>
      </c>
      <c r="AJ37" s="235">
        <f t="shared" si="17"/>
        <v>30</v>
      </c>
      <c r="AK37" s="236">
        <f t="shared" si="77"/>
        <v>24</v>
      </c>
      <c r="AL37" s="236">
        <f t="shared" si="77"/>
        <v>6</v>
      </c>
      <c r="AM37" s="235">
        <f t="shared" si="18"/>
        <v>26</v>
      </c>
      <c r="AN37" s="236">
        <f t="shared" ref="AN37:AR37" si="78">SUM(AN38:AN40)</f>
        <v>15</v>
      </c>
      <c r="AO37" s="236">
        <f t="shared" si="78"/>
        <v>11</v>
      </c>
      <c r="AP37" s="235">
        <f t="shared" si="20"/>
        <v>14</v>
      </c>
      <c r="AQ37" s="236">
        <f t="shared" si="78"/>
        <v>10</v>
      </c>
      <c r="AR37" s="236">
        <f t="shared" si="78"/>
        <v>4</v>
      </c>
      <c r="AS37" s="235">
        <f t="shared" si="21"/>
        <v>4</v>
      </c>
      <c r="AT37" s="236">
        <f t="shared" ref="AT37:AX37" si="79">SUM(AT38:AT40)</f>
        <v>0</v>
      </c>
      <c r="AU37" s="236">
        <f t="shared" si="79"/>
        <v>4</v>
      </c>
      <c r="AV37" s="235">
        <f t="shared" si="23"/>
        <v>8</v>
      </c>
      <c r="AW37" s="236">
        <f t="shared" si="79"/>
        <v>5</v>
      </c>
      <c r="AX37" s="236">
        <f t="shared" si="79"/>
        <v>3</v>
      </c>
    </row>
    <row r="38" spans="1:50" s="4" customFormat="1" ht="13.5" customHeight="1">
      <c r="A38" s="46" t="s">
        <v>54</v>
      </c>
      <c r="B38" s="47">
        <v>24</v>
      </c>
      <c r="C38" s="235">
        <f t="shared" si="0"/>
        <v>27</v>
      </c>
      <c r="D38" s="235">
        <f t="shared" ref="D38:D40" si="80">SUM(G38+Y38+AN38)</f>
        <v>14</v>
      </c>
      <c r="E38" s="235">
        <f t="shared" ref="E38:E40" si="81">SUM(H38+Z38+AO38)</f>
        <v>13</v>
      </c>
      <c r="F38" s="235">
        <f t="shared" si="2"/>
        <v>1</v>
      </c>
      <c r="G38" s="235">
        <f t="shared" ref="G38:G40" si="82">SUM(J38+M38+P38+S38+V38)</f>
        <v>0</v>
      </c>
      <c r="H38" s="235">
        <f t="shared" ref="H38:H40" si="83">SUM(K38+N38+Q38+T38+W38)</f>
        <v>1</v>
      </c>
      <c r="I38" s="235">
        <f t="shared" si="3"/>
        <v>0</v>
      </c>
      <c r="J38" s="97"/>
      <c r="K38" s="97"/>
      <c r="L38" s="235">
        <f t="shared" si="5"/>
        <v>0</v>
      </c>
      <c r="M38" s="97"/>
      <c r="N38" s="97"/>
      <c r="O38" s="235">
        <f t="shared" si="6"/>
        <v>0</v>
      </c>
      <c r="P38" s="97"/>
      <c r="Q38" s="97"/>
      <c r="R38" s="235">
        <f t="shared" si="8"/>
        <v>0</v>
      </c>
      <c r="S38" s="97"/>
      <c r="T38" s="97"/>
      <c r="U38" s="235">
        <f t="shared" si="9"/>
        <v>1</v>
      </c>
      <c r="V38" s="97"/>
      <c r="W38" s="97">
        <v>1</v>
      </c>
      <c r="X38" s="235">
        <f t="shared" si="11"/>
        <v>24</v>
      </c>
      <c r="Y38" s="235">
        <f t="shared" ref="Y38:Y40" si="84">SUM(AB38+AE38+AH38+AK38)</f>
        <v>13</v>
      </c>
      <c r="Z38" s="235">
        <f t="shared" ref="Z38:Z40" si="85">SUM(AC38+AF38+AI38+AL38)</f>
        <v>11</v>
      </c>
      <c r="AA38" s="235">
        <f t="shared" si="12"/>
        <v>0</v>
      </c>
      <c r="AB38" s="97"/>
      <c r="AC38" s="97"/>
      <c r="AD38" s="235">
        <f t="shared" si="14"/>
        <v>11</v>
      </c>
      <c r="AE38" s="97">
        <v>8</v>
      </c>
      <c r="AF38" s="97">
        <v>3</v>
      </c>
      <c r="AG38" s="235">
        <f t="shared" si="15"/>
        <v>4</v>
      </c>
      <c r="AH38" s="97">
        <v>1</v>
      </c>
      <c r="AI38" s="97">
        <v>3</v>
      </c>
      <c r="AJ38" s="235">
        <f t="shared" si="17"/>
        <v>9</v>
      </c>
      <c r="AK38" s="97">
        <v>4</v>
      </c>
      <c r="AL38" s="97">
        <v>5</v>
      </c>
      <c r="AM38" s="235">
        <f t="shared" si="18"/>
        <v>2</v>
      </c>
      <c r="AN38" s="235">
        <f t="shared" ref="AN38:AN40" si="86">SUM(AQ38+AT38+AW38)</f>
        <v>1</v>
      </c>
      <c r="AO38" s="235">
        <f t="shared" ref="AO38:AO40" si="87">SUM(AR38+AU38+AX38)</f>
        <v>1</v>
      </c>
      <c r="AP38" s="235">
        <f t="shared" si="20"/>
        <v>0</v>
      </c>
      <c r="AQ38" s="97"/>
      <c r="AR38" s="97"/>
      <c r="AS38" s="235">
        <f t="shared" si="21"/>
        <v>0</v>
      </c>
      <c r="AT38" s="97"/>
      <c r="AU38" s="97"/>
      <c r="AV38" s="235">
        <f t="shared" si="23"/>
        <v>2</v>
      </c>
      <c r="AW38" s="97">
        <v>1</v>
      </c>
      <c r="AX38" s="97">
        <v>1</v>
      </c>
    </row>
    <row r="39" spans="1:50" s="4" customFormat="1" ht="13.5" customHeight="1">
      <c r="A39" s="46" t="s">
        <v>55</v>
      </c>
      <c r="B39" s="47">
        <v>25</v>
      </c>
      <c r="C39" s="235">
        <f t="shared" si="0"/>
        <v>66</v>
      </c>
      <c r="D39" s="235">
        <f t="shared" si="80"/>
        <v>49</v>
      </c>
      <c r="E39" s="235">
        <f t="shared" si="81"/>
        <v>17</v>
      </c>
      <c r="F39" s="235">
        <f t="shared" si="2"/>
        <v>7</v>
      </c>
      <c r="G39" s="235">
        <f t="shared" si="82"/>
        <v>5</v>
      </c>
      <c r="H39" s="235">
        <f t="shared" si="83"/>
        <v>2</v>
      </c>
      <c r="I39" s="235">
        <f t="shared" si="3"/>
        <v>1</v>
      </c>
      <c r="J39" s="97">
        <v>1</v>
      </c>
      <c r="K39" s="97"/>
      <c r="L39" s="235">
        <f t="shared" si="5"/>
        <v>0</v>
      </c>
      <c r="M39" s="97"/>
      <c r="N39" s="97"/>
      <c r="O39" s="235">
        <f t="shared" si="6"/>
        <v>3</v>
      </c>
      <c r="P39" s="97">
        <v>3</v>
      </c>
      <c r="Q39" s="97"/>
      <c r="R39" s="235">
        <f t="shared" si="8"/>
        <v>1</v>
      </c>
      <c r="S39" s="97"/>
      <c r="T39" s="97">
        <v>1</v>
      </c>
      <c r="U39" s="235">
        <f t="shared" si="9"/>
        <v>2</v>
      </c>
      <c r="V39" s="97">
        <v>1</v>
      </c>
      <c r="W39" s="97">
        <v>1</v>
      </c>
      <c r="X39" s="235">
        <f t="shared" si="11"/>
        <v>59</v>
      </c>
      <c r="Y39" s="235">
        <f t="shared" si="84"/>
        <v>44</v>
      </c>
      <c r="Z39" s="235">
        <f t="shared" si="85"/>
        <v>15</v>
      </c>
      <c r="AA39" s="235">
        <f t="shared" si="12"/>
        <v>11</v>
      </c>
      <c r="AB39" s="97">
        <v>6</v>
      </c>
      <c r="AC39" s="97">
        <v>5</v>
      </c>
      <c r="AD39" s="235">
        <f t="shared" si="14"/>
        <v>19</v>
      </c>
      <c r="AE39" s="97">
        <v>13</v>
      </c>
      <c r="AF39" s="97">
        <v>6</v>
      </c>
      <c r="AG39" s="235">
        <f t="shared" si="15"/>
        <v>10</v>
      </c>
      <c r="AH39" s="97">
        <v>7</v>
      </c>
      <c r="AI39" s="97">
        <v>3</v>
      </c>
      <c r="AJ39" s="235">
        <f t="shared" si="17"/>
        <v>19</v>
      </c>
      <c r="AK39" s="97">
        <v>18</v>
      </c>
      <c r="AL39" s="97">
        <v>1</v>
      </c>
      <c r="AM39" s="235">
        <f t="shared" si="18"/>
        <v>0</v>
      </c>
      <c r="AN39" s="235">
        <f t="shared" si="86"/>
        <v>0</v>
      </c>
      <c r="AO39" s="235">
        <f t="shared" si="87"/>
        <v>0</v>
      </c>
      <c r="AP39" s="235">
        <f t="shared" si="20"/>
        <v>0</v>
      </c>
      <c r="AQ39" s="97"/>
      <c r="AR39" s="97"/>
      <c r="AS39" s="235">
        <f t="shared" si="21"/>
        <v>0</v>
      </c>
      <c r="AT39" s="97"/>
      <c r="AU39" s="97"/>
      <c r="AV39" s="235">
        <f t="shared" si="23"/>
        <v>0</v>
      </c>
      <c r="AW39" s="97"/>
      <c r="AX39" s="97"/>
    </row>
    <row r="40" spans="1:50" s="4" customFormat="1" ht="13.5" customHeight="1">
      <c r="A40" s="46" t="s">
        <v>56</v>
      </c>
      <c r="B40" s="47">
        <v>26</v>
      </c>
      <c r="C40" s="235">
        <f t="shared" si="0"/>
        <v>34</v>
      </c>
      <c r="D40" s="235">
        <f t="shared" si="80"/>
        <v>22</v>
      </c>
      <c r="E40" s="235">
        <f t="shared" si="81"/>
        <v>12</v>
      </c>
      <c r="F40" s="235">
        <f t="shared" si="2"/>
        <v>0</v>
      </c>
      <c r="G40" s="235">
        <f t="shared" si="82"/>
        <v>0</v>
      </c>
      <c r="H40" s="235">
        <f t="shared" si="83"/>
        <v>0</v>
      </c>
      <c r="I40" s="235">
        <f t="shared" si="3"/>
        <v>0</v>
      </c>
      <c r="J40" s="97"/>
      <c r="K40" s="97"/>
      <c r="L40" s="235">
        <f t="shared" si="5"/>
        <v>0</v>
      </c>
      <c r="M40" s="97"/>
      <c r="N40" s="97"/>
      <c r="O40" s="235">
        <f t="shared" si="6"/>
        <v>0</v>
      </c>
      <c r="P40" s="97"/>
      <c r="Q40" s="97"/>
      <c r="R40" s="235">
        <f t="shared" si="8"/>
        <v>0</v>
      </c>
      <c r="S40" s="97"/>
      <c r="T40" s="97"/>
      <c r="U40" s="235">
        <f t="shared" si="9"/>
        <v>0</v>
      </c>
      <c r="V40" s="97"/>
      <c r="W40" s="97"/>
      <c r="X40" s="235">
        <f t="shared" si="11"/>
        <v>10</v>
      </c>
      <c r="Y40" s="235">
        <f t="shared" si="84"/>
        <v>8</v>
      </c>
      <c r="Z40" s="235">
        <f t="shared" si="85"/>
        <v>2</v>
      </c>
      <c r="AA40" s="235">
        <f t="shared" si="12"/>
        <v>2</v>
      </c>
      <c r="AB40" s="97">
        <v>1</v>
      </c>
      <c r="AC40" s="97">
        <v>1</v>
      </c>
      <c r="AD40" s="235">
        <f t="shared" si="14"/>
        <v>2</v>
      </c>
      <c r="AE40" s="97">
        <v>2</v>
      </c>
      <c r="AF40" s="97"/>
      <c r="AG40" s="235">
        <f t="shared" si="15"/>
        <v>4</v>
      </c>
      <c r="AH40" s="97">
        <v>3</v>
      </c>
      <c r="AI40" s="97">
        <v>1</v>
      </c>
      <c r="AJ40" s="235">
        <f t="shared" si="17"/>
        <v>2</v>
      </c>
      <c r="AK40" s="97">
        <v>2</v>
      </c>
      <c r="AL40" s="97"/>
      <c r="AM40" s="235">
        <f t="shared" si="18"/>
        <v>24</v>
      </c>
      <c r="AN40" s="235">
        <f t="shared" si="86"/>
        <v>14</v>
      </c>
      <c r="AO40" s="235">
        <f t="shared" si="87"/>
        <v>10</v>
      </c>
      <c r="AP40" s="235">
        <f t="shared" si="20"/>
        <v>14</v>
      </c>
      <c r="AQ40" s="97">
        <v>10</v>
      </c>
      <c r="AR40" s="97">
        <v>4</v>
      </c>
      <c r="AS40" s="235">
        <f t="shared" si="21"/>
        <v>4</v>
      </c>
      <c r="AT40" s="97"/>
      <c r="AU40" s="97">
        <v>4</v>
      </c>
      <c r="AV40" s="235">
        <f t="shared" si="23"/>
        <v>6</v>
      </c>
      <c r="AW40" s="97">
        <v>4</v>
      </c>
      <c r="AX40" s="97">
        <v>2</v>
      </c>
    </row>
    <row r="41" spans="1:50" s="4" customFormat="1" ht="13.5" customHeight="1">
      <c r="A41" s="45" t="s">
        <v>57</v>
      </c>
      <c r="B41" s="47">
        <v>27</v>
      </c>
      <c r="C41" s="235">
        <f t="shared" si="0"/>
        <v>592</v>
      </c>
      <c r="D41" s="236">
        <f t="shared" ref="D41:H41" si="88">SUM(D42:D50)</f>
        <v>377</v>
      </c>
      <c r="E41" s="236">
        <f t="shared" si="88"/>
        <v>215</v>
      </c>
      <c r="F41" s="235">
        <f t="shared" si="2"/>
        <v>110</v>
      </c>
      <c r="G41" s="236">
        <f t="shared" si="88"/>
        <v>76</v>
      </c>
      <c r="H41" s="236">
        <f t="shared" si="88"/>
        <v>34</v>
      </c>
      <c r="I41" s="235">
        <f t="shared" si="3"/>
        <v>8</v>
      </c>
      <c r="J41" s="236">
        <f t="shared" ref="J41:N41" si="89">SUM(J42:J50)</f>
        <v>6</v>
      </c>
      <c r="K41" s="236">
        <f t="shared" si="89"/>
        <v>2</v>
      </c>
      <c r="L41" s="235">
        <f t="shared" si="5"/>
        <v>19</v>
      </c>
      <c r="M41" s="236">
        <f t="shared" si="89"/>
        <v>14</v>
      </c>
      <c r="N41" s="236">
        <f t="shared" si="89"/>
        <v>5</v>
      </c>
      <c r="O41" s="235">
        <f t="shared" si="6"/>
        <v>24</v>
      </c>
      <c r="P41" s="236">
        <f t="shared" ref="P41:T41" si="90">SUM(P42:P50)</f>
        <v>17</v>
      </c>
      <c r="Q41" s="236">
        <f t="shared" si="90"/>
        <v>7</v>
      </c>
      <c r="R41" s="235">
        <f t="shared" si="8"/>
        <v>21</v>
      </c>
      <c r="S41" s="236">
        <f t="shared" si="90"/>
        <v>14</v>
      </c>
      <c r="T41" s="236">
        <f t="shared" si="90"/>
        <v>7</v>
      </c>
      <c r="U41" s="235">
        <f t="shared" si="9"/>
        <v>38</v>
      </c>
      <c r="V41" s="236">
        <f t="shared" ref="V41:Z41" si="91">SUM(V42:V50)</f>
        <v>25</v>
      </c>
      <c r="W41" s="236">
        <f t="shared" si="91"/>
        <v>13</v>
      </c>
      <c r="X41" s="235">
        <f t="shared" si="11"/>
        <v>235</v>
      </c>
      <c r="Y41" s="236">
        <f t="shared" si="91"/>
        <v>160</v>
      </c>
      <c r="Z41" s="236">
        <f t="shared" si="91"/>
        <v>75</v>
      </c>
      <c r="AA41" s="235">
        <f t="shared" si="12"/>
        <v>53</v>
      </c>
      <c r="AB41" s="236">
        <f t="shared" ref="AB41:AF41" si="92">SUM(AB42:AB50)</f>
        <v>33</v>
      </c>
      <c r="AC41" s="236">
        <f t="shared" si="92"/>
        <v>20</v>
      </c>
      <c r="AD41" s="235">
        <f t="shared" si="14"/>
        <v>39</v>
      </c>
      <c r="AE41" s="236">
        <f t="shared" si="92"/>
        <v>29</v>
      </c>
      <c r="AF41" s="236">
        <f t="shared" si="92"/>
        <v>10</v>
      </c>
      <c r="AG41" s="235">
        <f t="shared" si="15"/>
        <v>81</v>
      </c>
      <c r="AH41" s="236">
        <f t="shared" ref="AH41:AL41" si="93">SUM(AH42:AH50)</f>
        <v>51</v>
      </c>
      <c r="AI41" s="236">
        <f t="shared" si="93"/>
        <v>30</v>
      </c>
      <c r="AJ41" s="235">
        <f t="shared" si="17"/>
        <v>62</v>
      </c>
      <c r="AK41" s="236">
        <f t="shared" si="93"/>
        <v>47</v>
      </c>
      <c r="AL41" s="236">
        <f t="shared" si="93"/>
        <v>15</v>
      </c>
      <c r="AM41" s="235">
        <f t="shared" si="18"/>
        <v>247</v>
      </c>
      <c r="AN41" s="236">
        <f t="shared" ref="AN41:AR41" si="94">SUM(AN42:AN50)</f>
        <v>141</v>
      </c>
      <c r="AO41" s="236">
        <f t="shared" si="94"/>
        <v>106</v>
      </c>
      <c r="AP41" s="235">
        <f t="shared" si="20"/>
        <v>77</v>
      </c>
      <c r="AQ41" s="236">
        <f t="shared" si="94"/>
        <v>43</v>
      </c>
      <c r="AR41" s="236">
        <f t="shared" si="94"/>
        <v>34</v>
      </c>
      <c r="AS41" s="235">
        <f t="shared" si="21"/>
        <v>63</v>
      </c>
      <c r="AT41" s="236">
        <f t="shared" ref="AT41:AX41" si="95">SUM(AT42:AT50)</f>
        <v>38</v>
      </c>
      <c r="AU41" s="236">
        <f t="shared" si="95"/>
        <v>25</v>
      </c>
      <c r="AV41" s="235">
        <f t="shared" si="23"/>
        <v>107</v>
      </c>
      <c r="AW41" s="236">
        <f t="shared" si="95"/>
        <v>60</v>
      </c>
      <c r="AX41" s="236">
        <f t="shared" si="95"/>
        <v>47</v>
      </c>
    </row>
    <row r="42" spans="1:50" s="4" customFormat="1" ht="13.5" customHeight="1">
      <c r="A42" s="51" t="s">
        <v>58</v>
      </c>
      <c r="B42" s="47">
        <v>28</v>
      </c>
      <c r="C42" s="235">
        <f t="shared" si="0"/>
        <v>24</v>
      </c>
      <c r="D42" s="235">
        <f t="shared" ref="D42:D53" si="96">SUM(G42+Y42+AN42)</f>
        <v>15</v>
      </c>
      <c r="E42" s="235">
        <f t="shared" ref="E42:E53" si="97">SUM(H42+Z42+AO42)</f>
        <v>9</v>
      </c>
      <c r="F42" s="235">
        <f t="shared" si="2"/>
        <v>10</v>
      </c>
      <c r="G42" s="235">
        <f t="shared" ref="G42:G53" si="98">SUM(J42+M42+P42+S42+V42)</f>
        <v>6</v>
      </c>
      <c r="H42" s="235">
        <f t="shared" ref="H42:H53" si="99">SUM(K42+N42+Q42+T42+W42)</f>
        <v>4</v>
      </c>
      <c r="I42" s="235">
        <f t="shared" si="3"/>
        <v>0</v>
      </c>
      <c r="J42" s="97"/>
      <c r="K42" s="97"/>
      <c r="L42" s="235">
        <f t="shared" si="5"/>
        <v>2</v>
      </c>
      <c r="M42" s="97">
        <v>1</v>
      </c>
      <c r="N42" s="97">
        <v>1</v>
      </c>
      <c r="O42" s="235">
        <f t="shared" si="6"/>
        <v>2</v>
      </c>
      <c r="P42" s="97">
        <v>1</v>
      </c>
      <c r="Q42" s="97">
        <v>1</v>
      </c>
      <c r="R42" s="235">
        <f t="shared" si="8"/>
        <v>3</v>
      </c>
      <c r="S42" s="97">
        <v>2</v>
      </c>
      <c r="T42" s="97">
        <v>1</v>
      </c>
      <c r="U42" s="235">
        <f t="shared" si="9"/>
        <v>3</v>
      </c>
      <c r="V42" s="97">
        <v>2</v>
      </c>
      <c r="W42" s="97">
        <v>1</v>
      </c>
      <c r="X42" s="235">
        <f t="shared" si="11"/>
        <v>7</v>
      </c>
      <c r="Y42" s="235">
        <f t="shared" ref="Y42:Y53" si="100">SUM(AB42+AE42+AH42+AK42)</f>
        <v>5</v>
      </c>
      <c r="Z42" s="235">
        <f t="shared" ref="Z42:Z53" si="101">SUM(AC42+AF42+AI42+AL42)</f>
        <v>2</v>
      </c>
      <c r="AA42" s="235">
        <f t="shared" si="12"/>
        <v>2</v>
      </c>
      <c r="AB42" s="97">
        <v>1</v>
      </c>
      <c r="AC42" s="97">
        <v>1</v>
      </c>
      <c r="AD42" s="235">
        <f t="shared" si="14"/>
        <v>2</v>
      </c>
      <c r="AE42" s="97">
        <v>2</v>
      </c>
      <c r="AF42" s="97"/>
      <c r="AG42" s="235">
        <f t="shared" si="15"/>
        <v>2</v>
      </c>
      <c r="AH42" s="97">
        <v>1</v>
      </c>
      <c r="AI42" s="97">
        <v>1</v>
      </c>
      <c r="AJ42" s="235">
        <f t="shared" si="17"/>
        <v>1</v>
      </c>
      <c r="AK42" s="97">
        <v>1</v>
      </c>
      <c r="AL42" s="97"/>
      <c r="AM42" s="235">
        <f t="shared" si="18"/>
        <v>7</v>
      </c>
      <c r="AN42" s="235">
        <f t="shared" ref="AN42:AN53" si="102">SUM(AQ42+AT42+AW42)</f>
        <v>4</v>
      </c>
      <c r="AO42" s="235">
        <f t="shared" ref="AO42:AO53" si="103">SUM(AR42+AU42+AX42)</f>
        <v>3</v>
      </c>
      <c r="AP42" s="235">
        <f t="shared" si="20"/>
        <v>0</v>
      </c>
      <c r="AQ42" s="97"/>
      <c r="AR42" s="97"/>
      <c r="AS42" s="235">
        <f t="shared" si="21"/>
        <v>3</v>
      </c>
      <c r="AT42" s="97">
        <v>1</v>
      </c>
      <c r="AU42" s="97">
        <v>2</v>
      </c>
      <c r="AV42" s="235">
        <f t="shared" si="23"/>
        <v>4</v>
      </c>
      <c r="AW42" s="97">
        <v>3</v>
      </c>
      <c r="AX42" s="97">
        <v>1</v>
      </c>
    </row>
    <row r="43" spans="1:50" s="4" customFormat="1" ht="13.5" customHeight="1">
      <c r="A43" s="51" t="s">
        <v>59</v>
      </c>
      <c r="B43" s="47">
        <v>29</v>
      </c>
      <c r="C43" s="235">
        <f t="shared" si="0"/>
        <v>8</v>
      </c>
      <c r="D43" s="235">
        <f t="shared" si="96"/>
        <v>4</v>
      </c>
      <c r="E43" s="235">
        <f t="shared" si="97"/>
        <v>4</v>
      </c>
      <c r="F43" s="235">
        <f t="shared" si="2"/>
        <v>3</v>
      </c>
      <c r="G43" s="235">
        <f t="shared" si="98"/>
        <v>1</v>
      </c>
      <c r="H43" s="235">
        <f t="shared" si="99"/>
        <v>2</v>
      </c>
      <c r="I43" s="235">
        <f t="shared" si="3"/>
        <v>0</v>
      </c>
      <c r="J43" s="97"/>
      <c r="K43" s="97"/>
      <c r="L43" s="235">
        <f t="shared" si="5"/>
        <v>2</v>
      </c>
      <c r="M43" s="97">
        <v>1</v>
      </c>
      <c r="N43" s="97">
        <v>1</v>
      </c>
      <c r="O43" s="235">
        <f t="shared" si="6"/>
        <v>0</v>
      </c>
      <c r="P43" s="97"/>
      <c r="Q43" s="97"/>
      <c r="R43" s="235">
        <f t="shared" si="8"/>
        <v>0</v>
      </c>
      <c r="S43" s="97"/>
      <c r="T43" s="97"/>
      <c r="U43" s="235">
        <f t="shared" si="9"/>
        <v>1</v>
      </c>
      <c r="V43" s="97"/>
      <c r="W43" s="97">
        <v>1</v>
      </c>
      <c r="X43" s="235">
        <f t="shared" si="11"/>
        <v>2</v>
      </c>
      <c r="Y43" s="235">
        <f t="shared" si="100"/>
        <v>1</v>
      </c>
      <c r="Z43" s="235">
        <f t="shared" si="101"/>
        <v>1</v>
      </c>
      <c r="AA43" s="235">
        <f t="shared" si="12"/>
        <v>0</v>
      </c>
      <c r="AB43" s="97"/>
      <c r="AC43" s="97"/>
      <c r="AD43" s="235">
        <f t="shared" si="14"/>
        <v>0</v>
      </c>
      <c r="AE43" s="97"/>
      <c r="AF43" s="97"/>
      <c r="AG43" s="235">
        <f t="shared" si="15"/>
        <v>0</v>
      </c>
      <c r="AH43" s="97"/>
      <c r="AI43" s="97"/>
      <c r="AJ43" s="235">
        <f t="shared" si="17"/>
        <v>2</v>
      </c>
      <c r="AK43" s="97">
        <v>1</v>
      </c>
      <c r="AL43" s="97">
        <v>1</v>
      </c>
      <c r="AM43" s="235">
        <f t="shared" si="18"/>
        <v>3</v>
      </c>
      <c r="AN43" s="235">
        <f t="shared" si="102"/>
        <v>2</v>
      </c>
      <c r="AO43" s="235">
        <f t="shared" si="103"/>
        <v>1</v>
      </c>
      <c r="AP43" s="235">
        <f t="shared" si="20"/>
        <v>0</v>
      </c>
      <c r="AQ43" s="97"/>
      <c r="AR43" s="97"/>
      <c r="AS43" s="235">
        <f t="shared" si="21"/>
        <v>2</v>
      </c>
      <c r="AT43" s="97">
        <v>1</v>
      </c>
      <c r="AU43" s="97">
        <v>1</v>
      </c>
      <c r="AV43" s="235">
        <f t="shared" si="23"/>
        <v>1</v>
      </c>
      <c r="AW43" s="97">
        <v>1</v>
      </c>
      <c r="AX43" s="97"/>
    </row>
    <row r="44" spans="1:50" s="4" customFormat="1" ht="13.5" customHeight="1">
      <c r="A44" s="51" t="s">
        <v>60</v>
      </c>
      <c r="B44" s="47">
        <v>30</v>
      </c>
      <c r="C44" s="235">
        <f t="shared" si="0"/>
        <v>134</v>
      </c>
      <c r="D44" s="235">
        <f t="shared" si="96"/>
        <v>79</v>
      </c>
      <c r="E44" s="235">
        <f t="shared" si="97"/>
        <v>55</v>
      </c>
      <c r="F44" s="235">
        <f t="shared" si="2"/>
        <v>13</v>
      </c>
      <c r="G44" s="235">
        <f t="shared" si="98"/>
        <v>8</v>
      </c>
      <c r="H44" s="235">
        <f t="shared" si="99"/>
        <v>5</v>
      </c>
      <c r="I44" s="235">
        <f t="shared" si="3"/>
        <v>0</v>
      </c>
      <c r="J44" s="97"/>
      <c r="K44" s="97"/>
      <c r="L44" s="235">
        <f t="shared" si="5"/>
        <v>2</v>
      </c>
      <c r="M44" s="97">
        <v>1</v>
      </c>
      <c r="N44" s="97">
        <v>1</v>
      </c>
      <c r="O44" s="235">
        <f t="shared" si="6"/>
        <v>4</v>
      </c>
      <c r="P44" s="97">
        <v>2</v>
      </c>
      <c r="Q44" s="97">
        <v>2</v>
      </c>
      <c r="R44" s="235">
        <f t="shared" si="8"/>
        <v>5</v>
      </c>
      <c r="S44" s="97">
        <v>3</v>
      </c>
      <c r="T44" s="97">
        <v>2</v>
      </c>
      <c r="U44" s="235">
        <f t="shared" si="9"/>
        <v>2</v>
      </c>
      <c r="V44" s="97">
        <v>2</v>
      </c>
      <c r="W44" s="97"/>
      <c r="X44" s="235">
        <f t="shared" si="11"/>
        <v>44</v>
      </c>
      <c r="Y44" s="235">
        <f t="shared" si="100"/>
        <v>29</v>
      </c>
      <c r="Z44" s="235">
        <f t="shared" si="101"/>
        <v>15</v>
      </c>
      <c r="AA44" s="235">
        <f t="shared" si="12"/>
        <v>8</v>
      </c>
      <c r="AB44" s="97">
        <v>3</v>
      </c>
      <c r="AC44" s="97">
        <v>5</v>
      </c>
      <c r="AD44" s="235">
        <f t="shared" si="14"/>
        <v>5</v>
      </c>
      <c r="AE44" s="97">
        <v>5</v>
      </c>
      <c r="AF44" s="97"/>
      <c r="AG44" s="235">
        <f t="shared" si="15"/>
        <v>18</v>
      </c>
      <c r="AH44" s="97">
        <v>13</v>
      </c>
      <c r="AI44" s="97">
        <v>5</v>
      </c>
      <c r="AJ44" s="235">
        <f t="shared" si="17"/>
        <v>13</v>
      </c>
      <c r="AK44" s="97">
        <v>8</v>
      </c>
      <c r="AL44" s="97">
        <v>5</v>
      </c>
      <c r="AM44" s="235">
        <f t="shared" si="18"/>
        <v>77</v>
      </c>
      <c r="AN44" s="235">
        <f t="shared" si="102"/>
        <v>42</v>
      </c>
      <c r="AO44" s="235">
        <f t="shared" si="103"/>
        <v>35</v>
      </c>
      <c r="AP44" s="235">
        <f t="shared" si="20"/>
        <v>36</v>
      </c>
      <c r="AQ44" s="97">
        <v>20</v>
      </c>
      <c r="AR44" s="97">
        <v>16</v>
      </c>
      <c r="AS44" s="235">
        <f t="shared" si="21"/>
        <v>18</v>
      </c>
      <c r="AT44" s="97">
        <v>11</v>
      </c>
      <c r="AU44" s="97">
        <v>7</v>
      </c>
      <c r="AV44" s="235">
        <f t="shared" si="23"/>
        <v>23</v>
      </c>
      <c r="AW44" s="97">
        <v>11</v>
      </c>
      <c r="AX44" s="97">
        <v>12</v>
      </c>
    </row>
    <row r="45" spans="1:50" s="4" customFormat="1" ht="13.5" customHeight="1">
      <c r="A45" s="51" t="s">
        <v>61</v>
      </c>
      <c r="B45" s="47">
        <v>31</v>
      </c>
      <c r="C45" s="235">
        <f t="shared" si="0"/>
        <v>59</v>
      </c>
      <c r="D45" s="235">
        <f t="shared" si="96"/>
        <v>39</v>
      </c>
      <c r="E45" s="235">
        <f t="shared" si="97"/>
        <v>20</v>
      </c>
      <c r="F45" s="235">
        <f t="shared" si="2"/>
        <v>12</v>
      </c>
      <c r="G45" s="235">
        <f t="shared" si="98"/>
        <v>10</v>
      </c>
      <c r="H45" s="235">
        <f t="shared" si="99"/>
        <v>2</v>
      </c>
      <c r="I45" s="235">
        <f t="shared" si="3"/>
        <v>1</v>
      </c>
      <c r="J45" s="97"/>
      <c r="K45" s="97">
        <v>1</v>
      </c>
      <c r="L45" s="235">
        <f t="shared" si="5"/>
        <v>3</v>
      </c>
      <c r="M45" s="97">
        <v>3</v>
      </c>
      <c r="N45" s="97"/>
      <c r="O45" s="235">
        <f t="shared" si="6"/>
        <v>4</v>
      </c>
      <c r="P45" s="97">
        <v>4</v>
      </c>
      <c r="Q45" s="97"/>
      <c r="R45" s="235">
        <f t="shared" si="8"/>
        <v>1</v>
      </c>
      <c r="S45" s="97">
        <v>1</v>
      </c>
      <c r="T45" s="97"/>
      <c r="U45" s="235">
        <f t="shared" si="9"/>
        <v>3</v>
      </c>
      <c r="V45" s="97">
        <v>2</v>
      </c>
      <c r="W45" s="97">
        <v>1</v>
      </c>
      <c r="X45" s="235">
        <f t="shared" si="11"/>
        <v>30</v>
      </c>
      <c r="Y45" s="235">
        <f t="shared" si="100"/>
        <v>23</v>
      </c>
      <c r="Z45" s="235">
        <f t="shared" si="101"/>
        <v>7</v>
      </c>
      <c r="AA45" s="235">
        <f t="shared" si="12"/>
        <v>13</v>
      </c>
      <c r="AB45" s="97">
        <v>9</v>
      </c>
      <c r="AC45" s="97">
        <v>4</v>
      </c>
      <c r="AD45" s="235">
        <f t="shared" si="14"/>
        <v>0</v>
      </c>
      <c r="AE45" s="97"/>
      <c r="AF45" s="97"/>
      <c r="AG45" s="235">
        <f t="shared" si="15"/>
        <v>9</v>
      </c>
      <c r="AH45" s="97">
        <v>8</v>
      </c>
      <c r="AI45" s="97">
        <v>1</v>
      </c>
      <c r="AJ45" s="235">
        <f t="shared" si="17"/>
        <v>8</v>
      </c>
      <c r="AK45" s="97">
        <v>6</v>
      </c>
      <c r="AL45" s="97">
        <v>2</v>
      </c>
      <c r="AM45" s="235">
        <f t="shared" si="18"/>
        <v>17</v>
      </c>
      <c r="AN45" s="235">
        <f t="shared" si="102"/>
        <v>6</v>
      </c>
      <c r="AO45" s="235">
        <f t="shared" si="103"/>
        <v>11</v>
      </c>
      <c r="AP45" s="235">
        <f t="shared" si="20"/>
        <v>4</v>
      </c>
      <c r="AQ45" s="97">
        <v>1</v>
      </c>
      <c r="AR45" s="97">
        <v>3</v>
      </c>
      <c r="AS45" s="235">
        <f t="shared" si="21"/>
        <v>4</v>
      </c>
      <c r="AT45" s="97">
        <v>2</v>
      </c>
      <c r="AU45" s="97">
        <v>2</v>
      </c>
      <c r="AV45" s="235">
        <f t="shared" si="23"/>
        <v>9</v>
      </c>
      <c r="AW45" s="97">
        <v>3</v>
      </c>
      <c r="AX45" s="97">
        <v>6</v>
      </c>
    </row>
    <row r="46" spans="1:50" s="4" customFormat="1" ht="13.5" customHeight="1">
      <c r="A46" s="51" t="s">
        <v>62</v>
      </c>
      <c r="B46" s="47">
        <v>32</v>
      </c>
      <c r="C46" s="235">
        <f t="shared" si="0"/>
        <v>73</v>
      </c>
      <c r="D46" s="235">
        <f t="shared" si="96"/>
        <v>44</v>
      </c>
      <c r="E46" s="235">
        <f t="shared" si="97"/>
        <v>29</v>
      </c>
      <c r="F46" s="235">
        <f t="shared" si="2"/>
        <v>23</v>
      </c>
      <c r="G46" s="235">
        <f t="shared" si="98"/>
        <v>12</v>
      </c>
      <c r="H46" s="235">
        <f t="shared" si="99"/>
        <v>11</v>
      </c>
      <c r="I46" s="235">
        <f t="shared" si="3"/>
        <v>1</v>
      </c>
      <c r="J46" s="97"/>
      <c r="K46" s="97">
        <v>1</v>
      </c>
      <c r="L46" s="235">
        <f t="shared" si="5"/>
        <v>2</v>
      </c>
      <c r="M46" s="97">
        <v>1</v>
      </c>
      <c r="N46" s="97">
        <v>1</v>
      </c>
      <c r="O46" s="235">
        <f t="shared" si="6"/>
        <v>4</v>
      </c>
      <c r="P46" s="97">
        <v>3</v>
      </c>
      <c r="Q46" s="97">
        <v>1</v>
      </c>
      <c r="R46" s="235">
        <f t="shared" si="8"/>
        <v>4</v>
      </c>
      <c r="S46" s="97">
        <v>3</v>
      </c>
      <c r="T46" s="97">
        <v>1</v>
      </c>
      <c r="U46" s="235">
        <f t="shared" si="9"/>
        <v>12</v>
      </c>
      <c r="V46" s="97">
        <v>5</v>
      </c>
      <c r="W46" s="97">
        <v>7</v>
      </c>
      <c r="X46" s="235">
        <f t="shared" si="11"/>
        <v>33</v>
      </c>
      <c r="Y46" s="235">
        <f t="shared" si="100"/>
        <v>20</v>
      </c>
      <c r="Z46" s="235">
        <f t="shared" si="101"/>
        <v>13</v>
      </c>
      <c r="AA46" s="235">
        <f t="shared" si="12"/>
        <v>3</v>
      </c>
      <c r="AB46" s="97">
        <v>2</v>
      </c>
      <c r="AC46" s="97">
        <v>1</v>
      </c>
      <c r="AD46" s="235">
        <f t="shared" si="14"/>
        <v>9</v>
      </c>
      <c r="AE46" s="97">
        <v>4</v>
      </c>
      <c r="AF46" s="97">
        <v>5</v>
      </c>
      <c r="AG46" s="235">
        <f t="shared" si="15"/>
        <v>13</v>
      </c>
      <c r="AH46" s="97">
        <v>6</v>
      </c>
      <c r="AI46" s="97">
        <v>7</v>
      </c>
      <c r="AJ46" s="235">
        <f t="shared" si="17"/>
        <v>8</v>
      </c>
      <c r="AK46" s="97">
        <v>8</v>
      </c>
      <c r="AL46" s="97"/>
      <c r="AM46" s="235">
        <f t="shared" si="18"/>
        <v>17</v>
      </c>
      <c r="AN46" s="235">
        <f t="shared" si="102"/>
        <v>12</v>
      </c>
      <c r="AO46" s="235">
        <f t="shared" si="103"/>
        <v>5</v>
      </c>
      <c r="AP46" s="235">
        <f t="shared" si="20"/>
        <v>3</v>
      </c>
      <c r="AQ46" s="97">
        <v>3</v>
      </c>
      <c r="AR46" s="97"/>
      <c r="AS46" s="235">
        <f t="shared" si="21"/>
        <v>4</v>
      </c>
      <c r="AT46" s="97">
        <v>2</v>
      </c>
      <c r="AU46" s="97">
        <v>2</v>
      </c>
      <c r="AV46" s="235">
        <f t="shared" si="23"/>
        <v>10</v>
      </c>
      <c r="AW46" s="97">
        <v>7</v>
      </c>
      <c r="AX46" s="97">
        <v>3</v>
      </c>
    </row>
    <row r="47" spans="1:50" s="4" customFormat="1" ht="13.5" customHeight="1">
      <c r="A47" s="51" t="s">
        <v>63</v>
      </c>
      <c r="B47" s="47">
        <v>33</v>
      </c>
      <c r="C47" s="235">
        <f t="shared" si="0"/>
        <v>119</v>
      </c>
      <c r="D47" s="235">
        <f t="shared" si="96"/>
        <v>68</v>
      </c>
      <c r="E47" s="235">
        <f t="shared" si="97"/>
        <v>51</v>
      </c>
      <c r="F47" s="235">
        <f t="shared" si="2"/>
        <v>29</v>
      </c>
      <c r="G47" s="235">
        <f t="shared" si="98"/>
        <v>22</v>
      </c>
      <c r="H47" s="235">
        <f t="shared" si="99"/>
        <v>7</v>
      </c>
      <c r="I47" s="235">
        <f t="shared" si="3"/>
        <v>6</v>
      </c>
      <c r="J47" s="97">
        <v>6</v>
      </c>
      <c r="K47" s="97"/>
      <c r="L47" s="235">
        <f t="shared" si="5"/>
        <v>1</v>
      </c>
      <c r="M47" s="97">
        <v>1</v>
      </c>
      <c r="N47" s="97"/>
      <c r="O47" s="235">
        <f t="shared" si="6"/>
        <v>6</v>
      </c>
      <c r="P47" s="97">
        <v>3</v>
      </c>
      <c r="Q47" s="97">
        <v>3</v>
      </c>
      <c r="R47" s="235">
        <f t="shared" si="8"/>
        <v>5</v>
      </c>
      <c r="S47" s="97">
        <v>3</v>
      </c>
      <c r="T47" s="97">
        <v>2</v>
      </c>
      <c r="U47" s="235">
        <f t="shared" si="9"/>
        <v>11</v>
      </c>
      <c r="V47" s="97">
        <v>9</v>
      </c>
      <c r="W47" s="97">
        <v>2</v>
      </c>
      <c r="X47" s="235">
        <f t="shared" si="11"/>
        <v>48</v>
      </c>
      <c r="Y47" s="235">
        <f t="shared" si="100"/>
        <v>29</v>
      </c>
      <c r="Z47" s="235">
        <f t="shared" si="101"/>
        <v>19</v>
      </c>
      <c r="AA47" s="235">
        <f t="shared" si="12"/>
        <v>11</v>
      </c>
      <c r="AB47" s="97">
        <v>7</v>
      </c>
      <c r="AC47" s="97">
        <v>4</v>
      </c>
      <c r="AD47" s="235">
        <f t="shared" si="14"/>
        <v>7</v>
      </c>
      <c r="AE47" s="97">
        <v>6</v>
      </c>
      <c r="AF47" s="97">
        <v>1</v>
      </c>
      <c r="AG47" s="235">
        <f t="shared" si="15"/>
        <v>23</v>
      </c>
      <c r="AH47" s="97">
        <v>12</v>
      </c>
      <c r="AI47" s="97">
        <v>11</v>
      </c>
      <c r="AJ47" s="235">
        <f t="shared" si="17"/>
        <v>7</v>
      </c>
      <c r="AK47" s="97">
        <v>4</v>
      </c>
      <c r="AL47" s="97">
        <v>3</v>
      </c>
      <c r="AM47" s="235">
        <f t="shared" si="18"/>
        <v>42</v>
      </c>
      <c r="AN47" s="235">
        <f t="shared" si="102"/>
        <v>17</v>
      </c>
      <c r="AO47" s="235">
        <f t="shared" si="103"/>
        <v>25</v>
      </c>
      <c r="AP47" s="235">
        <f t="shared" si="20"/>
        <v>20</v>
      </c>
      <c r="AQ47" s="97">
        <v>8</v>
      </c>
      <c r="AR47" s="97">
        <v>12</v>
      </c>
      <c r="AS47" s="235">
        <f t="shared" si="21"/>
        <v>10</v>
      </c>
      <c r="AT47" s="97">
        <v>5</v>
      </c>
      <c r="AU47" s="97">
        <v>5</v>
      </c>
      <c r="AV47" s="235">
        <f t="shared" si="23"/>
        <v>12</v>
      </c>
      <c r="AW47" s="97">
        <v>4</v>
      </c>
      <c r="AX47" s="97">
        <v>8</v>
      </c>
    </row>
    <row r="48" spans="1:50" s="4" customFormat="1" ht="13.5" customHeight="1">
      <c r="A48" s="51" t="s">
        <v>64</v>
      </c>
      <c r="B48" s="47">
        <v>34</v>
      </c>
      <c r="C48" s="235">
        <f t="shared" si="0"/>
        <v>83</v>
      </c>
      <c r="D48" s="235">
        <f t="shared" si="96"/>
        <v>65</v>
      </c>
      <c r="E48" s="235">
        <f t="shared" si="97"/>
        <v>18</v>
      </c>
      <c r="F48" s="235">
        <f t="shared" si="2"/>
        <v>8</v>
      </c>
      <c r="G48" s="235">
        <f t="shared" si="98"/>
        <v>6</v>
      </c>
      <c r="H48" s="235">
        <f t="shared" si="99"/>
        <v>2</v>
      </c>
      <c r="I48" s="235">
        <f t="shared" si="3"/>
        <v>0</v>
      </c>
      <c r="J48" s="97"/>
      <c r="K48" s="97"/>
      <c r="L48" s="235">
        <f t="shared" si="5"/>
        <v>2</v>
      </c>
      <c r="M48" s="97">
        <v>1</v>
      </c>
      <c r="N48" s="97">
        <v>1</v>
      </c>
      <c r="O48" s="235">
        <f t="shared" si="6"/>
        <v>0</v>
      </c>
      <c r="P48" s="97"/>
      <c r="Q48" s="97"/>
      <c r="R48" s="235">
        <f t="shared" si="8"/>
        <v>2</v>
      </c>
      <c r="S48" s="97">
        <v>1</v>
      </c>
      <c r="T48" s="97">
        <v>1</v>
      </c>
      <c r="U48" s="235">
        <f t="shared" si="9"/>
        <v>4</v>
      </c>
      <c r="V48" s="97">
        <v>4</v>
      </c>
      <c r="W48" s="97"/>
      <c r="X48" s="235">
        <f t="shared" si="11"/>
        <v>34</v>
      </c>
      <c r="Y48" s="235">
        <f t="shared" si="100"/>
        <v>28</v>
      </c>
      <c r="Z48" s="235">
        <f t="shared" si="101"/>
        <v>6</v>
      </c>
      <c r="AA48" s="235">
        <f t="shared" si="12"/>
        <v>10</v>
      </c>
      <c r="AB48" s="97">
        <v>7</v>
      </c>
      <c r="AC48" s="97">
        <v>3</v>
      </c>
      <c r="AD48" s="235">
        <f t="shared" si="14"/>
        <v>5</v>
      </c>
      <c r="AE48" s="97">
        <v>5</v>
      </c>
      <c r="AF48" s="97"/>
      <c r="AG48" s="235">
        <f t="shared" si="15"/>
        <v>6</v>
      </c>
      <c r="AH48" s="97">
        <v>4</v>
      </c>
      <c r="AI48" s="97">
        <v>2</v>
      </c>
      <c r="AJ48" s="235">
        <f t="shared" si="17"/>
        <v>13</v>
      </c>
      <c r="AK48" s="97">
        <v>12</v>
      </c>
      <c r="AL48" s="97">
        <v>1</v>
      </c>
      <c r="AM48" s="235">
        <f t="shared" si="18"/>
        <v>41</v>
      </c>
      <c r="AN48" s="235">
        <f t="shared" si="102"/>
        <v>31</v>
      </c>
      <c r="AO48" s="235">
        <f t="shared" si="103"/>
        <v>10</v>
      </c>
      <c r="AP48" s="235">
        <f t="shared" si="20"/>
        <v>8</v>
      </c>
      <c r="AQ48" s="97">
        <v>8</v>
      </c>
      <c r="AR48" s="97"/>
      <c r="AS48" s="235">
        <f t="shared" si="21"/>
        <v>8</v>
      </c>
      <c r="AT48" s="97">
        <v>7</v>
      </c>
      <c r="AU48" s="97">
        <v>1</v>
      </c>
      <c r="AV48" s="235">
        <f t="shared" si="23"/>
        <v>25</v>
      </c>
      <c r="AW48" s="97">
        <v>16</v>
      </c>
      <c r="AX48" s="97">
        <v>9</v>
      </c>
    </row>
    <row r="49" spans="1:50" s="4" customFormat="1" ht="13.5" customHeight="1">
      <c r="A49" s="51" t="s">
        <v>65</v>
      </c>
      <c r="B49" s="47">
        <v>35</v>
      </c>
      <c r="C49" s="235">
        <f t="shared" si="0"/>
        <v>43</v>
      </c>
      <c r="D49" s="235">
        <f t="shared" si="96"/>
        <v>29</v>
      </c>
      <c r="E49" s="235">
        <f t="shared" si="97"/>
        <v>14</v>
      </c>
      <c r="F49" s="235">
        <f t="shared" si="2"/>
        <v>11</v>
      </c>
      <c r="G49" s="235">
        <f t="shared" si="98"/>
        <v>10</v>
      </c>
      <c r="H49" s="235">
        <f t="shared" si="99"/>
        <v>1</v>
      </c>
      <c r="I49" s="235">
        <f t="shared" si="3"/>
        <v>0</v>
      </c>
      <c r="J49" s="97"/>
      <c r="K49" s="97"/>
      <c r="L49" s="235">
        <f t="shared" si="5"/>
        <v>5</v>
      </c>
      <c r="M49" s="97">
        <v>5</v>
      </c>
      <c r="N49" s="97"/>
      <c r="O49" s="235">
        <f t="shared" si="6"/>
        <v>4</v>
      </c>
      <c r="P49" s="97">
        <v>4</v>
      </c>
      <c r="Q49" s="97"/>
      <c r="R49" s="235">
        <f t="shared" si="8"/>
        <v>0</v>
      </c>
      <c r="S49" s="97"/>
      <c r="T49" s="97"/>
      <c r="U49" s="235">
        <f t="shared" si="9"/>
        <v>2</v>
      </c>
      <c r="V49" s="97">
        <v>1</v>
      </c>
      <c r="W49" s="97">
        <v>1</v>
      </c>
      <c r="X49" s="235">
        <f t="shared" si="11"/>
        <v>20</v>
      </c>
      <c r="Y49" s="235">
        <f t="shared" si="100"/>
        <v>13</v>
      </c>
      <c r="Z49" s="235">
        <f t="shared" si="101"/>
        <v>7</v>
      </c>
      <c r="AA49" s="235">
        <f t="shared" si="12"/>
        <v>5</v>
      </c>
      <c r="AB49" s="97">
        <v>3</v>
      </c>
      <c r="AC49" s="97">
        <v>2</v>
      </c>
      <c r="AD49" s="235">
        <f t="shared" si="14"/>
        <v>5</v>
      </c>
      <c r="AE49" s="97">
        <v>3</v>
      </c>
      <c r="AF49" s="97">
        <v>2</v>
      </c>
      <c r="AG49" s="235">
        <f t="shared" si="15"/>
        <v>4</v>
      </c>
      <c r="AH49" s="97">
        <v>3</v>
      </c>
      <c r="AI49" s="97">
        <v>1</v>
      </c>
      <c r="AJ49" s="235">
        <f t="shared" si="17"/>
        <v>6</v>
      </c>
      <c r="AK49" s="97">
        <v>4</v>
      </c>
      <c r="AL49" s="97">
        <v>2</v>
      </c>
      <c r="AM49" s="235">
        <f t="shared" si="18"/>
        <v>12</v>
      </c>
      <c r="AN49" s="235">
        <f t="shared" si="102"/>
        <v>6</v>
      </c>
      <c r="AO49" s="235">
        <f t="shared" si="103"/>
        <v>6</v>
      </c>
      <c r="AP49" s="235">
        <f t="shared" si="20"/>
        <v>2</v>
      </c>
      <c r="AQ49" s="97">
        <v>1</v>
      </c>
      <c r="AR49" s="97">
        <v>1</v>
      </c>
      <c r="AS49" s="235">
        <f t="shared" si="21"/>
        <v>3</v>
      </c>
      <c r="AT49" s="97">
        <v>1</v>
      </c>
      <c r="AU49" s="97">
        <v>2</v>
      </c>
      <c r="AV49" s="235">
        <f t="shared" si="23"/>
        <v>7</v>
      </c>
      <c r="AW49" s="97">
        <v>4</v>
      </c>
      <c r="AX49" s="97">
        <v>3</v>
      </c>
    </row>
    <row r="50" spans="1:50" s="4" customFormat="1" ht="13.5" customHeight="1">
      <c r="A50" s="51" t="s">
        <v>66</v>
      </c>
      <c r="B50" s="47">
        <v>36</v>
      </c>
      <c r="C50" s="235">
        <f t="shared" si="0"/>
        <v>49</v>
      </c>
      <c r="D50" s="235">
        <f t="shared" si="96"/>
        <v>34</v>
      </c>
      <c r="E50" s="235">
        <f t="shared" si="97"/>
        <v>15</v>
      </c>
      <c r="F50" s="235">
        <f t="shared" si="2"/>
        <v>1</v>
      </c>
      <c r="G50" s="235">
        <f t="shared" si="98"/>
        <v>1</v>
      </c>
      <c r="H50" s="235">
        <f t="shared" si="99"/>
        <v>0</v>
      </c>
      <c r="I50" s="235">
        <f t="shared" si="3"/>
        <v>0</v>
      </c>
      <c r="J50" s="97"/>
      <c r="K50" s="97"/>
      <c r="L50" s="235">
        <f t="shared" si="5"/>
        <v>0</v>
      </c>
      <c r="M50" s="97"/>
      <c r="N50" s="97"/>
      <c r="O50" s="235">
        <f t="shared" si="6"/>
        <v>0</v>
      </c>
      <c r="P50" s="97"/>
      <c r="Q50" s="97"/>
      <c r="R50" s="235">
        <f t="shared" si="8"/>
        <v>1</v>
      </c>
      <c r="S50" s="97">
        <v>1</v>
      </c>
      <c r="T50" s="97"/>
      <c r="U50" s="235">
        <f t="shared" si="9"/>
        <v>0</v>
      </c>
      <c r="V50" s="97"/>
      <c r="W50" s="97"/>
      <c r="X50" s="235">
        <f t="shared" si="11"/>
        <v>17</v>
      </c>
      <c r="Y50" s="235">
        <f t="shared" si="100"/>
        <v>12</v>
      </c>
      <c r="Z50" s="235">
        <f t="shared" si="101"/>
        <v>5</v>
      </c>
      <c r="AA50" s="235">
        <f t="shared" si="12"/>
        <v>1</v>
      </c>
      <c r="AB50" s="97">
        <v>1</v>
      </c>
      <c r="AC50" s="97"/>
      <c r="AD50" s="235">
        <f t="shared" si="14"/>
        <v>6</v>
      </c>
      <c r="AE50" s="97">
        <v>4</v>
      </c>
      <c r="AF50" s="97">
        <v>2</v>
      </c>
      <c r="AG50" s="235">
        <f t="shared" si="15"/>
        <v>6</v>
      </c>
      <c r="AH50" s="97">
        <v>4</v>
      </c>
      <c r="AI50" s="97">
        <v>2</v>
      </c>
      <c r="AJ50" s="235">
        <f t="shared" si="17"/>
        <v>4</v>
      </c>
      <c r="AK50" s="97">
        <v>3</v>
      </c>
      <c r="AL50" s="97">
        <v>1</v>
      </c>
      <c r="AM50" s="235">
        <f t="shared" si="18"/>
        <v>31</v>
      </c>
      <c r="AN50" s="235">
        <f t="shared" si="102"/>
        <v>21</v>
      </c>
      <c r="AO50" s="235">
        <f t="shared" si="103"/>
        <v>10</v>
      </c>
      <c r="AP50" s="235">
        <f t="shared" si="20"/>
        <v>4</v>
      </c>
      <c r="AQ50" s="97">
        <v>2</v>
      </c>
      <c r="AR50" s="97">
        <v>2</v>
      </c>
      <c r="AS50" s="235">
        <f t="shared" si="21"/>
        <v>11</v>
      </c>
      <c r="AT50" s="97">
        <v>8</v>
      </c>
      <c r="AU50" s="97">
        <v>3</v>
      </c>
      <c r="AV50" s="235">
        <f t="shared" si="23"/>
        <v>16</v>
      </c>
      <c r="AW50" s="237">
        <v>11</v>
      </c>
      <c r="AX50" s="97">
        <v>5</v>
      </c>
    </row>
    <row r="51" spans="1:50" s="4" customFormat="1" ht="13.5" customHeight="1">
      <c r="A51" s="53" t="s">
        <v>67</v>
      </c>
      <c r="B51" s="47">
        <v>37</v>
      </c>
      <c r="C51" s="235">
        <f t="shared" si="0"/>
        <v>0</v>
      </c>
      <c r="D51" s="235">
        <f t="shared" si="96"/>
        <v>0</v>
      </c>
      <c r="E51" s="235">
        <f t="shared" si="97"/>
        <v>0</v>
      </c>
      <c r="F51" s="235">
        <f t="shared" si="2"/>
        <v>0</v>
      </c>
      <c r="G51" s="235">
        <f t="shared" si="98"/>
        <v>0</v>
      </c>
      <c r="H51" s="235">
        <f t="shared" si="99"/>
        <v>0</v>
      </c>
      <c r="I51" s="235">
        <f t="shared" si="3"/>
        <v>0</v>
      </c>
      <c r="J51" s="97"/>
      <c r="K51" s="97"/>
      <c r="L51" s="235">
        <f t="shared" si="5"/>
        <v>0</v>
      </c>
      <c r="M51" s="97"/>
      <c r="N51" s="97"/>
      <c r="O51" s="235">
        <f t="shared" si="6"/>
        <v>0</v>
      </c>
      <c r="P51" s="97"/>
      <c r="Q51" s="97"/>
      <c r="R51" s="235">
        <f t="shared" si="8"/>
        <v>0</v>
      </c>
      <c r="S51" s="97"/>
      <c r="T51" s="97"/>
      <c r="U51" s="235">
        <f t="shared" si="9"/>
        <v>0</v>
      </c>
      <c r="V51" s="97"/>
      <c r="W51" s="97"/>
      <c r="X51" s="235">
        <f t="shared" si="11"/>
        <v>0</v>
      </c>
      <c r="Y51" s="235">
        <f t="shared" si="100"/>
        <v>0</v>
      </c>
      <c r="Z51" s="235">
        <f t="shared" si="101"/>
        <v>0</v>
      </c>
      <c r="AA51" s="235">
        <f t="shared" si="12"/>
        <v>0</v>
      </c>
      <c r="AB51" s="97"/>
      <c r="AC51" s="97"/>
      <c r="AD51" s="235">
        <f t="shared" si="14"/>
        <v>0</v>
      </c>
      <c r="AE51" s="97"/>
      <c r="AF51" s="97"/>
      <c r="AG51" s="235">
        <f t="shared" si="15"/>
        <v>0</v>
      </c>
      <c r="AH51" s="97"/>
      <c r="AI51" s="97"/>
      <c r="AJ51" s="235">
        <f t="shared" si="17"/>
        <v>0</v>
      </c>
      <c r="AK51" s="97"/>
      <c r="AL51" s="97"/>
      <c r="AM51" s="235">
        <f t="shared" si="18"/>
        <v>0</v>
      </c>
      <c r="AN51" s="235">
        <f t="shared" si="102"/>
        <v>0</v>
      </c>
      <c r="AO51" s="235">
        <f t="shared" si="103"/>
        <v>0</v>
      </c>
      <c r="AP51" s="235">
        <f t="shared" si="20"/>
        <v>0</v>
      </c>
      <c r="AQ51" s="97"/>
      <c r="AR51" s="97"/>
      <c r="AS51" s="235">
        <f t="shared" si="21"/>
        <v>0</v>
      </c>
      <c r="AT51" s="97"/>
      <c r="AU51" s="97"/>
      <c r="AV51" s="235">
        <f t="shared" si="23"/>
        <v>0</v>
      </c>
      <c r="AW51" s="237"/>
      <c r="AX51" s="97"/>
    </row>
    <row r="52" spans="1:50" s="4" customFormat="1" ht="13.5" customHeight="1">
      <c r="A52" s="53" t="s">
        <v>68</v>
      </c>
      <c r="B52" s="47">
        <v>38</v>
      </c>
      <c r="C52" s="235">
        <f t="shared" si="0"/>
        <v>4417</v>
      </c>
      <c r="D52" s="235">
        <f t="shared" si="96"/>
        <v>3336</v>
      </c>
      <c r="E52" s="235">
        <f t="shared" si="97"/>
        <v>1081</v>
      </c>
      <c r="F52" s="235">
        <f t="shared" si="2"/>
        <v>477</v>
      </c>
      <c r="G52" s="235">
        <f t="shared" si="98"/>
        <v>334</v>
      </c>
      <c r="H52" s="235">
        <f t="shared" si="99"/>
        <v>143</v>
      </c>
      <c r="I52" s="235">
        <f t="shared" si="3"/>
        <v>36</v>
      </c>
      <c r="J52" s="97">
        <v>23</v>
      </c>
      <c r="K52" s="97">
        <v>13</v>
      </c>
      <c r="L52" s="235">
        <f t="shared" si="5"/>
        <v>119</v>
      </c>
      <c r="M52" s="97">
        <v>89</v>
      </c>
      <c r="N52" s="97">
        <v>30</v>
      </c>
      <c r="O52" s="235">
        <f t="shared" si="6"/>
        <v>82</v>
      </c>
      <c r="P52" s="97">
        <v>58</v>
      </c>
      <c r="Q52" s="97">
        <v>24</v>
      </c>
      <c r="R52" s="235">
        <f t="shared" si="8"/>
        <v>102</v>
      </c>
      <c r="S52" s="97">
        <v>68</v>
      </c>
      <c r="T52" s="97">
        <v>34</v>
      </c>
      <c r="U52" s="235">
        <f t="shared" si="9"/>
        <v>138</v>
      </c>
      <c r="V52" s="97">
        <v>96</v>
      </c>
      <c r="W52" s="97">
        <v>42</v>
      </c>
      <c r="X52" s="235">
        <f t="shared" si="11"/>
        <v>1606</v>
      </c>
      <c r="Y52" s="235">
        <f t="shared" si="100"/>
        <v>1205</v>
      </c>
      <c r="Z52" s="235">
        <f t="shared" si="101"/>
        <v>401</v>
      </c>
      <c r="AA52" s="235">
        <f t="shared" si="12"/>
        <v>209</v>
      </c>
      <c r="AB52" s="97">
        <v>148</v>
      </c>
      <c r="AC52" s="97">
        <v>61</v>
      </c>
      <c r="AD52" s="235">
        <f t="shared" si="14"/>
        <v>346</v>
      </c>
      <c r="AE52" s="97">
        <v>262</v>
      </c>
      <c r="AF52" s="97">
        <v>84</v>
      </c>
      <c r="AG52" s="235">
        <f t="shared" si="15"/>
        <v>414</v>
      </c>
      <c r="AH52" s="97">
        <v>285</v>
      </c>
      <c r="AI52" s="97">
        <v>129</v>
      </c>
      <c r="AJ52" s="235">
        <f t="shared" si="17"/>
        <v>637</v>
      </c>
      <c r="AK52" s="97">
        <v>510</v>
      </c>
      <c r="AL52" s="97">
        <v>127</v>
      </c>
      <c r="AM52" s="235">
        <f t="shared" si="18"/>
        <v>2334</v>
      </c>
      <c r="AN52" s="235">
        <f t="shared" si="102"/>
        <v>1797</v>
      </c>
      <c r="AO52" s="235">
        <f t="shared" si="103"/>
        <v>537</v>
      </c>
      <c r="AP52" s="235">
        <f t="shared" si="20"/>
        <v>629</v>
      </c>
      <c r="AQ52" s="97">
        <v>493</v>
      </c>
      <c r="AR52" s="97">
        <v>136</v>
      </c>
      <c r="AS52" s="235">
        <f t="shared" si="21"/>
        <v>781</v>
      </c>
      <c r="AT52" s="97">
        <v>605</v>
      </c>
      <c r="AU52" s="97">
        <v>176</v>
      </c>
      <c r="AV52" s="235">
        <f t="shared" si="23"/>
        <v>924</v>
      </c>
      <c r="AW52" s="237">
        <v>699</v>
      </c>
      <c r="AX52" s="97">
        <v>225</v>
      </c>
    </row>
    <row r="53" spans="1:50" s="4" customFormat="1" ht="13.5" customHeight="1">
      <c r="A53" s="53" t="s">
        <v>69</v>
      </c>
      <c r="B53" s="47">
        <v>39</v>
      </c>
      <c r="C53" s="235">
        <f t="shared" si="0"/>
        <v>5</v>
      </c>
      <c r="D53" s="235">
        <f t="shared" si="96"/>
        <v>2</v>
      </c>
      <c r="E53" s="235">
        <f t="shared" si="97"/>
        <v>3</v>
      </c>
      <c r="F53" s="235">
        <f t="shared" si="2"/>
        <v>0</v>
      </c>
      <c r="G53" s="235">
        <f t="shared" si="98"/>
        <v>0</v>
      </c>
      <c r="H53" s="235">
        <f t="shared" si="99"/>
        <v>0</v>
      </c>
      <c r="I53" s="235">
        <f t="shared" si="3"/>
        <v>0</v>
      </c>
      <c r="J53" s="97"/>
      <c r="K53" s="97"/>
      <c r="L53" s="235">
        <f t="shared" si="5"/>
        <v>0</v>
      </c>
      <c r="M53" s="97"/>
      <c r="N53" s="97"/>
      <c r="O53" s="235">
        <f t="shared" si="6"/>
        <v>0</v>
      </c>
      <c r="P53" s="97"/>
      <c r="Q53" s="97"/>
      <c r="R53" s="235">
        <f t="shared" si="8"/>
        <v>0</v>
      </c>
      <c r="S53" s="97"/>
      <c r="T53" s="97"/>
      <c r="U53" s="235">
        <f t="shared" si="9"/>
        <v>0</v>
      </c>
      <c r="V53" s="97"/>
      <c r="W53" s="97"/>
      <c r="X53" s="235">
        <f t="shared" si="11"/>
        <v>0</v>
      </c>
      <c r="Y53" s="235">
        <f t="shared" si="100"/>
        <v>0</v>
      </c>
      <c r="Z53" s="235">
        <f t="shared" si="101"/>
        <v>0</v>
      </c>
      <c r="AA53" s="235">
        <f t="shared" si="12"/>
        <v>0</v>
      </c>
      <c r="AB53" s="97"/>
      <c r="AC53" s="97"/>
      <c r="AD53" s="235">
        <f t="shared" si="14"/>
        <v>0</v>
      </c>
      <c r="AE53" s="97"/>
      <c r="AF53" s="97"/>
      <c r="AG53" s="235">
        <f t="shared" si="15"/>
        <v>0</v>
      </c>
      <c r="AH53" s="97"/>
      <c r="AI53" s="97"/>
      <c r="AJ53" s="235">
        <f t="shared" si="17"/>
        <v>0</v>
      </c>
      <c r="AK53" s="97"/>
      <c r="AL53" s="97"/>
      <c r="AM53" s="235">
        <f t="shared" si="18"/>
        <v>5</v>
      </c>
      <c r="AN53" s="235">
        <f t="shared" si="102"/>
        <v>2</v>
      </c>
      <c r="AO53" s="235">
        <f t="shared" si="103"/>
        <v>3</v>
      </c>
      <c r="AP53" s="235">
        <f t="shared" si="20"/>
        <v>0</v>
      </c>
      <c r="AQ53" s="97"/>
      <c r="AR53" s="97"/>
      <c r="AS53" s="235">
        <f t="shared" si="21"/>
        <v>0</v>
      </c>
      <c r="AT53" s="97"/>
      <c r="AU53" s="97"/>
      <c r="AV53" s="235">
        <f t="shared" si="23"/>
        <v>5</v>
      </c>
      <c r="AW53" s="237">
        <v>2</v>
      </c>
      <c r="AX53" s="97">
        <v>3</v>
      </c>
    </row>
    <row r="54" spans="1:50" s="101" customFormat="1" ht="14.25" customHeight="1">
      <c r="A54" s="344" t="s">
        <v>70</v>
      </c>
      <c r="B54" s="344"/>
      <c r="C54" s="54" t="s">
        <v>265</v>
      </c>
      <c r="D54" s="55"/>
      <c r="E54" s="56"/>
      <c r="F54" s="56"/>
      <c r="G54" s="56"/>
      <c r="H54" s="56"/>
      <c r="I54" s="56"/>
      <c r="J54" s="56"/>
      <c r="K54" s="57"/>
      <c r="L54" s="57"/>
      <c r="M54" s="57"/>
      <c r="N54" s="57"/>
      <c r="O54" s="63"/>
      <c r="P54" s="128"/>
      <c r="Q54" s="128"/>
      <c r="R54" s="6"/>
      <c r="S54" s="6"/>
    </row>
    <row r="55" spans="1:50" s="101" customFormat="1" ht="27" customHeight="1">
      <c r="A55" s="344"/>
      <c r="B55" s="344"/>
      <c r="C55" s="302" t="s">
        <v>271</v>
      </c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2"/>
      <c r="V55" s="302"/>
    </row>
    <row r="56" spans="1:50" s="101" customFormat="1" ht="20.25" customHeight="1">
      <c r="A56" s="344"/>
      <c r="B56" s="344"/>
      <c r="C56" s="54"/>
      <c r="D56" s="55"/>
      <c r="E56" s="56"/>
      <c r="F56" s="56"/>
      <c r="G56" s="56"/>
      <c r="H56" s="56"/>
      <c r="I56" s="56"/>
      <c r="J56" s="56"/>
      <c r="K56" s="57"/>
      <c r="L56" s="57"/>
      <c r="M56" s="57"/>
      <c r="N56" s="57"/>
      <c r="O56" s="63"/>
      <c r="P56" s="56"/>
      <c r="Q56" s="5"/>
      <c r="R56" s="6"/>
      <c r="S56" s="6"/>
    </row>
    <row r="57" spans="1:50" ht="12" customHeight="1">
      <c r="A57" s="344"/>
      <c r="B57" s="344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63"/>
    </row>
    <row r="58" spans="1:50" ht="12" customHeight="1">
      <c r="T58" s="6"/>
    </row>
    <row r="59" spans="1:50" ht="13.5" customHeight="1">
      <c r="T59" s="6"/>
      <c r="U59" s="6"/>
      <c r="V59" s="6"/>
    </row>
    <row r="60" spans="1:50" ht="18" customHeight="1">
      <c r="A60" s="60"/>
      <c r="B60" s="57"/>
      <c r="C60" s="6"/>
      <c r="D60" s="56"/>
      <c r="E60" s="56"/>
      <c r="G60" s="56"/>
      <c r="H60" s="55"/>
      <c r="K60" s="55"/>
      <c r="M60" s="55"/>
      <c r="N60" s="55"/>
      <c r="P60" s="56"/>
      <c r="Q60" s="56"/>
      <c r="R60" s="6"/>
      <c r="S60" s="6"/>
      <c r="T60" s="6"/>
      <c r="U60" s="6"/>
      <c r="V60" s="6"/>
      <c r="W60" s="6"/>
    </row>
    <row r="61" spans="1:50">
      <c r="C61" s="6"/>
      <c r="D61" s="56"/>
      <c r="E61" s="56"/>
      <c r="G61" s="56"/>
      <c r="H61" s="6"/>
      <c r="I61" s="6"/>
      <c r="K61" s="6"/>
      <c r="L61" s="6"/>
      <c r="M61" s="6"/>
      <c r="N61" s="6"/>
      <c r="O61" s="6"/>
      <c r="P61" s="56"/>
      <c r="Q61" s="56"/>
      <c r="R61" s="6"/>
      <c r="S61" s="6"/>
      <c r="T61" s="6"/>
      <c r="U61" s="6"/>
      <c r="V61" s="231"/>
      <c r="W61" s="231"/>
      <c r="X61" s="6"/>
      <c r="Y61" s="6"/>
      <c r="Z61" s="6"/>
      <c r="AA61" s="6"/>
      <c r="AB61" s="6"/>
      <c r="AC61" s="6"/>
      <c r="AE61" s="6"/>
      <c r="AF61" s="231"/>
      <c r="AG61" s="231"/>
      <c r="AH61" s="128"/>
      <c r="AI61" s="128"/>
    </row>
    <row r="62" spans="1:50" ht="11.25" customHeight="1">
      <c r="A62" s="232"/>
      <c r="C62" s="6"/>
      <c r="D62" s="56"/>
      <c r="E62" s="56"/>
      <c r="F62" s="56"/>
      <c r="G62" s="56"/>
      <c r="H62" s="6"/>
      <c r="I62" s="6"/>
      <c r="J62" s="6"/>
      <c r="K62" s="6"/>
      <c r="L62" s="6"/>
      <c r="M62" s="6"/>
      <c r="N62" s="6"/>
      <c r="O62" s="6"/>
      <c r="P62" s="56"/>
      <c r="Q62" s="56"/>
      <c r="R62" s="6"/>
      <c r="S62" s="6"/>
      <c r="T62" s="6"/>
      <c r="U62" s="6"/>
      <c r="V62" s="231"/>
      <c r="W62" s="231"/>
      <c r="X62" s="6"/>
      <c r="Y62" s="6"/>
      <c r="Z62" s="6"/>
      <c r="AA62" s="6"/>
      <c r="AB62" s="6"/>
      <c r="AC62" s="6"/>
      <c r="AD62" s="6"/>
      <c r="AE62" s="6"/>
      <c r="AF62" s="231"/>
      <c r="AG62" s="231"/>
      <c r="AH62" s="128"/>
      <c r="AI62" s="128"/>
    </row>
    <row r="63" spans="1:50" ht="11.25" customHeight="1">
      <c r="A63" s="232"/>
      <c r="C63" s="6"/>
      <c r="D63" s="56"/>
      <c r="E63" s="56"/>
      <c r="F63" s="56"/>
      <c r="G63" s="56"/>
      <c r="H63" s="6"/>
      <c r="I63" s="6"/>
      <c r="K63" s="6"/>
      <c r="L63" s="6"/>
      <c r="M63" s="6"/>
      <c r="N63" s="6"/>
      <c r="O63" s="6"/>
      <c r="P63" s="56"/>
      <c r="Q63" s="56"/>
      <c r="R63" s="6"/>
      <c r="S63" s="6"/>
      <c r="T63" s="6"/>
      <c r="U63" s="6"/>
      <c r="V63" s="231"/>
      <c r="W63" s="231"/>
      <c r="X63" s="6"/>
      <c r="Y63" s="6"/>
      <c r="Z63" s="6"/>
      <c r="AA63" s="6"/>
      <c r="AE63" s="6"/>
      <c r="AF63" s="231"/>
      <c r="AG63" s="231"/>
      <c r="AH63" s="128"/>
      <c r="AI63" s="128"/>
    </row>
    <row r="64" spans="1:50" ht="11.25" customHeight="1">
      <c r="A64" s="232"/>
      <c r="C64" s="6"/>
      <c r="D64" s="56"/>
      <c r="E64" s="56"/>
      <c r="F64" s="56"/>
      <c r="G64" s="56"/>
      <c r="H64" s="6"/>
      <c r="I64" s="6"/>
      <c r="J64" s="6"/>
      <c r="K64" s="6"/>
      <c r="L64" s="6"/>
      <c r="M64" s="6"/>
      <c r="N64" s="6"/>
      <c r="O64" s="6"/>
      <c r="P64" s="56"/>
      <c r="Q64" s="56"/>
      <c r="R64" s="6"/>
      <c r="S64" s="6"/>
      <c r="T64" s="6"/>
      <c r="U64" s="6"/>
      <c r="V64" s="231"/>
      <c r="W64" s="231"/>
      <c r="X64" s="6"/>
      <c r="Y64" s="6"/>
      <c r="Z64" s="6"/>
      <c r="AA64" s="6"/>
      <c r="AB64" s="6"/>
      <c r="AC64" s="6"/>
      <c r="AE64" s="6"/>
      <c r="AF64" s="231"/>
      <c r="AG64" s="231"/>
      <c r="AH64" s="128"/>
      <c r="AI64" s="128"/>
    </row>
    <row r="65" spans="1:81" ht="11.25" customHeight="1">
      <c r="A65" s="232"/>
      <c r="C65" s="6"/>
      <c r="D65" s="56"/>
      <c r="E65" s="56"/>
      <c r="F65" s="56"/>
      <c r="G65" s="56"/>
      <c r="H65" s="6"/>
      <c r="I65" s="6"/>
      <c r="J65" s="6"/>
      <c r="K65" s="6"/>
      <c r="L65" s="6"/>
      <c r="M65" s="6"/>
      <c r="N65" s="6"/>
      <c r="O65" s="6"/>
      <c r="P65" s="56"/>
      <c r="Q65" s="56"/>
      <c r="R65" s="6"/>
      <c r="S65" s="6"/>
      <c r="T65" s="6"/>
      <c r="U65" s="6"/>
      <c r="V65" s="231"/>
      <c r="W65" s="231"/>
      <c r="X65" s="6"/>
      <c r="Y65" s="6"/>
      <c r="Z65" s="6"/>
      <c r="AA65" s="6"/>
      <c r="AB65" s="6"/>
      <c r="AC65" s="6"/>
      <c r="AD65" s="6"/>
      <c r="AE65" s="6"/>
      <c r="AF65" s="231"/>
      <c r="AG65" s="231"/>
      <c r="AH65" s="128"/>
      <c r="AI65" s="128"/>
    </row>
    <row r="66" spans="1:81" ht="11.25" customHeight="1">
      <c r="A66" s="232"/>
      <c r="C66" s="6"/>
      <c r="D66" s="56"/>
      <c r="E66" s="56"/>
      <c r="F66" s="56"/>
      <c r="G66" s="56"/>
      <c r="H66" s="6"/>
      <c r="I66" s="6"/>
      <c r="K66" s="6"/>
      <c r="L66" s="6"/>
      <c r="M66" s="6"/>
      <c r="N66" s="6"/>
      <c r="O66" s="6"/>
      <c r="P66" s="56"/>
      <c r="Q66" s="56"/>
      <c r="R66" s="6"/>
      <c r="S66" s="6"/>
      <c r="T66" s="6"/>
      <c r="U66" s="6"/>
      <c r="V66" s="231"/>
      <c r="W66" s="231"/>
      <c r="X66" s="6"/>
      <c r="Y66" s="6"/>
      <c r="Z66" s="6"/>
      <c r="AA66" s="6"/>
      <c r="AB66" s="6"/>
      <c r="AC66" s="6"/>
      <c r="AD66" s="6"/>
      <c r="AE66" s="6"/>
      <c r="AF66" s="231"/>
      <c r="AG66" s="231"/>
      <c r="AH66" s="128"/>
      <c r="AI66" s="128"/>
    </row>
    <row r="67" spans="1:81" ht="11.25" customHeight="1">
      <c r="A67" s="232"/>
      <c r="B67" s="40"/>
      <c r="C67" s="6"/>
      <c r="D67" s="56"/>
      <c r="E67" s="56"/>
      <c r="F67" s="56"/>
      <c r="G67" s="56"/>
      <c r="H67" s="6"/>
      <c r="I67" s="6"/>
      <c r="J67" s="6"/>
      <c r="K67" s="6"/>
      <c r="L67" s="6"/>
      <c r="M67" s="6"/>
      <c r="N67" s="6"/>
      <c r="O67" s="6"/>
      <c r="P67" s="56"/>
      <c r="Q67" s="56"/>
      <c r="R67" s="6"/>
      <c r="S67" s="6"/>
      <c r="T67" s="6"/>
      <c r="U67" s="6"/>
      <c r="V67" s="231"/>
      <c r="W67" s="231"/>
      <c r="X67" s="6"/>
      <c r="Y67" s="6"/>
      <c r="Z67" s="6"/>
      <c r="AA67" s="6"/>
      <c r="AB67" s="6"/>
      <c r="AC67" s="6"/>
      <c r="AD67" s="6"/>
      <c r="AE67" s="6"/>
      <c r="AF67" s="231"/>
      <c r="AG67" s="231"/>
      <c r="AH67" s="128"/>
      <c r="AI67" s="128"/>
    </row>
    <row r="68" spans="1:81" ht="14.25" customHeight="1"/>
    <row r="69" spans="1:81" ht="12" customHeight="1"/>
    <row r="70" spans="1:81" s="4" customFormat="1">
      <c r="B70" s="5"/>
      <c r="C70" s="5"/>
      <c r="D70" s="5"/>
      <c r="E70" s="5"/>
      <c r="F70" s="5"/>
      <c r="L70" s="5"/>
      <c r="M70" s="5"/>
      <c r="N70" s="5"/>
      <c r="P70" s="5"/>
      <c r="Q70" s="5"/>
      <c r="R70" s="5"/>
      <c r="S70" s="5"/>
      <c r="T70" s="5"/>
      <c r="U70" s="5"/>
    </row>
    <row r="71" spans="1:81" s="4" customFormat="1" ht="11.25" customHeight="1">
      <c r="B71" s="5"/>
      <c r="C71" s="5"/>
      <c r="D71" s="5"/>
      <c r="E71" s="5"/>
      <c r="F71" s="5"/>
      <c r="G71" s="5"/>
      <c r="L71" s="5"/>
      <c r="M71" s="5"/>
      <c r="N71" s="5"/>
      <c r="O71" s="5"/>
      <c r="P71" s="5"/>
      <c r="S71" s="5"/>
      <c r="T71" s="5"/>
      <c r="U71" s="5"/>
      <c r="V71" s="5"/>
      <c r="W71" s="5"/>
      <c r="X71" s="5"/>
      <c r="Y71" s="5"/>
      <c r="Z71" s="5"/>
      <c r="AA71" s="5"/>
    </row>
    <row r="72" spans="1:81" s="4" customFormat="1" ht="15" customHeight="1">
      <c r="B72" s="5"/>
      <c r="C72" s="5"/>
      <c r="D72" s="5"/>
      <c r="E72" s="5"/>
      <c r="F72" s="5"/>
      <c r="G72" s="5"/>
      <c r="L72" s="5"/>
      <c r="M72" s="5"/>
      <c r="N72" s="5"/>
      <c r="O72" s="5"/>
      <c r="R72" s="5"/>
      <c r="S72" s="5"/>
      <c r="T72" s="5"/>
      <c r="U72" s="5"/>
    </row>
    <row r="73" spans="1:81" s="4" customFormat="1">
      <c r="B73" s="5"/>
      <c r="C73" s="5"/>
      <c r="D73" s="5"/>
      <c r="E73" s="5"/>
      <c r="F73" s="5"/>
      <c r="G73" s="5"/>
      <c r="L73" s="5"/>
      <c r="M73" s="5"/>
      <c r="N73" s="5"/>
      <c r="O73" s="5"/>
      <c r="P73" s="5"/>
      <c r="S73" s="5"/>
      <c r="T73" s="5"/>
      <c r="U73" s="5"/>
    </row>
    <row r="74" spans="1:81" s="4" customFormat="1">
      <c r="B74" s="5"/>
      <c r="C74" s="5"/>
      <c r="D74" s="5"/>
      <c r="E74" s="5"/>
      <c r="F74" s="5"/>
      <c r="H74" s="5"/>
      <c r="I74" s="5"/>
      <c r="J74" s="5"/>
      <c r="K74" s="5"/>
      <c r="L74" s="5"/>
      <c r="N74" s="5"/>
      <c r="O74" s="5"/>
      <c r="P74" s="5"/>
      <c r="R74" s="5"/>
      <c r="S74" s="5"/>
      <c r="T74" s="5"/>
      <c r="U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W74" s="65"/>
      <c r="CC74" s="65"/>
    </row>
    <row r="75" spans="1:81" s="4" customFormat="1">
      <c r="AW75" s="65"/>
      <c r="CC75" s="65"/>
    </row>
  </sheetData>
  <mergeCells count="29">
    <mergeCell ref="A54:B55"/>
    <mergeCell ref="A56:B57"/>
    <mergeCell ref="AP12:AR12"/>
    <mergeCell ref="AS12:AU12"/>
    <mergeCell ref="AV12:AX12"/>
    <mergeCell ref="C55:V55"/>
    <mergeCell ref="C57:N57"/>
    <mergeCell ref="C12:C13"/>
    <mergeCell ref="F12:F13"/>
    <mergeCell ref="X12:X13"/>
    <mergeCell ref="AM12:AM13"/>
    <mergeCell ref="Y12:Z12"/>
    <mergeCell ref="AA12:AC12"/>
    <mergeCell ref="AD12:AF12"/>
    <mergeCell ref="AG12:AI12"/>
    <mergeCell ref="AJ12:AL12"/>
    <mergeCell ref="I12:K12"/>
    <mergeCell ref="L12:N12"/>
    <mergeCell ref="O12:Q12"/>
    <mergeCell ref="R12:T12"/>
    <mergeCell ref="U12:W12"/>
    <mergeCell ref="A7:C7"/>
    <mergeCell ref="D7:G7"/>
    <mergeCell ref="A11:C11"/>
    <mergeCell ref="D11:G11"/>
    <mergeCell ref="D12:E12"/>
    <mergeCell ref="G12:H12"/>
    <mergeCell ref="A12:A13"/>
    <mergeCell ref="B12:B13"/>
  </mergeCells>
  <pageMargins left="0.42" right="0.25" top="1.0900000000000001" bottom="0.75" header="0.3" footer="0.3"/>
  <pageSetup scale="75" orientation="portrait" r:id="rId1"/>
  <rowBreaks count="1" manualBreakCount="1">
    <brk id="6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53"/>
  <sheetViews>
    <sheetView zoomScaleNormal="100" workbookViewId="0">
      <selection activeCell="I9" sqref="I9:I10"/>
    </sheetView>
  </sheetViews>
  <sheetFormatPr defaultColWidth="9" defaultRowHeight="12"/>
  <cols>
    <col min="1" max="1" width="14.42578125" style="1" customWidth="1"/>
    <col min="2" max="2" width="3.7109375" style="1" customWidth="1"/>
    <col min="3" max="3" width="8.28515625" style="1" customWidth="1"/>
    <col min="4" max="4" width="7.42578125" style="1" customWidth="1"/>
    <col min="5" max="5" width="7" style="1" customWidth="1"/>
    <col min="6" max="6" width="7.42578125" style="1" customWidth="1"/>
    <col min="7" max="8" width="7.140625" style="1" customWidth="1"/>
    <col min="9" max="9" width="7.85546875" style="1" customWidth="1"/>
    <col min="10" max="14" width="6.85546875" style="1" customWidth="1"/>
    <col min="15" max="15" width="6.42578125" style="1" customWidth="1"/>
    <col min="16" max="19" width="6.85546875" style="1" customWidth="1"/>
    <col min="20" max="20" width="11.5703125" style="1" customWidth="1"/>
    <col min="21" max="23" width="6.85546875" style="1" customWidth="1"/>
    <col min="24" max="24" width="13.7109375" style="36" customWidth="1"/>
    <col min="25" max="16334" width="9.140625" style="1"/>
    <col min="16335" max="16384" width="9" style="1"/>
  </cols>
  <sheetData>
    <row r="1" spans="1:24">
      <c r="A1" s="2"/>
      <c r="I1" s="8"/>
      <c r="P1" s="8"/>
      <c r="R1" s="8"/>
      <c r="T1" s="8"/>
      <c r="U1" s="8"/>
      <c r="V1" s="8"/>
      <c r="X1" s="127" t="s">
        <v>73</v>
      </c>
    </row>
    <row r="2" spans="1:24">
      <c r="P2" s="8"/>
      <c r="Q2" s="8"/>
      <c r="R2" s="8"/>
      <c r="S2" s="8"/>
      <c r="T2" s="8"/>
      <c r="U2" s="8"/>
      <c r="V2" s="8"/>
    </row>
    <row r="3" spans="1:24">
      <c r="A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0"/>
      <c r="R3" s="10"/>
      <c r="S3" s="10"/>
      <c r="T3" s="10"/>
      <c r="U3" s="10"/>
      <c r="V3" s="10"/>
      <c r="W3" s="10"/>
    </row>
    <row r="4" spans="1:24" ht="15.75">
      <c r="A4" s="422" t="s">
        <v>74</v>
      </c>
      <c r="B4" s="422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</row>
    <row r="5" spans="1:24" ht="16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0"/>
      <c r="R5" s="10"/>
      <c r="S5" s="10"/>
      <c r="T5" s="10"/>
      <c r="U5" s="10"/>
    </row>
    <row r="6" spans="1:24" ht="16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0"/>
      <c r="R6" s="10"/>
      <c r="S6" s="10"/>
      <c r="T6" s="10"/>
      <c r="U6" s="10"/>
    </row>
    <row r="7" spans="1:24" ht="16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0"/>
      <c r="R7" s="10"/>
      <c r="S7" s="10"/>
      <c r="T7" s="10"/>
      <c r="U7" s="10"/>
    </row>
    <row r="8" spans="1:24">
      <c r="A8" s="292" t="s">
        <v>2</v>
      </c>
      <c r="B8" s="292" t="s">
        <v>3</v>
      </c>
      <c r="C8" s="294" t="s">
        <v>75</v>
      </c>
      <c r="D8" s="281"/>
      <c r="E8" s="281"/>
      <c r="F8" s="11"/>
      <c r="G8" s="11"/>
      <c r="H8" s="11"/>
      <c r="I8" s="12"/>
      <c r="J8" s="282"/>
      <c r="K8" s="282"/>
      <c r="L8" s="282"/>
      <c r="M8" s="282"/>
      <c r="N8" s="282"/>
      <c r="O8" s="13"/>
      <c r="P8" s="282"/>
      <c r="Q8" s="282"/>
      <c r="R8" s="282"/>
      <c r="S8" s="282"/>
      <c r="T8" s="281"/>
      <c r="U8" s="281"/>
      <c r="V8" s="281"/>
      <c r="W8" s="283"/>
      <c r="X8" s="284" t="s">
        <v>6</v>
      </c>
    </row>
    <row r="9" spans="1:24">
      <c r="A9" s="293"/>
      <c r="B9" s="293"/>
      <c r="C9" s="293"/>
      <c r="D9" s="292" t="s">
        <v>7</v>
      </c>
      <c r="E9" s="292" t="s">
        <v>8</v>
      </c>
      <c r="F9" s="292" t="s">
        <v>76</v>
      </c>
      <c r="G9" s="292" t="s">
        <v>77</v>
      </c>
      <c r="H9" s="292" t="s">
        <v>78</v>
      </c>
      <c r="I9" s="294" t="s">
        <v>79</v>
      </c>
      <c r="J9" s="287"/>
      <c r="K9" s="287"/>
      <c r="L9" s="287"/>
      <c r="M9" s="287"/>
      <c r="N9" s="288"/>
      <c r="O9" s="289" t="s">
        <v>80</v>
      </c>
      <c r="P9" s="287"/>
      <c r="Q9" s="287"/>
      <c r="R9" s="287"/>
      <c r="S9" s="288"/>
      <c r="T9" s="289" t="s">
        <v>81</v>
      </c>
      <c r="U9" s="287"/>
      <c r="V9" s="287"/>
      <c r="W9" s="288"/>
      <c r="X9" s="285"/>
    </row>
    <row r="10" spans="1:24" ht="29.25" customHeight="1">
      <c r="A10" s="290"/>
      <c r="B10" s="290"/>
      <c r="C10" s="290"/>
      <c r="D10" s="290"/>
      <c r="E10" s="290"/>
      <c r="F10" s="290"/>
      <c r="G10" s="290"/>
      <c r="H10" s="290"/>
      <c r="I10" s="290"/>
      <c r="J10" s="14" t="s">
        <v>82</v>
      </c>
      <c r="K10" s="14" t="s">
        <v>83</v>
      </c>
      <c r="L10" s="14" t="s">
        <v>84</v>
      </c>
      <c r="M10" s="14" t="s">
        <v>85</v>
      </c>
      <c r="N10" s="14" t="s">
        <v>86</v>
      </c>
      <c r="O10" s="290"/>
      <c r="P10" s="14" t="s">
        <v>87</v>
      </c>
      <c r="Q10" s="14" t="s">
        <v>88</v>
      </c>
      <c r="R10" s="14" t="s">
        <v>89</v>
      </c>
      <c r="S10" s="14" t="s">
        <v>90</v>
      </c>
      <c r="T10" s="290"/>
      <c r="U10" s="14" t="s">
        <v>91</v>
      </c>
      <c r="V10" s="14" t="s">
        <v>92</v>
      </c>
      <c r="W10" s="14" t="s">
        <v>93</v>
      </c>
      <c r="X10" s="286"/>
    </row>
    <row r="11" spans="1:24" s="16" customFormat="1">
      <c r="A11" s="14" t="s">
        <v>13</v>
      </c>
      <c r="B11" s="15" t="s">
        <v>14</v>
      </c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15">
        <v>11</v>
      </c>
      <c r="N11" s="15">
        <v>12</v>
      </c>
      <c r="O11" s="15">
        <v>13</v>
      </c>
      <c r="P11" s="15">
        <v>14</v>
      </c>
      <c r="Q11" s="15">
        <v>15</v>
      </c>
      <c r="R11" s="15">
        <v>16</v>
      </c>
      <c r="S11" s="15">
        <v>17</v>
      </c>
      <c r="T11" s="15">
        <v>18</v>
      </c>
      <c r="U11" s="15">
        <v>19</v>
      </c>
      <c r="V11" s="15">
        <v>20</v>
      </c>
      <c r="W11" s="15">
        <v>21</v>
      </c>
      <c r="X11" s="15">
        <v>22</v>
      </c>
    </row>
    <row r="12" spans="1:24" s="16" customFormat="1">
      <c r="A12" s="17" t="s">
        <v>31</v>
      </c>
      <c r="B12" s="18">
        <v>1</v>
      </c>
      <c r="C12" s="84">
        <f t="shared" ref="C12:C50" si="0">SUM(F12:H12)</f>
        <v>26228</v>
      </c>
      <c r="D12" s="84">
        <f t="shared" ref="D12:H12" si="1">SUM(D13+D19+D26+D34+D38+D48)</f>
        <v>18819</v>
      </c>
      <c r="E12" s="84">
        <f t="shared" si="1"/>
        <v>7409</v>
      </c>
      <c r="F12" s="84">
        <f t="shared" si="1"/>
        <v>18556</v>
      </c>
      <c r="G12" s="84">
        <f t="shared" si="1"/>
        <v>7616</v>
      </c>
      <c r="H12" s="84">
        <f t="shared" si="1"/>
        <v>56</v>
      </c>
      <c r="I12" s="84">
        <f t="shared" ref="I12:I50" si="2">SUM(J12:N12)</f>
        <v>12182</v>
      </c>
      <c r="J12" s="85">
        <f t="shared" ref="J12:N12" si="3">SUM(J13+J19+J26+J34+J38+J48)</f>
        <v>2453</v>
      </c>
      <c r="K12" s="85">
        <f t="shared" si="3"/>
        <v>2417</v>
      </c>
      <c r="L12" s="85">
        <f t="shared" si="3"/>
        <v>2483</v>
      </c>
      <c r="M12" s="85">
        <f t="shared" si="3"/>
        <v>2401</v>
      </c>
      <c r="N12" s="85">
        <f t="shared" si="3"/>
        <v>2428</v>
      </c>
      <c r="O12" s="85">
        <f t="shared" ref="O12:O50" si="4">SUM(P12:S12)</f>
        <v>8931</v>
      </c>
      <c r="P12" s="85">
        <f t="shared" ref="P12:S12" si="5">SUM(P13+P19+P26+P34+P38+P48)</f>
        <v>2397</v>
      </c>
      <c r="Q12" s="85">
        <f t="shared" si="5"/>
        <v>2294</v>
      </c>
      <c r="R12" s="85">
        <f t="shared" si="5"/>
        <v>2194</v>
      </c>
      <c r="S12" s="85">
        <f t="shared" si="5"/>
        <v>2046</v>
      </c>
      <c r="T12" s="85">
        <f t="shared" ref="T12:T50" si="6">SUM(U12:W12)</f>
        <v>5115</v>
      </c>
      <c r="U12" s="85">
        <f t="shared" ref="U12:X12" si="7">SUM(U13+U19+U26+U34+U38+U48)</f>
        <v>1829</v>
      </c>
      <c r="V12" s="85">
        <f t="shared" si="7"/>
        <v>1720</v>
      </c>
      <c r="W12" s="85">
        <f t="shared" si="7"/>
        <v>1566</v>
      </c>
      <c r="X12" s="247">
        <f t="shared" si="7"/>
        <v>119</v>
      </c>
    </row>
    <row r="13" spans="1:24" s="16" customFormat="1">
      <c r="A13" s="17" t="s">
        <v>32</v>
      </c>
      <c r="B13" s="18">
        <v>2</v>
      </c>
      <c r="C13" s="84">
        <f t="shared" si="0"/>
        <v>3714</v>
      </c>
      <c r="D13" s="84">
        <f t="shared" ref="D13:H13" si="8">SUM(D14:D18)</f>
        <v>1604</v>
      </c>
      <c r="E13" s="84">
        <f t="shared" si="8"/>
        <v>2110</v>
      </c>
      <c r="F13" s="84">
        <f t="shared" si="8"/>
        <v>2759</v>
      </c>
      <c r="G13" s="84">
        <f t="shared" si="8"/>
        <v>953</v>
      </c>
      <c r="H13" s="84">
        <f t="shared" si="8"/>
        <v>2</v>
      </c>
      <c r="I13" s="85">
        <f t="shared" si="2"/>
        <v>1741</v>
      </c>
      <c r="J13" s="85">
        <f t="shared" ref="J13:N13" si="9">SUM(J14:J18)</f>
        <v>353</v>
      </c>
      <c r="K13" s="85">
        <f t="shared" si="9"/>
        <v>350</v>
      </c>
      <c r="L13" s="85">
        <f t="shared" si="9"/>
        <v>360</v>
      </c>
      <c r="M13" s="85">
        <f t="shared" si="9"/>
        <v>334</v>
      </c>
      <c r="N13" s="85">
        <f t="shared" si="9"/>
        <v>344</v>
      </c>
      <c r="O13" s="85">
        <f t="shared" si="4"/>
        <v>1222</v>
      </c>
      <c r="P13" s="85">
        <f t="shared" ref="P13:S13" si="10">SUM(P14:P18)</f>
        <v>315</v>
      </c>
      <c r="Q13" s="85">
        <f t="shared" si="10"/>
        <v>315</v>
      </c>
      <c r="R13" s="85">
        <f t="shared" si="10"/>
        <v>310</v>
      </c>
      <c r="S13" s="85">
        <f t="shared" si="10"/>
        <v>282</v>
      </c>
      <c r="T13" s="85">
        <f t="shared" si="6"/>
        <v>751</v>
      </c>
      <c r="U13" s="85">
        <f t="shared" ref="U13:X13" si="11">SUM(U14:U18)</f>
        <v>259</v>
      </c>
      <c r="V13" s="85">
        <f t="shared" si="11"/>
        <v>258</v>
      </c>
      <c r="W13" s="85">
        <f t="shared" si="11"/>
        <v>234</v>
      </c>
      <c r="X13" s="247">
        <f t="shared" si="11"/>
        <v>0</v>
      </c>
    </row>
    <row r="14" spans="1:24" s="16" customFormat="1">
      <c r="A14" s="20" t="s">
        <v>33</v>
      </c>
      <c r="B14" s="18">
        <v>3</v>
      </c>
      <c r="C14" s="84">
        <f t="shared" si="0"/>
        <v>1054</v>
      </c>
      <c r="D14" s="86">
        <v>499</v>
      </c>
      <c r="E14" s="86">
        <v>555</v>
      </c>
      <c r="F14" s="86">
        <v>673</v>
      </c>
      <c r="G14" s="86">
        <v>379</v>
      </c>
      <c r="H14" s="86">
        <v>2</v>
      </c>
      <c r="I14" s="85">
        <f t="shared" si="2"/>
        <v>529</v>
      </c>
      <c r="J14" s="87">
        <v>109</v>
      </c>
      <c r="K14" s="87">
        <v>109</v>
      </c>
      <c r="L14" s="87">
        <v>110</v>
      </c>
      <c r="M14" s="87">
        <v>102</v>
      </c>
      <c r="N14" s="87">
        <v>99</v>
      </c>
      <c r="O14" s="85">
        <f t="shared" si="4"/>
        <v>312</v>
      </c>
      <c r="P14" s="87">
        <v>81</v>
      </c>
      <c r="Q14" s="87">
        <v>80</v>
      </c>
      <c r="R14" s="87">
        <v>81</v>
      </c>
      <c r="S14" s="87">
        <v>70</v>
      </c>
      <c r="T14" s="85">
        <f t="shared" si="6"/>
        <v>213</v>
      </c>
      <c r="U14" s="87">
        <v>70</v>
      </c>
      <c r="V14" s="87">
        <v>72</v>
      </c>
      <c r="W14" s="87">
        <v>71</v>
      </c>
      <c r="X14" s="248"/>
    </row>
    <row r="15" spans="1:24" s="16" customFormat="1">
      <c r="A15" s="20" t="s">
        <v>34</v>
      </c>
      <c r="B15" s="18">
        <v>4</v>
      </c>
      <c r="C15" s="84">
        <f t="shared" si="0"/>
        <v>546</v>
      </c>
      <c r="D15" s="86">
        <v>251</v>
      </c>
      <c r="E15" s="86">
        <v>295</v>
      </c>
      <c r="F15" s="86">
        <v>432</v>
      </c>
      <c r="G15" s="86">
        <v>114</v>
      </c>
      <c r="H15" s="86"/>
      <c r="I15" s="85">
        <f t="shared" si="2"/>
        <v>254</v>
      </c>
      <c r="J15" s="87">
        <v>51</v>
      </c>
      <c r="K15" s="87">
        <v>52</v>
      </c>
      <c r="L15" s="87">
        <v>51</v>
      </c>
      <c r="M15" s="87">
        <v>50</v>
      </c>
      <c r="N15" s="87">
        <v>50</v>
      </c>
      <c r="O15" s="85">
        <f t="shared" si="4"/>
        <v>190</v>
      </c>
      <c r="P15" s="87">
        <v>50</v>
      </c>
      <c r="Q15" s="87">
        <v>49</v>
      </c>
      <c r="R15" s="87">
        <v>47</v>
      </c>
      <c r="S15" s="87">
        <v>44</v>
      </c>
      <c r="T15" s="85">
        <f t="shared" si="6"/>
        <v>102</v>
      </c>
      <c r="U15" s="87">
        <v>35</v>
      </c>
      <c r="V15" s="87">
        <v>34</v>
      </c>
      <c r="W15" s="87">
        <v>33</v>
      </c>
      <c r="X15" s="248"/>
    </row>
    <row r="16" spans="1:24" s="16" customFormat="1">
      <c r="A16" s="20" t="s">
        <v>35</v>
      </c>
      <c r="B16" s="18">
        <v>5</v>
      </c>
      <c r="C16" s="84">
        <f t="shared" si="0"/>
        <v>627</v>
      </c>
      <c r="D16" s="86">
        <v>189</v>
      </c>
      <c r="E16" s="86">
        <v>438</v>
      </c>
      <c r="F16" s="86">
        <v>550</v>
      </c>
      <c r="G16" s="86">
        <v>77</v>
      </c>
      <c r="H16" s="86"/>
      <c r="I16" s="85">
        <f t="shared" si="2"/>
        <v>277</v>
      </c>
      <c r="J16" s="87">
        <v>54</v>
      </c>
      <c r="K16" s="87">
        <v>52</v>
      </c>
      <c r="L16" s="87">
        <v>57</v>
      </c>
      <c r="M16" s="87">
        <v>56</v>
      </c>
      <c r="N16" s="87">
        <v>58</v>
      </c>
      <c r="O16" s="85">
        <f t="shared" si="4"/>
        <v>213</v>
      </c>
      <c r="P16" s="87">
        <v>55</v>
      </c>
      <c r="Q16" s="87">
        <v>53</v>
      </c>
      <c r="R16" s="87">
        <v>52</v>
      </c>
      <c r="S16" s="87">
        <v>53</v>
      </c>
      <c r="T16" s="85">
        <f t="shared" si="6"/>
        <v>137</v>
      </c>
      <c r="U16" s="87">
        <v>47</v>
      </c>
      <c r="V16" s="87">
        <v>49</v>
      </c>
      <c r="W16" s="87">
        <v>41</v>
      </c>
      <c r="X16" s="248"/>
    </row>
    <row r="17" spans="1:24" s="16" customFormat="1">
      <c r="A17" s="20" t="s">
        <v>36</v>
      </c>
      <c r="B17" s="18">
        <v>6</v>
      </c>
      <c r="C17" s="84">
        <f t="shared" si="0"/>
        <v>727</v>
      </c>
      <c r="D17" s="86">
        <v>322</v>
      </c>
      <c r="E17" s="86">
        <v>405</v>
      </c>
      <c r="F17" s="86">
        <v>528</v>
      </c>
      <c r="G17" s="86">
        <v>199</v>
      </c>
      <c r="H17" s="86"/>
      <c r="I17" s="85">
        <f t="shared" si="2"/>
        <v>354</v>
      </c>
      <c r="J17" s="87">
        <v>71</v>
      </c>
      <c r="K17" s="87">
        <v>73</v>
      </c>
      <c r="L17" s="87">
        <v>76</v>
      </c>
      <c r="M17" s="87">
        <v>65</v>
      </c>
      <c r="N17" s="87">
        <v>69</v>
      </c>
      <c r="O17" s="85">
        <f t="shared" si="4"/>
        <v>241</v>
      </c>
      <c r="P17" s="87">
        <v>63</v>
      </c>
      <c r="Q17" s="87">
        <v>64</v>
      </c>
      <c r="R17" s="87">
        <v>60</v>
      </c>
      <c r="S17" s="87">
        <v>54</v>
      </c>
      <c r="T17" s="85">
        <f t="shared" si="6"/>
        <v>132</v>
      </c>
      <c r="U17" s="87">
        <v>48</v>
      </c>
      <c r="V17" s="87">
        <v>48</v>
      </c>
      <c r="W17" s="87">
        <v>36</v>
      </c>
      <c r="X17" s="248"/>
    </row>
    <row r="18" spans="1:24" s="16" customFormat="1">
      <c r="A18" s="20" t="s">
        <v>37</v>
      </c>
      <c r="B18" s="18">
        <v>7</v>
      </c>
      <c r="C18" s="84">
        <f t="shared" si="0"/>
        <v>760</v>
      </c>
      <c r="D18" s="86">
        <v>343</v>
      </c>
      <c r="E18" s="86">
        <v>417</v>
      </c>
      <c r="F18" s="86">
        <v>576</v>
      </c>
      <c r="G18" s="86">
        <v>184</v>
      </c>
      <c r="H18" s="86"/>
      <c r="I18" s="85">
        <f t="shared" si="2"/>
        <v>327</v>
      </c>
      <c r="J18" s="87">
        <v>68</v>
      </c>
      <c r="K18" s="87">
        <v>64</v>
      </c>
      <c r="L18" s="87">
        <v>66</v>
      </c>
      <c r="M18" s="87">
        <v>61</v>
      </c>
      <c r="N18" s="87">
        <v>68</v>
      </c>
      <c r="O18" s="85">
        <f t="shared" si="4"/>
        <v>266</v>
      </c>
      <c r="P18" s="87">
        <v>66</v>
      </c>
      <c r="Q18" s="87">
        <v>69</v>
      </c>
      <c r="R18" s="87">
        <v>70</v>
      </c>
      <c r="S18" s="87">
        <v>61</v>
      </c>
      <c r="T18" s="85">
        <f t="shared" si="6"/>
        <v>167</v>
      </c>
      <c r="U18" s="87">
        <v>59</v>
      </c>
      <c r="V18" s="87">
        <v>55</v>
      </c>
      <c r="W18" s="87">
        <v>53</v>
      </c>
      <c r="X18" s="248"/>
    </row>
    <row r="19" spans="1:24" s="16" customFormat="1">
      <c r="A19" s="17" t="s">
        <v>38</v>
      </c>
      <c r="B19" s="18">
        <v>8</v>
      </c>
      <c r="C19" s="84">
        <f t="shared" si="0"/>
        <v>4682</v>
      </c>
      <c r="D19" s="84">
        <f t="shared" ref="D19:H19" si="12">SUM(D20:D25)</f>
        <v>2269</v>
      </c>
      <c r="E19" s="84">
        <f t="shared" si="12"/>
        <v>2413</v>
      </c>
      <c r="F19" s="84">
        <f t="shared" si="12"/>
        <v>3469</v>
      </c>
      <c r="G19" s="84">
        <f t="shared" si="12"/>
        <v>1213</v>
      </c>
      <c r="H19" s="84">
        <f t="shared" si="12"/>
        <v>0</v>
      </c>
      <c r="I19" s="85">
        <f t="shared" si="2"/>
        <v>2136</v>
      </c>
      <c r="J19" s="85">
        <f t="shared" ref="J19:N19" si="13">SUM(J20:J25)</f>
        <v>429</v>
      </c>
      <c r="K19" s="85">
        <f t="shared" si="13"/>
        <v>422</v>
      </c>
      <c r="L19" s="85">
        <f t="shared" si="13"/>
        <v>431</v>
      </c>
      <c r="M19" s="85">
        <f t="shared" si="13"/>
        <v>421</v>
      </c>
      <c r="N19" s="85">
        <f t="shared" si="13"/>
        <v>433</v>
      </c>
      <c r="O19" s="85">
        <f t="shared" si="4"/>
        <v>1607</v>
      </c>
      <c r="P19" s="85">
        <f t="shared" ref="P19:S19" si="14">SUM(P20:P25)</f>
        <v>425</v>
      </c>
      <c r="Q19" s="85">
        <f t="shared" si="14"/>
        <v>406</v>
      </c>
      <c r="R19" s="85">
        <f t="shared" si="14"/>
        <v>403</v>
      </c>
      <c r="S19" s="85">
        <f t="shared" si="14"/>
        <v>373</v>
      </c>
      <c r="T19" s="85">
        <f t="shared" si="6"/>
        <v>939</v>
      </c>
      <c r="U19" s="85">
        <f t="shared" ref="U19:X19" si="15">SUM(U20:U25)</f>
        <v>333</v>
      </c>
      <c r="V19" s="85">
        <f t="shared" si="15"/>
        <v>315</v>
      </c>
      <c r="W19" s="85">
        <f t="shared" si="15"/>
        <v>291</v>
      </c>
      <c r="X19" s="247">
        <f t="shared" si="15"/>
        <v>0</v>
      </c>
    </row>
    <row r="20" spans="1:24" s="16" customFormat="1">
      <c r="A20" s="20" t="s">
        <v>39</v>
      </c>
      <c r="B20" s="18">
        <v>9</v>
      </c>
      <c r="C20" s="84">
        <f t="shared" si="0"/>
        <v>697</v>
      </c>
      <c r="D20" s="86">
        <v>236</v>
      </c>
      <c r="E20" s="86">
        <v>461</v>
      </c>
      <c r="F20" s="86">
        <v>490</v>
      </c>
      <c r="G20" s="86">
        <v>207</v>
      </c>
      <c r="H20" s="86"/>
      <c r="I20" s="85">
        <f t="shared" si="2"/>
        <v>329</v>
      </c>
      <c r="J20" s="87">
        <v>64</v>
      </c>
      <c r="K20" s="87">
        <v>66</v>
      </c>
      <c r="L20" s="87">
        <v>67</v>
      </c>
      <c r="M20" s="87">
        <v>64</v>
      </c>
      <c r="N20" s="87">
        <v>68</v>
      </c>
      <c r="O20" s="85">
        <f t="shared" si="4"/>
        <v>232</v>
      </c>
      <c r="P20" s="87">
        <v>61</v>
      </c>
      <c r="Q20" s="87">
        <v>56</v>
      </c>
      <c r="R20" s="87">
        <v>61</v>
      </c>
      <c r="S20" s="87">
        <v>54</v>
      </c>
      <c r="T20" s="85">
        <f t="shared" si="6"/>
        <v>136</v>
      </c>
      <c r="U20" s="87">
        <v>46</v>
      </c>
      <c r="V20" s="87">
        <v>45</v>
      </c>
      <c r="W20" s="87">
        <v>45</v>
      </c>
      <c r="X20" s="248"/>
    </row>
    <row r="21" spans="1:24" s="16" customFormat="1">
      <c r="A21" s="20" t="s">
        <v>40</v>
      </c>
      <c r="B21" s="18">
        <v>10</v>
      </c>
      <c r="C21" s="84">
        <f t="shared" si="0"/>
        <v>711</v>
      </c>
      <c r="D21" s="86">
        <v>373</v>
      </c>
      <c r="E21" s="86">
        <v>338</v>
      </c>
      <c r="F21" s="86">
        <v>548</v>
      </c>
      <c r="G21" s="86">
        <v>163</v>
      </c>
      <c r="H21" s="86"/>
      <c r="I21" s="85">
        <f t="shared" si="2"/>
        <v>333</v>
      </c>
      <c r="J21" s="87">
        <v>71</v>
      </c>
      <c r="K21" s="87">
        <v>66</v>
      </c>
      <c r="L21" s="87">
        <v>65</v>
      </c>
      <c r="M21" s="87">
        <v>65</v>
      </c>
      <c r="N21" s="87">
        <v>66</v>
      </c>
      <c r="O21" s="85">
        <f t="shared" si="4"/>
        <v>261</v>
      </c>
      <c r="P21" s="87">
        <v>71</v>
      </c>
      <c r="Q21" s="87">
        <v>67</v>
      </c>
      <c r="R21" s="87">
        <v>65</v>
      </c>
      <c r="S21" s="87">
        <v>58</v>
      </c>
      <c r="T21" s="85">
        <f t="shared" si="6"/>
        <v>117</v>
      </c>
      <c r="U21" s="87">
        <v>42</v>
      </c>
      <c r="V21" s="87">
        <v>40</v>
      </c>
      <c r="W21" s="87">
        <v>35</v>
      </c>
      <c r="X21" s="248"/>
    </row>
    <row r="22" spans="1:24" s="16" customFormat="1">
      <c r="A22" s="20" t="s">
        <v>41</v>
      </c>
      <c r="B22" s="18">
        <v>11</v>
      </c>
      <c r="C22" s="84">
        <f t="shared" si="0"/>
        <v>459</v>
      </c>
      <c r="D22" s="86">
        <v>151</v>
      </c>
      <c r="E22" s="86">
        <v>308</v>
      </c>
      <c r="F22" s="86">
        <v>340</v>
      </c>
      <c r="G22" s="86">
        <v>119</v>
      </c>
      <c r="H22" s="86"/>
      <c r="I22" s="85">
        <f t="shared" si="2"/>
        <v>215</v>
      </c>
      <c r="J22" s="87">
        <v>44</v>
      </c>
      <c r="K22" s="87">
        <v>39</v>
      </c>
      <c r="L22" s="87">
        <v>43</v>
      </c>
      <c r="M22" s="87">
        <v>43</v>
      </c>
      <c r="N22" s="87">
        <v>46</v>
      </c>
      <c r="O22" s="85">
        <f t="shared" si="4"/>
        <v>158</v>
      </c>
      <c r="P22" s="87">
        <v>41</v>
      </c>
      <c r="Q22" s="87">
        <v>38</v>
      </c>
      <c r="R22" s="87">
        <v>39</v>
      </c>
      <c r="S22" s="87">
        <v>40</v>
      </c>
      <c r="T22" s="85">
        <f t="shared" si="6"/>
        <v>86</v>
      </c>
      <c r="U22" s="87">
        <v>30</v>
      </c>
      <c r="V22" s="87">
        <v>26</v>
      </c>
      <c r="W22" s="87">
        <v>30</v>
      </c>
      <c r="X22" s="248"/>
    </row>
    <row r="23" spans="1:24" s="16" customFormat="1">
      <c r="A23" s="20" t="s">
        <v>42</v>
      </c>
      <c r="B23" s="18">
        <v>12</v>
      </c>
      <c r="C23" s="84">
        <f t="shared" si="0"/>
        <v>813</v>
      </c>
      <c r="D23" s="86">
        <v>793</v>
      </c>
      <c r="E23" s="86">
        <v>20</v>
      </c>
      <c r="F23" s="86">
        <v>532</v>
      </c>
      <c r="G23" s="86">
        <v>281</v>
      </c>
      <c r="H23" s="86"/>
      <c r="I23" s="85">
        <f t="shared" si="2"/>
        <v>356</v>
      </c>
      <c r="J23" s="87">
        <v>74</v>
      </c>
      <c r="K23" s="87">
        <v>72</v>
      </c>
      <c r="L23" s="87">
        <v>72</v>
      </c>
      <c r="M23" s="87">
        <v>70</v>
      </c>
      <c r="N23" s="87">
        <v>68</v>
      </c>
      <c r="O23" s="85">
        <f t="shared" si="4"/>
        <v>280</v>
      </c>
      <c r="P23" s="87">
        <v>72</v>
      </c>
      <c r="Q23" s="87">
        <v>72</v>
      </c>
      <c r="R23" s="87">
        <v>70</v>
      </c>
      <c r="S23" s="87">
        <v>66</v>
      </c>
      <c r="T23" s="85">
        <f t="shared" si="6"/>
        <v>177</v>
      </c>
      <c r="U23" s="87">
        <v>62</v>
      </c>
      <c r="V23" s="87">
        <v>61</v>
      </c>
      <c r="W23" s="87">
        <v>54</v>
      </c>
      <c r="X23" s="248"/>
    </row>
    <row r="24" spans="1:24" s="16" customFormat="1">
      <c r="A24" s="20" t="s">
        <v>43</v>
      </c>
      <c r="B24" s="18">
        <v>13</v>
      </c>
      <c r="C24" s="84">
        <f t="shared" si="0"/>
        <v>923</v>
      </c>
      <c r="D24" s="86">
        <v>331</v>
      </c>
      <c r="E24" s="86">
        <v>592</v>
      </c>
      <c r="F24" s="86">
        <v>667</v>
      </c>
      <c r="G24" s="86">
        <v>256</v>
      </c>
      <c r="H24" s="86"/>
      <c r="I24" s="85">
        <f t="shared" si="2"/>
        <v>426</v>
      </c>
      <c r="J24" s="14">
        <v>83</v>
      </c>
      <c r="K24" s="14">
        <v>85</v>
      </c>
      <c r="L24" s="14">
        <v>86</v>
      </c>
      <c r="M24" s="14">
        <v>87</v>
      </c>
      <c r="N24" s="14">
        <v>85</v>
      </c>
      <c r="O24" s="85">
        <f t="shared" si="4"/>
        <v>314</v>
      </c>
      <c r="P24" s="14">
        <v>85</v>
      </c>
      <c r="Q24" s="14">
        <v>81</v>
      </c>
      <c r="R24" s="14">
        <v>78</v>
      </c>
      <c r="S24" s="14">
        <v>70</v>
      </c>
      <c r="T24" s="85">
        <f t="shared" si="6"/>
        <v>183</v>
      </c>
      <c r="U24" s="14">
        <v>65</v>
      </c>
      <c r="V24" s="14">
        <v>62</v>
      </c>
      <c r="W24" s="14">
        <v>56</v>
      </c>
      <c r="X24" s="249"/>
    </row>
    <row r="25" spans="1:24" s="16" customFormat="1">
      <c r="A25" s="20" t="s">
        <v>44</v>
      </c>
      <c r="B25" s="18">
        <v>14</v>
      </c>
      <c r="C25" s="84">
        <f t="shared" si="0"/>
        <v>1079</v>
      </c>
      <c r="D25" s="86">
        <v>385</v>
      </c>
      <c r="E25" s="86">
        <v>694</v>
      </c>
      <c r="F25" s="86">
        <v>892</v>
      </c>
      <c r="G25" s="86">
        <v>187</v>
      </c>
      <c r="H25" s="86"/>
      <c r="I25" s="85">
        <f t="shared" si="2"/>
        <v>477</v>
      </c>
      <c r="J25" s="14">
        <v>93</v>
      </c>
      <c r="K25" s="14">
        <v>94</v>
      </c>
      <c r="L25" s="14">
        <v>98</v>
      </c>
      <c r="M25" s="14">
        <v>92</v>
      </c>
      <c r="N25" s="14">
        <v>100</v>
      </c>
      <c r="O25" s="85">
        <f t="shared" si="4"/>
        <v>362</v>
      </c>
      <c r="P25" s="14">
        <v>95</v>
      </c>
      <c r="Q25" s="14">
        <v>92</v>
      </c>
      <c r="R25" s="14">
        <v>90</v>
      </c>
      <c r="S25" s="14">
        <v>85</v>
      </c>
      <c r="T25" s="85">
        <f t="shared" si="6"/>
        <v>240</v>
      </c>
      <c r="U25" s="14">
        <v>88</v>
      </c>
      <c r="V25" s="14">
        <v>81</v>
      </c>
      <c r="W25" s="14">
        <v>71</v>
      </c>
      <c r="X25" s="249"/>
    </row>
    <row r="26" spans="1:24" s="16" customFormat="1">
      <c r="A26" s="17" t="s">
        <v>45</v>
      </c>
      <c r="B26" s="18">
        <v>15</v>
      </c>
      <c r="C26" s="84">
        <f t="shared" si="0"/>
        <v>4016</v>
      </c>
      <c r="D26" s="84">
        <f t="shared" ref="D26:H26" si="16">SUM(D27:D33)</f>
        <v>1987</v>
      </c>
      <c r="E26" s="84">
        <f t="shared" si="16"/>
        <v>2029</v>
      </c>
      <c r="F26" s="84">
        <f t="shared" si="16"/>
        <v>2982</v>
      </c>
      <c r="G26" s="84">
        <f t="shared" si="16"/>
        <v>1026</v>
      </c>
      <c r="H26" s="84">
        <f t="shared" si="16"/>
        <v>8</v>
      </c>
      <c r="I26" s="85">
        <f t="shared" si="2"/>
        <v>1878</v>
      </c>
      <c r="J26" s="19">
        <f t="shared" ref="J26:N26" si="17">SUM(J27:J33)</f>
        <v>377</v>
      </c>
      <c r="K26" s="19">
        <f t="shared" si="17"/>
        <v>368</v>
      </c>
      <c r="L26" s="19">
        <f t="shared" si="17"/>
        <v>381</v>
      </c>
      <c r="M26" s="19">
        <f t="shared" si="17"/>
        <v>377</v>
      </c>
      <c r="N26" s="19">
        <f t="shared" si="17"/>
        <v>375</v>
      </c>
      <c r="O26" s="85">
        <f t="shared" si="4"/>
        <v>1393</v>
      </c>
      <c r="P26" s="19">
        <f t="shared" ref="P26:S26" si="18">SUM(P27:P33)</f>
        <v>371</v>
      </c>
      <c r="Q26" s="19">
        <f t="shared" si="18"/>
        <v>357</v>
      </c>
      <c r="R26" s="19">
        <f t="shared" si="18"/>
        <v>348</v>
      </c>
      <c r="S26" s="19">
        <f t="shared" si="18"/>
        <v>317</v>
      </c>
      <c r="T26" s="85">
        <f t="shared" si="6"/>
        <v>745</v>
      </c>
      <c r="U26" s="19">
        <f t="shared" ref="U26:X26" si="19">SUM(U27:U33)</f>
        <v>272</v>
      </c>
      <c r="V26" s="19">
        <f t="shared" si="19"/>
        <v>247</v>
      </c>
      <c r="W26" s="19">
        <f t="shared" si="19"/>
        <v>226</v>
      </c>
      <c r="X26" s="250">
        <f t="shared" si="19"/>
        <v>0</v>
      </c>
    </row>
    <row r="27" spans="1:24" s="16" customFormat="1">
      <c r="A27" s="20" t="s">
        <v>46</v>
      </c>
      <c r="B27" s="18">
        <v>16</v>
      </c>
      <c r="C27" s="84">
        <f t="shared" si="0"/>
        <v>152</v>
      </c>
      <c r="D27" s="86">
        <v>111</v>
      </c>
      <c r="E27" s="86">
        <v>41</v>
      </c>
      <c r="F27" s="86">
        <v>87</v>
      </c>
      <c r="G27" s="86">
        <v>65</v>
      </c>
      <c r="H27" s="86"/>
      <c r="I27" s="85">
        <f t="shared" si="2"/>
        <v>72</v>
      </c>
      <c r="J27" s="14">
        <v>14</v>
      </c>
      <c r="K27" s="14">
        <v>14</v>
      </c>
      <c r="L27" s="14">
        <v>14</v>
      </c>
      <c r="M27" s="14">
        <v>15</v>
      </c>
      <c r="N27" s="14">
        <v>15</v>
      </c>
      <c r="O27" s="85">
        <f t="shared" si="4"/>
        <v>51</v>
      </c>
      <c r="P27" s="14">
        <v>14</v>
      </c>
      <c r="Q27" s="14">
        <v>12</v>
      </c>
      <c r="R27" s="14">
        <v>13</v>
      </c>
      <c r="S27" s="14">
        <v>12</v>
      </c>
      <c r="T27" s="85">
        <f t="shared" si="6"/>
        <v>29</v>
      </c>
      <c r="U27" s="14">
        <v>10</v>
      </c>
      <c r="V27" s="14">
        <v>10</v>
      </c>
      <c r="W27" s="14">
        <v>9</v>
      </c>
      <c r="X27" s="249"/>
    </row>
    <row r="28" spans="1:24" s="16" customFormat="1">
      <c r="A28" s="20" t="s">
        <v>47</v>
      </c>
      <c r="B28" s="18">
        <v>17</v>
      </c>
      <c r="C28" s="84">
        <f t="shared" si="0"/>
        <v>854</v>
      </c>
      <c r="D28" s="86">
        <v>740</v>
      </c>
      <c r="E28" s="86">
        <v>114</v>
      </c>
      <c r="F28" s="86">
        <v>567</v>
      </c>
      <c r="G28" s="86">
        <v>287</v>
      </c>
      <c r="H28" s="86"/>
      <c r="I28" s="85">
        <f t="shared" si="2"/>
        <v>384</v>
      </c>
      <c r="J28" s="14">
        <v>79</v>
      </c>
      <c r="K28" s="14">
        <v>75</v>
      </c>
      <c r="L28" s="14">
        <v>79</v>
      </c>
      <c r="M28" s="14">
        <v>75</v>
      </c>
      <c r="N28" s="14">
        <v>76</v>
      </c>
      <c r="O28" s="85">
        <f t="shared" si="4"/>
        <v>288</v>
      </c>
      <c r="P28" s="14">
        <v>79</v>
      </c>
      <c r="Q28" s="14">
        <v>74</v>
      </c>
      <c r="R28" s="14">
        <v>70</v>
      </c>
      <c r="S28" s="14">
        <v>65</v>
      </c>
      <c r="T28" s="85">
        <f t="shared" si="6"/>
        <v>182</v>
      </c>
      <c r="U28" s="14">
        <v>67</v>
      </c>
      <c r="V28" s="14">
        <v>59</v>
      </c>
      <c r="W28" s="14">
        <v>56</v>
      </c>
      <c r="X28" s="249"/>
    </row>
    <row r="29" spans="1:24" s="16" customFormat="1">
      <c r="A29" s="20" t="s">
        <v>48</v>
      </c>
      <c r="B29" s="18">
        <v>18</v>
      </c>
      <c r="C29" s="84">
        <f t="shared" si="0"/>
        <v>541</v>
      </c>
      <c r="D29" s="86">
        <v>243</v>
      </c>
      <c r="E29" s="86">
        <v>298</v>
      </c>
      <c r="F29" s="86">
        <v>368</v>
      </c>
      <c r="G29" s="86">
        <v>165</v>
      </c>
      <c r="H29" s="86">
        <v>8</v>
      </c>
      <c r="I29" s="85">
        <f t="shared" si="2"/>
        <v>260</v>
      </c>
      <c r="J29" s="14">
        <v>52</v>
      </c>
      <c r="K29" s="14">
        <v>51</v>
      </c>
      <c r="L29" s="14">
        <v>52</v>
      </c>
      <c r="M29" s="14">
        <v>53</v>
      </c>
      <c r="N29" s="14">
        <v>52</v>
      </c>
      <c r="O29" s="85">
        <f t="shared" si="4"/>
        <v>192</v>
      </c>
      <c r="P29" s="14">
        <v>50</v>
      </c>
      <c r="Q29" s="14">
        <v>50</v>
      </c>
      <c r="R29" s="14">
        <v>49</v>
      </c>
      <c r="S29" s="14">
        <v>43</v>
      </c>
      <c r="T29" s="85">
        <f t="shared" si="6"/>
        <v>89</v>
      </c>
      <c r="U29" s="14">
        <v>32</v>
      </c>
      <c r="V29" s="14">
        <v>30</v>
      </c>
      <c r="W29" s="14">
        <v>27</v>
      </c>
      <c r="X29" s="249"/>
    </row>
    <row r="30" spans="1:24" s="16" customFormat="1">
      <c r="A30" s="20" t="s">
        <v>49</v>
      </c>
      <c r="B30" s="18">
        <v>19</v>
      </c>
      <c r="C30" s="84">
        <f t="shared" si="0"/>
        <v>348</v>
      </c>
      <c r="D30" s="86">
        <v>166</v>
      </c>
      <c r="E30" s="86">
        <v>182</v>
      </c>
      <c r="F30" s="86">
        <v>282</v>
      </c>
      <c r="G30" s="86">
        <v>66</v>
      </c>
      <c r="H30" s="86"/>
      <c r="I30" s="85">
        <f t="shared" si="2"/>
        <v>166</v>
      </c>
      <c r="J30" s="14">
        <v>35</v>
      </c>
      <c r="K30" s="14">
        <v>33</v>
      </c>
      <c r="L30" s="14">
        <v>33</v>
      </c>
      <c r="M30" s="14">
        <v>34</v>
      </c>
      <c r="N30" s="14">
        <v>31</v>
      </c>
      <c r="O30" s="85">
        <f t="shared" si="4"/>
        <v>125</v>
      </c>
      <c r="P30" s="14">
        <v>33</v>
      </c>
      <c r="Q30" s="14">
        <v>32</v>
      </c>
      <c r="R30" s="14">
        <v>31</v>
      </c>
      <c r="S30" s="14">
        <v>29</v>
      </c>
      <c r="T30" s="85">
        <f t="shared" si="6"/>
        <v>57</v>
      </c>
      <c r="U30" s="14">
        <v>20</v>
      </c>
      <c r="V30" s="14">
        <v>19</v>
      </c>
      <c r="W30" s="14">
        <v>18</v>
      </c>
      <c r="X30" s="249"/>
    </row>
    <row r="31" spans="1:24" s="16" customFormat="1">
      <c r="A31" s="20" t="s">
        <v>50</v>
      </c>
      <c r="B31" s="18">
        <v>20</v>
      </c>
      <c r="C31" s="84">
        <f t="shared" si="0"/>
        <v>579</v>
      </c>
      <c r="D31" s="86">
        <v>260</v>
      </c>
      <c r="E31" s="86">
        <v>319</v>
      </c>
      <c r="F31" s="86">
        <v>467</v>
      </c>
      <c r="G31" s="86">
        <v>112</v>
      </c>
      <c r="H31" s="86"/>
      <c r="I31" s="85">
        <f t="shared" si="2"/>
        <v>279</v>
      </c>
      <c r="J31" s="14">
        <v>58</v>
      </c>
      <c r="K31" s="14">
        <v>55</v>
      </c>
      <c r="L31" s="14">
        <v>59</v>
      </c>
      <c r="M31" s="14">
        <v>55</v>
      </c>
      <c r="N31" s="14">
        <v>52</v>
      </c>
      <c r="O31" s="85">
        <f t="shared" si="4"/>
        <v>202</v>
      </c>
      <c r="P31" s="14">
        <v>56</v>
      </c>
      <c r="Q31" s="14">
        <v>50</v>
      </c>
      <c r="R31" s="14">
        <v>50</v>
      </c>
      <c r="S31" s="14">
        <v>46</v>
      </c>
      <c r="T31" s="85">
        <f t="shared" si="6"/>
        <v>98</v>
      </c>
      <c r="U31" s="14">
        <v>37</v>
      </c>
      <c r="V31" s="14">
        <v>32</v>
      </c>
      <c r="W31" s="14">
        <v>29</v>
      </c>
      <c r="X31" s="249"/>
    </row>
    <row r="32" spans="1:24" s="16" customFormat="1">
      <c r="A32" s="20" t="s">
        <v>51</v>
      </c>
      <c r="B32" s="18">
        <v>21</v>
      </c>
      <c r="C32" s="84">
        <f t="shared" si="0"/>
        <v>832</v>
      </c>
      <c r="D32" s="86">
        <v>302</v>
      </c>
      <c r="E32" s="86">
        <v>530</v>
      </c>
      <c r="F32" s="86">
        <v>649</v>
      </c>
      <c r="G32" s="86">
        <v>183</v>
      </c>
      <c r="H32" s="86"/>
      <c r="I32" s="85">
        <f t="shared" si="2"/>
        <v>369</v>
      </c>
      <c r="J32" s="14">
        <v>71</v>
      </c>
      <c r="K32" s="14">
        <v>71</v>
      </c>
      <c r="L32" s="14">
        <v>73</v>
      </c>
      <c r="M32" s="14">
        <v>74</v>
      </c>
      <c r="N32" s="14">
        <v>80</v>
      </c>
      <c r="O32" s="85">
        <f t="shared" si="4"/>
        <v>288</v>
      </c>
      <c r="P32" s="14">
        <v>74</v>
      </c>
      <c r="Q32" s="14">
        <v>73</v>
      </c>
      <c r="R32" s="14">
        <v>71</v>
      </c>
      <c r="S32" s="14">
        <v>70</v>
      </c>
      <c r="T32" s="85">
        <f t="shared" si="6"/>
        <v>175</v>
      </c>
      <c r="U32" s="14">
        <v>64</v>
      </c>
      <c r="V32" s="14">
        <v>57</v>
      </c>
      <c r="W32" s="14">
        <v>54</v>
      </c>
      <c r="X32" s="249"/>
    </row>
    <row r="33" spans="1:24" s="16" customFormat="1">
      <c r="A33" s="20" t="s">
        <v>52</v>
      </c>
      <c r="B33" s="18">
        <v>22</v>
      </c>
      <c r="C33" s="84">
        <f t="shared" si="0"/>
        <v>710</v>
      </c>
      <c r="D33" s="86">
        <v>165</v>
      </c>
      <c r="E33" s="86">
        <v>545</v>
      </c>
      <c r="F33" s="86">
        <v>562</v>
      </c>
      <c r="G33" s="86">
        <v>148</v>
      </c>
      <c r="H33" s="86"/>
      <c r="I33" s="85">
        <f t="shared" si="2"/>
        <v>348</v>
      </c>
      <c r="J33" s="14">
        <v>68</v>
      </c>
      <c r="K33" s="14">
        <v>69</v>
      </c>
      <c r="L33" s="14">
        <v>71</v>
      </c>
      <c r="M33" s="14">
        <v>71</v>
      </c>
      <c r="N33" s="14">
        <v>69</v>
      </c>
      <c r="O33" s="85">
        <f t="shared" si="4"/>
        <v>247</v>
      </c>
      <c r="P33" s="14">
        <v>65</v>
      </c>
      <c r="Q33" s="14">
        <v>66</v>
      </c>
      <c r="R33" s="14">
        <v>64</v>
      </c>
      <c r="S33" s="14">
        <v>52</v>
      </c>
      <c r="T33" s="85">
        <f t="shared" si="6"/>
        <v>115</v>
      </c>
      <c r="U33" s="14">
        <v>42</v>
      </c>
      <c r="V33" s="14">
        <v>40</v>
      </c>
      <c r="W33" s="14">
        <v>33</v>
      </c>
      <c r="X33" s="249"/>
    </row>
    <row r="34" spans="1:24" s="16" customFormat="1">
      <c r="A34" s="17" t="s">
        <v>53</v>
      </c>
      <c r="B34" s="18">
        <v>23</v>
      </c>
      <c r="C34" s="84">
        <f t="shared" si="0"/>
        <v>1776</v>
      </c>
      <c r="D34" s="84">
        <f t="shared" ref="D34:H34" si="20">SUM(D35:D37)</f>
        <v>919</v>
      </c>
      <c r="E34" s="84">
        <f t="shared" si="20"/>
        <v>857</v>
      </c>
      <c r="F34" s="84">
        <f t="shared" si="20"/>
        <v>1248</v>
      </c>
      <c r="G34" s="84">
        <f t="shared" si="20"/>
        <v>528</v>
      </c>
      <c r="H34" s="84">
        <f t="shared" si="20"/>
        <v>0</v>
      </c>
      <c r="I34" s="85">
        <f t="shared" si="2"/>
        <v>839</v>
      </c>
      <c r="J34" s="19">
        <f t="shared" ref="J34:N34" si="21">SUM(J35:J37)</f>
        <v>164</v>
      </c>
      <c r="K34" s="19">
        <f t="shared" si="21"/>
        <v>165</v>
      </c>
      <c r="L34" s="19">
        <f t="shared" si="21"/>
        <v>172</v>
      </c>
      <c r="M34" s="19">
        <f t="shared" si="21"/>
        <v>170</v>
      </c>
      <c r="N34" s="19">
        <f t="shared" si="21"/>
        <v>168</v>
      </c>
      <c r="O34" s="85">
        <f t="shared" si="4"/>
        <v>634</v>
      </c>
      <c r="P34" s="19">
        <f t="shared" ref="P34:S34" si="22">SUM(P35:P37)</f>
        <v>166</v>
      </c>
      <c r="Q34" s="19">
        <f t="shared" si="22"/>
        <v>163</v>
      </c>
      <c r="R34" s="19">
        <f t="shared" si="22"/>
        <v>160</v>
      </c>
      <c r="S34" s="19">
        <f t="shared" si="22"/>
        <v>145</v>
      </c>
      <c r="T34" s="85">
        <f t="shared" si="6"/>
        <v>303</v>
      </c>
      <c r="U34" s="19">
        <f t="shared" ref="U34:X34" si="23">SUM(U35:U37)</f>
        <v>111</v>
      </c>
      <c r="V34" s="19">
        <f t="shared" si="23"/>
        <v>101</v>
      </c>
      <c r="W34" s="19">
        <f t="shared" si="23"/>
        <v>91</v>
      </c>
      <c r="X34" s="250">
        <f t="shared" si="23"/>
        <v>0</v>
      </c>
    </row>
    <row r="35" spans="1:24" s="16" customFormat="1">
      <c r="A35" s="20" t="s">
        <v>54</v>
      </c>
      <c r="B35" s="18">
        <v>24</v>
      </c>
      <c r="C35" s="84">
        <f t="shared" si="0"/>
        <v>651</v>
      </c>
      <c r="D35" s="86">
        <v>425</v>
      </c>
      <c r="E35" s="86">
        <v>226</v>
      </c>
      <c r="F35" s="86">
        <v>469</v>
      </c>
      <c r="G35" s="86">
        <v>182</v>
      </c>
      <c r="H35" s="86"/>
      <c r="I35" s="85">
        <f t="shared" si="2"/>
        <v>301</v>
      </c>
      <c r="J35" s="14">
        <v>56</v>
      </c>
      <c r="K35" s="14">
        <v>62</v>
      </c>
      <c r="L35" s="14">
        <v>63</v>
      </c>
      <c r="M35" s="14">
        <v>60</v>
      </c>
      <c r="N35" s="14">
        <v>60</v>
      </c>
      <c r="O35" s="85">
        <f t="shared" si="4"/>
        <v>228</v>
      </c>
      <c r="P35" s="14">
        <v>60</v>
      </c>
      <c r="Q35" s="14">
        <v>59</v>
      </c>
      <c r="R35" s="14">
        <v>58</v>
      </c>
      <c r="S35" s="14">
        <v>51</v>
      </c>
      <c r="T35" s="85">
        <f t="shared" si="6"/>
        <v>122</v>
      </c>
      <c r="U35" s="14">
        <v>46</v>
      </c>
      <c r="V35" s="14">
        <v>41</v>
      </c>
      <c r="W35" s="14">
        <v>35</v>
      </c>
      <c r="X35" s="249"/>
    </row>
    <row r="36" spans="1:24" s="16" customFormat="1">
      <c r="A36" s="20" t="s">
        <v>55</v>
      </c>
      <c r="B36" s="18">
        <v>25</v>
      </c>
      <c r="C36" s="84">
        <f t="shared" si="0"/>
        <v>476</v>
      </c>
      <c r="D36" s="86">
        <v>201</v>
      </c>
      <c r="E36" s="86">
        <v>275</v>
      </c>
      <c r="F36" s="86">
        <v>334</v>
      </c>
      <c r="G36" s="86">
        <v>142</v>
      </c>
      <c r="H36" s="86"/>
      <c r="I36" s="85">
        <f t="shared" si="2"/>
        <v>231</v>
      </c>
      <c r="J36" s="14">
        <v>45</v>
      </c>
      <c r="K36" s="14">
        <v>46</v>
      </c>
      <c r="L36" s="14">
        <v>46</v>
      </c>
      <c r="M36" s="14">
        <v>46</v>
      </c>
      <c r="N36" s="14">
        <v>48</v>
      </c>
      <c r="O36" s="85">
        <f t="shared" si="4"/>
        <v>171</v>
      </c>
      <c r="P36" s="14">
        <v>43</v>
      </c>
      <c r="Q36" s="14">
        <v>44</v>
      </c>
      <c r="R36" s="14">
        <v>45</v>
      </c>
      <c r="S36" s="14">
        <v>39</v>
      </c>
      <c r="T36" s="85">
        <f t="shared" si="6"/>
        <v>74</v>
      </c>
      <c r="U36" s="14">
        <v>27</v>
      </c>
      <c r="V36" s="14">
        <v>25</v>
      </c>
      <c r="W36" s="14">
        <v>22</v>
      </c>
      <c r="X36" s="249"/>
    </row>
    <row r="37" spans="1:24" s="16" customFormat="1">
      <c r="A37" s="20" t="s">
        <v>56</v>
      </c>
      <c r="B37" s="18">
        <v>26</v>
      </c>
      <c r="C37" s="84">
        <f t="shared" si="0"/>
        <v>649</v>
      </c>
      <c r="D37" s="86">
        <v>293</v>
      </c>
      <c r="E37" s="86">
        <v>356</v>
      </c>
      <c r="F37" s="86">
        <v>445</v>
      </c>
      <c r="G37" s="86">
        <v>204</v>
      </c>
      <c r="H37" s="86"/>
      <c r="I37" s="85">
        <f t="shared" si="2"/>
        <v>307</v>
      </c>
      <c r="J37" s="14">
        <v>63</v>
      </c>
      <c r="K37" s="14">
        <v>57</v>
      </c>
      <c r="L37" s="14">
        <v>63</v>
      </c>
      <c r="M37" s="14">
        <v>64</v>
      </c>
      <c r="N37" s="14">
        <v>60</v>
      </c>
      <c r="O37" s="85">
        <f t="shared" si="4"/>
        <v>235</v>
      </c>
      <c r="P37" s="14">
        <v>63</v>
      </c>
      <c r="Q37" s="14">
        <v>60</v>
      </c>
      <c r="R37" s="14">
        <v>57</v>
      </c>
      <c r="S37" s="14">
        <v>55</v>
      </c>
      <c r="T37" s="85">
        <f t="shared" si="6"/>
        <v>107</v>
      </c>
      <c r="U37" s="14">
        <v>38</v>
      </c>
      <c r="V37" s="14">
        <v>35</v>
      </c>
      <c r="W37" s="14">
        <v>34</v>
      </c>
      <c r="X37" s="249"/>
    </row>
    <row r="38" spans="1:24" s="16" customFormat="1">
      <c r="A38" s="17" t="s">
        <v>57</v>
      </c>
      <c r="B38" s="18">
        <v>27</v>
      </c>
      <c r="C38" s="84">
        <f t="shared" si="0"/>
        <v>11983</v>
      </c>
      <c r="D38" s="84">
        <f t="shared" ref="D38:H38" si="24">SUM(D39:D47)</f>
        <v>11983</v>
      </c>
      <c r="E38" s="84">
        <f t="shared" si="24"/>
        <v>0</v>
      </c>
      <c r="F38" s="84">
        <f t="shared" si="24"/>
        <v>8041</v>
      </c>
      <c r="G38" s="84">
        <f t="shared" si="24"/>
        <v>3896</v>
      </c>
      <c r="H38" s="84">
        <f t="shared" si="24"/>
        <v>46</v>
      </c>
      <c r="I38" s="85">
        <f t="shared" si="2"/>
        <v>5583</v>
      </c>
      <c r="J38" s="19">
        <f t="shared" ref="J38:N38" si="25">SUM(J39:J47)</f>
        <v>1129</v>
      </c>
      <c r="K38" s="19">
        <f t="shared" si="25"/>
        <v>1111</v>
      </c>
      <c r="L38" s="19">
        <f t="shared" si="25"/>
        <v>1138</v>
      </c>
      <c r="M38" s="19">
        <f t="shared" si="25"/>
        <v>1098</v>
      </c>
      <c r="N38" s="19">
        <f t="shared" si="25"/>
        <v>1107</v>
      </c>
      <c r="O38" s="85">
        <f t="shared" si="4"/>
        <v>4051</v>
      </c>
      <c r="P38" s="19">
        <f t="shared" ref="P38:S38" si="26">SUM(P39:P47)</f>
        <v>1115</v>
      </c>
      <c r="Q38" s="19">
        <f t="shared" si="26"/>
        <v>1048</v>
      </c>
      <c r="R38" s="19">
        <f t="shared" si="26"/>
        <v>968</v>
      </c>
      <c r="S38" s="19">
        <f t="shared" si="26"/>
        <v>920</v>
      </c>
      <c r="T38" s="85">
        <f t="shared" si="6"/>
        <v>2349</v>
      </c>
      <c r="U38" s="19">
        <f t="shared" ref="U38:X38" si="27">SUM(U39:U47)</f>
        <v>845</v>
      </c>
      <c r="V38" s="19">
        <f t="shared" si="27"/>
        <v>789</v>
      </c>
      <c r="W38" s="19">
        <f t="shared" si="27"/>
        <v>715</v>
      </c>
      <c r="X38" s="250">
        <f t="shared" si="27"/>
        <v>119</v>
      </c>
    </row>
    <row r="39" spans="1:24" s="2" customFormat="1">
      <c r="A39" s="22" t="s">
        <v>58</v>
      </c>
      <c r="B39" s="18">
        <v>28</v>
      </c>
      <c r="C39" s="84">
        <f t="shared" si="0"/>
        <v>215</v>
      </c>
      <c r="D39" s="24">
        <v>215</v>
      </c>
      <c r="E39" s="24"/>
      <c r="F39" s="24">
        <v>118</v>
      </c>
      <c r="G39" s="24">
        <v>97</v>
      </c>
      <c r="H39" s="24"/>
      <c r="I39" s="85">
        <f t="shared" si="2"/>
        <v>92</v>
      </c>
      <c r="J39" s="14">
        <v>19</v>
      </c>
      <c r="K39" s="24">
        <v>19</v>
      </c>
      <c r="L39" s="24">
        <v>17</v>
      </c>
      <c r="M39" s="24">
        <v>18</v>
      </c>
      <c r="N39" s="24">
        <v>19</v>
      </c>
      <c r="O39" s="85">
        <f t="shared" si="4"/>
        <v>78</v>
      </c>
      <c r="P39" s="14">
        <v>21</v>
      </c>
      <c r="Q39" s="14">
        <v>20</v>
      </c>
      <c r="R39" s="24">
        <v>18</v>
      </c>
      <c r="S39" s="24">
        <v>19</v>
      </c>
      <c r="T39" s="85">
        <f t="shared" si="6"/>
        <v>45</v>
      </c>
      <c r="U39" s="88">
        <v>17</v>
      </c>
      <c r="V39" s="14">
        <v>14</v>
      </c>
      <c r="W39" s="14">
        <v>14</v>
      </c>
      <c r="X39" s="249"/>
    </row>
    <row r="40" spans="1:24" s="2" customFormat="1">
      <c r="A40" s="22" t="s">
        <v>59</v>
      </c>
      <c r="B40" s="18">
        <v>29</v>
      </c>
      <c r="C40" s="84">
        <f t="shared" si="0"/>
        <v>34</v>
      </c>
      <c r="D40" s="24">
        <v>34</v>
      </c>
      <c r="E40" s="24"/>
      <c r="F40" s="24">
        <v>26</v>
      </c>
      <c r="G40" s="24">
        <v>8</v>
      </c>
      <c r="H40" s="24"/>
      <c r="I40" s="85">
        <f t="shared" si="2"/>
        <v>17</v>
      </c>
      <c r="J40" s="14">
        <v>3</v>
      </c>
      <c r="K40" s="24">
        <v>4</v>
      </c>
      <c r="L40" s="24">
        <v>3</v>
      </c>
      <c r="M40" s="24">
        <v>3</v>
      </c>
      <c r="N40" s="24">
        <v>4</v>
      </c>
      <c r="O40" s="85">
        <f t="shared" si="4"/>
        <v>11</v>
      </c>
      <c r="P40" s="14">
        <v>3</v>
      </c>
      <c r="Q40" s="14">
        <v>3</v>
      </c>
      <c r="R40" s="24">
        <v>2</v>
      </c>
      <c r="S40" s="24">
        <v>3</v>
      </c>
      <c r="T40" s="85">
        <f t="shared" si="6"/>
        <v>6</v>
      </c>
      <c r="U40" s="88">
        <v>2</v>
      </c>
      <c r="V40" s="14">
        <v>2</v>
      </c>
      <c r="W40" s="14">
        <v>2</v>
      </c>
      <c r="X40" s="249"/>
    </row>
    <row r="41" spans="1:24" s="2" customFormat="1">
      <c r="A41" s="22" t="s">
        <v>60</v>
      </c>
      <c r="B41" s="18">
        <v>30</v>
      </c>
      <c r="C41" s="84">
        <f t="shared" si="0"/>
        <v>1931</v>
      </c>
      <c r="D41" s="24">
        <v>1931</v>
      </c>
      <c r="E41" s="24"/>
      <c r="F41" s="24">
        <v>1381</v>
      </c>
      <c r="G41" s="24">
        <v>535</v>
      </c>
      <c r="H41" s="24">
        <v>15</v>
      </c>
      <c r="I41" s="85">
        <f t="shared" si="2"/>
        <v>899</v>
      </c>
      <c r="J41" s="14">
        <v>176</v>
      </c>
      <c r="K41" s="24">
        <v>180</v>
      </c>
      <c r="L41" s="24">
        <v>185</v>
      </c>
      <c r="M41" s="24">
        <v>177</v>
      </c>
      <c r="N41" s="24">
        <v>181</v>
      </c>
      <c r="O41" s="85">
        <f t="shared" si="4"/>
        <v>640</v>
      </c>
      <c r="P41" s="14">
        <v>178</v>
      </c>
      <c r="Q41" s="14">
        <v>168</v>
      </c>
      <c r="R41" s="24">
        <v>148</v>
      </c>
      <c r="S41" s="24">
        <v>146</v>
      </c>
      <c r="T41" s="85">
        <f t="shared" si="6"/>
        <v>392</v>
      </c>
      <c r="U41" s="88">
        <v>142</v>
      </c>
      <c r="V41" s="14">
        <v>130</v>
      </c>
      <c r="W41" s="14">
        <v>120</v>
      </c>
      <c r="X41" s="249"/>
    </row>
    <row r="42" spans="1:24" s="2" customFormat="1">
      <c r="A42" s="22" t="s">
        <v>61</v>
      </c>
      <c r="B42" s="18">
        <v>31</v>
      </c>
      <c r="C42" s="84">
        <f t="shared" si="0"/>
        <v>2987</v>
      </c>
      <c r="D42" s="24">
        <v>2987</v>
      </c>
      <c r="E42" s="24"/>
      <c r="F42" s="24">
        <v>2045</v>
      </c>
      <c r="G42" s="24">
        <v>942</v>
      </c>
      <c r="H42" s="24"/>
      <c r="I42" s="85">
        <f t="shared" si="2"/>
        <v>1367</v>
      </c>
      <c r="J42" s="14">
        <v>274</v>
      </c>
      <c r="K42" s="24">
        <v>272</v>
      </c>
      <c r="L42" s="24">
        <v>281</v>
      </c>
      <c r="M42" s="24">
        <v>271</v>
      </c>
      <c r="N42" s="24">
        <v>269</v>
      </c>
      <c r="O42" s="85">
        <f t="shared" si="4"/>
        <v>1020</v>
      </c>
      <c r="P42" s="14">
        <v>290</v>
      </c>
      <c r="Q42" s="14">
        <v>261</v>
      </c>
      <c r="R42" s="24">
        <v>245</v>
      </c>
      <c r="S42" s="24">
        <v>224</v>
      </c>
      <c r="T42" s="85">
        <f t="shared" si="6"/>
        <v>600</v>
      </c>
      <c r="U42" s="88">
        <v>215</v>
      </c>
      <c r="V42" s="14">
        <v>200</v>
      </c>
      <c r="W42" s="14">
        <v>185</v>
      </c>
      <c r="X42" s="249"/>
    </row>
    <row r="43" spans="1:24" s="2" customFormat="1">
      <c r="A43" s="22" t="s">
        <v>62</v>
      </c>
      <c r="B43" s="18">
        <v>32</v>
      </c>
      <c r="C43" s="84">
        <f t="shared" si="0"/>
        <v>303</v>
      </c>
      <c r="D43" s="24">
        <v>303</v>
      </c>
      <c r="E43" s="24"/>
      <c r="F43" s="24">
        <v>176</v>
      </c>
      <c r="G43" s="24">
        <v>127</v>
      </c>
      <c r="H43" s="24"/>
      <c r="I43" s="85">
        <f t="shared" si="2"/>
        <v>136</v>
      </c>
      <c r="J43" s="14">
        <v>28</v>
      </c>
      <c r="K43" s="24">
        <v>27</v>
      </c>
      <c r="L43" s="24">
        <v>26</v>
      </c>
      <c r="M43" s="24">
        <v>27</v>
      </c>
      <c r="N43" s="24">
        <v>28</v>
      </c>
      <c r="O43" s="85">
        <f t="shared" si="4"/>
        <v>114</v>
      </c>
      <c r="P43" s="14">
        <v>30</v>
      </c>
      <c r="Q43" s="14">
        <v>29</v>
      </c>
      <c r="R43" s="24">
        <v>27</v>
      </c>
      <c r="S43" s="24">
        <v>28</v>
      </c>
      <c r="T43" s="85">
        <f t="shared" si="6"/>
        <v>53</v>
      </c>
      <c r="U43" s="88">
        <v>20</v>
      </c>
      <c r="V43" s="14">
        <v>16</v>
      </c>
      <c r="W43" s="14">
        <v>17</v>
      </c>
      <c r="X43" s="249"/>
    </row>
    <row r="44" spans="1:24" s="2" customFormat="1">
      <c r="A44" s="22" t="s">
        <v>63</v>
      </c>
      <c r="B44" s="18">
        <v>33</v>
      </c>
      <c r="C44" s="84">
        <f t="shared" si="0"/>
        <v>1878</v>
      </c>
      <c r="D44" s="24">
        <v>1878</v>
      </c>
      <c r="E44" s="24"/>
      <c r="F44" s="24">
        <v>992</v>
      </c>
      <c r="G44" s="24">
        <v>863</v>
      </c>
      <c r="H44" s="24">
        <v>23</v>
      </c>
      <c r="I44" s="85">
        <f t="shared" si="2"/>
        <v>901</v>
      </c>
      <c r="J44" s="14">
        <v>179</v>
      </c>
      <c r="K44" s="24">
        <v>176</v>
      </c>
      <c r="L44" s="24">
        <v>184</v>
      </c>
      <c r="M44" s="24">
        <v>177</v>
      </c>
      <c r="N44" s="24">
        <v>185</v>
      </c>
      <c r="O44" s="85">
        <f t="shared" si="4"/>
        <v>659</v>
      </c>
      <c r="P44" s="14">
        <v>176</v>
      </c>
      <c r="Q44" s="14">
        <v>170</v>
      </c>
      <c r="R44" s="24">
        <v>161</v>
      </c>
      <c r="S44" s="24">
        <v>152</v>
      </c>
      <c r="T44" s="85">
        <f t="shared" si="6"/>
        <v>318</v>
      </c>
      <c r="U44" s="88">
        <v>111</v>
      </c>
      <c r="V44" s="14">
        <v>108</v>
      </c>
      <c r="W44" s="14">
        <v>99</v>
      </c>
      <c r="X44" s="249">
        <v>40</v>
      </c>
    </row>
    <row r="45" spans="1:24" s="2" customFormat="1">
      <c r="A45" s="22" t="s">
        <v>64</v>
      </c>
      <c r="B45" s="18">
        <v>34</v>
      </c>
      <c r="C45" s="84">
        <f t="shared" si="0"/>
        <v>1616</v>
      </c>
      <c r="D45" s="24">
        <v>1616</v>
      </c>
      <c r="E45" s="24"/>
      <c r="F45" s="24">
        <v>1207</v>
      </c>
      <c r="G45" s="24">
        <v>407</v>
      </c>
      <c r="H45" s="24">
        <v>2</v>
      </c>
      <c r="I45" s="85">
        <f t="shared" si="2"/>
        <v>691</v>
      </c>
      <c r="J45" s="14">
        <v>145</v>
      </c>
      <c r="K45" s="24">
        <v>136</v>
      </c>
      <c r="L45" s="24">
        <v>137</v>
      </c>
      <c r="M45" s="24">
        <v>135</v>
      </c>
      <c r="N45" s="24">
        <v>138</v>
      </c>
      <c r="O45" s="85">
        <f t="shared" si="4"/>
        <v>545</v>
      </c>
      <c r="P45" s="14">
        <v>143</v>
      </c>
      <c r="Q45" s="14">
        <v>141</v>
      </c>
      <c r="R45" s="24">
        <v>133</v>
      </c>
      <c r="S45" s="24">
        <v>128</v>
      </c>
      <c r="T45" s="85">
        <f t="shared" si="6"/>
        <v>380</v>
      </c>
      <c r="U45" s="88">
        <v>134</v>
      </c>
      <c r="V45" s="14">
        <v>133</v>
      </c>
      <c r="W45" s="14">
        <v>113</v>
      </c>
      <c r="X45" s="249">
        <v>79</v>
      </c>
    </row>
    <row r="46" spans="1:24" s="2" customFormat="1">
      <c r="A46" s="22" t="s">
        <v>65</v>
      </c>
      <c r="B46" s="18">
        <v>35</v>
      </c>
      <c r="C46" s="84">
        <f t="shared" si="0"/>
        <v>858</v>
      </c>
      <c r="D46" s="24">
        <v>858</v>
      </c>
      <c r="E46" s="24"/>
      <c r="F46" s="24">
        <v>527</v>
      </c>
      <c r="G46" s="24">
        <v>325</v>
      </c>
      <c r="H46" s="24">
        <v>6</v>
      </c>
      <c r="I46" s="85">
        <f t="shared" si="2"/>
        <v>385</v>
      </c>
      <c r="J46" s="14">
        <v>76</v>
      </c>
      <c r="K46" s="24">
        <v>75</v>
      </c>
      <c r="L46" s="24">
        <v>78</v>
      </c>
      <c r="M46" s="24">
        <v>78</v>
      </c>
      <c r="N46" s="24">
        <v>78</v>
      </c>
      <c r="O46" s="85">
        <f t="shared" si="4"/>
        <v>293</v>
      </c>
      <c r="P46" s="14">
        <v>75</v>
      </c>
      <c r="Q46" s="14">
        <v>74</v>
      </c>
      <c r="R46" s="24">
        <v>73</v>
      </c>
      <c r="S46" s="24">
        <v>71</v>
      </c>
      <c r="T46" s="85">
        <f t="shared" si="6"/>
        <v>180</v>
      </c>
      <c r="U46" s="88">
        <v>60</v>
      </c>
      <c r="V46" s="14">
        <v>59</v>
      </c>
      <c r="W46" s="14">
        <v>61</v>
      </c>
      <c r="X46" s="249"/>
    </row>
    <row r="47" spans="1:24">
      <c r="A47" s="22" t="s">
        <v>66</v>
      </c>
      <c r="B47" s="18">
        <v>36</v>
      </c>
      <c r="C47" s="84">
        <f t="shared" si="0"/>
        <v>2161</v>
      </c>
      <c r="D47" s="25">
        <v>2161</v>
      </c>
      <c r="E47" s="25"/>
      <c r="F47" s="25">
        <v>1569</v>
      </c>
      <c r="G47" s="25">
        <v>592</v>
      </c>
      <c r="H47" s="25"/>
      <c r="I47" s="85">
        <f t="shared" si="2"/>
        <v>1095</v>
      </c>
      <c r="J47" s="25">
        <v>229</v>
      </c>
      <c r="K47" s="25">
        <v>222</v>
      </c>
      <c r="L47" s="25">
        <v>227</v>
      </c>
      <c r="M47" s="25">
        <v>212</v>
      </c>
      <c r="N47" s="25">
        <v>205</v>
      </c>
      <c r="O47" s="85">
        <f t="shared" si="4"/>
        <v>691</v>
      </c>
      <c r="P47" s="25">
        <v>199</v>
      </c>
      <c r="Q47" s="25">
        <v>182</v>
      </c>
      <c r="R47" s="25">
        <v>161</v>
      </c>
      <c r="S47" s="25">
        <v>149</v>
      </c>
      <c r="T47" s="85">
        <f t="shared" si="6"/>
        <v>375</v>
      </c>
      <c r="U47" s="25">
        <v>144</v>
      </c>
      <c r="V47" s="25">
        <v>127</v>
      </c>
      <c r="W47" s="25">
        <v>104</v>
      </c>
      <c r="X47" s="251"/>
    </row>
    <row r="48" spans="1:24">
      <c r="A48" s="26" t="s">
        <v>67</v>
      </c>
      <c r="B48" s="18">
        <v>37</v>
      </c>
      <c r="C48" s="84">
        <f t="shared" si="0"/>
        <v>57</v>
      </c>
      <c r="D48" s="25">
        <v>57</v>
      </c>
      <c r="E48" s="25"/>
      <c r="F48" s="25">
        <v>57</v>
      </c>
      <c r="G48" s="25"/>
      <c r="H48" s="25"/>
      <c r="I48" s="85">
        <f t="shared" si="2"/>
        <v>5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  <c r="O48" s="85">
        <f t="shared" si="4"/>
        <v>24</v>
      </c>
      <c r="P48" s="25">
        <v>5</v>
      </c>
      <c r="Q48" s="25">
        <v>5</v>
      </c>
      <c r="R48" s="25">
        <v>5</v>
      </c>
      <c r="S48" s="25">
        <v>9</v>
      </c>
      <c r="T48" s="85">
        <f t="shared" si="6"/>
        <v>28</v>
      </c>
      <c r="U48" s="25">
        <v>9</v>
      </c>
      <c r="V48" s="25">
        <v>10</v>
      </c>
      <c r="W48" s="25">
        <v>9</v>
      </c>
      <c r="X48" s="251"/>
    </row>
    <row r="49" spans="1:153">
      <c r="A49" s="26" t="s">
        <v>68</v>
      </c>
      <c r="B49" s="18">
        <v>38</v>
      </c>
      <c r="C49" s="84">
        <f t="shared" si="0"/>
        <v>22815</v>
      </c>
      <c r="D49" s="25">
        <v>15428</v>
      </c>
      <c r="E49" s="25">
        <v>7387</v>
      </c>
      <c r="F49" s="25">
        <v>15285</v>
      </c>
      <c r="G49" s="25">
        <v>7474</v>
      </c>
      <c r="H49" s="25">
        <v>56</v>
      </c>
      <c r="I49" s="85">
        <f t="shared" si="2"/>
        <v>10545</v>
      </c>
      <c r="J49" s="25">
        <v>2115</v>
      </c>
      <c r="K49" s="25">
        <v>2073</v>
      </c>
      <c r="L49" s="25">
        <v>2135</v>
      </c>
      <c r="M49" s="25">
        <v>2086</v>
      </c>
      <c r="N49" s="25">
        <v>2136</v>
      </c>
      <c r="O49" s="85">
        <f t="shared" si="4"/>
        <v>7865</v>
      </c>
      <c r="P49" s="25">
        <v>2088</v>
      </c>
      <c r="Q49" s="25">
        <v>2018</v>
      </c>
      <c r="R49" s="25">
        <v>1944</v>
      </c>
      <c r="S49" s="25">
        <v>1815</v>
      </c>
      <c r="T49" s="85">
        <f t="shared" si="6"/>
        <v>4405</v>
      </c>
      <c r="U49" s="25">
        <v>1581</v>
      </c>
      <c r="V49" s="25">
        <v>1471</v>
      </c>
      <c r="W49" s="25">
        <v>1353</v>
      </c>
      <c r="X49" s="251">
        <v>119</v>
      </c>
    </row>
    <row r="50" spans="1:153">
      <c r="A50" s="26" t="s">
        <v>69</v>
      </c>
      <c r="B50" s="1">
        <v>39</v>
      </c>
      <c r="C50" s="84">
        <f t="shared" si="0"/>
        <v>3413</v>
      </c>
      <c r="D50" s="25">
        <v>3391</v>
      </c>
      <c r="E50" s="25">
        <v>22</v>
      </c>
      <c r="F50" s="25">
        <v>3271</v>
      </c>
      <c r="G50" s="25">
        <v>142</v>
      </c>
      <c r="H50" s="25"/>
      <c r="I50" s="85">
        <f t="shared" si="2"/>
        <v>1637</v>
      </c>
      <c r="J50" s="25">
        <v>338</v>
      </c>
      <c r="K50" s="25">
        <v>344</v>
      </c>
      <c r="L50" s="25">
        <v>348</v>
      </c>
      <c r="M50" s="25">
        <v>315</v>
      </c>
      <c r="N50" s="25">
        <v>292</v>
      </c>
      <c r="O50" s="85">
        <f t="shared" si="4"/>
        <v>1066</v>
      </c>
      <c r="P50" s="25">
        <v>309</v>
      </c>
      <c r="Q50" s="25">
        <v>276</v>
      </c>
      <c r="R50" s="25">
        <v>250</v>
      </c>
      <c r="S50" s="25">
        <v>231</v>
      </c>
      <c r="T50" s="85">
        <f t="shared" si="6"/>
        <v>710</v>
      </c>
      <c r="U50" s="25">
        <v>248</v>
      </c>
      <c r="V50" s="25">
        <v>249</v>
      </c>
      <c r="W50" s="25">
        <v>213</v>
      </c>
      <c r="X50" s="251"/>
    </row>
    <row r="51" spans="1:153" ht="12.75" customHeight="1">
      <c r="A51" s="274" t="s">
        <v>70</v>
      </c>
      <c r="B51" s="274"/>
      <c r="C51" s="238" t="s">
        <v>71</v>
      </c>
      <c r="D51" s="28"/>
      <c r="E51" s="29"/>
      <c r="F51" s="29"/>
      <c r="G51" s="29"/>
      <c r="H51" s="29"/>
      <c r="I51" s="29"/>
      <c r="J51" s="29"/>
      <c r="K51" s="30"/>
      <c r="L51" s="30"/>
      <c r="M51" s="30"/>
      <c r="N51" s="30"/>
      <c r="O51" s="2"/>
      <c r="P51" s="2"/>
      <c r="Q51" s="2"/>
      <c r="R51" s="2"/>
      <c r="S51" s="30"/>
      <c r="T51" s="30"/>
      <c r="U51" s="30"/>
      <c r="V51" s="30"/>
      <c r="W51" s="2"/>
    </row>
    <row r="52" spans="1:153">
      <c r="A52" s="275"/>
      <c r="B52" s="275"/>
      <c r="C52" s="291" t="s">
        <v>94</v>
      </c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39"/>
      <c r="T52" s="239"/>
      <c r="U52" s="239"/>
      <c r="V52" s="239"/>
      <c r="W52" s="239"/>
      <c r="X52" s="3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</row>
    <row r="53" spans="1:153">
      <c r="A53" s="7"/>
      <c r="B53" s="33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3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</row>
  </sheetData>
  <mergeCells count="22">
    <mergeCell ref="C52:R52"/>
    <mergeCell ref="A8:A10"/>
    <mergeCell ref="B8:B10"/>
    <mergeCell ref="C8:C10"/>
    <mergeCell ref="D9:D10"/>
    <mergeCell ref="E9:E10"/>
    <mergeCell ref="F9:F10"/>
    <mergeCell ref="G9:G10"/>
    <mergeCell ref="H9:H10"/>
    <mergeCell ref="I9:I10"/>
    <mergeCell ref="O9:O10"/>
    <mergeCell ref="A51:B52"/>
    <mergeCell ref="A4:X4"/>
    <mergeCell ref="D8:E8"/>
    <mergeCell ref="J8:N8"/>
    <mergeCell ref="P8:S8"/>
    <mergeCell ref="T8:W8"/>
    <mergeCell ref="X8:X10"/>
    <mergeCell ref="J9:N9"/>
    <mergeCell ref="P9:S9"/>
    <mergeCell ref="U9:W9"/>
    <mergeCell ref="T9:T10"/>
  </mergeCells>
  <pageMargins left="0.6" right="0.25" top="0.57999999999999996" bottom="0.75" header="0.3" footer="0.3"/>
  <pageSetup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V66"/>
  <sheetViews>
    <sheetView topLeftCell="A29" zoomScaleNormal="100" zoomScaleSheetLayoutView="100" workbookViewId="0">
      <selection activeCell="G17" sqref="G17"/>
    </sheetView>
  </sheetViews>
  <sheetFormatPr defaultRowHeight="11.25"/>
  <cols>
    <col min="1" max="1" width="16.5703125" style="4" customWidth="1"/>
    <col min="2" max="2" width="3.7109375" style="4" customWidth="1"/>
    <col min="3" max="3" width="8.140625" style="240" customWidth="1"/>
    <col min="4" max="7" width="9" style="240" customWidth="1"/>
    <col min="8" max="8" width="7.140625" style="240" customWidth="1"/>
    <col min="9" max="23" width="7.140625" style="4" customWidth="1"/>
    <col min="24" max="24" width="12.5703125" style="4" customWidth="1"/>
    <col min="25" max="16384" width="9.140625" style="4"/>
  </cols>
  <sheetData>
    <row r="1" spans="1:24">
      <c r="A1" s="5"/>
      <c r="I1" s="39"/>
      <c r="P1" s="39"/>
      <c r="R1" s="39"/>
      <c r="T1" s="39"/>
      <c r="U1" s="39"/>
      <c r="V1" s="39"/>
      <c r="X1" s="37" t="s">
        <v>95</v>
      </c>
    </row>
    <row r="2" spans="1:24">
      <c r="P2" s="39"/>
      <c r="Q2" s="39"/>
      <c r="R2" s="39"/>
      <c r="S2" s="39"/>
      <c r="T2" s="39"/>
      <c r="U2" s="39"/>
      <c r="V2" s="39"/>
    </row>
    <row r="3" spans="1:24">
      <c r="A3" s="38"/>
      <c r="B3" s="38"/>
      <c r="C3" s="241"/>
      <c r="D3" s="241"/>
      <c r="E3" s="241"/>
      <c r="F3" s="241"/>
      <c r="G3" s="241"/>
      <c r="H3" s="241"/>
      <c r="K3" s="38"/>
      <c r="L3" s="38"/>
      <c r="N3" s="38"/>
      <c r="P3" s="38"/>
      <c r="Q3" s="38"/>
      <c r="R3" s="38"/>
      <c r="S3" s="38"/>
      <c r="T3" s="38"/>
      <c r="U3" s="38"/>
      <c r="V3" s="38"/>
      <c r="W3" s="38"/>
    </row>
    <row r="4" spans="1:24">
      <c r="A4" s="38"/>
      <c r="C4" s="242"/>
      <c r="D4" s="242"/>
      <c r="E4" s="242"/>
      <c r="F4" s="242"/>
      <c r="G4" s="242"/>
      <c r="H4" s="242"/>
      <c r="I4" s="39"/>
      <c r="J4" s="39"/>
      <c r="K4" s="39"/>
      <c r="L4" s="39"/>
      <c r="M4" s="39"/>
      <c r="N4" s="39"/>
      <c r="O4" s="39"/>
      <c r="P4" s="39"/>
      <c r="Q4" s="38"/>
      <c r="R4" s="38"/>
      <c r="S4" s="38"/>
      <c r="T4" s="38"/>
      <c r="U4" s="38"/>
      <c r="V4" s="38"/>
      <c r="W4" s="38"/>
    </row>
    <row r="5" spans="1:24" ht="15.75">
      <c r="A5" s="421" t="s">
        <v>96</v>
      </c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</row>
    <row r="6" spans="1:24">
      <c r="B6" s="39"/>
      <c r="C6" s="242"/>
      <c r="D6" s="242"/>
      <c r="E6" s="242"/>
      <c r="F6" s="242"/>
      <c r="G6" s="242"/>
      <c r="H6" s="242"/>
      <c r="I6" s="39"/>
      <c r="J6" s="39"/>
      <c r="K6" s="39"/>
      <c r="L6" s="39"/>
      <c r="M6" s="39"/>
      <c r="N6" s="39"/>
      <c r="O6" s="39"/>
      <c r="P6" s="39"/>
      <c r="Q6" s="38"/>
      <c r="R6" s="38"/>
      <c r="S6" s="38"/>
      <c r="T6" s="38"/>
      <c r="U6" s="38"/>
    </row>
    <row r="7" spans="1:24">
      <c r="B7" s="39"/>
      <c r="C7" s="242"/>
      <c r="D7" s="242"/>
      <c r="E7" s="242"/>
      <c r="F7" s="242"/>
      <c r="G7" s="242"/>
      <c r="H7" s="242"/>
      <c r="I7" s="39"/>
      <c r="J7" s="39"/>
      <c r="K7" s="39"/>
      <c r="L7" s="39"/>
      <c r="M7" s="39"/>
      <c r="N7" s="39"/>
      <c r="O7" s="39"/>
      <c r="P7" s="39"/>
      <c r="Q7" s="38"/>
      <c r="R7" s="38"/>
      <c r="S7" s="38"/>
      <c r="T7" s="38"/>
      <c r="U7" s="38"/>
    </row>
    <row r="8" spans="1:24">
      <c r="B8" s="39"/>
      <c r="C8" s="242"/>
      <c r="D8" s="242"/>
      <c r="E8" s="242"/>
      <c r="F8" s="242"/>
      <c r="G8" s="242"/>
      <c r="H8" s="242"/>
      <c r="I8" s="39"/>
      <c r="J8" s="39"/>
      <c r="K8" s="39"/>
      <c r="L8" s="39"/>
      <c r="M8" s="39"/>
      <c r="N8" s="39"/>
      <c r="O8" s="39"/>
      <c r="P8" s="39"/>
      <c r="Q8" s="38"/>
      <c r="R8" s="38"/>
      <c r="S8" s="38"/>
      <c r="T8" s="38"/>
      <c r="U8" s="38"/>
    </row>
    <row r="9" spans="1:24">
      <c r="B9" s="39"/>
      <c r="C9" s="242"/>
      <c r="D9" s="242"/>
      <c r="E9" s="242"/>
      <c r="F9" s="242"/>
      <c r="G9" s="242"/>
      <c r="H9" s="242"/>
      <c r="I9" s="39"/>
      <c r="J9" s="39"/>
      <c r="K9" s="39"/>
      <c r="L9" s="39"/>
      <c r="M9" s="39"/>
      <c r="N9" s="39"/>
      <c r="O9" s="39"/>
      <c r="P9" s="39"/>
      <c r="Q9" s="38"/>
      <c r="R9" s="38"/>
      <c r="S9" s="38"/>
      <c r="T9" s="38"/>
      <c r="U9" s="38"/>
    </row>
    <row r="10" spans="1:24">
      <c r="B10" s="39"/>
      <c r="C10" s="242"/>
      <c r="D10" s="242"/>
      <c r="E10" s="242"/>
      <c r="F10" s="242"/>
      <c r="G10" s="242"/>
      <c r="H10" s="242"/>
      <c r="I10" s="39"/>
      <c r="J10" s="39"/>
      <c r="K10" s="39"/>
      <c r="L10" s="39"/>
      <c r="M10" s="39"/>
      <c r="N10" s="39"/>
      <c r="O10" s="39"/>
      <c r="P10" s="39"/>
      <c r="Q10" s="38"/>
      <c r="R10" s="38"/>
      <c r="S10" s="38"/>
      <c r="T10" s="38"/>
      <c r="U10" s="38"/>
    </row>
    <row r="11" spans="1:24" ht="11.25" hidden="1" customHeight="1">
      <c r="B11" s="39"/>
      <c r="C11" s="242"/>
      <c r="D11" s="242"/>
      <c r="E11" s="242"/>
      <c r="F11" s="242"/>
      <c r="G11" s="242"/>
      <c r="H11" s="242"/>
      <c r="I11" s="39"/>
      <c r="J11" s="39"/>
      <c r="K11" s="39"/>
      <c r="L11" s="39"/>
      <c r="M11" s="39"/>
      <c r="N11" s="39"/>
      <c r="O11" s="39"/>
      <c r="P11" s="39"/>
      <c r="Q11" s="38"/>
      <c r="R11" s="38"/>
      <c r="S11" s="38"/>
      <c r="T11" s="38"/>
      <c r="U11" s="38"/>
    </row>
    <row r="12" spans="1:24" ht="11.25" hidden="1" customHeight="1">
      <c r="B12" s="39"/>
      <c r="C12" s="242"/>
      <c r="D12" s="242"/>
      <c r="E12" s="242"/>
      <c r="F12" s="242"/>
      <c r="G12" s="242"/>
      <c r="H12" s="242"/>
      <c r="I12" s="39"/>
      <c r="J12" s="39"/>
      <c r="K12" s="39"/>
      <c r="L12" s="39"/>
      <c r="M12" s="39"/>
      <c r="N12" s="39"/>
      <c r="O12" s="39"/>
      <c r="P12" s="39"/>
      <c r="Q12" s="38"/>
      <c r="R12" s="38"/>
      <c r="S12" s="38"/>
      <c r="T12" s="38"/>
      <c r="U12" s="38"/>
    </row>
    <row r="13" spans="1:24">
      <c r="B13" s="39"/>
      <c r="C13" s="242"/>
      <c r="D13" s="242"/>
      <c r="E13" s="242"/>
      <c r="F13" s="242"/>
      <c r="G13" s="242"/>
      <c r="H13" s="242"/>
      <c r="I13" s="39"/>
      <c r="J13" s="39"/>
      <c r="K13" s="39"/>
      <c r="L13" s="39"/>
      <c r="M13" s="39"/>
      <c r="N13" s="39"/>
      <c r="O13" s="39"/>
      <c r="P13" s="39"/>
      <c r="Q13" s="38"/>
      <c r="R13" s="38"/>
      <c r="S13" s="38"/>
      <c r="T13" s="38"/>
      <c r="U13" s="38"/>
    </row>
    <row r="14" spans="1:24" ht="24" customHeight="1">
      <c r="A14" s="303" t="s">
        <v>2</v>
      </c>
      <c r="B14" s="303" t="s">
        <v>3</v>
      </c>
      <c r="C14" s="305" t="s">
        <v>97</v>
      </c>
      <c r="D14" s="295"/>
      <c r="E14" s="295"/>
      <c r="F14" s="89"/>
      <c r="G14" s="89"/>
      <c r="H14" s="89"/>
      <c r="I14" s="90"/>
      <c r="J14" s="296"/>
      <c r="K14" s="296"/>
      <c r="L14" s="296"/>
      <c r="M14" s="296"/>
      <c r="N14" s="296"/>
      <c r="O14" s="91"/>
      <c r="P14" s="296"/>
      <c r="Q14" s="296"/>
      <c r="R14" s="296"/>
      <c r="S14" s="296"/>
      <c r="T14" s="295"/>
      <c r="U14" s="295"/>
      <c r="V14" s="295"/>
      <c r="W14" s="297"/>
      <c r="X14" s="284" t="s">
        <v>6</v>
      </c>
    </row>
    <row r="15" spans="1:24" ht="24" customHeight="1">
      <c r="A15" s="304"/>
      <c r="B15" s="304"/>
      <c r="C15" s="304"/>
      <c r="D15" s="303" t="s">
        <v>7</v>
      </c>
      <c r="E15" s="303" t="s">
        <v>8</v>
      </c>
      <c r="F15" s="303" t="s">
        <v>76</v>
      </c>
      <c r="G15" s="303" t="s">
        <v>77</v>
      </c>
      <c r="H15" s="303" t="s">
        <v>78</v>
      </c>
      <c r="I15" s="305" t="s">
        <v>79</v>
      </c>
      <c r="J15" s="298"/>
      <c r="K15" s="298"/>
      <c r="L15" s="298"/>
      <c r="M15" s="298"/>
      <c r="N15" s="299"/>
      <c r="O15" s="300" t="s">
        <v>80</v>
      </c>
      <c r="P15" s="298"/>
      <c r="Q15" s="298"/>
      <c r="R15" s="298"/>
      <c r="S15" s="299"/>
      <c r="T15" s="300" t="s">
        <v>81</v>
      </c>
      <c r="U15" s="298"/>
      <c r="V15" s="298"/>
      <c r="W15" s="299"/>
      <c r="X15" s="285"/>
    </row>
    <row r="16" spans="1:24" ht="24" customHeight="1">
      <c r="A16" s="301"/>
      <c r="B16" s="301"/>
      <c r="C16" s="301"/>
      <c r="D16" s="301"/>
      <c r="E16" s="301"/>
      <c r="F16" s="301"/>
      <c r="G16" s="301"/>
      <c r="H16" s="301"/>
      <c r="I16" s="301"/>
      <c r="J16" s="41" t="s">
        <v>82</v>
      </c>
      <c r="K16" s="41" t="s">
        <v>83</v>
      </c>
      <c r="L16" s="41" t="s">
        <v>84</v>
      </c>
      <c r="M16" s="41" t="s">
        <v>85</v>
      </c>
      <c r="N16" s="41" t="s">
        <v>86</v>
      </c>
      <c r="O16" s="301"/>
      <c r="P16" s="41" t="s">
        <v>87</v>
      </c>
      <c r="Q16" s="41" t="s">
        <v>88</v>
      </c>
      <c r="R16" s="41" t="s">
        <v>89</v>
      </c>
      <c r="S16" s="41" t="s">
        <v>90</v>
      </c>
      <c r="T16" s="301"/>
      <c r="U16" s="41" t="s">
        <v>91</v>
      </c>
      <c r="V16" s="41" t="s">
        <v>92</v>
      </c>
      <c r="W16" s="41" t="s">
        <v>93</v>
      </c>
      <c r="X16" s="286"/>
    </row>
    <row r="17" spans="1:24" s="44" customFormat="1" ht="13.5" customHeight="1">
      <c r="A17" s="41" t="s">
        <v>13</v>
      </c>
      <c r="B17" s="42" t="s">
        <v>14</v>
      </c>
      <c r="C17" s="92" t="s">
        <v>15</v>
      </c>
      <c r="D17" s="92" t="s">
        <v>16</v>
      </c>
      <c r="E17" s="92" t="s">
        <v>17</v>
      </c>
      <c r="F17" s="92" t="s">
        <v>18</v>
      </c>
      <c r="G17" s="92" t="s">
        <v>19</v>
      </c>
      <c r="H17" s="92" t="s">
        <v>20</v>
      </c>
      <c r="I17" s="92" t="s">
        <v>21</v>
      </c>
      <c r="J17" s="92" t="s">
        <v>22</v>
      </c>
      <c r="K17" s="92" t="s">
        <v>23</v>
      </c>
      <c r="L17" s="92" t="s">
        <v>24</v>
      </c>
      <c r="M17" s="92" t="s">
        <v>25</v>
      </c>
      <c r="N17" s="92" t="s">
        <v>26</v>
      </c>
      <c r="O17" s="92" t="s">
        <v>27</v>
      </c>
      <c r="P17" s="92" t="s">
        <v>28</v>
      </c>
      <c r="Q17" s="92" t="s">
        <v>29</v>
      </c>
      <c r="R17" s="92" t="s">
        <v>30</v>
      </c>
      <c r="S17" s="92" t="s">
        <v>98</v>
      </c>
      <c r="T17" s="92" t="s">
        <v>99</v>
      </c>
      <c r="U17" s="92" t="s">
        <v>100</v>
      </c>
      <c r="V17" s="92" t="s">
        <v>101</v>
      </c>
      <c r="W17" s="92" t="s">
        <v>102</v>
      </c>
      <c r="X17" s="92" t="s">
        <v>103</v>
      </c>
    </row>
    <row r="18" spans="1:24" s="44" customFormat="1">
      <c r="A18" s="45" t="s">
        <v>31</v>
      </c>
      <c r="B18" s="243">
        <v>1</v>
      </c>
      <c r="C18" s="93">
        <f>SUM(I18+O18+T18)</f>
        <v>797905</v>
      </c>
      <c r="D18" s="94">
        <f>SUM(D19+D25+D32+D40+D44+D54)</f>
        <v>617143</v>
      </c>
      <c r="E18" s="94">
        <f>SUM(E19+E25+E32+E40+E44+E54)</f>
        <v>180762</v>
      </c>
      <c r="F18" s="94">
        <f>SUM(F19+F25+F32+F40+F44+F54)</f>
        <v>532686</v>
      </c>
      <c r="G18" s="94">
        <f>SUM(G19+G25+G32+G40+G44+G54)</f>
        <v>263099</v>
      </c>
      <c r="H18" s="94">
        <f>SUM(H19+H25+H32+H40+H44+H54)</f>
        <v>2120</v>
      </c>
      <c r="I18" s="94">
        <f>SUM(J18:N18)</f>
        <v>379647</v>
      </c>
      <c r="J18" s="94">
        <f>SUM(J19+J25+J32+J40+J44+J54)</f>
        <v>75917</v>
      </c>
      <c r="K18" s="94">
        <f t="shared" ref="K18:N18" si="0">SUM(K19+K25+K32+K40+K44+K54)</f>
        <v>72967</v>
      </c>
      <c r="L18" s="94">
        <f t="shared" si="0"/>
        <v>78655</v>
      </c>
      <c r="M18" s="94">
        <f t="shared" si="0"/>
        <v>74674</v>
      </c>
      <c r="N18" s="94">
        <f t="shared" si="0"/>
        <v>77434</v>
      </c>
      <c r="O18" s="94">
        <f>SUM(P18:S18)</f>
        <v>273943</v>
      </c>
      <c r="P18" s="94">
        <f>SUM(P19+P25+P32+P40+P44+P54)</f>
        <v>76139</v>
      </c>
      <c r="Q18" s="94">
        <f t="shared" ref="Q18:S18" si="1">SUM(Q19+Q25+Q32+Q40+Q44+Q54)</f>
        <v>71145</v>
      </c>
      <c r="R18" s="94">
        <f t="shared" si="1"/>
        <v>66570</v>
      </c>
      <c r="S18" s="94">
        <f t="shared" si="1"/>
        <v>60089</v>
      </c>
      <c r="T18" s="94">
        <f>SUM(U18:W18)</f>
        <v>144315</v>
      </c>
      <c r="U18" s="94">
        <f>SUM(U19+U25+U32+U40+U44+U54)</f>
        <v>52855</v>
      </c>
      <c r="V18" s="94">
        <f t="shared" ref="V18:W18" si="2">SUM(V19+V25+V32+V40+V44+V54)</f>
        <v>48499</v>
      </c>
      <c r="W18" s="94">
        <f t="shared" si="2"/>
        <v>42961</v>
      </c>
      <c r="X18" s="252">
        <v>3771</v>
      </c>
    </row>
    <row r="19" spans="1:24" s="44" customFormat="1">
      <c r="A19" s="45" t="s">
        <v>32</v>
      </c>
      <c r="B19" s="243">
        <v>2</v>
      </c>
      <c r="C19" s="93">
        <f t="shared" ref="C19:C54" si="3">SUM(I19+O19+T19)</f>
        <v>96235</v>
      </c>
      <c r="D19" s="93">
        <f>SUM(D20:D24)</f>
        <v>49314</v>
      </c>
      <c r="E19" s="93">
        <f t="shared" ref="E19:H19" si="4">SUM(E20:E24)</f>
        <v>46921</v>
      </c>
      <c r="F19" s="93">
        <f>SUM(F20:F24)</f>
        <v>69208</v>
      </c>
      <c r="G19" s="93">
        <f t="shared" si="4"/>
        <v>26956</v>
      </c>
      <c r="H19" s="93">
        <f t="shared" si="4"/>
        <v>71</v>
      </c>
      <c r="I19" s="94">
        <f>SUM(J19:N19)</f>
        <v>45330</v>
      </c>
      <c r="J19" s="93">
        <f>SUM(J20:J24)</f>
        <v>9499</v>
      </c>
      <c r="K19" s="93">
        <f t="shared" ref="K19:N19" si="5">SUM(K20:K24)</f>
        <v>9116</v>
      </c>
      <c r="L19" s="93">
        <f t="shared" si="5"/>
        <v>9719</v>
      </c>
      <c r="M19" s="93">
        <f t="shared" si="5"/>
        <v>8248</v>
      </c>
      <c r="N19" s="93">
        <f t="shared" si="5"/>
        <v>8748</v>
      </c>
      <c r="O19" s="94">
        <f t="shared" ref="O19:O56" si="6">SUM(P19:S19)</f>
        <v>32235</v>
      </c>
      <c r="P19" s="93">
        <f>SUM(P20:P24)</f>
        <v>8602</v>
      </c>
      <c r="Q19" s="93">
        <f t="shared" ref="Q19:S19" si="7">SUM(Q20:Q24)</f>
        <v>8505</v>
      </c>
      <c r="R19" s="93">
        <f t="shared" si="7"/>
        <v>8036</v>
      </c>
      <c r="S19" s="93">
        <f t="shared" si="7"/>
        <v>7092</v>
      </c>
      <c r="T19" s="94">
        <f t="shared" ref="T19:T23" si="8">SUM(U19:W19)</f>
        <v>18670</v>
      </c>
      <c r="U19" s="93">
        <f>SUM(U20:U24)</f>
        <v>6736</v>
      </c>
      <c r="V19" s="93">
        <f t="shared" ref="V19" si="9">SUM(V20:V24)</f>
        <v>6291</v>
      </c>
      <c r="W19" s="93">
        <f>SUM(W20:W24)</f>
        <v>5643</v>
      </c>
      <c r="X19" s="253">
        <v>0</v>
      </c>
    </row>
    <row r="20" spans="1:24" s="44" customFormat="1">
      <c r="A20" s="46" t="s">
        <v>33</v>
      </c>
      <c r="B20" s="243">
        <v>3</v>
      </c>
      <c r="C20" s="93">
        <f t="shared" si="3"/>
        <v>26989</v>
      </c>
      <c r="D20" s="95">
        <v>14632</v>
      </c>
      <c r="E20" s="95">
        <v>12357</v>
      </c>
      <c r="F20" s="95">
        <v>16837</v>
      </c>
      <c r="G20" s="95">
        <v>10081</v>
      </c>
      <c r="H20" s="95">
        <v>71</v>
      </c>
      <c r="I20" s="94">
        <f>SUM(J20:N20)</f>
        <v>13143</v>
      </c>
      <c r="J20" s="41">
        <v>2862</v>
      </c>
      <c r="K20" s="41">
        <v>2752</v>
      </c>
      <c r="L20" s="41">
        <v>2794</v>
      </c>
      <c r="M20" s="41">
        <v>2332</v>
      </c>
      <c r="N20" s="41">
        <v>2403</v>
      </c>
      <c r="O20" s="94">
        <f t="shared" si="6"/>
        <v>8532</v>
      </c>
      <c r="P20" s="41">
        <v>2277</v>
      </c>
      <c r="Q20" s="41">
        <v>2233</v>
      </c>
      <c r="R20" s="41">
        <v>2122</v>
      </c>
      <c r="S20" s="41">
        <v>1900</v>
      </c>
      <c r="T20" s="94">
        <f t="shared" si="8"/>
        <v>5314</v>
      </c>
      <c r="U20" s="41">
        <v>1867</v>
      </c>
      <c r="V20" s="41">
        <v>1718</v>
      </c>
      <c r="W20" s="41">
        <v>1729</v>
      </c>
      <c r="X20" s="254"/>
    </row>
    <row r="21" spans="1:24" s="44" customFormat="1">
      <c r="A21" s="46" t="s">
        <v>34</v>
      </c>
      <c r="B21" s="243">
        <v>4</v>
      </c>
      <c r="C21" s="93">
        <f t="shared" si="3"/>
        <v>11827</v>
      </c>
      <c r="D21" s="95">
        <v>6841</v>
      </c>
      <c r="E21" s="95">
        <v>4986</v>
      </c>
      <c r="F21" s="95">
        <v>8941</v>
      </c>
      <c r="G21" s="95">
        <v>2886</v>
      </c>
      <c r="H21" s="95"/>
      <c r="I21" s="94">
        <f t="shared" ref="I21:I24" si="10">SUM(J21:N21)</f>
        <v>5374</v>
      </c>
      <c r="J21" s="41">
        <v>1142</v>
      </c>
      <c r="K21" s="41">
        <v>1071</v>
      </c>
      <c r="L21" s="41">
        <v>1079</v>
      </c>
      <c r="M21" s="41">
        <v>1016</v>
      </c>
      <c r="N21" s="41">
        <v>1066</v>
      </c>
      <c r="O21" s="94">
        <f t="shared" si="6"/>
        <v>4185</v>
      </c>
      <c r="P21" s="41">
        <v>1142</v>
      </c>
      <c r="Q21" s="41">
        <v>1101</v>
      </c>
      <c r="R21" s="41">
        <v>988</v>
      </c>
      <c r="S21" s="41">
        <v>954</v>
      </c>
      <c r="T21" s="94">
        <f t="shared" si="8"/>
        <v>2268</v>
      </c>
      <c r="U21" s="41">
        <v>777</v>
      </c>
      <c r="V21" s="41">
        <v>763</v>
      </c>
      <c r="W21" s="41">
        <v>728</v>
      </c>
      <c r="X21" s="254"/>
    </row>
    <row r="22" spans="1:24" s="44" customFormat="1">
      <c r="A22" s="46" t="s">
        <v>35</v>
      </c>
      <c r="B22" s="243">
        <v>5</v>
      </c>
      <c r="C22" s="93">
        <f t="shared" si="3"/>
        <v>15683</v>
      </c>
      <c r="D22" s="95">
        <v>5677</v>
      </c>
      <c r="E22" s="95">
        <v>10006</v>
      </c>
      <c r="F22" s="95">
        <v>13736</v>
      </c>
      <c r="G22" s="95">
        <v>1947</v>
      </c>
      <c r="H22" s="95"/>
      <c r="I22" s="94">
        <f t="shared" si="10"/>
        <v>7118</v>
      </c>
      <c r="J22" s="41">
        <v>1465</v>
      </c>
      <c r="K22" s="41">
        <v>1346</v>
      </c>
      <c r="L22" s="41">
        <v>1510</v>
      </c>
      <c r="M22" s="41">
        <v>1361</v>
      </c>
      <c r="N22" s="41">
        <v>1436</v>
      </c>
      <c r="O22" s="94">
        <f t="shared" si="6"/>
        <v>5257</v>
      </c>
      <c r="P22" s="41">
        <v>1381</v>
      </c>
      <c r="Q22" s="41">
        <v>1369</v>
      </c>
      <c r="R22" s="41">
        <v>1273</v>
      </c>
      <c r="S22" s="41">
        <v>1234</v>
      </c>
      <c r="T22" s="94">
        <f t="shared" si="8"/>
        <v>3308</v>
      </c>
      <c r="U22" s="41">
        <v>1200</v>
      </c>
      <c r="V22" s="41">
        <v>1140</v>
      </c>
      <c r="W22" s="41">
        <v>968</v>
      </c>
      <c r="X22" s="254"/>
    </row>
    <row r="23" spans="1:24" s="44" customFormat="1">
      <c r="A23" s="46" t="s">
        <v>36</v>
      </c>
      <c r="B23" s="243">
        <v>6</v>
      </c>
      <c r="C23" s="93">
        <f t="shared" si="3"/>
        <v>19984</v>
      </c>
      <c r="D23" s="95">
        <v>10493</v>
      </c>
      <c r="E23" s="95">
        <v>9491</v>
      </c>
      <c r="F23" s="95">
        <v>13965</v>
      </c>
      <c r="G23" s="95">
        <v>6019</v>
      </c>
      <c r="H23" s="95"/>
      <c r="I23" s="94">
        <f t="shared" si="10"/>
        <v>9536</v>
      </c>
      <c r="J23" s="41">
        <v>1904</v>
      </c>
      <c r="K23" s="41">
        <v>1972</v>
      </c>
      <c r="L23" s="41">
        <v>2184</v>
      </c>
      <c r="M23" s="41">
        <v>1657</v>
      </c>
      <c r="N23" s="41">
        <v>1819</v>
      </c>
      <c r="O23" s="94">
        <f t="shared" si="6"/>
        <v>6717</v>
      </c>
      <c r="P23" s="41">
        <v>1766</v>
      </c>
      <c r="Q23" s="41">
        <v>1791</v>
      </c>
      <c r="R23" s="41">
        <v>1710</v>
      </c>
      <c r="S23" s="41">
        <v>1450</v>
      </c>
      <c r="T23" s="94">
        <f t="shared" si="8"/>
        <v>3731</v>
      </c>
      <c r="U23" s="41">
        <v>1399</v>
      </c>
      <c r="V23" s="41">
        <v>1314</v>
      </c>
      <c r="W23" s="41">
        <v>1018</v>
      </c>
      <c r="X23" s="254"/>
    </row>
    <row r="24" spans="1:24" s="44" customFormat="1">
      <c r="A24" s="46" t="s">
        <v>37</v>
      </c>
      <c r="B24" s="243">
        <v>7</v>
      </c>
      <c r="C24" s="93">
        <f t="shared" si="3"/>
        <v>21752</v>
      </c>
      <c r="D24" s="95">
        <v>11671</v>
      </c>
      <c r="E24" s="95">
        <v>10081</v>
      </c>
      <c r="F24" s="95">
        <v>15729</v>
      </c>
      <c r="G24" s="95">
        <v>6023</v>
      </c>
      <c r="H24" s="95"/>
      <c r="I24" s="94">
        <f t="shared" si="10"/>
        <v>10159</v>
      </c>
      <c r="J24" s="41">
        <v>2126</v>
      </c>
      <c r="K24" s="41">
        <v>1975</v>
      </c>
      <c r="L24" s="41">
        <v>2152</v>
      </c>
      <c r="M24" s="41">
        <v>1882</v>
      </c>
      <c r="N24" s="41">
        <v>2024</v>
      </c>
      <c r="O24" s="94">
        <f t="shared" si="6"/>
        <v>7544</v>
      </c>
      <c r="P24" s="41">
        <v>2036</v>
      </c>
      <c r="Q24" s="41">
        <v>2011</v>
      </c>
      <c r="R24" s="41">
        <v>1943</v>
      </c>
      <c r="S24" s="41">
        <v>1554</v>
      </c>
      <c r="T24" s="94">
        <f>SUM(U24:W24)</f>
        <v>4049</v>
      </c>
      <c r="U24" s="41">
        <v>1493</v>
      </c>
      <c r="V24" s="41">
        <v>1356</v>
      </c>
      <c r="W24" s="41">
        <v>1200</v>
      </c>
      <c r="X24" s="254"/>
    </row>
    <row r="25" spans="1:24" s="44" customFormat="1">
      <c r="A25" s="45" t="s">
        <v>38</v>
      </c>
      <c r="B25" s="243">
        <v>8</v>
      </c>
      <c r="C25" s="93">
        <f t="shared" si="3"/>
        <v>134057</v>
      </c>
      <c r="D25" s="93">
        <f>SUM(D26:D31)</f>
        <v>75166</v>
      </c>
      <c r="E25" s="93">
        <f t="shared" ref="E25:H25" si="11">SUM(E26:E31)</f>
        <v>58891</v>
      </c>
      <c r="F25" s="93">
        <f t="shared" si="11"/>
        <v>94350</v>
      </c>
      <c r="G25" s="93">
        <f t="shared" si="11"/>
        <v>39707</v>
      </c>
      <c r="H25" s="93">
        <f t="shared" si="11"/>
        <v>0</v>
      </c>
      <c r="I25" s="94">
        <f>SUM(J25:N25)</f>
        <v>62799</v>
      </c>
      <c r="J25" s="93">
        <f>SUM(J26:J31)</f>
        <v>12525</v>
      </c>
      <c r="K25" s="93">
        <f t="shared" ref="K25:N25" si="12">SUM(K26:K31)</f>
        <v>12148</v>
      </c>
      <c r="L25" s="93">
        <f t="shared" si="12"/>
        <v>13047</v>
      </c>
      <c r="M25" s="93">
        <f t="shared" si="12"/>
        <v>12202</v>
      </c>
      <c r="N25" s="93">
        <f t="shared" si="12"/>
        <v>12877</v>
      </c>
      <c r="O25" s="94">
        <f t="shared" si="6"/>
        <v>46635</v>
      </c>
      <c r="P25" s="93">
        <f t="shared" ref="P25:S25" si="13">SUM(P26:P31)</f>
        <v>12915</v>
      </c>
      <c r="Q25" s="93">
        <f t="shared" si="13"/>
        <v>11919</v>
      </c>
      <c r="R25" s="93">
        <f t="shared" si="13"/>
        <v>11513</v>
      </c>
      <c r="S25" s="93">
        <f t="shared" si="13"/>
        <v>10288</v>
      </c>
      <c r="T25" s="94">
        <f t="shared" ref="T25:T56" si="14">SUM(U25:W25)</f>
        <v>24623</v>
      </c>
      <c r="U25" s="93">
        <f t="shared" ref="U25:W25" si="15">SUM(U26:U31)</f>
        <v>8939</v>
      </c>
      <c r="V25" s="93">
        <f t="shared" si="15"/>
        <v>8314</v>
      </c>
      <c r="W25" s="93">
        <f t="shared" si="15"/>
        <v>7370</v>
      </c>
      <c r="X25" s="253">
        <v>0</v>
      </c>
    </row>
    <row r="26" spans="1:24" s="44" customFormat="1">
      <c r="A26" s="46" t="s">
        <v>39</v>
      </c>
      <c r="B26" s="243">
        <v>9</v>
      </c>
      <c r="C26" s="93">
        <f t="shared" si="3"/>
        <v>19761</v>
      </c>
      <c r="D26" s="95">
        <v>8199</v>
      </c>
      <c r="E26" s="95">
        <v>11562</v>
      </c>
      <c r="F26" s="95">
        <v>13229</v>
      </c>
      <c r="G26" s="95">
        <v>6532</v>
      </c>
      <c r="H26" s="95"/>
      <c r="I26" s="94">
        <f t="shared" ref="I26:I30" si="16">SUM(J26:N26)</f>
        <v>9388</v>
      </c>
      <c r="J26" s="41">
        <v>1787</v>
      </c>
      <c r="K26" s="41">
        <v>1867</v>
      </c>
      <c r="L26" s="41">
        <v>1988</v>
      </c>
      <c r="M26" s="41">
        <v>1814</v>
      </c>
      <c r="N26" s="41">
        <v>1932</v>
      </c>
      <c r="O26" s="94">
        <f t="shared" si="6"/>
        <v>6756</v>
      </c>
      <c r="P26" s="41">
        <v>1863</v>
      </c>
      <c r="Q26" s="41">
        <v>1723</v>
      </c>
      <c r="R26" s="41">
        <v>1687</v>
      </c>
      <c r="S26" s="41">
        <v>1483</v>
      </c>
      <c r="T26" s="94">
        <f t="shared" si="14"/>
        <v>3617</v>
      </c>
      <c r="U26" s="41">
        <v>1265</v>
      </c>
      <c r="V26" s="41">
        <v>1203</v>
      </c>
      <c r="W26" s="41">
        <v>1149</v>
      </c>
      <c r="X26" s="254"/>
    </row>
    <row r="27" spans="1:24" s="44" customFormat="1">
      <c r="A27" s="46" t="s">
        <v>40</v>
      </c>
      <c r="B27" s="243">
        <v>10</v>
      </c>
      <c r="C27" s="93">
        <f t="shared" si="3"/>
        <v>19542</v>
      </c>
      <c r="D27" s="95">
        <v>11921</v>
      </c>
      <c r="E27" s="95">
        <v>7621</v>
      </c>
      <c r="F27" s="95">
        <v>14236</v>
      </c>
      <c r="G27" s="95">
        <v>5306</v>
      </c>
      <c r="H27" s="95"/>
      <c r="I27" s="94">
        <f t="shared" si="16"/>
        <v>9337</v>
      </c>
      <c r="J27" s="41">
        <v>1932</v>
      </c>
      <c r="K27" s="41">
        <v>1865</v>
      </c>
      <c r="L27" s="41">
        <v>1862</v>
      </c>
      <c r="M27" s="41">
        <v>1783</v>
      </c>
      <c r="N27" s="41">
        <v>1895</v>
      </c>
      <c r="O27" s="94">
        <f t="shared" si="6"/>
        <v>7038</v>
      </c>
      <c r="P27" s="41">
        <v>2016</v>
      </c>
      <c r="Q27" s="41">
        <v>1808</v>
      </c>
      <c r="R27" s="41">
        <v>1725</v>
      </c>
      <c r="S27" s="41">
        <v>1489</v>
      </c>
      <c r="T27" s="94">
        <f t="shared" si="14"/>
        <v>3167</v>
      </c>
      <c r="U27" s="41">
        <v>1165</v>
      </c>
      <c r="V27" s="41">
        <v>1110</v>
      </c>
      <c r="W27" s="41">
        <v>892</v>
      </c>
      <c r="X27" s="254"/>
    </row>
    <row r="28" spans="1:24" s="44" customFormat="1">
      <c r="A28" s="46" t="s">
        <v>41</v>
      </c>
      <c r="B28" s="243">
        <v>11</v>
      </c>
      <c r="C28" s="93">
        <f t="shared" si="3"/>
        <v>11457</v>
      </c>
      <c r="D28" s="95">
        <v>4238</v>
      </c>
      <c r="E28" s="95">
        <v>7219</v>
      </c>
      <c r="F28" s="95">
        <v>8246</v>
      </c>
      <c r="G28" s="95">
        <v>3211</v>
      </c>
      <c r="H28" s="95"/>
      <c r="I28" s="94">
        <f t="shared" si="16"/>
        <v>5355</v>
      </c>
      <c r="J28" s="41">
        <v>1044</v>
      </c>
      <c r="K28" s="41">
        <v>1007</v>
      </c>
      <c r="L28" s="41">
        <v>1089</v>
      </c>
      <c r="M28" s="41">
        <v>1026</v>
      </c>
      <c r="N28" s="41">
        <v>1189</v>
      </c>
      <c r="O28" s="94">
        <f t="shared" si="6"/>
        <v>4003</v>
      </c>
      <c r="P28" s="41">
        <v>1124</v>
      </c>
      <c r="Q28" s="41">
        <v>1027</v>
      </c>
      <c r="R28" s="41">
        <v>948</v>
      </c>
      <c r="S28" s="41">
        <v>904</v>
      </c>
      <c r="T28" s="94">
        <f t="shared" si="14"/>
        <v>2099</v>
      </c>
      <c r="U28" s="41">
        <v>759</v>
      </c>
      <c r="V28" s="41">
        <v>672</v>
      </c>
      <c r="W28" s="41">
        <v>668</v>
      </c>
      <c r="X28" s="254"/>
    </row>
    <row r="29" spans="1:24" s="44" customFormat="1">
      <c r="A29" s="46" t="s">
        <v>42</v>
      </c>
      <c r="B29" s="243">
        <v>12</v>
      </c>
      <c r="C29" s="93">
        <f t="shared" si="3"/>
        <v>26940</v>
      </c>
      <c r="D29" s="95">
        <v>26432</v>
      </c>
      <c r="E29" s="95">
        <v>508</v>
      </c>
      <c r="F29" s="95">
        <v>16587</v>
      </c>
      <c r="G29" s="95">
        <v>10353</v>
      </c>
      <c r="H29" s="95"/>
      <c r="I29" s="94">
        <f t="shared" si="16"/>
        <v>12485</v>
      </c>
      <c r="J29" s="41">
        <v>2555</v>
      </c>
      <c r="K29" s="41">
        <v>2436</v>
      </c>
      <c r="L29" s="41">
        <v>2529</v>
      </c>
      <c r="M29" s="41">
        <v>2459</v>
      </c>
      <c r="N29" s="41">
        <v>2506</v>
      </c>
      <c r="O29" s="94">
        <f t="shared" si="6"/>
        <v>9211</v>
      </c>
      <c r="P29" s="41">
        <v>2498</v>
      </c>
      <c r="Q29" s="41">
        <v>2362</v>
      </c>
      <c r="R29" s="41">
        <v>2296</v>
      </c>
      <c r="S29" s="41">
        <v>2055</v>
      </c>
      <c r="T29" s="94">
        <f t="shared" si="14"/>
        <v>5244</v>
      </c>
      <c r="U29" s="41">
        <v>1897</v>
      </c>
      <c r="V29" s="41">
        <v>1786</v>
      </c>
      <c r="W29" s="41">
        <v>1561</v>
      </c>
      <c r="X29" s="254"/>
    </row>
    <row r="30" spans="1:24" s="44" customFormat="1">
      <c r="A30" s="46" t="s">
        <v>43</v>
      </c>
      <c r="B30" s="243">
        <v>13</v>
      </c>
      <c r="C30" s="93">
        <f t="shared" si="3"/>
        <v>25090</v>
      </c>
      <c r="D30" s="95">
        <v>11166</v>
      </c>
      <c r="E30" s="95">
        <v>13924</v>
      </c>
      <c r="F30" s="95">
        <v>17400</v>
      </c>
      <c r="G30" s="95">
        <v>7690</v>
      </c>
      <c r="H30" s="95"/>
      <c r="I30" s="94">
        <f t="shared" si="16"/>
        <v>11984</v>
      </c>
      <c r="J30" s="41">
        <v>2332</v>
      </c>
      <c r="K30" s="41">
        <v>2296</v>
      </c>
      <c r="L30" s="41">
        <v>2524</v>
      </c>
      <c r="M30" s="41">
        <v>2446</v>
      </c>
      <c r="N30" s="41">
        <v>2386</v>
      </c>
      <c r="O30" s="94">
        <f t="shared" si="6"/>
        <v>8700</v>
      </c>
      <c r="P30" s="41">
        <v>2426</v>
      </c>
      <c r="Q30" s="41">
        <v>2160</v>
      </c>
      <c r="R30" s="41">
        <v>2154</v>
      </c>
      <c r="S30" s="41">
        <v>1960</v>
      </c>
      <c r="T30" s="94">
        <f t="shared" si="14"/>
        <v>4406</v>
      </c>
      <c r="U30" s="41">
        <v>1627</v>
      </c>
      <c r="V30" s="41">
        <v>1456</v>
      </c>
      <c r="W30" s="41">
        <v>1323</v>
      </c>
      <c r="X30" s="254"/>
    </row>
    <row r="31" spans="1:24" s="44" customFormat="1">
      <c r="A31" s="46" t="s">
        <v>44</v>
      </c>
      <c r="B31" s="243">
        <v>14</v>
      </c>
      <c r="C31" s="93">
        <f t="shared" si="3"/>
        <v>31267</v>
      </c>
      <c r="D31" s="95">
        <v>13210</v>
      </c>
      <c r="E31" s="95">
        <v>18057</v>
      </c>
      <c r="F31" s="95">
        <v>24652</v>
      </c>
      <c r="G31" s="95">
        <v>6615</v>
      </c>
      <c r="H31" s="95"/>
      <c r="I31" s="94">
        <f>SUM(J31:N31)</f>
        <v>14250</v>
      </c>
      <c r="J31" s="41">
        <v>2875</v>
      </c>
      <c r="K31" s="41">
        <v>2677</v>
      </c>
      <c r="L31" s="41">
        <v>3055</v>
      </c>
      <c r="M31" s="41">
        <v>2674</v>
      </c>
      <c r="N31" s="41">
        <v>2969</v>
      </c>
      <c r="O31" s="94">
        <f t="shared" si="6"/>
        <v>10927</v>
      </c>
      <c r="P31" s="41">
        <v>2988</v>
      </c>
      <c r="Q31" s="41">
        <v>2839</v>
      </c>
      <c r="R31" s="41">
        <v>2703</v>
      </c>
      <c r="S31" s="41">
        <v>2397</v>
      </c>
      <c r="T31" s="94">
        <f t="shared" si="14"/>
        <v>6090</v>
      </c>
      <c r="U31" s="41">
        <v>2226</v>
      </c>
      <c r="V31" s="41">
        <v>2087</v>
      </c>
      <c r="W31" s="41">
        <v>1777</v>
      </c>
      <c r="X31" s="254"/>
    </row>
    <row r="32" spans="1:24" s="44" customFormat="1">
      <c r="A32" s="45" t="s">
        <v>45</v>
      </c>
      <c r="B32" s="243">
        <v>15</v>
      </c>
      <c r="C32" s="93">
        <f t="shared" si="3"/>
        <v>116612</v>
      </c>
      <c r="D32" s="93">
        <f>SUM(D33:D39)</f>
        <v>64101</v>
      </c>
      <c r="E32" s="93">
        <f t="shared" ref="E32:H32" si="17">SUM(E33:E39)</f>
        <v>52511</v>
      </c>
      <c r="F32" s="93">
        <f t="shared" si="17"/>
        <v>83088</v>
      </c>
      <c r="G32" s="93">
        <f t="shared" si="17"/>
        <v>33267</v>
      </c>
      <c r="H32" s="93">
        <f t="shared" si="17"/>
        <v>257</v>
      </c>
      <c r="I32" s="94">
        <f t="shared" ref="I32:I52" si="18">SUM(J32:N32)</f>
        <v>56328</v>
      </c>
      <c r="J32" s="93">
        <f>SUM(J33:J39)</f>
        <v>11562</v>
      </c>
      <c r="K32" s="93">
        <f t="shared" ref="K32:N32" si="19">SUM(K33:K39)</f>
        <v>10639</v>
      </c>
      <c r="L32" s="93">
        <f t="shared" si="19"/>
        <v>11451</v>
      </c>
      <c r="M32" s="93">
        <f t="shared" si="19"/>
        <v>11268</v>
      </c>
      <c r="N32" s="93">
        <f t="shared" si="19"/>
        <v>11408</v>
      </c>
      <c r="O32" s="94">
        <f t="shared" si="6"/>
        <v>40374</v>
      </c>
      <c r="P32" s="93">
        <f t="shared" ref="P32:S32" si="20">SUM(P33:P39)</f>
        <v>11097</v>
      </c>
      <c r="Q32" s="93">
        <f t="shared" si="20"/>
        <v>10446</v>
      </c>
      <c r="R32" s="93">
        <f t="shared" si="20"/>
        <v>9806</v>
      </c>
      <c r="S32" s="93">
        <f t="shared" si="20"/>
        <v>9025</v>
      </c>
      <c r="T32" s="94">
        <f t="shared" si="14"/>
        <v>19910</v>
      </c>
      <c r="U32" s="93">
        <f t="shared" ref="U32:W32" si="21">SUM(U33:U39)</f>
        <v>7360</v>
      </c>
      <c r="V32" s="93">
        <f t="shared" si="21"/>
        <v>6717</v>
      </c>
      <c r="W32" s="93">
        <f t="shared" si="21"/>
        <v>5833</v>
      </c>
      <c r="X32" s="253">
        <v>0</v>
      </c>
    </row>
    <row r="33" spans="1:24" s="44" customFormat="1">
      <c r="A33" s="46" t="s">
        <v>46</v>
      </c>
      <c r="B33" s="243">
        <v>16</v>
      </c>
      <c r="C33" s="93">
        <f t="shared" si="3"/>
        <v>4517</v>
      </c>
      <c r="D33" s="95">
        <v>3507</v>
      </c>
      <c r="E33" s="95">
        <v>1010</v>
      </c>
      <c r="F33" s="95">
        <v>2472</v>
      </c>
      <c r="G33" s="95">
        <v>2045</v>
      </c>
      <c r="H33" s="95"/>
      <c r="I33" s="94">
        <f t="shared" si="18"/>
        <v>2218</v>
      </c>
      <c r="J33" s="41">
        <v>476</v>
      </c>
      <c r="K33" s="41">
        <v>400</v>
      </c>
      <c r="L33" s="41">
        <v>460</v>
      </c>
      <c r="M33" s="41">
        <v>430</v>
      </c>
      <c r="N33" s="41">
        <v>452</v>
      </c>
      <c r="O33" s="94">
        <f t="shared" si="6"/>
        <v>1547</v>
      </c>
      <c r="P33" s="41">
        <v>456</v>
      </c>
      <c r="Q33" s="41">
        <v>409</v>
      </c>
      <c r="R33" s="41">
        <v>340</v>
      </c>
      <c r="S33" s="41">
        <v>342</v>
      </c>
      <c r="T33" s="94">
        <f t="shared" si="14"/>
        <v>752</v>
      </c>
      <c r="U33" s="41">
        <v>258</v>
      </c>
      <c r="V33" s="41">
        <v>261</v>
      </c>
      <c r="W33" s="41">
        <v>233</v>
      </c>
      <c r="X33" s="254"/>
    </row>
    <row r="34" spans="1:24" s="44" customFormat="1">
      <c r="A34" s="46" t="s">
        <v>47</v>
      </c>
      <c r="B34" s="243">
        <v>17</v>
      </c>
      <c r="C34" s="93">
        <f t="shared" si="3"/>
        <v>27205</v>
      </c>
      <c r="D34" s="95">
        <v>24437</v>
      </c>
      <c r="E34" s="95">
        <v>2768</v>
      </c>
      <c r="F34" s="95">
        <v>16938</v>
      </c>
      <c r="G34" s="95">
        <v>10267</v>
      </c>
      <c r="H34" s="95"/>
      <c r="I34" s="94">
        <f t="shared" si="18"/>
        <v>12715</v>
      </c>
      <c r="J34" s="41">
        <v>2577</v>
      </c>
      <c r="K34" s="41">
        <v>2364</v>
      </c>
      <c r="L34" s="41">
        <v>2664</v>
      </c>
      <c r="M34" s="41">
        <v>2487</v>
      </c>
      <c r="N34" s="41">
        <v>2623</v>
      </c>
      <c r="O34" s="94">
        <f t="shared" si="6"/>
        <v>9216</v>
      </c>
      <c r="P34" s="41">
        <v>2539</v>
      </c>
      <c r="Q34" s="41">
        <v>2404</v>
      </c>
      <c r="R34" s="41">
        <v>2212</v>
      </c>
      <c r="S34" s="41">
        <v>2061</v>
      </c>
      <c r="T34" s="94">
        <f t="shared" si="14"/>
        <v>5274</v>
      </c>
      <c r="U34" s="41">
        <v>1966</v>
      </c>
      <c r="V34" s="41">
        <v>1771</v>
      </c>
      <c r="W34" s="41">
        <v>1537</v>
      </c>
      <c r="X34" s="254"/>
    </row>
    <row r="35" spans="1:24" s="44" customFormat="1">
      <c r="A35" s="46" t="s">
        <v>48</v>
      </c>
      <c r="B35" s="243">
        <v>18</v>
      </c>
      <c r="C35" s="93">
        <f t="shared" si="3"/>
        <v>16157</v>
      </c>
      <c r="D35" s="95">
        <v>7962</v>
      </c>
      <c r="E35" s="95">
        <v>8195</v>
      </c>
      <c r="F35" s="95">
        <v>10653</v>
      </c>
      <c r="G35" s="95">
        <v>5247</v>
      </c>
      <c r="H35" s="95">
        <v>257</v>
      </c>
      <c r="I35" s="94">
        <f t="shared" si="18"/>
        <v>7865</v>
      </c>
      <c r="J35" s="41">
        <v>1551</v>
      </c>
      <c r="K35" s="41">
        <v>1481</v>
      </c>
      <c r="L35" s="41">
        <v>1565</v>
      </c>
      <c r="M35" s="41">
        <v>1652</v>
      </c>
      <c r="N35" s="41">
        <v>1616</v>
      </c>
      <c r="O35" s="94">
        <f t="shared" si="6"/>
        <v>5726</v>
      </c>
      <c r="P35" s="41">
        <v>1529</v>
      </c>
      <c r="Q35" s="41">
        <v>1504</v>
      </c>
      <c r="R35" s="41">
        <v>1411</v>
      </c>
      <c r="S35" s="41">
        <v>1282</v>
      </c>
      <c r="T35" s="94">
        <f t="shared" si="14"/>
        <v>2566</v>
      </c>
      <c r="U35" s="41">
        <v>952</v>
      </c>
      <c r="V35" s="41">
        <v>855</v>
      </c>
      <c r="W35" s="41">
        <v>759</v>
      </c>
      <c r="X35" s="254"/>
    </row>
    <row r="36" spans="1:24" s="44" customFormat="1">
      <c r="A36" s="46" t="s">
        <v>49</v>
      </c>
      <c r="B36" s="243">
        <v>19</v>
      </c>
      <c r="C36" s="93">
        <f t="shared" si="3"/>
        <v>8984</v>
      </c>
      <c r="D36" s="95">
        <v>5183</v>
      </c>
      <c r="E36" s="95">
        <v>3801</v>
      </c>
      <c r="F36" s="95">
        <v>6955</v>
      </c>
      <c r="G36" s="95">
        <v>2029</v>
      </c>
      <c r="H36" s="95"/>
      <c r="I36" s="94">
        <f t="shared" si="18"/>
        <v>4536</v>
      </c>
      <c r="J36" s="41">
        <v>971</v>
      </c>
      <c r="K36" s="41">
        <v>869</v>
      </c>
      <c r="L36" s="41">
        <v>918</v>
      </c>
      <c r="M36" s="41">
        <v>948</v>
      </c>
      <c r="N36" s="41">
        <v>830</v>
      </c>
      <c r="O36" s="94">
        <f t="shared" si="6"/>
        <v>2967</v>
      </c>
      <c r="P36" s="41">
        <v>831</v>
      </c>
      <c r="Q36" s="41">
        <v>728</v>
      </c>
      <c r="R36" s="41">
        <v>692</v>
      </c>
      <c r="S36" s="41">
        <v>716</v>
      </c>
      <c r="T36" s="94">
        <f t="shared" si="14"/>
        <v>1481</v>
      </c>
      <c r="U36" s="41">
        <v>543</v>
      </c>
      <c r="V36" s="41">
        <v>479</v>
      </c>
      <c r="W36" s="41">
        <v>459</v>
      </c>
      <c r="X36" s="254"/>
    </row>
    <row r="37" spans="1:24" s="44" customFormat="1">
      <c r="A37" s="46" t="s">
        <v>50</v>
      </c>
      <c r="B37" s="243">
        <v>20</v>
      </c>
      <c r="C37" s="93">
        <f t="shared" si="3"/>
        <v>17373</v>
      </c>
      <c r="D37" s="95">
        <v>9309</v>
      </c>
      <c r="E37" s="95">
        <v>8064</v>
      </c>
      <c r="F37" s="95">
        <v>13437</v>
      </c>
      <c r="G37" s="95">
        <v>3936</v>
      </c>
      <c r="H37" s="95"/>
      <c r="I37" s="94">
        <f t="shared" si="18"/>
        <v>8773</v>
      </c>
      <c r="J37" s="41">
        <v>1926</v>
      </c>
      <c r="K37" s="41">
        <v>1606</v>
      </c>
      <c r="L37" s="41">
        <v>1818</v>
      </c>
      <c r="M37" s="41">
        <v>1732</v>
      </c>
      <c r="N37" s="41">
        <v>1691</v>
      </c>
      <c r="O37" s="94">
        <f t="shared" si="6"/>
        <v>5938</v>
      </c>
      <c r="P37" s="41">
        <v>1731</v>
      </c>
      <c r="Q37" s="41">
        <v>1534</v>
      </c>
      <c r="R37" s="41">
        <v>1409</v>
      </c>
      <c r="S37" s="41">
        <v>1264</v>
      </c>
      <c r="T37" s="94">
        <f t="shared" si="14"/>
        <v>2662</v>
      </c>
      <c r="U37" s="41">
        <v>1017</v>
      </c>
      <c r="V37" s="41">
        <v>902</v>
      </c>
      <c r="W37" s="41">
        <v>743</v>
      </c>
      <c r="X37" s="254"/>
    </row>
    <row r="38" spans="1:24" s="44" customFormat="1">
      <c r="A38" s="46" t="s">
        <v>51</v>
      </c>
      <c r="B38" s="243">
        <v>21</v>
      </c>
      <c r="C38" s="93">
        <f t="shared" si="3"/>
        <v>22534</v>
      </c>
      <c r="D38" s="95">
        <v>8083</v>
      </c>
      <c r="E38" s="95">
        <v>14451</v>
      </c>
      <c r="F38" s="95">
        <v>17095</v>
      </c>
      <c r="G38" s="95">
        <v>5439</v>
      </c>
      <c r="H38" s="95"/>
      <c r="I38" s="94">
        <f t="shared" si="18"/>
        <v>10557</v>
      </c>
      <c r="J38" s="41">
        <v>2151</v>
      </c>
      <c r="K38" s="41">
        <v>2025</v>
      </c>
      <c r="L38" s="41">
        <v>2095</v>
      </c>
      <c r="M38" s="41">
        <v>2041</v>
      </c>
      <c r="N38" s="41">
        <v>2245</v>
      </c>
      <c r="O38" s="94">
        <f t="shared" si="6"/>
        <v>7912</v>
      </c>
      <c r="P38" s="41">
        <v>2099</v>
      </c>
      <c r="Q38" s="41">
        <v>2010</v>
      </c>
      <c r="R38" s="41">
        <v>1943</v>
      </c>
      <c r="S38" s="41">
        <v>1860</v>
      </c>
      <c r="T38" s="94">
        <f t="shared" si="14"/>
        <v>4065</v>
      </c>
      <c r="U38" s="41">
        <v>1493</v>
      </c>
      <c r="V38" s="41">
        <v>1370</v>
      </c>
      <c r="W38" s="41">
        <v>1202</v>
      </c>
      <c r="X38" s="254"/>
    </row>
    <row r="39" spans="1:24" s="44" customFormat="1">
      <c r="A39" s="46" t="s">
        <v>52</v>
      </c>
      <c r="B39" s="243">
        <v>22</v>
      </c>
      <c r="C39" s="93">
        <f t="shared" si="3"/>
        <v>19842</v>
      </c>
      <c r="D39" s="95">
        <v>5620</v>
      </c>
      <c r="E39" s="95">
        <v>14222</v>
      </c>
      <c r="F39" s="95">
        <v>15538</v>
      </c>
      <c r="G39" s="95">
        <v>4304</v>
      </c>
      <c r="H39" s="95"/>
      <c r="I39" s="94">
        <f t="shared" si="18"/>
        <v>9664</v>
      </c>
      <c r="J39" s="52">
        <v>1910</v>
      </c>
      <c r="K39" s="52">
        <v>1894</v>
      </c>
      <c r="L39" s="52">
        <v>1931</v>
      </c>
      <c r="M39" s="52">
        <v>1978</v>
      </c>
      <c r="N39" s="52">
        <v>1951</v>
      </c>
      <c r="O39" s="94">
        <f t="shared" si="6"/>
        <v>7068</v>
      </c>
      <c r="P39" s="52">
        <v>1912</v>
      </c>
      <c r="Q39" s="52">
        <v>1857</v>
      </c>
      <c r="R39" s="41">
        <v>1799</v>
      </c>
      <c r="S39" s="41">
        <v>1500</v>
      </c>
      <c r="T39" s="94">
        <f t="shared" si="14"/>
        <v>3110</v>
      </c>
      <c r="U39" s="41">
        <v>1131</v>
      </c>
      <c r="V39" s="41">
        <v>1079</v>
      </c>
      <c r="W39" s="41">
        <v>900</v>
      </c>
      <c r="X39" s="254"/>
    </row>
    <row r="40" spans="1:24" s="44" customFormat="1">
      <c r="A40" s="45" t="s">
        <v>53</v>
      </c>
      <c r="B40" s="243">
        <v>23</v>
      </c>
      <c r="C40" s="93">
        <f t="shared" si="3"/>
        <v>52273</v>
      </c>
      <c r="D40" s="93">
        <f>SUM(D41:D43)</f>
        <v>29834</v>
      </c>
      <c r="E40" s="93">
        <f t="shared" ref="E40:H40" si="22">SUM(E41:E43)</f>
        <v>22439</v>
      </c>
      <c r="F40" s="93">
        <f t="shared" si="22"/>
        <v>35167</v>
      </c>
      <c r="G40" s="93">
        <f t="shared" si="22"/>
        <v>17106</v>
      </c>
      <c r="H40" s="93">
        <f t="shared" si="22"/>
        <v>0</v>
      </c>
      <c r="I40" s="94">
        <f t="shared" si="18"/>
        <v>25413</v>
      </c>
      <c r="J40" s="93">
        <f>SUM(J41:J43)</f>
        <v>5083</v>
      </c>
      <c r="K40" s="93">
        <f t="shared" ref="K40:N40" si="23">SUM(K41:K43)</f>
        <v>4965</v>
      </c>
      <c r="L40" s="93">
        <f t="shared" si="23"/>
        <v>5277</v>
      </c>
      <c r="M40" s="93">
        <f t="shared" si="23"/>
        <v>5026</v>
      </c>
      <c r="N40" s="93">
        <f t="shared" si="23"/>
        <v>5062</v>
      </c>
      <c r="O40" s="94">
        <f t="shared" si="6"/>
        <v>18419</v>
      </c>
      <c r="P40" s="93">
        <f t="shared" ref="P40:S40" si="24">SUM(P41:P43)</f>
        <v>4999</v>
      </c>
      <c r="Q40" s="93">
        <f t="shared" si="24"/>
        <v>4643</v>
      </c>
      <c r="R40" s="93">
        <f t="shared" si="24"/>
        <v>4649</v>
      </c>
      <c r="S40" s="93">
        <f t="shared" si="24"/>
        <v>4128</v>
      </c>
      <c r="T40" s="94">
        <f t="shared" si="14"/>
        <v>8441</v>
      </c>
      <c r="U40" s="93">
        <f t="shared" ref="U40:W40" si="25">SUM(U41:U43)</f>
        <v>3100</v>
      </c>
      <c r="V40" s="93">
        <f t="shared" si="25"/>
        <v>2825</v>
      </c>
      <c r="W40" s="93">
        <f t="shared" si="25"/>
        <v>2516</v>
      </c>
      <c r="X40" s="253">
        <v>0</v>
      </c>
    </row>
    <row r="41" spans="1:24" s="44" customFormat="1">
      <c r="A41" s="46" t="s">
        <v>54</v>
      </c>
      <c r="B41" s="243">
        <v>24</v>
      </c>
      <c r="C41" s="93">
        <f t="shared" si="3"/>
        <v>20259</v>
      </c>
      <c r="D41" s="95">
        <v>14812</v>
      </c>
      <c r="E41" s="95">
        <v>5447</v>
      </c>
      <c r="F41" s="95">
        <v>13809</v>
      </c>
      <c r="G41" s="95">
        <v>6450</v>
      </c>
      <c r="H41" s="95"/>
      <c r="I41" s="94">
        <f t="shared" si="18"/>
        <v>9860</v>
      </c>
      <c r="J41" s="52">
        <v>1965</v>
      </c>
      <c r="K41" s="52">
        <v>1966</v>
      </c>
      <c r="L41" s="52">
        <v>2082</v>
      </c>
      <c r="M41" s="52">
        <v>1907</v>
      </c>
      <c r="N41" s="52">
        <v>1940</v>
      </c>
      <c r="O41" s="94">
        <f t="shared" si="6"/>
        <v>7075</v>
      </c>
      <c r="P41" s="52">
        <v>1897</v>
      </c>
      <c r="Q41" s="52">
        <v>1817</v>
      </c>
      <c r="R41" s="41">
        <v>1781</v>
      </c>
      <c r="S41" s="41">
        <v>1580</v>
      </c>
      <c r="T41" s="94">
        <f t="shared" si="14"/>
        <v>3324</v>
      </c>
      <c r="U41" s="41">
        <v>1229</v>
      </c>
      <c r="V41" s="41">
        <v>1159</v>
      </c>
      <c r="W41" s="41">
        <v>936</v>
      </c>
      <c r="X41" s="254"/>
    </row>
    <row r="42" spans="1:24" s="44" customFormat="1">
      <c r="A42" s="46" t="s">
        <v>55</v>
      </c>
      <c r="B42" s="243">
        <v>25</v>
      </c>
      <c r="C42" s="93">
        <f t="shared" si="3"/>
        <v>14466</v>
      </c>
      <c r="D42" s="95">
        <v>6675</v>
      </c>
      <c r="E42" s="95">
        <v>7791</v>
      </c>
      <c r="F42" s="95">
        <v>9902</v>
      </c>
      <c r="G42" s="95">
        <v>4564</v>
      </c>
      <c r="H42" s="95"/>
      <c r="I42" s="94">
        <f t="shared" si="18"/>
        <v>7077</v>
      </c>
      <c r="J42" s="52">
        <v>1421</v>
      </c>
      <c r="K42" s="52">
        <v>1396</v>
      </c>
      <c r="L42" s="52">
        <v>1395</v>
      </c>
      <c r="M42" s="52">
        <v>1444</v>
      </c>
      <c r="N42" s="52">
        <v>1421</v>
      </c>
      <c r="O42" s="94">
        <f t="shared" si="6"/>
        <v>5155</v>
      </c>
      <c r="P42" s="52">
        <v>1345</v>
      </c>
      <c r="Q42" s="52">
        <v>1282</v>
      </c>
      <c r="R42" s="41">
        <v>1354</v>
      </c>
      <c r="S42" s="41">
        <v>1174</v>
      </c>
      <c r="T42" s="94">
        <f t="shared" si="14"/>
        <v>2234</v>
      </c>
      <c r="U42" s="41">
        <v>838</v>
      </c>
      <c r="V42" s="41">
        <v>735</v>
      </c>
      <c r="W42" s="41">
        <v>661</v>
      </c>
      <c r="X42" s="254"/>
    </row>
    <row r="43" spans="1:24" s="44" customFormat="1">
      <c r="A43" s="46" t="s">
        <v>56</v>
      </c>
      <c r="B43" s="243">
        <v>26</v>
      </c>
      <c r="C43" s="93">
        <f t="shared" si="3"/>
        <v>17548</v>
      </c>
      <c r="D43" s="95">
        <v>8347</v>
      </c>
      <c r="E43" s="95">
        <v>9201</v>
      </c>
      <c r="F43" s="95">
        <v>11456</v>
      </c>
      <c r="G43" s="95">
        <v>6092</v>
      </c>
      <c r="H43" s="95"/>
      <c r="I43" s="94">
        <f t="shared" si="18"/>
        <v>8476</v>
      </c>
      <c r="J43" s="52">
        <v>1697</v>
      </c>
      <c r="K43" s="52">
        <v>1603</v>
      </c>
      <c r="L43" s="52">
        <v>1800</v>
      </c>
      <c r="M43" s="52">
        <v>1675</v>
      </c>
      <c r="N43" s="52">
        <v>1701</v>
      </c>
      <c r="O43" s="94">
        <f t="shared" si="6"/>
        <v>6189</v>
      </c>
      <c r="P43" s="52">
        <v>1757</v>
      </c>
      <c r="Q43" s="52">
        <v>1544</v>
      </c>
      <c r="R43" s="41">
        <v>1514</v>
      </c>
      <c r="S43" s="41">
        <v>1374</v>
      </c>
      <c r="T43" s="94">
        <f t="shared" si="14"/>
        <v>2883</v>
      </c>
      <c r="U43" s="41">
        <v>1033</v>
      </c>
      <c r="V43" s="41">
        <v>931</v>
      </c>
      <c r="W43" s="41">
        <v>919</v>
      </c>
      <c r="X43" s="254"/>
    </row>
    <row r="44" spans="1:24" s="44" customFormat="1">
      <c r="A44" s="45" t="s">
        <v>57</v>
      </c>
      <c r="B44" s="243">
        <v>27</v>
      </c>
      <c r="C44" s="93">
        <f t="shared" si="3"/>
        <v>397338</v>
      </c>
      <c r="D44" s="93">
        <f>SUM(D45:D53)</f>
        <v>397338</v>
      </c>
      <c r="E44" s="93">
        <f t="shared" ref="E44:H44" si="26">SUM(E45:E53)</f>
        <v>0</v>
      </c>
      <c r="F44" s="93">
        <f t="shared" si="26"/>
        <v>249483</v>
      </c>
      <c r="G44" s="93">
        <f t="shared" si="26"/>
        <v>146063</v>
      </c>
      <c r="H44" s="93">
        <f t="shared" si="26"/>
        <v>1792</v>
      </c>
      <c r="I44" s="94">
        <f t="shared" si="18"/>
        <v>189701</v>
      </c>
      <c r="J44" s="93">
        <f>SUM(J45:J53)</f>
        <v>37236</v>
      </c>
      <c r="K44" s="93">
        <f t="shared" ref="K44:N44" si="27">SUM(K45:K53)</f>
        <v>36094</v>
      </c>
      <c r="L44" s="93">
        <f t="shared" si="27"/>
        <v>39147</v>
      </c>
      <c r="M44" s="93">
        <f t="shared" si="27"/>
        <v>37910</v>
      </c>
      <c r="N44" s="93">
        <f t="shared" si="27"/>
        <v>39314</v>
      </c>
      <c r="O44" s="94">
        <f t="shared" si="6"/>
        <v>135666</v>
      </c>
      <c r="P44" s="93">
        <f t="shared" ref="P44:S44" si="28">SUM(P45:P53)</f>
        <v>38396</v>
      </c>
      <c r="Q44" s="93">
        <f t="shared" si="28"/>
        <v>35505</v>
      </c>
      <c r="R44" s="93">
        <f t="shared" si="28"/>
        <v>32437</v>
      </c>
      <c r="S44" s="93">
        <f t="shared" si="28"/>
        <v>29328</v>
      </c>
      <c r="T44" s="94">
        <f t="shared" si="14"/>
        <v>71971</v>
      </c>
      <c r="U44" s="93">
        <f t="shared" ref="U44:W44" si="29">SUM(U45:U53)</f>
        <v>26492</v>
      </c>
      <c r="V44" s="93">
        <f t="shared" si="29"/>
        <v>24100</v>
      </c>
      <c r="W44" s="93">
        <f t="shared" si="29"/>
        <v>21379</v>
      </c>
      <c r="X44" s="253">
        <v>3771</v>
      </c>
    </row>
    <row r="45" spans="1:24" s="5" customFormat="1">
      <c r="A45" s="51" t="s">
        <v>58</v>
      </c>
      <c r="B45" s="243">
        <v>28</v>
      </c>
      <c r="C45" s="93">
        <f t="shared" si="3"/>
        <v>7283</v>
      </c>
      <c r="D45" s="43">
        <v>7283</v>
      </c>
      <c r="E45" s="43"/>
      <c r="F45" s="43">
        <v>3930</v>
      </c>
      <c r="G45" s="43">
        <v>3353</v>
      </c>
      <c r="H45" s="43"/>
      <c r="I45" s="94">
        <f t="shared" si="18"/>
        <v>3185</v>
      </c>
      <c r="J45" s="41">
        <v>661</v>
      </c>
      <c r="K45" s="43">
        <v>590</v>
      </c>
      <c r="L45" s="43">
        <v>630</v>
      </c>
      <c r="M45" s="43">
        <v>594</v>
      </c>
      <c r="N45" s="43">
        <v>710</v>
      </c>
      <c r="O45" s="94">
        <f t="shared" si="6"/>
        <v>2666</v>
      </c>
      <c r="P45" s="41">
        <v>767</v>
      </c>
      <c r="Q45" s="41">
        <v>685</v>
      </c>
      <c r="R45" s="43">
        <v>607</v>
      </c>
      <c r="S45" s="43">
        <v>607</v>
      </c>
      <c r="T45" s="94">
        <f t="shared" si="14"/>
        <v>1432</v>
      </c>
      <c r="U45" s="96">
        <v>533</v>
      </c>
      <c r="V45" s="41">
        <v>482</v>
      </c>
      <c r="W45" s="41">
        <v>417</v>
      </c>
      <c r="X45" s="254"/>
    </row>
    <row r="46" spans="1:24" s="5" customFormat="1">
      <c r="A46" s="51" t="s">
        <v>59</v>
      </c>
      <c r="B46" s="243">
        <v>29</v>
      </c>
      <c r="C46" s="93">
        <f t="shared" si="3"/>
        <v>865</v>
      </c>
      <c r="D46" s="43">
        <v>865</v>
      </c>
      <c r="E46" s="43"/>
      <c r="F46" s="43">
        <v>645</v>
      </c>
      <c r="G46" s="43">
        <v>220</v>
      </c>
      <c r="H46" s="43"/>
      <c r="I46" s="94">
        <f t="shared" si="18"/>
        <v>433</v>
      </c>
      <c r="J46" s="41">
        <v>87</v>
      </c>
      <c r="K46" s="43">
        <v>96</v>
      </c>
      <c r="L46" s="43">
        <v>80</v>
      </c>
      <c r="M46" s="43">
        <v>78</v>
      </c>
      <c r="N46" s="43">
        <v>92</v>
      </c>
      <c r="O46" s="94">
        <f t="shared" si="6"/>
        <v>308</v>
      </c>
      <c r="P46" s="41">
        <v>90</v>
      </c>
      <c r="Q46" s="41">
        <v>79</v>
      </c>
      <c r="R46" s="43">
        <v>71</v>
      </c>
      <c r="S46" s="43">
        <v>68</v>
      </c>
      <c r="T46" s="94">
        <f t="shared" si="14"/>
        <v>124</v>
      </c>
      <c r="U46" s="96">
        <v>41</v>
      </c>
      <c r="V46" s="41">
        <v>49</v>
      </c>
      <c r="W46" s="41">
        <v>34</v>
      </c>
      <c r="X46" s="254"/>
    </row>
    <row r="47" spans="1:24" s="5" customFormat="1">
      <c r="A47" s="51" t="s">
        <v>60</v>
      </c>
      <c r="B47" s="243">
        <v>30</v>
      </c>
      <c r="C47" s="93">
        <f t="shared" si="3"/>
        <v>62045</v>
      </c>
      <c r="D47" s="43">
        <v>62045</v>
      </c>
      <c r="E47" s="43"/>
      <c r="F47" s="43">
        <v>41943</v>
      </c>
      <c r="G47" s="43">
        <v>19588</v>
      </c>
      <c r="H47" s="43">
        <v>514</v>
      </c>
      <c r="I47" s="94">
        <f t="shared" si="18"/>
        <v>29431</v>
      </c>
      <c r="J47" s="41">
        <v>5615</v>
      </c>
      <c r="K47" s="43">
        <v>5503</v>
      </c>
      <c r="L47" s="43">
        <v>6037</v>
      </c>
      <c r="M47" s="43">
        <v>5950</v>
      </c>
      <c r="N47" s="43">
        <v>6326</v>
      </c>
      <c r="O47" s="94">
        <f t="shared" si="6"/>
        <v>21060</v>
      </c>
      <c r="P47" s="41">
        <v>5922</v>
      </c>
      <c r="Q47" s="41">
        <v>5689</v>
      </c>
      <c r="R47" s="43">
        <v>4930</v>
      </c>
      <c r="S47" s="43">
        <v>4519</v>
      </c>
      <c r="T47" s="94">
        <f t="shared" si="14"/>
        <v>11554</v>
      </c>
      <c r="U47" s="96">
        <v>4275</v>
      </c>
      <c r="V47" s="41">
        <v>3896</v>
      </c>
      <c r="W47" s="41">
        <v>3383</v>
      </c>
      <c r="X47" s="254"/>
    </row>
    <row r="48" spans="1:24" s="5" customFormat="1">
      <c r="A48" s="51" t="s">
        <v>61</v>
      </c>
      <c r="B48" s="243">
        <v>31</v>
      </c>
      <c r="C48" s="93">
        <f t="shared" si="3"/>
        <v>101295</v>
      </c>
      <c r="D48" s="43">
        <v>101295</v>
      </c>
      <c r="E48" s="43"/>
      <c r="F48" s="43">
        <v>65003</v>
      </c>
      <c r="G48" s="43">
        <v>36292</v>
      </c>
      <c r="H48" s="43"/>
      <c r="I48" s="94">
        <f t="shared" si="18"/>
        <v>48480</v>
      </c>
      <c r="J48" s="41">
        <v>9469</v>
      </c>
      <c r="K48" s="43">
        <v>9402</v>
      </c>
      <c r="L48" s="43">
        <v>10045</v>
      </c>
      <c r="M48" s="43">
        <v>9585</v>
      </c>
      <c r="N48" s="43">
        <v>9979</v>
      </c>
      <c r="O48" s="94">
        <f t="shared" si="6"/>
        <v>34049</v>
      </c>
      <c r="P48" s="41">
        <v>9868</v>
      </c>
      <c r="Q48" s="41">
        <v>8800</v>
      </c>
      <c r="R48" s="43">
        <v>8174</v>
      </c>
      <c r="S48" s="43">
        <v>7207</v>
      </c>
      <c r="T48" s="94">
        <f t="shared" si="14"/>
        <v>18766</v>
      </c>
      <c r="U48" s="96">
        <v>6893</v>
      </c>
      <c r="V48" s="41">
        <v>6206</v>
      </c>
      <c r="W48" s="41">
        <v>5667</v>
      </c>
      <c r="X48" s="254"/>
    </row>
    <row r="49" spans="1:204" s="5" customFormat="1">
      <c r="A49" s="51" t="s">
        <v>62</v>
      </c>
      <c r="B49" s="243">
        <v>32</v>
      </c>
      <c r="C49" s="93">
        <f t="shared" si="3"/>
        <v>9385</v>
      </c>
      <c r="D49" s="43">
        <v>9385</v>
      </c>
      <c r="E49" s="43"/>
      <c r="F49" s="43">
        <v>5149</v>
      </c>
      <c r="G49" s="43">
        <v>4236</v>
      </c>
      <c r="H49" s="43"/>
      <c r="I49" s="94">
        <f t="shared" si="18"/>
        <v>4420</v>
      </c>
      <c r="J49" s="41">
        <v>892</v>
      </c>
      <c r="K49" s="43">
        <v>811</v>
      </c>
      <c r="L49" s="43">
        <v>890</v>
      </c>
      <c r="M49" s="43">
        <v>897</v>
      </c>
      <c r="N49" s="43">
        <v>930</v>
      </c>
      <c r="O49" s="94">
        <f t="shared" si="6"/>
        <v>3490</v>
      </c>
      <c r="P49" s="41">
        <v>966</v>
      </c>
      <c r="Q49" s="41">
        <v>901</v>
      </c>
      <c r="R49" s="43">
        <v>821</v>
      </c>
      <c r="S49" s="43">
        <v>802</v>
      </c>
      <c r="T49" s="94">
        <f t="shared" si="14"/>
        <v>1475</v>
      </c>
      <c r="U49" s="96">
        <v>573</v>
      </c>
      <c r="V49" s="41">
        <v>454</v>
      </c>
      <c r="W49" s="41">
        <v>448</v>
      </c>
      <c r="X49" s="254"/>
    </row>
    <row r="50" spans="1:204" s="5" customFormat="1">
      <c r="A50" s="51" t="s">
        <v>63</v>
      </c>
      <c r="B50" s="243">
        <v>33</v>
      </c>
      <c r="C50" s="93">
        <f t="shared" si="3"/>
        <v>68089</v>
      </c>
      <c r="D50" s="43">
        <v>68089</v>
      </c>
      <c r="E50" s="43"/>
      <c r="F50" s="43">
        <v>34711</v>
      </c>
      <c r="G50" s="43">
        <v>32385</v>
      </c>
      <c r="H50" s="43">
        <v>993</v>
      </c>
      <c r="I50" s="94">
        <f t="shared" si="18"/>
        <v>34251</v>
      </c>
      <c r="J50" s="41">
        <v>6731</v>
      </c>
      <c r="K50" s="43">
        <v>6350</v>
      </c>
      <c r="L50" s="43">
        <v>7324</v>
      </c>
      <c r="M50" s="43">
        <v>6838</v>
      </c>
      <c r="N50" s="43">
        <v>7008</v>
      </c>
      <c r="O50" s="94">
        <f t="shared" si="6"/>
        <v>23719</v>
      </c>
      <c r="P50" s="41">
        <v>6639</v>
      </c>
      <c r="Q50" s="41">
        <v>6177</v>
      </c>
      <c r="R50" s="43">
        <v>5750</v>
      </c>
      <c r="S50" s="43">
        <v>5153</v>
      </c>
      <c r="T50" s="94">
        <f t="shared" si="14"/>
        <v>10119</v>
      </c>
      <c r="U50" s="96">
        <v>3667</v>
      </c>
      <c r="V50" s="41">
        <v>3377</v>
      </c>
      <c r="W50" s="41">
        <v>3075</v>
      </c>
      <c r="X50" s="254">
        <v>1382</v>
      </c>
    </row>
    <row r="51" spans="1:204" s="5" customFormat="1">
      <c r="A51" s="51" t="s">
        <v>64</v>
      </c>
      <c r="B51" s="243">
        <v>34</v>
      </c>
      <c r="C51" s="93">
        <f t="shared" si="3"/>
        <v>49580</v>
      </c>
      <c r="D51" s="43">
        <v>49580</v>
      </c>
      <c r="E51" s="43"/>
      <c r="F51" s="43">
        <v>34915</v>
      </c>
      <c r="G51" s="43">
        <v>14615</v>
      </c>
      <c r="H51" s="43">
        <v>50</v>
      </c>
      <c r="I51" s="94">
        <f t="shared" si="18"/>
        <v>20971</v>
      </c>
      <c r="J51" s="41">
        <v>4092</v>
      </c>
      <c r="K51" s="43">
        <v>4091</v>
      </c>
      <c r="L51" s="43">
        <v>4179</v>
      </c>
      <c r="M51" s="43">
        <v>4240</v>
      </c>
      <c r="N51" s="43">
        <v>4369</v>
      </c>
      <c r="O51" s="94">
        <f t="shared" si="6"/>
        <v>17295</v>
      </c>
      <c r="P51" s="41">
        <v>4688</v>
      </c>
      <c r="Q51" s="41">
        <v>4510</v>
      </c>
      <c r="R51" s="43">
        <v>4168</v>
      </c>
      <c r="S51" s="43">
        <v>3929</v>
      </c>
      <c r="T51" s="94">
        <f t="shared" si="14"/>
        <v>11314</v>
      </c>
      <c r="U51" s="96">
        <v>4053</v>
      </c>
      <c r="V51" s="41">
        <v>3898</v>
      </c>
      <c r="W51" s="41">
        <v>3363</v>
      </c>
      <c r="X51" s="254">
        <v>2389</v>
      </c>
    </row>
    <row r="52" spans="1:204" s="5" customFormat="1">
      <c r="A52" s="51" t="s">
        <v>65</v>
      </c>
      <c r="B52" s="243">
        <v>35</v>
      </c>
      <c r="C52" s="93">
        <f t="shared" si="3"/>
        <v>29432</v>
      </c>
      <c r="D52" s="43">
        <v>29432</v>
      </c>
      <c r="E52" s="43"/>
      <c r="F52" s="43">
        <v>17494</v>
      </c>
      <c r="G52" s="43">
        <v>11703</v>
      </c>
      <c r="H52" s="43">
        <v>235</v>
      </c>
      <c r="I52" s="94">
        <f t="shared" si="18"/>
        <v>12899</v>
      </c>
      <c r="J52" s="41">
        <v>2363</v>
      </c>
      <c r="K52" s="43">
        <v>2339</v>
      </c>
      <c r="L52" s="43">
        <v>2619</v>
      </c>
      <c r="M52" s="43">
        <v>2744</v>
      </c>
      <c r="N52" s="43">
        <v>2834</v>
      </c>
      <c r="O52" s="94">
        <f t="shared" si="6"/>
        <v>10488</v>
      </c>
      <c r="P52" s="41">
        <v>2828</v>
      </c>
      <c r="Q52" s="41">
        <v>2703</v>
      </c>
      <c r="R52" s="43">
        <v>2570</v>
      </c>
      <c r="S52" s="43">
        <v>2387</v>
      </c>
      <c r="T52" s="94">
        <f t="shared" si="14"/>
        <v>6045</v>
      </c>
      <c r="U52" s="96">
        <v>2152</v>
      </c>
      <c r="V52" s="41">
        <v>1983</v>
      </c>
      <c r="W52" s="41">
        <v>1910</v>
      </c>
      <c r="X52" s="254"/>
    </row>
    <row r="53" spans="1:204">
      <c r="A53" s="51" t="s">
        <v>66</v>
      </c>
      <c r="B53" s="243">
        <v>36</v>
      </c>
      <c r="C53" s="93">
        <f t="shared" si="3"/>
        <v>69364</v>
      </c>
      <c r="D53" s="97">
        <v>69364</v>
      </c>
      <c r="E53" s="97"/>
      <c r="F53" s="97">
        <v>45693</v>
      </c>
      <c r="G53" s="97">
        <v>23671</v>
      </c>
      <c r="H53" s="97"/>
      <c r="I53" s="94">
        <f>SUM(J53:N53)</f>
        <v>35631</v>
      </c>
      <c r="J53" s="97">
        <v>7326</v>
      </c>
      <c r="K53" s="97">
        <v>6912</v>
      </c>
      <c r="L53" s="97">
        <v>7343</v>
      </c>
      <c r="M53" s="97">
        <v>6984</v>
      </c>
      <c r="N53" s="97">
        <v>7066</v>
      </c>
      <c r="O53" s="94">
        <f t="shared" si="6"/>
        <v>22591</v>
      </c>
      <c r="P53" s="97">
        <v>6628</v>
      </c>
      <c r="Q53" s="97">
        <v>5961</v>
      </c>
      <c r="R53" s="97">
        <v>5346</v>
      </c>
      <c r="S53" s="97">
        <v>4656</v>
      </c>
      <c r="T53" s="94">
        <f t="shared" si="14"/>
        <v>11142</v>
      </c>
      <c r="U53" s="97">
        <v>4305</v>
      </c>
      <c r="V53" s="97">
        <v>3755</v>
      </c>
      <c r="W53" s="97">
        <v>3082</v>
      </c>
      <c r="X53" s="255"/>
    </row>
    <row r="54" spans="1:204">
      <c r="A54" s="53" t="s">
        <v>67</v>
      </c>
      <c r="B54" s="243">
        <v>37</v>
      </c>
      <c r="C54" s="93">
        <f t="shared" si="3"/>
        <v>1390</v>
      </c>
      <c r="D54" s="43">
        <v>1390</v>
      </c>
      <c r="E54" s="43"/>
      <c r="F54" s="43">
        <v>1390</v>
      </c>
      <c r="G54" s="43"/>
      <c r="H54" s="43"/>
      <c r="I54" s="94">
        <f t="shared" ref="I54" si="30">SUM(J54:N54)</f>
        <v>76</v>
      </c>
      <c r="J54" s="41">
        <v>12</v>
      </c>
      <c r="K54" s="43">
        <v>5</v>
      </c>
      <c r="L54" s="43">
        <v>14</v>
      </c>
      <c r="M54" s="43">
        <v>20</v>
      </c>
      <c r="N54" s="43">
        <v>25</v>
      </c>
      <c r="O54" s="94">
        <f t="shared" si="6"/>
        <v>614</v>
      </c>
      <c r="P54" s="41">
        <v>130</v>
      </c>
      <c r="Q54" s="41">
        <v>127</v>
      </c>
      <c r="R54" s="43">
        <v>129</v>
      </c>
      <c r="S54" s="43">
        <v>228</v>
      </c>
      <c r="T54" s="94">
        <f t="shared" si="14"/>
        <v>700</v>
      </c>
      <c r="U54" s="96">
        <v>228</v>
      </c>
      <c r="V54" s="41">
        <v>252</v>
      </c>
      <c r="W54" s="41">
        <v>220</v>
      </c>
      <c r="X54" s="254"/>
    </row>
    <row r="55" spans="1:204">
      <c r="A55" s="53" t="s">
        <v>68</v>
      </c>
      <c r="B55" s="243">
        <v>38</v>
      </c>
      <c r="C55" s="93">
        <f>SUM(I55+O55+T55)</f>
        <v>721758</v>
      </c>
      <c r="D55" s="97">
        <v>541421</v>
      </c>
      <c r="E55" s="97">
        <v>180337</v>
      </c>
      <c r="F55" s="97">
        <v>459719</v>
      </c>
      <c r="G55" s="97">
        <v>259919</v>
      </c>
      <c r="H55" s="97">
        <v>2120</v>
      </c>
      <c r="I55" s="94">
        <f>SUM(J55:N55)</f>
        <v>343289</v>
      </c>
      <c r="J55" s="97">
        <v>68243</v>
      </c>
      <c r="K55" s="97">
        <v>65442</v>
      </c>
      <c r="L55" s="97">
        <v>71046</v>
      </c>
      <c r="M55" s="97">
        <v>67739</v>
      </c>
      <c r="N55" s="97">
        <v>70819</v>
      </c>
      <c r="O55" s="94">
        <f>SUM(P55:S55)</f>
        <v>249820</v>
      </c>
      <c r="P55" s="97">
        <v>68949</v>
      </c>
      <c r="Q55" s="97">
        <v>64795</v>
      </c>
      <c r="R55" s="97">
        <v>60927</v>
      </c>
      <c r="S55" s="97">
        <v>55149</v>
      </c>
      <c r="T55" s="94">
        <f>SUM(U55:W55)</f>
        <v>128649</v>
      </c>
      <c r="U55" s="97">
        <v>47218</v>
      </c>
      <c r="V55" s="97">
        <v>43048</v>
      </c>
      <c r="W55" s="97">
        <v>38383</v>
      </c>
      <c r="X55" s="255">
        <v>3771</v>
      </c>
    </row>
    <row r="56" spans="1:204">
      <c r="A56" s="53" t="s">
        <v>69</v>
      </c>
      <c r="B56" s="243">
        <v>39</v>
      </c>
      <c r="C56" s="93">
        <f>SUM(I56+O56+T56)</f>
        <v>76147</v>
      </c>
      <c r="D56" s="97">
        <v>75722</v>
      </c>
      <c r="E56" s="97">
        <v>425</v>
      </c>
      <c r="F56" s="97">
        <v>72967</v>
      </c>
      <c r="G56" s="97">
        <v>3180</v>
      </c>
      <c r="H56" s="97"/>
      <c r="I56" s="94">
        <f>SUM(J56:N56)</f>
        <v>36358</v>
      </c>
      <c r="J56" s="97">
        <v>7674</v>
      </c>
      <c r="K56" s="97">
        <v>7525</v>
      </c>
      <c r="L56" s="97">
        <v>7609</v>
      </c>
      <c r="M56" s="97">
        <v>6935</v>
      </c>
      <c r="N56" s="97">
        <v>6615</v>
      </c>
      <c r="O56" s="94">
        <f t="shared" si="6"/>
        <v>24123</v>
      </c>
      <c r="P56" s="97">
        <v>7190</v>
      </c>
      <c r="Q56" s="97">
        <v>6350</v>
      </c>
      <c r="R56" s="97">
        <v>5643</v>
      </c>
      <c r="S56" s="97">
        <v>4940</v>
      </c>
      <c r="T56" s="94">
        <f t="shared" si="14"/>
        <v>15666</v>
      </c>
      <c r="U56" s="97">
        <v>5637</v>
      </c>
      <c r="V56" s="97">
        <v>5451</v>
      </c>
      <c r="W56" s="97">
        <v>4578</v>
      </c>
      <c r="X56" s="255"/>
    </row>
    <row r="57" spans="1:204" ht="12.75" customHeight="1">
      <c r="A57" s="306" t="s">
        <v>70</v>
      </c>
      <c r="B57" s="306"/>
      <c r="C57" s="54" t="s">
        <v>71</v>
      </c>
      <c r="D57" s="244"/>
      <c r="E57" s="56"/>
      <c r="F57" s="56"/>
      <c r="G57" s="56"/>
      <c r="H57" s="56"/>
      <c r="I57" s="56"/>
      <c r="J57" s="56"/>
      <c r="K57" s="57"/>
      <c r="L57" s="57"/>
      <c r="M57" s="57"/>
      <c r="N57" s="57"/>
      <c r="O57" s="5"/>
      <c r="P57" s="5"/>
      <c r="Q57" s="5"/>
      <c r="R57" s="5"/>
      <c r="S57" s="57"/>
      <c r="T57" s="57"/>
      <c r="U57" s="57"/>
      <c r="V57" s="57"/>
      <c r="W57" s="63"/>
    </row>
    <row r="58" spans="1:204">
      <c r="A58" s="307"/>
      <c r="B58" s="307"/>
      <c r="C58" s="302" t="s">
        <v>94</v>
      </c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62"/>
      <c r="T58" s="62"/>
      <c r="U58" s="62"/>
      <c r="V58" s="62"/>
      <c r="W58" s="6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</row>
    <row r="59" spans="1:204">
      <c r="A59" s="58"/>
      <c r="B59" s="59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</row>
    <row r="60" spans="1:204" ht="27" customHeight="1">
      <c r="A60" s="6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</row>
    <row r="61" spans="1:204">
      <c r="C61" s="245"/>
      <c r="D61" s="245"/>
      <c r="E61" s="245"/>
      <c r="F61" s="245"/>
      <c r="G61" s="245"/>
      <c r="H61" s="245"/>
      <c r="I61" s="5"/>
      <c r="J61" s="5"/>
      <c r="K61" s="6"/>
      <c r="L61" s="6"/>
      <c r="M61" s="6"/>
      <c r="N61" s="5"/>
      <c r="O61" s="5"/>
      <c r="P61" s="5"/>
      <c r="Q61" s="5"/>
      <c r="R61" s="5"/>
      <c r="S61" s="5"/>
      <c r="T61" s="6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</row>
    <row r="62" spans="1:204" ht="27" customHeight="1">
      <c r="C62" s="245"/>
      <c r="D62" s="245"/>
      <c r="E62" s="245"/>
      <c r="F62" s="245"/>
      <c r="G62" s="245"/>
      <c r="H62" s="24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</row>
    <row r="63" spans="1:204">
      <c r="C63" s="245"/>
      <c r="D63" s="245"/>
      <c r="E63" s="245"/>
      <c r="F63" s="245"/>
      <c r="G63" s="245"/>
      <c r="H63" s="245"/>
      <c r="I63" s="5"/>
      <c r="J63" s="5"/>
      <c r="K63" s="6"/>
      <c r="L63" s="6"/>
      <c r="M63" s="6"/>
      <c r="N63" s="5"/>
      <c r="O63" s="5"/>
      <c r="P63" s="5"/>
      <c r="Q63" s="5"/>
      <c r="R63" s="5"/>
      <c r="S63" s="5"/>
      <c r="T63" s="6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</row>
    <row r="64" spans="1:204">
      <c r="C64" s="245"/>
      <c r="D64" s="245"/>
      <c r="E64" s="245"/>
      <c r="F64" s="245"/>
      <c r="G64" s="245"/>
      <c r="H64" s="245"/>
      <c r="I64" s="5"/>
      <c r="J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</row>
    <row r="66" spans="9:9">
      <c r="I66" s="5"/>
    </row>
  </sheetData>
  <mergeCells count="22">
    <mergeCell ref="C58:R58"/>
    <mergeCell ref="A14:A16"/>
    <mergeCell ref="B14:B16"/>
    <mergeCell ref="C14:C16"/>
    <mergeCell ref="D15:D16"/>
    <mergeCell ref="E15:E16"/>
    <mergeCell ref="F15:F16"/>
    <mergeCell ref="G15:G16"/>
    <mergeCell ref="H15:H16"/>
    <mergeCell ref="I15:I16"/>
    <mergeCell ref="O15:O16"/>
    <mergeCell ref="A57:B58"/>
    <mergeCell ref="A5:X5"/>
    <mergeCell ref="D14:E14"/>
    <mergeCell ref="J14:N14"/>
    <mergeCell ref="P14:S14"/>
    <mergeCell ref="T14:W14"/>
    <mergeCell ref="X14:X16"/>
    <mergeCell ref="J15:N15"/>
    <mergeCell ref="P15:S15"/>
    <mergeCell ref="U15:W15"/>
    <mergeCell ref="T15:T16"/>
  </mergeCells>
  <pageMargins left="0.65" right="0.25" top="0.75" bottom="0.48" header="0.3" footer="0.3"/>
  <pageSetup scale="6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6"/>
  <sheetViews>
    <sheetView topLeftCell="Z40" zoomScaleNormal="100" workbookViewId="0">
      <selection activeCell="I62" sqref="I62:J62"/>
    </sheetView>
  </sheetViews>
  <sheetFormatPr defaultColWidth="9.140625" defaultRowHeight="11.25"/>
  <cols>
    <col min="1" max="1" width="17.140625" style="109" customWidth="1"/>
    <col min="2" max="2" width="4.28515625" style="4" customWidth="1"/>
    <col min="3" max="3" width="9" style="4" customWidth="1"/>
    <col min="4" max="44" width="7.42578125" style="4" customWidth="1"/>
    <col min="45" max="64" width="5" style="4" customWidth="1"/>
    <col min="65" max="65" width="5" style="65" customWidth="1"/>
    <col min="66" max="16384" width="9.140625" style="4"/>
  </cols>
  <sheetData>
    <row r="1" spans="1:65">
      <c r="A1" s="5"/>
      <c r="E1" s="39"/>
      <c r="K1" s="39"/>
      <c r="L1" s="39"/>
      <c r="M1" s="39"/>
      <c r="N1" s="39"/>
      <c r="O1" s="39"/>
      <c r="P1" s="39"/>
      <c r="Q1" s="39"/>
      <c r="R1" s="39"/>
      <c r="S1" s="39"/>
      <c r="AF1" s="37" t="s">
        <v>104</v>
      </c>
      <c r="AT1" s="37"/>
      <c r="BM1" s="98" t="s">
        <v>272</v>
      </c>
    </row>
    <row r="2" spans="1:65">
      <c r="A2" s="99"/>
      <c r="E2" s="39"/>
      <c r="K2" s="39"/>
      <c r="N2" s="39"/>
      <c r="O2" s="39"/>
      <c r="P2" s="39"/>
      <c r="Q2" s="39"/>
      <c r="R2" s="39"/>
      <c r="S2" s="39"/>
      <c r="BM2" s="4"/>
    </row>
    <row r="3" spans="1:65">
      <c r="A3" s="100"/>
      <c r="B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65">
      <c r="A4" s="101"/>
      <c r="B4" s="40"/>
      <c r="I4" s="39"/>
      <c r="J4" s="39"/>
      <c r="K4" s="39"/>
      <c r="L4" s="39"/>
      <c r="M4" s="39"/>
      <c r="O4" s="39"/>
      <c r="P4" s="39"/>
      <c r="Q4" s="39"/>
      <c r="R4" s="39"/>
      <c r="S4" s="39"/>
      <c r="X4" s="40"/>
      <c r="Y4" s="40"/>
    </row>
    <row r="5" spans="1:65" ht="15.75">
      <c r="A5" s="422" t="s">
        <v>105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M5" s="5"/>
      <c r="AN5" s="5"/>
    </row>
    <row r="6" spans="1:65">
      <c r="A6" s="101"/>
      <c r="B6" s="5"/>
      <c r="C6" s="5"/>
      <c r="D6" s="5"/>
      <c r="E6" s="5"/>
      <c r="F6" s="5"/>
      <c r="G6" s="5"/>
      <c r="H6" s="38"/>
      <c r="I6" s="39"/>
      <c r="J6" s="39"/>
      <c r="K6" s="39"/>
      <c r="L6" s="39"/>
      <c r="M6" s="39"/>
      <c r="N6" s="40"/>
      <c r="O6" s="39"/>
      <c r="P6" s="39"/>
      <c r="Q6" s="39"/>
      <c r="R6" s="39"/>
      <c r="S6" s="39"/>
      <c r="AM6" s="5"/>
      <c r="AN6" s="5"/>
    </row>
    <row r="7" spans="1:65">
      <c r="A7" s="101"/>
      <c r="B7" s="5"/>
      <c r="C7" s="5"/>
      <c r="D7" s="5"/>
      <c r="E7" s="5"/>
      <c r="F7" s="5"/>
      <c r="G7" s="5"/>
      <c r="H7" s="38"/>
      <c r="I7" s="39"/>
      <c r="J7" s="39"/>
      <c r="K7" s="39"/>
      <c r="L7" s="39"/>
      <c r="M7" s="39"/>
      <c r="N7" s="40"/>
      <c r="O7" s="39"/>
      <c r="P7" s="39"/>
      <c r="Q7" s="39"/>
      <c r="R7" s="39"/>
      <c r="S7" s="39"/>
      <c r="AM7" s="5"/>
      <c r="AN7" s="5"/>
    </row>
    <row r="8" spans="1:65">
      <c r="A8" s="101"/>
      <c r="B8" s="5"/>
      <c r="C8" s="5"/>
      <c r="D8" s="5"/>
      <c r="E8" s="5"/>
      <c r="F8" s="5"/>
      <c r="G8" s="5"/>
      <c r="H8" s="38"/>
      <c r="I8" s="39"/>
      <c r="J8" s="39"/>
      <c r="K8" s="39"/>
      <c r="L8" s="39"/>
      <c r="M8" s="39"/>
      <c r="N8" s="40"/>
      <c r="O8" s="39"/>
      <c r="P8" s="39"/>
      <c r="Q8" s="39"/>
      <c r="R8" s="39"/>
      <c r="S8" s="39"/>
      <c r="AM8" s="5"/>
      <c r="AN8" s="5"/>
    </row>
    <row r="9" spans="1:65">
      <c r="A9" s="101"/>
      <c r="B9" s="5"/>
      <c r="C9" s="5"/>
      <c r="D9" s="5"/>
      <c r="E9" s="5"/>
      <c r="F9" s="5"/>
      <c r="G9" s="5"/>
      <c r="H9" s="38"/>
      <c r="I9" s="39"/>
      <c r="J9" s="39"/>
      <c r="K9" s="39"/>
      <c r="L9" s="39"/>
      <c r="M9" s="39"/>
      <c r="N9" s="40"/>
      <c r="O9" s="39"/>
      <c r="P9" s="39"/>
      <c r="Q9" s="39"/>
      <c r="R9" s="39"/>
      <c r="S9" s="39"/>
      <c r="AM9" s="5"/>
      <c r="AN9" s="5"/>
    </row>
    <row r="10" spans="1:65">
      <c r="A10" s="101"/>
      <c r="B10" s="5"/>
      <c r="C10" s="5"/>
      <c r="D10" s="5"/>
      <c r="E10" s="5"/>
      <c r="F10" s="5"/>
      <c r="G10" s="5"/>
      <c r="H10" s="38"/>
      <c r="I10" s="39"/>
      <c r="J10" s="39"/>
      <c r="K10" s="39"/>
      <c r="L10" s="39"/>
      <c r="M10" s="39"/>
      <c r="N10" s="40"/>
      <c r="O10" s="39"/>
      <c r="P10" s="39"/>
      <c r="Q10" s="39"/>
      <c r="R10" s="39"/>
      <c r="S10" s="39"/>
      <c r="AM10" s="5"/>
      <c r="AN10" s="5"/>
    </row>
    <row r="11" spans="1:65" hidden="1">
      <c r="A11" s="101"/>
      <c r="B11" s="5"/>
      <c r="C11" s="5"/>
      <c r="D11" s="5"/>
      <c r="E11" s="5"/>
      <c r="F11" s="5"/>
      <c r="G11" s="5"/>
      <c r="H11" s="38"/>
      <c r="I11" s="39"/>
      <c r="J11" s="39"/>
      <c r="K11" s="39"/>
      <c r="L11" s="39"/>
      <c r="M11" s="39"/>
      <c r="N11" s="40"/>
      <c r="O11" s="39"/>
      <c r="P11" s="39"/>
      <c r="Q11" s="39"/>
      <c r="R11" s="39"/>
      <c r="S11" s="39"/>
      <c r="AM11" s="5"/>
      <c r="AN11" s="5"/>
    </row>
    <row r="12" spans="1:65" hidden="1">
      <c r="A12" s="101"/>
      <c r="B12" s="5"/>
      <c r="C12" s="5"/>
      <c r="D12" s="5"/>
      <c r="E12" s="5"/>
      <c r="F12" s="5"/>
      <c r="G12" s="5"/>
      <c r="H12" s="38"/>
      <c r="I12" s="39"/>
      <c r="J12" s="39"/>
      <c r="K12" s="39"/>
      <c r="L12" s="39"/>
      <c r="M12" s="39"/>
      <c r="N12" s="40"/>
      <c r="O12" s="39"/>
      <c r="P12" s="39"/>
      <c r="Q12" s="39"/>
      <c r="R12" s="39"/>
      <c r="S12" s="39"/>
      <c r="AM12" s="5"/>
      <c r="AN12" s="5"/>
    </row>
    <row r="13" spans="1:65" hidden="1">
      <c r="A13" s="101"/>
      <c r="B13" s="308"/>
      <c r="C13" s="308"/>
      <c r="D13" s="308"/>
      <c r="E13" s="308"/>
      <c r="H13" s="6"/>
      <c r="I13" s="39"/>
      <c r="J13" s="39"/>
      <c r="L13" s="39"/>
      <c r="M13" s="39"/>
      <c r="O13" s="39"/>
      <c r="P13" s="39"/>
      <c r="R13" s="39"/>
      <c r="S13" s="39"/>
      <c r="W13" s="64"/>
      <c r="AM13" s="5"/>
      <c r="AN13" s="5"/>
    </row>
    <row r="14" spans="1:65">
      <c r="A14" s="311" t="s">
        <v>106</v>
      </c>
      <c r="B14" s="313" t="s">
        <v>3</v>
      </c>
      <c r="C14" s="316" t="s">
        <v>107</v>
      </c>
      <c r="D14" s="102"/>
      <c r="E14" s="102"/>
      <c r="F14" s="296" t="s">
        <v>108</v>
      </c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309"/>
      <c r="AG14" s="310" t="s">
        <v>108</v>
      </c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309"/>
    </row>
    <row r="15" spans="1:65">
      <c r="A15" s="311"/>
      <c r="B15" s="314"/>
      <c r="C15" s="317"/>
      <c r="D15" s="319" t="s">
        <v>109</v>
      </c>
      <c r="E15" s="319" t="s">
        <v>110</v>
      </c>
      <c r="F15" s="311">
        <v>6</v>
      </c>
      <c r="G15" s="311"/>
      <c r="H15" s="311"/>
      <c r="I15" s="311">
        <v>7</v>
      </c>
      <c r="J15" s="311"/>
      <c r="K15" s="311"/>
      <c r="L15" s="311">
        <v>8</v>
      </c>
      <c r="M15" s="311"/>
      <c r="N15" s="311"/>
      <c r="O15" s="311">
        <v>9</v>
      </c>
      <c r="P15" s="311"/>
      <c r="Q15" s="311"/>
      <c r="R15" s="311">
        <v>10</v>
      </c>
      <c r="S15" s="311"/>
      <c r="T15" s="311"/>
      <c r="U15" s="311">
        <v>11</v>
      </c>
      <c r="V15" s="311"/>
      <c r="W15" s="311"/>
      <c r="X15" s="311">
        <v>12</v>
      </c>
      <c r="Y15" s="311"/>
      <c r="Z15" s="311"/>
      <c r="AA15" s="311">
        <v>13</v>
      </c>
      <c r="AB15" s="311"/>
      <c r="AC15" s="311"/>
      <c r="AD15" s="311">
        <v>14</v>
      </c>
      <c r="AE15" s="311"/>
      <c r="AF15" s="311"/>
      <c r="AG15" s="311">
        <v>15</v>
      </c>
      <c r="AH15" s="311"/>
      <c r="AI15" s="311"/>
      <c r="AJ15" s="311">
        <v>16</v>
      </c>
      <c r="AK15" s="311"/>
      <c r="AL15" s="311"/>
      <c r="AM15" s="311">
        <v>17</v>
      </c>
      <c r="AN15" s="311"/>
      <c r="AO15" s="311"/>
      <c r="AP15" s="311">
        <v>18</v>
      </c>
      <c r="AQ15" s="311"/>
      <c r="AR15" s="311"/>
      <c r="AS15" s="312">
        <v>19</v>
      </c>
      <c r="AT15" s="295"/>
      <c r="AU15" s="297"/>
      <c r="AV15" s="312">
        <v>20</v>
      </c>
      <c r="AW15" s="295"/>
      <c r="AX15" s="297"/>
      <c r="AY15" s="312">
        <v>21</v>
      </c>
      <c r="AZ15" s="295"/>
      <c r="BA15" s="297"/>
      <c r="BB15" s="312">
        <v>22</v>
      </c>
      <c r="BC15" s="295"/>
      <c r="BD15" s="297"/>
      <c r="BE15" s="312">
        <v>23</v>
      </c>
      <c r="BF15" s="295"/>
      <c r="BG15" s="297"/>
      <c r="BH15" s="312">
        <v>24</v>
      </c>
      <c r="BI15" s="295"/>
      <c r="BJ15" s="297"/>
      <c r="BK15" s="312" t="s">
        <v>111</v>
      </c>
      <c r="BL15" s="295"/>
      <c r="BM15" s="297"/>
    </row>
    <row r="16" spans="1:65" s="44" customFormat="1" ht="38.25">
      <c r="A16" s="311"/>
      <c r="B16" s="315"/>
      <c r="C16" s="318"/>
      <c r="D16" s="320"/>
      <c r="E16" s="320"/>
      <c r="F16" s="103" t="s">
        <v>107</v>
      </c>
      <c r="G16" s="103" t="s">
        <v>109</v>
      </c>
      <c r="H16" s="103" t="s">
        <v>110</v>
      </c>
      <c r="I16" s="103" t="s">
        <v>107</v>
      </c>
      <c r="J16" s="103" t="s">
        <v>109</v>
      </c>
      <c r="K16" s="103" t="s">
        <v>110</v>
      </c>
      <c r="L16" s="103" t="s">
        <v>107</v>
      </c>
      <c r="M16" s="103" t="s">
        <v>109</v>
      </c>
      <c r="N16" s="103" t="s">
        <v>110</v>
      </c>
      <c r="O16" s="103" t="s">
        <v>107</v>
      </c>
      <c r="P16" s="103" t="s">
        <v>109</v>
      </c>
      <c r="Q16" s="103" t="s">
        <v>110</v>
      </c>
      <c r="R16" s="103" t="s">
        <v>107</v>
      </c>
      <c r="S16" s="103" t="s">
        <v>109</v>
      </c>
      <c r="T16" s="103" t="s">
        <v>110</v>
      </c>
      <c r="U16" s="103" t="s">
        <v>107</v>
      </c>
      <c r="V16" s="103" t="s">
        <v>109</v>
      </c>
      <c r="W16" s="103" t="s">
        <v>110</v>
      </c>
      <c r="X16" s="103" t="s">
        <v>107</v>
      </c>
      <c r="Y16" s="103" t="s">
        <v>109</v>
      </c>
      <c r="Z16" s="103" t="s">
        <v>110</v>
      </c>
      <c r="AA16" s="103" t="s">
        <v>107</v>
      </c>
      <c r="AB16" s="103" t="s">
        <v>109</v>
      </c>
      <c r="AC16" s="103" t="s">
        <v>110</v>
      </c>
      <c r="AD16" s="103" t="s">
        <v>107</v>
      </c>
      <c r="AE16" s="103" t="s">
        <v>109</v>
      </c>
      <c r="AF16" s="103" t="s">
        <v>110</v>
      </c>
      <c r="AG16" s="103" t="s">
        <v>107</v>
      </c>
      <c r="AH16" s="103" t="s">
        <v>109</v>
      </c>
      <c r="AI16" s="103" t="s">
        <v>110</v>
      </c>
      <c r="AJ16" s="103" t="s">
        <v>107</v>
      </c>
      <c r="AK16" s="103" t="s">
        <v>109</v>
      </c>
      <c r="AL16" s="103" t="s">
        <v>110</v>
      </c>
      <c r="AM16" s="103" t="s">
        <v>107</v>
      </c>
      <c r="AN16" s="103" t="s">
        <v>109</v>
      </c>
      <c r="AO16" s="103" t="s">
        <v>110</v>
      </c>
      <c r="AP16" s="103" t="s">
        <v>107</v>
      </c>
      <c r="AQ16" s="103" t="s">
        <v>109</v>
      </c>
      <c r="AR16" s="103" t="s">
        <v>110</v>
      </c>
      <c r="AS16" s="103" t="s">
        <v>107</v>
      </c>
      <c r="AT16" s="103" t="s">
        <v>109</v>
      </c>
      <c r="AU16" s="103" t="s">
        <v>110</v>
      </c>
      <c r="AV16" s="103" t="s">
        <v>107</v>
      </c>
      <c r="AW16" s="103" t="s">
        <v>109</v>
      </c>
      <c r="AX16" s="103" t="s">
        <v>110</v>
      </c>
      <c r="AY16" s="103" t="s">
        <v>107</v>
      </c>
      <c r="AZ16" s="103" t="s">
        <v>109</v>
      </c>
      <c r="BA16" s="103" t="s">
        <v>110</v>
      </c>
      <c r="BB16" s="103" t="s">
        <v>107</v>
      </c>
      <c r="BC16" s="103" t="s">
        <v>109</v>
      </c>
      <c r="BD16" s="103" t="s">
        <v>110</v>
      </c>
      <c r="BE16" s="103" t="s">
        <v>107</v>
      </c>
      <c r="BF16" s="103" t="s">
        <v>109</v>
      </c>
      <c r="BG16" s="103" t="s">
        <v>110</v>
      </c>
      <c r="BH16" s="103" t="s">
        <v>107</v>
      </c>
      <c r="BI16" s="103" t="s">
        <v>109</v>
      </c>
      <c r="BJ16" s="103" t="s">
        <v>110</v>
      </c>
      <c r="BK16" s="103" t="s">
        <v>107</v>
      </c>
      <c r="BL16" s="103" t="s">
        <v>109</v>
      </c>
      <c r="BM16" s="103" t="s">
        <v>110</v>
      </c>
    </row>
    <row r="17" spans="1:65">
      <c r="A17" s="41" t="s">
        <v>13</v>
      </c>
      <c r="B17" s="41" t="s">
        <v>14</v>
      </c>
      <c r="C17" s="43" t="s">
        <v>15</v>
      </c>
      <c r="D17" s="43" t="s">
        <v>16</v>
      </c>
      <c r="E17" s="43" t="s">
        <v>17</v>
      </c>
      <c r="F17" s="43" t="s">
        <v>18</v>
      </c>
      <c r="G17" s="43" t="s">
        <v>19</v>
      </c>
      <c r="H17" s="43" t="s">
        <v>20</v>
      </c>
      <c r="I17" s="43" t="s">
        <v>21</v>
      </c>
      <c r="J17" s="43" t="s">
        <v>22</v>
      </c>
      <c r="K17" s="43" t="s">
        <v>23</v>
      </c>
      <c r="L17" s="43" t="s">
        <v>24</v>
      </c>
      <c r="M17" s="43" t="s">
        <v>25</v>
      </c>
      <c r="N17" s="43" t="s">
        <v>26</v>
      </c>
      <c r="O17" s="43" t="s">
        <v>27</v>
      </c>
      <c r="P17" s="43" t="s">
        <v>28</v>
      </c>
      <c r="Q17" s="43" t="s">
        <v>29</v>
      </c>
      <c r="R17" s="43" t="s">
        <v>30</v>
      </c>
      <c r="S17" s="43" t="s">
        <v>98</v>
      </c>
      <c r="T17" s="43" t="s">
        <v>99</v>
      </c>
      <c r="U17" s="43" t="s">
        <v>100</v>
      </c>
      <c r="V17" s="43" t="s">
        <v>101</v>
      </c>
      <c r="W17" s="43" t="s">
        <v>102</v>
      </c>
      <c r="X17" s="43" t="s">
        <v>103</v>
      </c>
      <c r="Y17" s="43" t="s">
        <v>112</v>
      </c>
      <c r="Z17" s="43" t="s">
        <v>113</v>
      </c>
      <c r="AA17" s="43" t="s">
        <v>114</v>
      </c>
      <c r="AB17" s="43" t="s">
        <v>115</v>
      </c>
      <c r="AC17" s="43" t="s">
        <v>116</v>
      </c>
      <c r="AD17" s="43" t="s">
        <v>117</v>
      </c>
      <c r="AE17" s="43" t="s">
        <v>118</v>
      </c>
      <c r="AF17" s="43" t="s">
        <v>119</v>
      </c>
      <c r="AG17" s="43" t="s">
        <v>120</v>
      </c>
      <c r="AH17" s="43" t="s">
        <v>121</v>
      </c>
      <c r="AI17" s="43" t="s">
        <v>122</v>
      </c>
      <c r="AJ17" s="43" t="s">
        <v>123</v>
      </c>
      <c r="AK17" s="43" t="s">
        <v>124</v>
      </c>
      <c r="AL17" s="43" t="s">
        <v>125</v>
      </c>
      <c r="AM17" s="43" t="s">
        <v>126</v>
      </c>
      <c r="AN17" s="43" t="s">
        <v>127</v>
      </c>
      <c r="AO17" s="43" t="s">
        <v>128</v>
      </c>
      <c r="AP17" s="43" t="s">
        <v>129</v>
      </c>
      <c r="AQ17" s="43" t="s">
        <v>130</v>
      </c>
      <c r="AR17" s="43" t="s">
        <v>131</v>
      </c>
      <c r="AS17" s="43" t="s">
        <v>132</v>
      </c>
      <c r="AT17" s="43" t="s">
        <v>133</v>
      </c>
      <c r="AU17" s="43" t="s">
        <v>134</v>
      </c>
      <c r="AV17" s="43" t="s">
        <v>135</v>
      </c>
      <c r="AW17" s="43" t="s">
        <v>136</v>
      </c>
      <c r="AX17" s="43" t="s">
        <v>137</v>
      </c>
      <c r="AY17" s="43" t="s">
        <v>138</v>
      </c>
      <c r="AZ17" s="43" t="s">
        <v>139</v>
      </c>
      <c r="BA17" s="43" t="s">
        <v>140</v>
      </c>
      <c r="BB17" s="43" t="s">
        <v>141</v>
      </c>
      <c r="BC17" s="43" t="s">
        <v>142</v>
      </c>
      <c r="BD17" s="43" t="s">
        <v>143</v>
      </c>
      <c r="BE17" s="43" t="s">
        <v>144</v>
      </c>
      <c r="BF17" s="43" t="s">
        <v>145</v>
      </c>
      <c r="BG17" s="43" t="s">
        <v>146</v>
      </c>
      <c r="BH17" s="43" t="s">
        <v>147</v>
      </c>
      <c r="BI17" s="43" t="s">
        <v>148</v>
      </c>
      <c r="BJ17" s="43" t="s">
        <v>149</v>
      </c>
      <c r="BK17" s="43" t="s">
        <v>150</v>
      </c>
      <c r="BL17" s="43" t="s">
        <v>151</v>
      </c>
      <c r="BM17" s="43" t="s">
        <v>152</v>
      </c>
    </row>
    <row r="18" spans="1:65" s="44" customFormat="1">
      <c r="A18" s="45" t="s">
        <v>31</v>
      </c>
      <c r="B18" s="47">
        <v>1</v>
      </c>
      <c r="C18" s="104">
        <f t="shared" ref="C18:C56" si="0">SUM(D18:E18)</f>
        <v>797905</v>
      </c>
      <c r="D18" s="104">
        <f t="shared" ref="D18:D56" si="1">SUM(G18+J18+M18+P18+S18+V18+Y18+AB18+AE18+AH18+AK18+AN18+AQ18+AT18+AW18+AZ18+BC18+BF18+BI18+BL18)</f>
        <v>401242</v>
      </c>
      <c r="E18" s="104">
        <f t="shared" ref="E18:E56" si="2">SUM(H18+K18+N18+Q18+T18+W18+Z18+AC18+AF18+AI18+AL18+AO18+AR18+AU18+AX18+BA18+BD18+BG18+BJ18+BM18)</f>
        <v>396663</v>
      </c>
      <c r="F18" s="94">
        <f t="shared" ref="F18:F56" si="3">SUM(G18:H18)</f>
        <v>72857</v>
      </c>
      <c r="G18" s="94">
        <f>SUM(G19+G25+G32+G40+G44+G54)</f>
        <v>37139</v>
      </c>
      <c r="H18" s="94">
        <f>SUM(H19+H25+H32+H40+H44+H54)</f>
        <v>35718</v>
      </c>
      <c r="I18" s="94">
        <f t="shared" ref="I18:I56" si="4">SUM(J18:K18)</f>
        <v>71937</v>
      </c>
      <c r="J18" s="94">
        <f>SUM(J19+J25+J32+J40+J44+J54)</f>
        <v>37140</v>
      </c>
      <c r="K18" s="94">
        <f>SUM(K19+K25+K32+K40+K44+K54)</f>
        <v>34797</v>
      </c>
      <c r="L18" s="94">
        <f t="shared" ref="L18:L56" si="5">SUM(M18:N18)</f>
        <v>75361</v>
      </c>
      <c r="M18" s="94">
        <f>SUM(M19+M25+M32+M40+M44+M54)</f>
        <v>38633</v>
      </c>
      <c r="N18" s="94">
        <f>SUM(N19+N25+N32+N40+N44+N54)</f>
        <v>36728</v>
      </c>
      <c r="O18" s="94">
        <f t="shared" ref="O18:O56" si="6">SUM(P18:Q18)</f>
        <v>77166</v>
      </c>
      <c r="P18" s="94">
        <f>SUM(P19+P25+P32+P40+P44+P54)</f>
        <v>39471</v>
      </c>
      <c r="Q18" s="94">
        <f>SUM(Q19+Q25+Q32+Q40+Q44+Q54)</f>
        <v>37695</v>
      </c>
      <c r="R18" s="94">
        <f t="shared" ref="R18:R56" si="7">SUM(S18:T18)</f>
        <v>78247</v>
      </c>
      <c r="S18" s="94">
        <f>SUM(S19+S25+S32+S40+S44+S54)</f>
        <v>40052</v>
      </c>
      <c r="T18" s="94">
        <f>SUM(T19+T25+T32+T40+T44+T54)</f>
        <v>38195</v>
      </c>
      <c r="U18" s="94">
        <f t="shared" ref="U18:U56" si="8">SUM(V18:W18)</f>
        <v>76336</v>
      </c>
      <c r="V18" s="94">
        <f>SUM(V19+V25+V32+V40+V44+V54)</f>
        <v>39059</v>
      </c>
      <c r="W18" s="94">
        <f>SUM(W19+W25+W32+W40+W44+W54)</f>
        <v>37277</v>
      </c>
      <c r="X18" s="94">
        <f t="shared" ref="X18:X56" si="9">SUM(Y18:Z18)</f>
        <v>71138</v>
      </c>
      <c r="Y18" s="94">
        <f>SUM(Y19+Y25+Y32+Y40+Y44+Y54)</f>
        <v>35996</v>
      </c>
      <c r="Z18" s="94">
        <f>SUM(Z19+Z25+Z32+Z40+Z44+Z54)</f>
        <v>35142</v>
      </c>
      <c r="AA18" s="94">
        <f t="shared" ref="AA18:AA56" si="10">SUM(AB18:AC18)</f>
        <v>67445</v>
      </c>
      <c r="AB18" s="94">
        <f>SUM(AB19+AB25+AB32+AB40+AB44+AB54)</f>
        <v>34447</v>
      </c>
      <c r="AC18" s="94">
        <f>SUM(AC19+AC25+AC32+AC40+AC44+AC54)</f>
        <v>32998</v>
      </c>
      <c r="AD18" s="94">
        <f t="shared" ref="AD18:AD56" si="11">SUM(AE18:AF18)</f>
        <v>60933</v>
      </c>
      <c r="AE18" s="94">
        <f>SUM(AE19+AE25+AE32+AE40+AE44+AE54)</f>
        <v>30791</v>
      </c>
      <c r="AF18" s="94">
        <f>SUM(AF19+AF25+AF32+AF40+AF44+AF54)</f>
        <v>30142</v>
      </c>
      <c r="AG18" s="94">
        <f t="shared" ref="AG18:AG56" si="12">SUM(AH18:AI18)</f>
        <v>55035</v>
      </c>
      <c r="AH18" s="94">
        <f>SUM(AH19+AH25+AH32+AH40+AH44+AH54)</f>
        <v>25847</v>
      </c>
      <c r="AI18" s="94">
        <f>SUM(AI19+AI25+AI32+AI40+AI44+AI54)</f>
        <v>29188</v>
      </c>
      <c r="AJ18" s="256">
        <f t="shared" ref="AJ18:AJ56" si="13">SUM(AK18:AL18)</f>
        <v>48669</v>
      </c>
      <c r="AK18" s="94">
        <f>SUM(AK19+AK25+AK32+AK40+AK44+AK54)</f>
        <v>22644</v>
      </c>
      <c r="AL18" s="94">
        <f>SUM(AL19+AL25+AL32+AL40+AL44+AL54)</f>
        <v>26025</v>
      </c>
      <c r="AM18" s="94">
        <f t="shared" ref="AM18:AM56" si="14">SUM(AN18:AO18)</f>
        <v>40297</v>
      </c>
      <c r="AN18" s="94">
        <f>SUM(AN19+AN25+AN32+AN40+AN44+AN54)</f>
        <v>18732</v>
      </c>
      <c r="AO18" s="94">
        <f>SUM(AO19+AO25+AO32+AO40+AO44+AO54)</f>
        <v>21565</v>
      </c>
      <c r="AP18" s="94">
        <f t="shared" ref="AP18:AP56" si="15">SUM(AQ18:AR18)</f>
        <v>2280</v>
      </c>
      <c r="AQ18" s="94">
        <f>SUM(AQ19+AQ25+AQ32+AQ40+AQ44+AQ54)</f>
        <v>1193</v>
      </c>
      <c r="AR18" s="94">
        <f>SUM(AR19+AR25+AR32+AR40+AR44+AR54)</f>
        <v>1087</v>
      </c>
      <c r="AS18" s="94">
        <f t="shared" ref="AS18:AS56" si="16">SUM(AT18:AU18)</f>
        <v>155</v>
      </c>
      <c r="AT18" s="94">
        <f>SUM(AT19+AT25+AT32+AT40+AT44+AT54)</f>
        <v>77</v>
      </c>
      <c r="AU18" s="94">
        <f>SUM(AU19+AU25+AU32+AU40+AU44+AU54)</f>
        <v>78</v>
      </c>
      <c r="AV18" s="94">
        <f t="shared" ref="AV18:AV56" si="17">SUM(AW18:AX18)</f>
        <v>31</v>
      </c>
      <c r="AW18" s="94">
        <f>SUM(AW19+AW25+AW32+AW40+AW44+AW54)</f>
        <v>13</v>
      </c>
      <c r="AX18" s="94">
        <f>SUM(AX19+AX25+AX32+AX40+AX44+AX54)</f>
        <v>18</v>
      </c>
      <c r="AY18" s="94">
        <f t="shared" ref="AY18:AY56" si="18">SUM(AZ18:BA18)</f>
        <v>8</v>
      </c>
      <c r="AZ18" s="94">
        <f>SUM(AZ19+AZ25+AZ32+AZ40+AZ44+AZ54)</f>
        <v>4</v>
      </c>
      <c r="BA18" s="94">
        <f>SUM(BA19+BA25+BA32+BA40+BA44+BA54)</f>
        <v>4</v>
      </c>
      <c r="BB18" s="94">
        <f t="shared" ref="BB18:BB56" si="19">SUM(BC18:BD18)</f>
        <v>7</v>
      </c>
      <c r="BC18" s="94">
        <f>SUM(BC19+BC25+BC32+BC40+BC44+BC54)</f>
        <v>2</v>
      </c>
      <c r="BD18" s="94">
        <f>SUM(BD19+BD25+BD32+BD40+BD44+BD54)</f>
        <v>5</v>
      </c>
      <c r="BE18" s="94">
        <f t="shared" ref="BE18:BE56" si="20">SUM(BF18:BG18)</f>
        <v>1</v>
      </c>
      <c r="BF18" s="94">
        <f>SUM(BF19+BF25+BF32+BF40+BF44+BF54)</f>
        <v>1</v>
      </c>
      <c r="BG18" s="94">
        <f>SUM(BG19+BG25+BG32+BG40+BG44+BG54)</f>
        <v>0</v>
      </c>
      <c r="BH18" s="94">
        <f t="shared" ref="BH18:BH56" si="21">SUM(BI18:BJ18)</f>
        <v>1</v>
      </c>
      <c r="BI18" s="94">
        <f>SUM(BI19+BI25+BI32+BI40+BI44+BI54)</f>
        <v>1</v>
      </c>
      <c r="BJ18" s="94">
        <f>SUM(BJ19+BJ25+BJ32+BJ40+BJ44+BJ54)</f>
        <v>0</v>
      </c>
      <c r="BK18" s="94">
        <f t="shared" ref="BK18:BK56" si="22">SUM(BL18:BM18)</f>
        <v>1</v>
      </c>
      <c r="BL18" s="94">
        <f>SUM(BL19+BL25+BL32+BL40+BL44+BL54)</f>
        <v>0</v>
      </c>
      <c r="BM18" s="94">
        <f>SUM(BM19+BM25+BM32+BM40+BM44+BM54)</f>
        <v>1</v>
      </c>
    </row>
    <row r="19" spans="1:65" s="44" customFormat="1">
      <c r="A19" s="45" t="s">
        <v>32</v>
      </c>
      <c r="B19" s="47">
        <v>2</v>
      </c>
      <c r="C19" s="104">
        <f t="shared" si="0"/>
        <v>96235</v>
      </c>
      <c r="D19" s="104">
        <f t="shared" si="1"/>
        <v>48405</v>
      </c>
      <c r="E19" s="104">
        <f t="shared" si="2"/>
        <v>47830</v>
      </c>
      <c r="F19" s="94">
        <f t="shared" si="3"/>
        <v>8340</v>
      </c>
      <c r="G19" s="94">
        <f>SUM(G20:G24)</f>
        <v>4232</v>
      </c>
      <c r="H19" s="94">
        <f>SUM(H20:H24)</f>
        <v>4108</v>
      </c>
      <c r="I19" s="94">
        <f t="shared" si="4"/>
        <v>8834</v>
      </c>
      <c r="J19" s="94">
        <f>SUM(J20:J24)</f>
        <v>4631</v>
      </c>
      <c r="K19" s="94">
        <f>SUM(K20:K24)</f>
        <v>4203</v>
      </c>
      <c r="L19" s="94">
        <f t="shared" si="5"/>
        <v>8768</v>
      </c>
      <c r="M19" s="94">
        <f>SUM(M20:M24)</f>
        <v>4510</v>
      </c>
      <c r="N19" s="94">
        <f>SUM(N20:N24)</f>
        <v>4258</v>
      </c>
      <c r="O19" s="94">
        <f t="shared" si="6"/>
        <v>8909</v>
      </c>
      <c r="P19" s="94">
        <f>SUM(P20:P24)</f>
        <v>4549</v>
      </c>
      <c r="Q19" s="94">
        <f>SUM(Q20:Q24)</f>
        <v>4360</v>
      </c>
      <c r="R19" s="94">
        <f t="shared" si="7"/>
        <v>8956</v>
      </c>
      <c r="S19" s="94">
        <f>SUM(S20:S24)</f>
        <v>4618</v>
      </c>
      <c r="T19" s="94">
        <f>SUM(T20:T24)</f>
        <v>4338</v>
      </c>
      <c r="U19" s="94">
        <f t="shared" si="8"/>
        <v>8760</v>
      </c>
      <c r="V19" s="94">
        <f>SUM(V20:V24)</f>
        <v>4445</v>
      </c>
      <c r="W19" s="94">
        <f>SUM(W20:W24)</f>
        <v>4315</v>
      </c>
      <c r="X19" s="94">
        <f t="shared" si="9"/>
        <v>8378</v>
      </c>
      <c r="Y19" s="94">
        <f>SUM(Y20:Y24)</f>
        <v>4284</v>
      </c>
      <c r="Z19" s="94">
        <f>SUM(Z20:Z24)</f>
        <v>4094</v>
      </c>
      <c r="AA19" s="94">
        <f t="shared" si="10"/>
        <v>8148</v>
      </c>
      <c r="AB19" s="94">
        <f>SUM(AB20:AB24)</f>
        <v>4178</v>
      </c>
      <c r="AC19" s="94">
        <f>SUM(AC20:AC24)</f>
        <v>3970</v>
      </c>
      <c r="AD19" s="94">
        <f t="shared" si="11"/>
        <v>7418</v>
      </c>
      <c r="AE19" s="94">
        <f>SUM(AE20:AE24)</f>
        <v>3705</v>
      </c>
      <c r="AF19" s="94">
        <f>SUM(AF20:AF24)</f>
        <v>3713</v>
      </c>
      <c r="AG19" s="94">
        <f t="shared" si="12"/>
        <v>7065</v>
      </c>
      <c r="AH19" s="94">
        <f>SUM(AH20:AH24)</f>
        <v>3352</v>
      </c>
      <c r="AI19" s="94">
        <f>SUM(AI20:AI24)</f>
        <v>3713</v>
      </c>
      <c r="AJ19" s="94">
        <f t="shared" si="13"/>
        <v>6459</v>
      </c>
      <c r="AK19" s="94">
        <f>SUM(AK20:AK24)</f>
        <v>3070</v>
      </c>
      <c r="AL19" s="94">
        <f>SUM(AL20:AL24)</f>
        <v>3389</v>
      </c>
      <c r="AM19" s="94">
        <f t="shared" si="14"/>
        <v>5291</v>
      </c>
      <c r="AN19" s="94">
        <f>SUM(AN20:AN24)</f>
        <v>2396</v>
      </c>
      <c r="AO19" s="94">
        <f>SUM(AO20:AO24)</f>
        <v>2895</v>
      </c>
      <c r="AP19" s="94">
        <f t="shared" si="15"/>
        <v>825</v>
      </c>
      <c r="AQ19" s="94">
        <f>SUM(AQ20:AQ24)</f>
        <v>402</v>
      </c>
      <c r="AR19" s="94">
        <f>SUM(AR20:AR24)</f>
        <v>423</v>
      </c>
      <c r="AS19" s="94">
        <f t="shared" si="16"/>
        <v>62</v>
      </c>
      <c r="AT19" s="94">
        <f>SUM(AT20:AT24)</f>
        <v>26</v>
      </c>
      <c r="AU19" s="94">
        <f>SUM(AU20:AU24)</f>
        <v>36</v>
      </c>
      <c r="AV19" s="94">
        <f t="shared" si="17"/>
        <v>17</v>
      </c>
      <c r="AW19" s="94">
        <f>SUM(AW20:AW24)</f>
        <v>6</v>
      </c>
      <c r="AX19" s="94">
        <f>SUM(AX20:AX24)</f>
        <v>11</v>
      </c>
      <c r="AY19" s="94">
        <f t="shared" si="18"/>
        <v>4</v>
      </c>
      <c r="AZ19" s="94">
        <f>SUM(AZ20:AZ24)</f>
        <v>1</v>
      </c>
      <c r="BA19" s="94">
        <f>SUM(BA20:BA24)</f>
        <v>3</v>
      </c>
      <c r="BB19" s="94">
        <f t="shared" si="19"/>
        <v>1</v>
      </c>
      <c r="BC19" s="94">
        <f>SUM(BC20:BC24)</f>
        <v>0</v>
      </c>
      <c r="BD19" s="94">
        <f>SUM(BD20:BD24)</f>
        <v>1</v>
      </c>
      <c r="BE19" s="94">
        <f t="shared" si="20"/>
        <v>0</v>
      </c>
      <c r="BF19" s="94">
        <f>SUM(BF20:BF24)</f>
        <v>0</v>
      </c>
      <c r="BG19" s="94">
        <f>SUM(BG20:BG24)</f>
        <v>0</v>
      </c>
      <c r="BH19" s="94">
        <f t="shared" si="21"/>
        <v>0</v>
      </c>
      <c r="BI19" s="94">
        <f>SUM(BI20:BI24)</f>
        <v>0</v>
      </c>
      <c r="BJ19" s="94">
        <f>SUM(BJ20:BJ24)</f>
        <v>0</v>
      </c>
      <c r="BK19" s="94">
        <f t="shared" si="22"/>
        <v>0</v>
      </c>
      <c r="BL19" s="94">
        <f>SUM(BL20:BL24)</f>
        <v>0</v>
      </c>
      <c r="BM19" s="94">
        <f>SUM(BM20:BM24)</f>
        <v>0</v>
      </c>
    </row>
    <row r="20" spans="1:65" s="44" customFormat="1">
      <c r="A20" s="46" t="s">
        <v>33</v>
      </c>
      <c r="B20" s="47">
        <v>3</v>
      </c>
      <c r="C20" s="104">
        <f t="shared" si="0"/>
        <v>26989</v>
      </c>
      <c r="D20" s="104">
        <f t="shared" si="1"/>
        <v>13517</v>
      </c>
      <c r="E20" s="104">
        <f t="shared" si="2"/>
        <v>13472</v>
      </c>
      <c r="F20" s="94">
        <f t="shared" si="3"/>
        <v>2118</v>
      </c>
      <c r="G20" s="41">
        <v>1068</v>
      </c>
      <c r="H20" s="96">
        <v>1050</v>
      </c>
      <c r="I20" s="94">
        <f t="shared" si="4"/>
        <v>2625</v>
      </c>
      <c r="J20" s="41">
        <v>1347</v>
      </c>
      <c r="K20" s="96">
        <v>1278</v>
      </c>
      <c r="L20" s="94">
        <f t="shared" si="5"/>
        <v>2542</v>
      </c>
      <c r="M20" s="41">
        <v>1298</v>
      </c>
      <c r="N20" s="96">
        <v>1244</v>
      </c>
      <c r="O20" s="94">
        <f t="shared" si="6"/>
        <v>2446</v>
      </c>
      <c r="P20" s="41">
        <v>1270</v>
      </c>
      <c r="Q20" s="96">
        <v>1176</v>
      </c>
      <c r="R20" s="94">
        <f t="shared" si="7"/>
        <v>2510</v>
      </c>
      <c r="S20" s="41">
        <v>1251</v>
      </c>
      <c r="T20" s="96">
        <v>1259</v>
      </c>
      <c r="U20" s="94">
        <f t="shared" si="8"/>
        <v>2405</v>
      </c>
      <c r="V20" s="41">
        <v>1230</v>
      </c>
      <c r="W20" s="96">
        <v>1175</v>
      </c>
      <c r="X20" s="94">
        <f t="shared" si="9"/>
        <v>2177</v>
      </c>
      <c r="Y20" s="41">
        <v>1114</v>
      </c>
      <c r="Z20" s="96">
        <v>1063</v>
      </c>
      <c r="AA20" s="94">
        <f t="shared" si="10"/>
        <v>2158</v>
      </c>
      <c r="AB20" s="41">
        <v>1051</v>
      </c>
      <c r="AC20" s="96">
        <v>1107</v>
      </c>
      <c r="AD20" s="94">
        <f t="shared" si="11"/>
        <v>1984</v>
      </c>
      <c r="AE20" s="41">
        <v>999</v>
      </c>
      <c r="AF20" s="96">
        <v>985</v>
      </c>
      <c r="AG20" s="94">
        <f t="shared" si="12"/>
        <v>1942</v>
      </c>
      <c r="AH20" s="41">
        <v>953</v>
      </c>
      <c r="AI20" s="96">
        <v>989</v>
      </c>
      <c r="AJ20" s="94">
        <f t="shared" si="13"/>
        <v>1869</v>
      </c>
      <c r="AK20" s="41">
        <v>903</v>
      </c>
      <c r="AL20" s="96">
        <v>966</v>
      </c>
      <c r="AM20" s="94">
        <f t="shared" si="14"/>
        <v>1605</v>
      </c>
      <c r="AN20" s="41">
        <v>750</v>
      </c>
      <c r="AO20" s="96">
        <v>855</v>
      </c>
      <c r="AP20" s="94">
        <f t="shared" si="15"/>
        <v>534</v>
      </c>
      <c r="AQ20" s="41">
        <v>256</v>
      </c>
      <c r="AR20" s="96">
        <v>278</v>
      </c>
      <c r="AS20" s="94">
        <f t="shared" si="16"/>
        <v>54</v>
      </c>
      <c r="AT20" s="41">
        <v>21</v>
      </c>
      <c r="AU20" s="96">
        <v>33</v>
      </c>
      <c r="AV20" s="94">
        <f t="shared" si="17"/>
        <v>15</v>
      </c>
      <c r="AW20" s="41">
        <v>5</v>
      </c>
      <c r="AX20" s="96">
        <v>10</v>
      </c>
      <c r="AY20" s="94">
        <f t="shared" si="18"/>
        <v>4</v>
      </c>
      <c r="AZ20" s="41">
        <v>1</v>
      </c>
      <c r="BA20" s="96">
        <v>3</v>
      </c>
      <c r="BB20" s="94">
        <f t="shared" si="19"/>
        <v>1</v>
      </c>
      <c r="BC20" s="41"/>
      <c r="BD20" s="96">
        <v>1</v>
      </c>
      <c r="BE20" s="94">
        <f t="shared" si="20"/>
        <v>0</v>
      </c>
      <c r="BF20" s="41"/>
      <c r="BG20" s="96"/>
      <c r="BH20" s="94">
        <f t="shared" si="21"/>
        <v>0</v>
      </c>
      <c r="BI20" s="41"/>
      <c r="BJ20" s="96"/>
      <c r="BK20" s="94">
        <f t="shared" si="22"/>
        <v>0</v>
      </c>
      <c r="BL20" s="41"/>
      <c r="BM20" s="96"/>
    </row>
    <row r="21" spans="1:65" s="44" customFormat="1">
      <c r="A21" s="46" t="s">
        <v>34</v>
      </c>
      <c r="B21" s="47">
        <v>4</v>
      </c>
      <c r="C21" s="104">
        <f t="shared" si="0"/>
        <v>11827</v>
      </c>
      <c r="D21" s="104">
        <f t="shared" si="1"/>
        <v>5995</v>
      </c>
      <c r="E21" s="104">
        <f t="shared" si="2"/>
        <v>5832</v>
      </c>
      <c r="F21" s="94">
        <f t="shared" si="3"/>
        <v>1084</v>
      </c>
      <c r="G21" s="41">
        <v>576</v>
      </c>
      <c r="H21" s="96">
        <v>508</v>
      </c>
      <c r="I21" s="94">
        <f t="shared" si="4"/>
        <v>1071</v>
      </c>
      <c r="J21" s="41">
        <v>572</v>
      </c>
      <c r="K21" s="96">
        <v>499</v>
      </c>
      <c r="L21" s="94">
        <f t="shared" si="5"/>
        <v>997</v>
      </c>
      <c r="M21" s="41">
        <v>511</v>
      </c>
      <c r="N21" s="96">
        <v>486</v>
      </c>
      <c r="O21" s="94">
        <f t="shared" si="6"/>
        <v>1070</v>
      </c>
      <c r="P21" s="41">
        <v>522</v>
      </c>
      <c r="Q21" s="96">
        <v>548</v>
      </c>
      <c r="R21" s="94">
        <f t="shared" si="7"/>
        <v>1077</v>
      </c>
      <c r="S21" s="41">
        <v>599</v>
      </c>
      <c r="T21" s="96">
        <v>478</v>
      </c>
      <c r="U21" s="94">
        <f t="shared" si="8"/>
        <v>1131</v>
      </c>
      <c r="V21" s="41">
        <v>560</v>
      </c>
      <c r="W21" s="96">
        <v>571</v>
      </c>
      <c r="X21" s="94">
        <f t="shared" si="9"/>
        <v>1084</v>
      </c>
      <c r="Y21" s="41">
        <v>562</v>
      </c>
      <c r="Z21" s="96">
        <v>522</v>
      </c>
      <c r="AA21" s="94">
        <f t="shared" si="10"/>
        <v>1042</v>
      </c>
      <c r="AB21" s="41">
        <v>536</v>
      </c>
      <c r="AC21" s="96">
        <v>506</v>
      </c>
      <c r="AD21" s="94">
        <f t="shared" si="11"/>
        <v>1011</v>
      </c>
      <c r="AE21" s="41">
        <v>502</v>
      </c>
      <c r="AF21" s="96">
        <v>509</v>
      </c>
      <c r="AG21" s="94">
        <f t="shared" si="12"/>
        <v>814</v>
      </c>
      <c r="AH21" s="41">
        <v>379</v>
      </c>
      <c r="AI21" s="96">
        <v>435</v>
      </c>
      <c r="AJ21" s="94">
        <f t="shared" si="13"/>
        <v>744</v>
      </c>
      <c r="AK21" s="41">
        <v>361</v>
      </c>
      <c r="AL21" s="96">
        <v>383</v>
      </c>
      <c r="AM21" s="94">
        <f t="shared" si="14"/>
        <v>667</v>
      </c>
      <c r="AN21" s="41">
        <v>289</v>
      </c>
      <c r="AO21" s="96">
        <v>378</v>
      </c>
      <c r="AP21" s="94">
        <f t="shared" si="15"/>
        <v>34</v>
      </c>
      <c r="AQ21" s="41">
        <v>26</v>
      </c>
      <c r="AR21" s="96">
        <v>8</v>
      </c>
      <c r="AS21" s="94">
        <f t="shared" si="16"/>
        <v>1</v>
      </c>
      <c r="AT21" s="41"/>
      <c r="AU21" s="96">
        <v>1</v>
      </c>
      <c r="AV21" s="94">
        <f t="shared" si="17"/>
        <v>0</v>
      </c>
      <c r="AW21" s="41"/>
      <c r="AX21" s="96"/>
      <c r="AY21" s="94">
        <f t="shared" si="18"/>
        <v>0</v>
      </c>
      <c r="AZ21" s="41"/>
      <c r="BA21" s="96"/>
      <c r="BB21" s="94">
        <f t="shared" si="19"/>
        <v>0</v>
      </c>
      <c r="BC21" s="41"/>
      <c r="BD21" s="96"/>
      <c r="BE21" s="94">
        <f t="shared" si="20"/>
        <v>0</v>
      </c>
      <c r="BF21" s="41"/>
      <c r="BG21" s="96"/>
      <c r="BH21" s="94">
        <f t="shared" si="21"/>
        <v>0</v>
      </c>
      <c r="BI21" s="41"/>
      <c r="BJ21" s="96"/>
      <c r="BK21" s="94">
        <f t="shared" si="22"/>
        <v>0</v>
      </c>
      <c r="BL21" s="41"/>
      <c r="BM21" s="96"/>
    </row>
    <row r="22" spans="1:65" s="44" customFormat="1">
      <c r="A22" s="46" t="s">
        <v>35</v>
      </c>
      <c r="B22" s="47">
        <v>5</v>
      </c>
      <c r="C22" s="104">
        <f t="shared" si="0"/>
        <v>15683</v>
      </c>
      <c r="D22" s="104">
        <f t="shared" si="1"/>
        <v>7887</v>
      </c>
      <c r="E22" s="104">
        <f t="shared" si="2"/>
        <v>7796</v>
      </c>
      <c r="F22" s="94">
        <f t="shared" si="3"/>
        <v>1402</v>
      </c>
      <c r="G22" s="41">
        <v>700</v>
      </c>
      <c r="H22" s="96">
        <v>702</v>
      </c>
      <c r="I22" s="94">
        <f t="shared" si="4"/>
        <v>1319</v>
      </c>
      <c r="J22" s="41">
        <v>711</v>
      </c>
      <c r="K22" s="96">
        <v>608</v>
      </c>
      <c r="L22" s="94">
        <f t="shared" si="5"/>
        <v>1354</v>
      </c>
      <c r="M22" s="41">
        <v>690</v>
      </c>
      <c r="N22" s="96">
        <v>664</v>
      </c>
      <c r="O22" s="94">
        <f t="shared" si="6"/>
        <v>1490</v>
      </c>
      <c r="P22" s="41">
        <v>764</v>
      </c>
      <c r="Q22" s="96">
        <v>726</v>
      </c>
      <c r="R22" s="94">
        <f t="shared" si="7"/>
        <v>1449</v>
      </c>
      <c r="S22" s="41">
        <v>759</v>
      </c>
      <c r="T22" s="96">
        <v>690</v>
      </c>
      <c r="U22" s="94">
        <f t="shared" si="8"/>
        <v>1401</v>
      </c>
      <c r="V22" s="41">
        <v>699</v>
      </c>
      <c r="W22" s="96">
        <v>702</v>
      </c>
      <c r="X22" s="94">
        <f t="shared" si="9"/>
        <v>1396</v>
      </c>
      <c r="Y22" s="41">
        <v>722</v>
      </c>
      <c r="Z22" s="96">
        <v>674</v>
      </c>
      <c r="AA22" s="94">
        <f t="shared" si="10"/>
        <v>1268</v>
      </c>
      <c r="AB22" s="41">
        <v>664</v>
      </c>
      <c r="AC22" s="96">
        <v>604</v>
      </c>
      <c r="AD22" s="94">
        <f t="shared" si="11"/>
        <v>1297</v>
      </c>
      <c r="AE22" s="41">
        <v>645</v>
      </c>
      <c r="AF22" s="96">
        <v>652</v>
      </c>
      <c r="AG22" s="94">
        <f t="shared" si="12"/>
        <v>1235</v>
      </c>
      <c r="AH22" s="41">
        <v>579</v>
      </c>
      <c r="AI22" s="96">
        <v>656</v>
      </c>
      <c r="AJ22" s="94">
        <f t="shared" si="13"/>
        <v>1118</v>
      </c>
      <c r="AK22" s="41">
        <v>519</v>
      </c>
      <c r="AL22" s="96">
        <v>599</v>
      </c>
      <c r="AM22" s="94">
        <f t="shared" si="14"/>
        <v>918</v>
      </c>
      <c r="AN22" s="41">
        <v>420</v>
      </c>
      <c r="AO22" s="96">
        <v>498</v>
      </c>
      <c r="AP22" s="94">
        <f t="shared" si="15"/>
        <v>34</v>
      </c>
      <c r="AQ22" s="41">
        <v>14</v>
      </c>
      <c r="AR22" s="96">
        <v>20</v>
      </c>
      <c r="AS22" s="94">
        <f t="shared" si="16"/>
        <v>2</v>
      </c>
      <c r="AT22" s="41">
        <v>1</v>
      </c>
      <c r="AU22" s="96">
        <v>1</v>
      </c>
      <c r="AV22" s="94">
        <f t="shared" si="17"/>
        <v>0</v>
      </c>
      <c r="AW22" s="41"/>
      <c r="AX22" s="96"/>
      <c r="AY22" s="94">
        <f t="shared" si="18"/>
        <v>0</v>
      </c>
      <c r="AZ22" s="41"/>
      <c r="BA22" s="96"/>
      <c r="BB22" s="94">
        <f t="shared" si="19"/>
        <v>0</v>
      </c>
      <c r="BC22" s="41"/>
      <c r="BD22" s="96"/>
      <c r="BE22" s="94">
        <f t="shared" si="20"/>
        <v>0</v>
      </c>
      <c r="BF22" s="41"/>
      <c r="BG22" s="96"/>
      <c r="BH22" s="94">
        <f t="shared" si="21"/>
        <v>0</v>
      </c>
      <c r="BI22" s="41"/>
      <c r="BJ22" s="96"/>
      <c r="BK22" s="94">
        <f t="shared" si="22"/>
        <v>0</v>
      </c>
      <c r="BL22" s="41"/>
      <c r="BM22" s="96"/>
    </row>
    <row r="23" spans="1:65" s="44" customFormat="1">
      <c r="A23" s="46" t="s">
        <v>36</v>
      </c>
      <c r="B23" s="47">
        <v>6</v>
      </c>
      <c r="C23" s="104">
        <f t="shared" si="0"/>
        <v>19984</v>
      </c>
      <c r="D23" s="104">
        <f t="shared" si="1"/>
        <v>10078</v>
      </c>
      <c r="E23" s="104">
        <f t="shared" si="2"/>
        <v>9906</v>
      </c>
      <c r="F23" s="94">
        <f t="shared" si="3"/>
        <v>1699</v>
      </c>
      <c r="G23" s="41">
        <v>849</v>
      </c>
      <c r="H23" s="96">
        <v>850</v>
      </c>
      <c r="I23" s="94">
        <f t="shared" si="4"/>
        <v>1901</v>
      </c>
      <c r="J23" s="41">
        <v>1011</v>
      </c>
      <c r="K23" s="96">
        <v>890</v>
      </c>
      <c r="L23" s="94">
        <f t="shared" si="5"/>
        <v>1905</v>
      </c>
      <c r="M23" s="41">
        <v>1012</v>
      </c>
      <c r="N23" s="96">
        <v>893</v>
      </c>
      <c r="O23" s="94">
        <f t="shared" si="6"/>
        <v>1876</v>
      </c>
      <c r="P23" s="41">
        <v>962</v>
      </c>
      <c r="Q23" s="96">
        <v>914</v>
      </c>
      <c r="R23" s="94">
        <f t="shared" si="7"/>
        <v>1892</v>
      </c>
      <c r="S23" s="41">
        <v>981</v>
      </c>
      <c r="T23" s="96">
        <v>911</v>
      </c>
      <c r="U23" s="94">
        <f t="shared" si="8"/>
        <v>1767</v>
      </c>
      <c r="V23" s="41">
        <v>912</v>
      </c>
      <c r="W23" s="96">
        <v>855</v>
      </c>
      <c r="X23" s="94">
        <f t="shared" si="9"/>
        <v>1759</v>
      </c>
      <c r="Y23" s="41">
        <v>905</v>
      </c>
      <c r="Z23" s="96">
        <v>854</v>
      </c>
      <c r="AA23" s="94">
        <f t="shared" si="10"/>
        <v>1718</v>
      </c>
      <c r="AB23" s="41">
        <v>899</v>
      </c>
      <c r="AC23" s="96">
        <v>819</v>
      </c>
      <c r="AD23" s="94">
        <f t="shared" si="11"/>
        <v>1520</v>
      </c>
      <c r="AE23" s="41">
        <v>750</v>
      </c>
      <c r="AF23" s="96">
        <v>770</v>
      </c>
      <c r="AG23" s="94">
        <f t="shared" si="12"/>
        <v>1534</v>
      </c>
      <c r="AH23" s="41">
        <v>700</v>
      </c>
      <c r="AI23" s="96">
        <v>834</v>
      </c>
      <c r="AJ23" s="94">
        <f t="shared" si="13"/>
        <v>1333</v>
      </c>
      <c r="AK23" s="41">
        <v>618</v>
      </c>
      <c r="AL23" s="96">
        <v>715</v>
      </c>
      <c r="AM23" s="94">
        <f t="shared" si="14"/>
        <v>955</v>
      </c>
      <c r="AN23" s="41">
        <v>426</v>
      </c>
      <c r="AO23" s="96">
        <v>529</v>
      </c>
      <c r="AP23" s="94">
        <f t="shared" si="15"/>
        <v>124</v>
      </c>
      <c r="AQ23" s="41">
        <v>52</v>
      </c>
      <c r="AR23" s="96">
        <v>72</v>
      </c>
      <c r="AS23" s="94">
        <f t="shared" si="16"/>
        <v>1</v>
      </c>
      <c r="AT23" s="41">
        <v>1</v>
      </c>
      <c r="AU23" s="96"/>
      <c r="AV23" s="94">
        <f t="shared" si="17"/>
        <v>0</v>
      </c>
      <c r="AW23" s="41"/>
      <c r="AX23" s="96"/>
      <c r="AY23" s="94">
        <f t="shared" si="18"/>
        <v>0</v>
      </c>
      <c r="AZ23" s="41"/>
      <c r="BA23" s="96"/>
      <c r="BB23" s="94">
        <f t="shared" si="19"/>
        <v>0</v>
      </c>
      <c r="BC23" s="41"/>
      <c r="BD23" s="96"/>
      <c r="BE23" s="94">
        <f t="shared" si="20"/>
        <v>0</v>
      </c>
      <c r="BF23" s="41"/>
      <c r="BG23" s="96"/>
      <c r="BH23" s="94">
        <f t="shared" si="21"/>
        <v>0</v>
      </c>
      <c r="BI23" s="41"/>
      <c r="BJ23" s="96"/>
      <c r="BK23" s="94">
        <f t="shared" si="22"/>
        <v>0</v>
      </c>
      <c r="BL23" s="41"/>
      <c r="BM23" s="96"/>
    </row>
    <row r="24" spans="1:65" s="44" customFormat="1">
      <c r="A24" s="46" t="s">
        <v>37</v>
      </c>
      <c r="B24" s="47">
        <v>7</v>
      </c>
      <c r="C24" s="104">
        <f t="shared" si="0"/>
        <v>21752</v>
      </c>
      <c r="D24" s="104">
        <f t="shared" si="1"/>
        <v>10928</v>
      </c>
      <c r="E24" s="104">
        <f t="shared" si="2"/>
        <v>10824</v>
      </c>
      <c r="F24" s="94">
        <f t="shared" si="3"/>
        <v>2037</v>
      </c>
      <c r="G24" s="41">
        <v>1039</v>
      </c>
      <c r="H24" s="96">
        <v>998</v>
      </c>
      <c r="I24" s="94">
        <f t="shared" si="4"/>
        <v>1918</v>
      </c>
      <c r="J24" s="41">
        <v>990</v>
      </c>
      <c r="K24" s="96">
        <v>928</v>
      </c>
      <c r="L24" s="94">
        <f t="shared" si="5"/>
        <v>1970</v>
      </c>
      <c r="M24" s="41">
        <v>999</v>
      </c>
      <c r="N24" s="96">
        <v>971</v>
      </c>
      <c r="O24" s="94">
        <f t="shared" si="6"/>
        <v>2027</v>
      </c>
      <c r="P24" s="41">
        <v>1031</v>
      </c>
      <c r="Q24" s="96">
        <v>996</v>
      </c>
      <c r="R24" s="94">
        <f t="shared" si="7"/>
        <v>2028</v>
      </c>
      <c r="S24" s="41">
        <v>1028</v>
      </c>
      <c r="T24" s="96">
        <v>1000</v>
      </c>
      <c r="U24" s="94">
        <f t="shared" si="8"/>
        <v>2056</v>
      </c>
      <c r="V24" s="41">
        <v>1044</v>
      </c>
      <c r="W24" s="96">
        <v>1012</v>
      </c>
      <c r="X24" s="94">
        <f t="shared" si="9"/>
        <v>1962</v>
      </c>
      <c r="Y24" s="41">
        <v>981</v>
      </c>
      <c r="Z24" s="96">
        <v>981</v>
      </c>
      <c r="AA24" s="94">
        <f t="shared" si="10"/>
        <v>1962</v>
      </c>
      <c r="AB24" s="41">
        <v>1028</v>
      </c>
      <c r="AC24" s="96">
        <v>934</v>
      </c>
      <c r="AD24" s="94">
        <f t="shared" si="11"/>
        <v>1606</v>
      </c>
      <c r="AE24" s="41">
        <v>809</v>
      </c>
      <c r="AF24" s="96">
        <v>797</v>
      </c>
      <c r="AG24" s="94">
        <f t="shared" si="12"/>
        <v>1540</v>
      </c>
      <c r="AH24" s="41">
        <v>741</v>
      </c>
      <c r="AI24" s="96">
        <v>799</v>
      </c>
      <c r="AJ24" s="94">
        <f t="shared" si="13"/>
        <v>1395</v>
      </c>
      <c r="AK24" s="41">
        <v>669</v>
      </c>
      <c r="AL24" s="96">
        <v>726</v>
      </c>
      <c r="AM24" s="94">
        <f t="shared" si="14"/>
        <v>1146</v>
      </c>
      <c r="AN24" s="41">
        <v>511</v>
      </c>
      <c r="AO24" s="96">
        <v>635</v>
      </c>
      <c r="AP24" s="94">
        <f t="shared" si="15"/>
        <v>99</v>
      </c>
      <c r="AQ24" s="41">
        <v>54</v>
      </c>
      <c r="AR24" s="96">
        <v>45</v>
      </c>
      <c r="AS24" s="94">
        <f t="shared" si="16"/>
        <v>4</v>
      </c>
      <c r="AT24" s="41">
        <v>3</v>
      </c>
      <c r="AU24" s="96">
        <v>1</v>
      </c>
      <c r="AV24" s="94">
        <f t="shared" si="17"/>
        <v>2</v>
      </c>
      <c r="AW24" s="41">
        <v>1</v>
      </c>
      <c r="AX24" s="96">
        <v>1</v>
      </c>
      <c r="AY24" s="94">
        <f t="shared" si="18"/>
        <v>0</v>
      </c>
      <c r="AZ24" s="41"/>
      <c r="BA24" s="96"/>
      <c r="BB24" s="94">
        <f t="shared" si="19"/>
        <v>0</v>
      </c>
      <c r="BC24" s="41"/>
      <c r="BD24" s="96"/>
      <c r="BE24" s="94">
        <f t="shared" si="20"/>
        <v>0</v>
      </c>
      <c r="BF24" s="41"/>
      <c r="BG24" s="96"/>
      <c r="BH24" s="94">
        <f t="shared" si="21"/>
        <v>0</v>
      </c>
      <c r="BI24" s="41"/>
      <c r="BJ24" s="96"/>
      <c r="BK24" s="94">
        <f t="shared" si="22"/>
        <v>0</v>
      </c>
      <c r="BL24" s="41"/>
      <c r="BM24" s="96"/>
    </row>
    <row r="25" spans="1:65" s="44" customFormat="1">
      <c r="A25" s="45" t="s">
        <v>38</v>
      </c>
      <c r="B25" s="47">
        <v>8</v>
      </c>
      <c r="C25" s="104">
        <f t="shared" si="0"/>
        <v>134057</v>
      </c>
      <c r="D25" s="104">
        <f t="shared" si="1"/>
        <v>66990</v>
      </c>
      <c r="E25" s="104">
        <f t="shared" si="2"/>
        <v>67067</v>
      </c>
      <c r="F25" s="94">
        <f t="shared" si="3"/>
        <v>12046</v>
      </c>
      <c r="G25" s="94">
        <f>SUM(G26:G31)</f>
        <v>6170</v>
      </c>
      <c r="H25" s="94">
        <f>SUM(H26:H31)</f>
        <v>5876</v>
      </c>
      <c r="I25" s="94">
        <f t="shared" si="4"/>
        <v>11919</v>
      </c>
      <c r="J25" s="94">
        <f>SUM(J26:J31)</f>
        <v>6064</v>
      </c>
      <c r="K25" s="94">
        <f>SUM(K26:K31)</f>
        <v>5855</v>
      </c>
      <c r="L25" s="94">
        <f t="shared" si="5"/>
        <v>12299</v>
      </c>
      <c r="M25" s="94">
        <f>SUM(M26:M31)</f>
        <v>6333</v>
      </c>
      <c r="N25" s="94">
        <f>SUM(N26:N31)</f>
        <v>5966</v>
      </c>
      <c r="O25" s="94">
        <f t="shared" si="6"/>
        <v>12708</v>
      </c>
      <c r="P25" s="94">
        <f>SUM(P26:P31)</f>
        <v>6428</v>
      </c>
      <c r="Q25" s="94">
        <f>SUM(Q26:Q31)</f>
        <v>6280</v>
      </c>
      <c r="R25" s="94">
        <f t="shared" si="7"/>
        <v>13059</v>
      </c>
      <c r="S25" s="94">
        <f>SUM(S26:S31)</f>
        <v>6701</v>
      </c>
      <c r="T25" s="94">
        <f>SUM(T26:T31)</f>
        <v>6358</v>
      </c>
      <c r="U25" s="94">
        <f t="shared" si="8"/>
        <v>13086</v>
      </c>
      <c r="V25" s="94">
        <f>SUM(V26:V31)</f>
        <v>6708</v>
      </c>
      <c r="W25" s="94">
        <f>SUM(W26:W31)</f>
        <v>6378</v>
      </c>
      <c r="X25" s="94">
        <f t="shared" si="9"/>
        <v>11877</v>
      </c>
      <c r="Y25" s="94">
        <f>SUM(Y26:Y31)</f>
        <v>5950</v>
      </c>
      <c r="Z25" s="94">
        <f>SUM(Z26:Z31)</f>
        <v>5927</v>
      </c>
      <c r="AA25" s="94">
        <f t="shared" si="10"/>
        <v>11611</v>
      </c>
      <c r="AB25" s="94">
        <f>SUM(AB26:AB31)</f>
        <v>5901</v>
      </c>
      <c r="AC25" s="94">
        <f>SUM(AC26:AC31)</f>
        <v>5710</v>
      </c>
      <c r="AD25" s="94">
        <f t="shared" si="11"/>
        <v>10576</v>
      </c>
      <c r="AE25" s="94">
        <f>SUM(AE26:AE31)</f>
        <v>5324</v>
      </c>
      <c r="AF25" s="94">
        <f>SUM(AF26:AF31)</f>
        <v>5252</v>
      </c>
      <c r="AG25" s="94">
        <f t="shared" si="12"/>
        <v>9364</v>
      </c>
      <c r="AH25" s="94">
        <f>SUM(AH26:AH31)</f>
        <v>4353</v>
      </c>
      <c r="AI25" s="94">
        <f>SUM(AI26:AI31)</f>
        <v>5011</v>
      </c>
      <c r="AJ25" s="94">
        <f t="shared" si="13"/>
        <v>8443</v>
      </c>
      <c r="AK25" s="94">
        <f>SUM(AK26:AK31)</f>
        <v>3882</v>
      </c>
      <c r="AL25" s="94">
        <f>SUM(AL26:AL31)</f>
        <v>4561</v>
      </c>
      <c r="AM25" s="94">
        <f t="shared" si="14"/>
        <v>6787</v>
      </c>
      <c r="AN25" s="94">
        <f>SUM(AN26:AN31)</f>
        <v>3037</v>
      </c>
      <c r="AO25" s="94">
        <f>SUM(AO26:AO31)</f>
        <v>3750</v>
      </c>
      <c r="AP25" s="94">
        <f t="shared" si="15"/>
        <v>268</v>
      </c>
      <c r="AQ25" s="94">
        <f>SUM(AQ26:AQ31)</f>
        <v>132</v>
      </c>
      <c r="AR25" s="94">
        <f>SUM(AR26:AR31)</f>
        <v>136</v>
      </c>
      <c r="AS25" s="94">
        <f t="shared" si="16"/>
        <v>13</v>
      </c>
      <c r="AT25" s="94">
        <f>SUM(AT26:AT31)</f>
        <v>6</v>
      </c>
      <c r="AU25" s="94">
        <f>SUM(AU26:AU31)</f>
        <v>7</v>
      </c>
      <c r="AV25" s="94">
        <f t="shared" si="17"/>
        <v>1</v>
      </c>
      <c r="AW25" s="94">
        <f>SUM(AW26:AW31)</f>
        <v>1</v>
      </c>
      <c r="AX25" s="94">
        <f>SUM(AX26:AX31)</f>
        <v>0</v>
      </c>
      <c r="AY25" s="94">
        <f t="shared" si="18"/>
        <v>0</v>
      </c>
      <c r="AZ25" s="94">
        <f>SUM(AZ26:AZ31)</f>
        <v>0</v>
      </c>
      <c r="BA25" s="94">
        <f>SUM(BA26:BA31)</f>
        <v>0</v>
      </c>
      <c r="BB25" s="94">
        <f t="shared" si="19"/>
        <v>0</v>
      </c>
      <c r="BC25" s="94">
        <f>SUM(BC26:BC31)</f>
        <v>0</v>
      </c>
      <c r="BD25" s="94">
        <f>SUM(BD26:BD31)</f>
        <v>0</v>
      </c>
      <c r="BE25" s="94">
        <f t="shared" si="20"/>
        <v>0</v>
      </c>
      <c r="BF25" s="94">
        <f>SUM(BF26:BF31)</f>
        <v>0</v>
      </c>
      <c r="BG25" s="94">
        <f>SUM(BG26:BG31)</f>
        <v>0</v>
      </c>
      <c r="BH25" s="94">
        <f t="shared" si="21"/>
        <v>0</v>
      </c>
      <c r="BI25" s="94">
        <f>SUM(BI26:BI31)</f>
        <v>0</v>
      </c>
      <c r="BJ25" s="94">
        <f>SUM(BJ26:BJ31)</f>
        <v>0</v>
      </c>
      <c r="BK25" s="94">
        <f t="shared" si="22"/>
        <v>0</v>
      </c>
      <c r="BL25" s="94">
        <f>SUM(BL26:BL31)</f>
        <v>0</v>
      </c>
      <c r="BM25" s="94">
        <f>SUM(BM26:BM31)</f>
        <v>0</v>
      </c>
    </row>
    <row r="26" spans="1:65" s="44" customFormat="1">
      <c r="A26" s="46" t="s">
        <v>39</v>
      </c>
      <c r="B26" s="47">
        <v>9</v>
      </c>
      <c r="C26" s="104">
        <f t="shared" si="0"/>
        <v>19761</v>
      </c>
      <c r="D26" s="104">
        <f t="shared" si="1"/>
        <v>9859</v>
      </c>
      <c r="E26" s="104">
        <f t="shared" si="2"/>
        <v>9902</v>
      </c>
      <c r="F26" s="94">
        <f t="shared" si="3"/>
        <v>1719</v>
      </c>
      <c r="G26" s="41">
        <v>859</v>
      </c>
      <c r="H26" s="96">
        <v>860</v>
      </c>
      <c r="I26" s="94">
        <f t="shared" si="4"/>
        <v>1826</v>
      </c>
      <c r="J26" s="41">
        <v>954</v>
      </c>
      <c r="K26" s="96">
        <v>872</v>
      </c>
      <c r="L26" s="94">
        <f t="shared" si="5"/>
        <v>1856</v>
      </c>
      <c r="M26" s="41">
        <v>974</v>
      </c>
      <c r="N26" s="96">
        <v>882</v>
      </c>
      <c r="O26" s="94">
        <f t="shared" si="6"/>
        <v>1922</v>
      </c>
      <c r="P26" s="41">
        <v>972</v>
      </c>
      <c r="Q26" s="96">
        <v>950</v>
      </c>
      <c r="R26" s="94">
        <f t="shared" si="7"/>
        <v>1935</v>
      </c>
      <c r="S26" s="41">
        <v>1005</v>
      </c>
      <c r="T26" s="96">
        <v>930</v>
      </c>
      <c r="U26" s="94">
        <f t="shared" si="8"/>
        <v>1897</v>
      </c>
      <c r="V26" s="41">
        <v>989</v>
      </c>
      <c r="W26" s="96">
        <v>908</v>
      </c>
      <c r="X26" s="94">
        <f t="shared" si="9"/>
        <v>1758</v>
      </c>
      <c r="Y26" s="41">
        <v>874</v>
      </c>
      <c r="Z26" s="96">
        <v>884</v>
      </c>
      <c r="AA26" s="94">
        <f t="shared" si="10"/>
        <v>1712</v>
      </c>
      <c r="AB26" s="41">
        <v>857</v>
      </c>
      <c r="AC26" s="96">
        <v>855</v>
      </c>
      <c r="AD26" s="94">
        <f t="shared" si="11"/>
        <v>1546</v>
      </c>
      <c r="AE26" s="41">
        <v>748</v>
      </c>
      <c r="AF26" s="96">
        <v>798</v>
      </c>
      <c r="AG26" s="94">
        <f t="shared" si="12"/>
        <v>1339</v>
      </c>
      <c r="AH26" s="41">
        <v>617</v>
      </c>
      <c r="AI26" s="96">
        <v>722</v>
      </c>
      <c r="AJ26" s="94">
        <f t="shared" si="13"/>
        <v>1228</v>
      </c>
      <c r="AK26" s="41">
        <v>543</v>
      </c>
      <c r="AL26" s="96">
        <v>685</v>
      </c>
      <c r="AM26" s="94">
        <f t="shared" si="14"/>
        <v>970</v>
      </c>
      <c r="AN26" s="41">
        <v>437</v>
      </c>
      <c r="AO26" s="96">
        <v>533</v>
      </c>
      <c r="AP26" s="94">
        <f t="shared" si="15"/>
        <v>51</v>
      </c>
      <c r="AQ26" s="41">
        <v>29</v>
      </c>
      <c r="AR26" s="96">
        <v>22</v>
      </c>
      <c r="AS26" s="94">
        <f t="shared" si="16"/>
        <v>2</v>
      </c>
      <c r="AT26" s="41">
        <v>1</v>
      </c>
      <c r="AU26" s="96">
        <v>1</v>
      </c>
      <c r="AV26" s="94">
        <f t="shared" si="17"/>
        <v>0</v>
      </c>
      <c r="AW26" s="41"/>
      <c r="AX26" s="96"/>
      <c r="AY26" s="94">
        <f t="shared" si="18"/>
        <v>0</v>
      </c>
      <c r="AZ26" s="41"/>
      <c r="BA26" s="96"/>
      <c r="BB26" s="94">
        <f t="shared" si="19"/>
        <v>0</v>
      </c>
      <c r="BC26" s="41"/>
      <c r="BD26" s="96"/>
      <c r="BE26" s="94">
        <f t="shared" si="20"/>
        <v>0</v>
      </c>
      <c r="BF26" s="41"/>
      <c r="BG26" s="96"/>
      <c r="BH26" s="94">
        <f t="shared" si="21"/>
        <v>0</v>
      </c>
      <c r="BI26" s="41"/>
      <c r="BJ26" s="96"/>
      <c r="BK26" s="94">
        <f t="shared" si="22"/>
        <v>0</v>
      </c>
      <c r="BL26" s="41"/>
      <c r="BM26" s="96"/>
    </row>
    <row r="27" spans="1:65" s="44" customFormat="1">
      <c r="A27" s="46" t="s">
        <v>40</v>
      </c>
      <c r="B27" s="47">
        <v>10</v>
      </c>
      <c r="C27" s="104">
        <f t="shared" si="0"/>
        <v>19542</v>
      </c>
      <c r="D27" s="104">
        <f t="shared" si="1"/>
        <v>9611</v>
      </c>
      <c r="E27" s="104">
        <f t="shared" si="2"/>
        <v>9931</v>
      </c>
      <c r="F27" s="94">
        <f t="shared" si="3"/>
        <v>1872</v>
      </c>
      <c r="G27" s="41">
        <v>927</v>
      </c>
      <c r="H27" s="96">
        <v>945</v>
      </c>
      <c r="I27" s="94">
        <f t="shared" si="4"/>
        <v>1843</v>
      </c>
      <c r="J27" s="41">
        <v>893</v>
      </c>
      <c r="K27" s="96">
        <v>950</v>
      </c>
      <c r="L27" s="94">
        <f t="shared" si="5"/>
        <v>1753</v>
      </c>
      <c r="M27" s="41">
        <v>857</v>
      </c>
      <c r="N27" s="96">
        <v>896</v>
      </c>
      <c r="O27" s="94">
        <f t="shared" si="6"/>
        <v>1860</v>
      </c>
      <c r="P27" s="41">
        <v>915</v>
      </c>
      <c r="Q27" s="96">
        <v>945</v>
      </c>
      <c r="R27" s="94">
        <f t="shared" si="7"/>
        <v>1931</v>
      </c>
      <c r="S27" s="41">
        <v>976</v>
      </c>
      <c r="T27" s="96">
        <v>955</v>
      </c>
      <c r="U27" s="94">
        <f t="shared" si="8"/>
        <v>2052</v>
      </c>
      <c r="V27" s="41">
        <v>1052</v>
      </c>
      <c r="W27" s="96">
        <v>1000</v>
      </c>
      <c r="X27" s="94">
        <f t="shared" si="9"/>
        <v>1765</v>
      </c>
      <c r="Y27" s="41">
        <v>883</v>
      </c>
      <c r="Z27" s="96">
        <v>882</v>
      </c>
      <c r="AA27" s="94">
        <f t="shared" si="10"/>
        <v>1779</v>
      </c>
      <c r="AB27" s="41">
        <v>880</v>
      </c>
      <c r="AC27" s="96">
        <v>899</v>
      </c>
      <c r="AD27" s="94">
        <f t="shared" si="11"/>
        <v>1506</v>
      </c>
      <c r="AE27" s="41">
        <v>799</v>
      </c>
      <c r="AF27" s="96">
        <v>707</v>
      </c>
      <c r="AG27" s="94">
        <f t="shared" si="12"/>
        <v>1238</v>
      </c>
      <c r="AH27" s="41">
        <v>580</v>
      </c>
      <c r="AI27" s="96">
        <v>658</v>
      </c>
      <c r="AJ27" s="94">
        <f t="shared" si="13"/>
        <v>1101</v>
      </c>
      <c r="AK27" s="41">
        <v>494</v>
      </c>
      <c r="AL27" s="96">
        <v>607</v>
      </c>
      <c r="AM27" s="94">
        <f t="shared" si="14"/>
        <v>815</v>
      </c>
      <c r="AN27" s="41">
        <v>345</v>
      </c>
      <c r="AO27" s="96">
        <v>470</v>
      </c>
      <c r="AP27" s="94">
        <f t="shared" si="15"/>
        <v>26</v>
      </c>
      <c r="AQ27" s="41">
        <v>10</v>
      </c>
      <c r="AR27" s="96">
        <v>16</v>
      </c>
      <c r="AS27" s="94">
        <f t="shared" si="16"/>
        <v>1</v>
      </c>
      <c r="AT27" s="41"/>
      <c r="AU27" s="96">
        <v>1</v>
      </c>
      <c r="AV27" s="94">
        <f t="shared" si="17"/>
        <v>0</v>
      </c>
      <c r="AW27" s="41"/>
      <c r="AX27" s="96"/>
      <c r="AY27" s="94">
        <f t="shared" si="18"/>
        <v>0</v>
      </c>
      <c r="AZ27" s="41"/>
      <c r="BA27" s="96"/>
      <c r="BB27" s="94">
        <f t="shared" si="19"/>
        <v>0</v>
      </c>
      <c r="BC27" s="41"/>
      <c r="BD27" s="96"/>
      <c r="BE27" s="94">
        <f t="shared" si="20"/>
        <v>0</v>
      </c>
      <c r="BF27" s="41"/>
      <c r="BG27" s="96"/>
      <c r="BH27" s="94">
        <f t="shared" si="21"/>
        <v>0</v>
      </c>
      <c r="BI27" s="41"/>
      <c r="BJ27" s="96"/>
      <c r="BK27" s="94">
        <f t="shared" si="22"/>
        <v>0</v>
      </c>
      <c r="BL27" s="41"/>
      <c r="BM27" s="96"/>
    </row>
    <row r="28" spans="1:65" s="44" customFormat="1">
      <c r="A28" s="46" t="s">
        <v>41</v>
      </c>
      <c r="B28" s="47">
        <v>11</v>
      </c>
      <c r="C28" s="104">
        <f t="shared" si="0"/>
        <v>11457</v>
      </c>
      <c r="D28" s="104">
        <f t="shared" si="1"/>
        <v>5822</v>
      </c>
      <c r="E28" s="104">
        <f t="shared" si="2"/>
        <v>5635</v>
      </c>
      <c r="F28" s="94">
        <f t="shared" si="3"/>
        <v>998</v>
      </c>
      <c r="G28" s="41">
        <v>524</v>
      </c>
      <c r="H28" s="96">
        <v>474</v>
      </c>
      <c r="I28" s="94">
        <f t="shared" si="4"/>
        <v>998</v>
      </c>
      <c r="J28" s="41">
        <v>505</v>
      </c>
      <c r="K28" s="96">
        <v>493</v>
      </c>
      <c r="L28" s="94">
        <f t="shared" si="5"/>
        <v>1024</v>
      </c>
      <c r="M28" s="41">
        <v>545</v>
      </c>
      <c r="N28" s="96">
        <v>479</v>
      </c>
      <c r="O28" s="94">
        <f t="shared" si="6"/>
        <v>1095</v>
      </c>
      <c r="P28" s="41">
        <v>566</v>
      </c>
      <c r="Q28" s="96">
        <v>529</v>
      </c>
      <c r="R28" s="94">
        <f t="shared" si="7"/>
        <v>1183</v>
      </c>
      <c r="S28" s="41">
        <v>621</v>
      </c>
      <c r="T28" s="96">
        <v>562</v>
      </c>
      <c r="U28" s="94">
        <f t="shared" si="8"/>
        <v>1133</v>
      </c>
      <c r="V28" s="41">
        <v>589</v>
      </c>
      <c r="W28" s="96">
        <v>544</v>
      </c>
      <c r="X28" s="94">
        <f t="shared" si="9"/>
        <v>1013</v>
      </c>
      <c r="Y28" s="41">
        <v>528</v>
      </c>
      <c r="Z28" s="96">
        <v>485</v>
      </c>
      <c r="AA28" s="94">
        <f t="shared" si="10"/>
        <v>960</v>
      </c>
      <c r="AB28" s="41">
        <v>489</v>
      </c>
      <c r="AC28" s="96">
        <v>471</v>
      </c>
      <c r="AD28" s="94">
        <f t="shared" si="11"/>
        <v>927</v>
      </c>
      <c r="AE28" s="41">
        <v>484</v>
      </c>
      <c r="AF28" s="96">
        <v>443</v>
      </c>
      <c r="AG28" s="94">
        <f t="shared" si="12"/>
        <v>805</v>
      </c>
      <c r="AH28" s="41">
        <v>385</v>
      </c>
      <c r="AI28" s="96">
        <v>420</v>
      </c>
      <c r="AJ28" s="94">
        <f t="shared" si="13"/>
        <v>686</v>
      </c>
      <c r="AK28" s="41">
        <v>315</v>
      </c>
      <c r="AL28" s="96">
        <v>371</v>
      </c>
      <c r="AM28" s="94">
        <f t="shared" si="14"/>
        <v>608</v>
      </c>
      <c r="AN28" s="41">
        <v>258</v>
      </c>
      <c r="AO28" s="96">
        <v>350</v>
      </c>
      <c r="AP28" s="94">
        <f t="shared" si="15"/>
        <v>27</v>
      </c>
      <c r="AQ28" s="41">
        <v>13</v>
      </c>
      <c r="AR28" s="96">
        <v>14</v>
      </c>
      <c r="AS28" s="94">
        <f t="shared" si="16"/>
        <v>0</v>
      </c>
      <c r="AT28" s="41"/>
      <c r="AU28" s="96"/>
      <c r="AV28" s="94">
        <f t="shared" si="17"/>
        <v>0</v>
      </c>
      <c r="AW28" s="41"/>
      <c r="AX28" s="96"/>
      <c r="AY28" s="94">
        <f t="shared" si="18"/>
        <v>0</v>
      </c>
      <c r="AZ28" s="41"/>
      <c r="BA28" s="96"/>
      <c r="BB28" s="94">
        <f t="shared" si="19"/>
        <v>0</v>
      </c>
      <c r="BC28" s="41"/>
      <c r="BD28" s="96"/>
      <c r="BE28" s="94">
        <f t="shared" si="20"/>
        <v>0</v>
      </c>
      <c r="BF28" s="41"/>
      <c r="BG28" s="96"/>
      <c r="BH28" s="94">
        <f t="shared" si="21"/>
        <v>0</v>
      </c>
      <c r="BI28" s="41"/>
      <c r="BJ28" s="96"/>
      <c r="BK28" s="94">
        <f t="shared" si="22"/>
        <v>0</v>
      </c>
      <c r="BL28" s="41"/>
      <c r="BM28" s="96"/>
    </row>
    <row r="29" spans="1:65" s="44" customFormat="1">
      <c r="A29" s="46" t="s">
        <v>42</v>
      </c>
      <c r="B29" s="47">
        <v>12</v>
      </c>
      <c r="C29" s="104">
        <f t="shared" si="0"/>
        <v>26940</v>
      </c>
      <c r="D29" s="104">
        <f t="shared" si="1"/>
        <v>13559</v>
      </c>
      <c r="E29" s="104">
        <f t="shared" si="2"/>
        <v>13381</v>
      </c>
      <c r="F29" s="94">
        <f t="shared" si="3"/>
        <v>2492</v>
      </c>
      <c r="G29" s="41">
        <v>1307</v>
      </c>
      <c r="H29" s="96">
        <v>1185</v>
      </c>
      <c r="I29" s="94">
        <f t="shared" si="4"/>
        <v>2411</v>
      </c>
      <c r="J29" s="41">
        <v>1232</v>
      </c>
      <c r="K29" s="96">
        <v>1179</v>
      </c>
      <c r="L29" s="94">
        <f t="shared" si="5"/>
        <v>2459</v>
      </c>
      <c r="M29" s="41">
        <v>1281</v>
      </c>
      <c r="N29" s="96">
        <v>1178</v>
      </c>
      <c r="O29" s="94">
        <f t="shared" si="6"/>
        <v>2519</v>
      </c>
      <c r="P29" s="41">
        <v>1290</v>
      </c>
      <c r="Q29" s="96">
        <v>1229</v>
      </c>
      <c r="R29" s="94">
        <f t="shared" si="7"/>
        <v>2498</v>
      </c>
      <c r="S29" s="41">
        <v>1259</v>
      </c>
      <c r="T29" s="96">
        <v>1239</v>
      </c>
      <c r="U29" s="94">
        <f t="shared" si="8"/>
        <v>2535</v>
      </c>
      <c r="V29" s="41">
        <v>1275</v>
      </c>
      <c r="W29" s="96">
        <v>1260</v>
      </c>
      <c r="X29" s="94">
        <f t="shared" si="9"/>
        <v>2346</v>
      </c>
      <c r="Y29" s="41">
        <v>1184</v>
      </c>
      <c r="Z29" s="96">
        <v>1162</v>
      </c>
      <c r="AA29" s="94">
        <f t="shared" si="10"/>
        <v>2336</v>
      </c>
      <c r="AB29" s="41">
        <v>1173</v>
      </c>
      <c r="AC29" s="96">
        <v>1163</v>
      </c>
      <c r="AD29" s="94">
        <f t="shared" si="11"/>
        <v>2065</v>
      </c>
      <c r="AE29" s="41">
        <v>1060</v>
      </c>
      <c r="AF29" s="96">
        <v>1005</v>
      </c>
      <c r="AG29" s="94">
        <f t="shared" si="12"/>
        <v>1946</v>
      </c>
      <c r="AH29" s="41">
        <v>920</v>
      </c>
      <c r="AI29" s="96">
        <v>1026</v>
      </c>
      <c r="AJ29" s="94">
        <f t="shared" si="13"/>
        <v>1810</v>
      </c>
      <c r="AK29" s="41">
        <v>851</v>
      </c>
      <c r="AL29" s="96">
        <v>959</v>
      </c>
      <c r="AM29" s="94">
        <f t="shared" si="14"/>
        <v>1468</v>
      </c>
      <c r="AN29" s="41">
        <v>696</v>
      </c>
      <c r="AO29" s="96">
        <v>772</v>
      </c>
      <c r="AP29" s="94">
        <f t="shared" si="15"/>
        <v>53</v>
      </c>
      <c r="AQ29" s="41">
        <v>29</v>
      </c>
      <c r="AR29" s="96">
        <v>24</v>
      </c>
      <c r="AS29" s="94">
        <f t="shared" si="16"/>
        <v>2</v>
      </c>
      <c r="AT29" s="41">
        <v>2</v>
      </c>
      <c r="AU29" s="96"/>
      <c r="AV29" s="94">
        <f t="shared" si="17"/>
        <v>0</v>
      </c>
      <c r="AW29" s="41"/>
      <c r="AX29" s="96"/>
      <c r="AY29" s="94">
        <f t="shared" si="18"/>
        <v>0</v>
      </c>
      <c r="AZ29" s="41"/>
      <c r="BA29" s="96"/>
      <c r="BB29" s="94">
        <f t="shared" si="19"/>
        <v>0</v>
      </c>
      <c r="BC29" s="41"/>
      <c r="BD29" s="96"/>
      <c r="BE29" s="94">
        <f t="shared" si="20"/>
        <v>0</v>
      </c>
      <c r="BF29" s="41"/>
      <c r="BG29" s="96"/>
      <c r="BH29" s="94">
        <f t="shared" si="21"/>
        <v>0</v>
      </c>
      <c r="BI29" s="41"/>
      <c r="BJ29" s="96"/>
      <c r="BK29" s="94">
        <f t="shared" si="22"/>
        <v>0</v>
      </c>
      <c r="BL29" s="41"/>
      <c r="BM29" s="96"/>
    </row>
    <row r="30" spans="1:65" s="44" customFormat="1">
      <c r="A30" s="46" t="s">
        <v>43</v>
      </c>
      <c r="B30" s="47">
        <v>13</v>
      </c>
      <c r="C30" s="104">
        <f t="shared" si="0"/>
        <v>25090</v>
      </c>
      <c r="D30" s="104">
        <f t="shared" si="1"/>
        <v>12443</v>
      </c>
      <c r="E30" s="104">
        <f t="shared" si="2"/>
        <v>12647</v>
      </c>
      <c r="F30" s="94">
        <f t="shared" si="3"/>
        <v>2217</v>
      </c>
      <c r="G30" s="41">
        <v>1131</v>
      </c>
      <c r="H30" s="96">
        <v>1086</v>
      </c>
      <c r="I30" s="94">
        <f t="shared" si="4"/>
        <v>2221</v>
      </c>
      <c r="J30" s="41">
        <v>1121</v>
      </c>
      <c r="K30" s="96">
        <v>1100</v>
      </c>
      <c r="L30" s="94">
        <f t="shared" si="5"/>
        <v>2422</v>
      </c>
      <c r="M30" s="41">
        <v>1258</v>
      </c>
      <c r="N30" s="96">
        <v>1164</v>
      </c>
      <c r="O30" s="94">
        <f t="shared" si="6"/>
        <v>2470</v>
      </c>
      <c r="P30" s="41">
        <v>1244</v>
      </c>
      <c r="Q30" s="96">
        <v>1226</v>
      </c>
      <c r="R30" s="94">
        <f t="shared" si="7"/>
        <v>2462</v>
      </c>
      <c r="S30" s="41">
        <v>1245</v>
      </c>
      <c r="T30" s="96">
        <v>1217</v>
      </c>
      <c r="U30" s="94">
        <f t="shared" si="8"/>
        <v>2463</v>
      </c>
      <c r="V30" s="41">
        <v>1254</v>
      </c>
      <c r="W30" s="96">
        <v>1209</v>
      </c>
      <c r="X30" s="94">
        <f t="shared" si="9"/>
        <v>2149</v>
      </c>
      <c r="Y30" s="41">
        <v>1059</v>
      </c>
      <c r="Z30" s="96">
        <v>1090</v>
      </c>
      <c r="AA30" s="94">
        <f t="shared" si="10"/>
        <v>2120</v>
      </c>
      <c r="AB30" s="41">
        <v>1076</v>
      </c>
      <c r="AC30" s="96">
        <v>1044</v>
      </c>
      <c r="AD30" s="94">
        <f t="shared" si="11"/>
        <v>2070</v>
      </c>
      <c r="AE30" s="41">
        <v>1008</v>
      </c>
      <c r="AF30" s="96">
        <v>1062</v>
      </c>
      <c r="AG30" s="94">
        <f t="shared" si="12"/>
        <v>1720</v>
      </c>
      <c r="AH30" s="41">
        <v>792</v>
      </c>
      <c r="AI30" s="96">
        <v>928</v>
      </c>
      <c r="AJ30" s="94">
        <f t="shared" si="13"/>
        <v>1466</v>
      </c>
      <c r="AK30" s="41">
        <v>679</v>
      </c>
      <c r="AL30" s="96">
        <v>787</v>
      </c>
      <c r="AM30" s="94">
        <f t="shared" si="14"/>
        <v>1262</v>
      </c>
      <c r="AN30" s="41">
        <v>554</v>
      </c>
      <c r="AO30" s="96">
        <v>708</v>
      </c>
      <c r="AP30" s="94">
        <f t="shared" si="15"/>
        <v>45</v>
      </c>
      <c r="AQ30" s="41">
        <v>20</v>
      </c>
      <c r="AR30" s="96">
        <v>25</v>
      </c>
      <c r="AS30" s="94">
        <f t="shared" si="16"/>
        <v>3</v>
      </c>
      <c r="AT30" s="41">
        <v>2</v>
      </c>
      <c r="AU30" s="96">
        <v>1</v>
      </c>
      <c r="AV30" s="94">
        <f t="shared" si="17"/>
        <v>0</v>
      </c>
      <c r="AW30" s="41"/>
      <c r="AX30" s="96"/>
      <c r="AY30" s="94">
        <f t="shared" si="18"/>
        <v>0</v>
      </c>
      <c r="AZ30" s="41"/>
      <c r="BA30" s="96"/>
      <c r="BB30" s="94">
        <f t="shared" si="19"/>
        <v>0</v>
      </c>
      <c r="BC30" s="41"/>
      <c r="BD30" s="96"/>
      <c r="BE30" s="94">
        <f t="shared" si="20"/>
        <v>0</v>
      </c>
      <c r="BF30" s="41"/>
      <c r="BG30" s="96"/>
      <c r="BH30" s="94">
        <f t="shared" si="21"/>
        <v>0</v>
      </c>
      <c r="BI30" s="41"/>
      <c r="BJ30" s="96"/>
      <c r="BK30" s="94">
        <f t="shared" si="22"/>
        <v>0</v>
      </c>
      <c r="BL30" s="41"/>
      <c r="BM30" s="96"/>
    </row>
    <row r="31" spans="1:65" s="44" customFormat="1">
      <c r="A31" s="46" t="s">
        <v>44</v>
      </c>
      <c r="B31" s="47">
        <v>14</v>
      </c>
      <c r="C31" s="104">
        <f t="shared" si="0"/>
        <v>31267</v>
      </c>
      <c r="D31" s="104">
        <f t="shared" si="1"/>
        <v>15696</v>
      </c>
      <c r="E31" s="104">
        <f t="shared" si="2"/>
        <v>15571</v>
      </c>
      <c r="F31" s="94">
        <f t="shared" si="3"/>
        <v>2748</v>
      </c>
      <c r="G31" s="41">
        <v>1422</v>
      </c>
      <c r="H31" s="96">
        <v>1326</v>
      </c>
      <c r="I31" s="94">
        <f t="shared" si="4"/>
        <v>2620</v>
      </c>
      <c r="J31" s="41">
        <v>1359</v>
      </c>
      <c r="K31" s="96">
        <v>1261</v>
      </c>
      <c r="L31" s="94">
        <f t="shared" si="5"/>
        <v>2785</v>
      </c>
      <c r="M31" s="41">
        <v>1418</v>
      </c>
      <c r="N31" s="96">
        <v>1367</v>
      </c>
      <c r="O31" s="94">
        <f t="shared" si="6"/>
        <v>2842</v>
      </c>
      <c r="P31" s="41">
        <v>1441</v>
      </c>
      <c r="Q31" s="96">
        <v>1401</v>
      </c>
      <c r="R31" s="94">
        <f t="shared" si="7"/>
        <v>3050</v>
      </c>
      <c r="S31" s="41">
        <v>1595</v>
      </c>
      <c r="T31" s="96">
        <v>1455</v>
      </c>
      <c r="U31" s="94">
        <f t="shared" si="8"/>
        <v>3006</v>
      </c>
      <c r="V31" s="41">
        <v>1549</v>
      </c>
      <c r="W31" s="96">
        <v>1457</v>
      </c>
      <c r="X31" s="94">
        <f t="shared" si="9"/>
        <v>2846</v>
      </c>
      <c r="Y31" s="41">
        <v>1422</v>
      </c>
      <c r="Z31" s="96">
        <v>1424</v>
      </c>
      <c r="AA31" s="94">
        <f t="shared" si="10"/>
        <v>2704</v>
      </c>
      <c r="AB31" s="41">
        <v>1426</v>
      </c>
      <c r="AC31" s="96">
        <v>1278</v>
      </c>
      <c r="AD31" s="94">
        <f t="shared" si="11"/>
        <v>2462</v>
      </c>
      <c r="AE31" s="41">
        <v>1225</v>
      </c>
      <c r="AF31" s="96">
        <v>1237</v>
      </c>
      <c r="AG31" s="94">
        <f t="shared" si="12"/>
        <v>2316</v>
      </c>
      <c r="AH31" s="41">
        <v>1059</v>
      </c>
      <c r="AI31" s="96">
        <v>1257</v>
      </c>
      <c r="AJ31" s="94">
        <f t="shared" si="13"/>
        <v>2152</v>
      </c>
      <c r="AK31" s="41">
        <v>1000</v>
      </c>
      <c r="AL31" s="96">
        <v>1152</v>
      </c>
      <c r="AM31" s="94">
        <f t="shared" si="14"/>
        <v>1664</v>
      </c>
      <c r="AN31" s="41">
        <v>747</v>
      </c>
      <c r="AO31" s="96">
        <v>917</v>
      </c>
      <c r="AP31" s="94">
        <f t="shared" si="15"/>
        <v>66</v>
      </c>
      <c r="AQ31" s="41">
        <v>31</v>
      </c>
      <c r="AR31" s="96">
        <v>35</v>
      </c>
      <c r="AS31" s="94">
        <f t="shared" si="16"/>
        <v>5</v>
      </c>
      <c r="AT31" s="41">
        <v>1</v>
      </c>
      <c r="AU31" s="96">
        <v>4</v>
      </c>
      <c r="AV31" s="94">
        <f t="shared" si="17"/>
        <v>1</v>
      </c>
      <c r="AW31" s="41">
        <v>1</v>
      </c>
      <c r="AX31" s="96"/>
      <c r="AY31" s="94">
        <f t="shared" si="18"/>
        <v>0</v>
      </c>
      <c r="AZ31" s="41"/>
      <c r="BA31" s="96"/>
      <c r="BB31" s="94">
        <f t="shared" si="19"/>
        <v>0</v>
      </c>
      <c r="BC31" s="41"/>
      <c r="BD31" s="96"/>
      <c r="BE31" s="94">
        <f t="shared" si="20"/>
        <v>0</v>
      </c>
      <c r="BF31" s="41"/>
      <c r="BG31" s="96"/>
      <c r="BH31" s="94">
        <f t="shared" si="21"/>
        <v>0</v>
      </c>
      <c r="BI31" s="41"/>
      <c r="BJ31" s="96"/>
      <c r="BK31" s="94">
        <f t="shared" si="22"/>
        <v>0</v>
      </c>
      <c r="BL31" s="41"/>
      <c r="BM31" s="96"/>
    </row>
    <row r="32" spans="1:65" s="44" customFormat="1">
      <c r="A32" s="45" t="s">
        <v>45</v>
      </c>
      <c r="B32" s="47">
        <v>15</v>
      </c>
      <c r="C32" s="104">
        <f t="shared" si="0"/>
        <v>116612</v>
      </c>
      <c r="D32" s="104">
        <f t="shared" si="1"/>
        <v>58742</v>
      </c>
      <c r="E32" s="104">
        <f t="shared" si="2"/>
        <v>57870</v>
      </c>
      <c r="F32" s="104">
        <f t="shared" si="3"/>
        <v>11291</v>
      </c>
      <c r="G32" s="104">
        <f>SUM(G33:G39)</f>
        <v>5808</v>
      </c>
      <c r="H32" s="104">
        <f>SUM(H33:H39)</f>
        <v>5483</v>
      </c>
      <c r="I32" s="104">
        <f t="shared" si="4"/>
        <v>10511</v>
      </c>
      <c r="J32" s="104">
        <f>SUM(J33:J39)</f>
        <v>5411</v>
      </c>
      <c r="K32" s="104">
        <f>SUM(K33:K39)</f>
        <v>5100</v>
      </c>
      <c r="L32" s="104">
        <f t="shared" si="5"/>
        <v>11037</v>
      </c>
      <c r="M32" s="104">
        <f>SUM(M33:M39)</f>
        <v>5667</v>
      </c>
      <c r="N32" s="104">
        <f>SUM(N33:N39)</f>
        <v>5370</v>
      </c>
      <c r="O32" s="104">
        <f t="shared" si="6"/>
        <v>11616</v>
      </c>
      <c r="P32" s="104">
        <f>SUM(P33:P39)</f>
        <v>5963</v>
      </c>
      <c r="Q32" s="104">
        <f>SUM(Q33:Q39)</f>
        <v>5653</v>
      </c>
      <c r="R32" s="104">
        <f t="shared" si="7"/>
        <v>11504</v>
      </c>
      <c r="S32" s="104">
        <f>SUM(S33:S39)</f>
        <v>6010</v>
      </c>
      <c r="T32" s="104">
        <f>SUM(T33:T39)</f>
        <v>5494</v>
      </c>
      <c r="U32" s="104">
        <f t="shared" si="8"/>
        <v>11118</v>
      </c>
      <c r="V32" s="104">
        <f>SUM(V33:V39)</f>
        <v>5721</v>
      </c>
      <c r="W32" s="104">
        <f>SUM(W33:W39)</f>
        <v>5397</v>
      </c>
      <c r="X32" s="104">
        <f t="shared" si="9"/>
        <v>10444</v>
      </c>
      <c r="Y32" s="104">
        <f>SUM(Y33:Y39)</f>
        <v>5322</v>
      </c>
      <c r="Z32" s="104">
        <f>SUM(Z33:Z39)</f>
        <v>5122</v>
      </c>
      <c r="AA32" s="104">
        <f t="shared" si="10"/>
        <v>9960</v>
      </c>
      <c r="AB32" s="104">
        <f>SUM(AB33:AB39)</f>
        <v>5128</v>
      </c>
      <c r="AC32" s="104">
        <f>SUM(AC33:AC39)</f>
        <v>4832</v>
      </c>
      <c r="AD32" s="104">
        <f t="shared" si="11"/>
        <v>9177</v>
      </c>
      <c r="AE32" s="104">
        <f>SUM(AE33:AE39)</f>
        <v>4718</v>
      </c>
      <c r="AF32" s="104">
        <f>SUM(AF33:AF39)</f>
        <v>4459</v>
      </c>
      <c r="AG32" s="104">
        <f t="shared" si="12"/>
        <v>7708</v>
      </c>
      <c r="AH32" s="104">
        <f>SUM(AH33:AH39)</f>
        <v>3454</v>
      </c>
      <c r="AI32" s="104">
        <f>SUM(AI33:AI39)</f>
        <v>4254</v>
      </c>
      <c r="AJ32" s="104">
        <f t="shared" si="13"/>
        <v>6659</v>
      </c>
      <c r="AK32" s="104">
        <f>SUM(AK33:AK39)</f>
        <v>2927</v>
      </c>
      <c r="AL32" s="104">
        <f>SUM(AL33:AL39)</f>
        <v>3732</v>
      </c>
      <c r="AM32" s="104">
        <f t="shared" si="14"/>
        <v>5395</v>
      </c>
      <c r="AN32" s="104">
        <f>SUM(AN33:AN39)</f>
        <v>2507</v>
      </c>
      <c r="AO32" s="104">
        <f>SUM(AO33:AO39)</f>
        <v>2888</v>
      </c>
      <c r="AP32" s="104">
        <f t="shared" si="15"/>
        <v>181</v>
      </c>
      <c r="AQ32" s="104">
        <f>SUM(AQ33:AQ39)</f>
        <v>101</v>
      </c>
      <c r="AR32" s="104">
        <f>SUM(AR33:AR39)</f>
        <v>80</v>
      </c>
      <c r="AS32" s="104">
        <f t="shared" si="16"/>
        <v>11</v>
      </c>
      <c r="AT32" s="104">
        <f>SUM(AT33:AT39)</f>
        <v>5</v>
      </c>
      <c r="AU32" s="104">
        <f>SUM(AU33:AU39)</f>
        <v>6</v>
      </c>
      <c r="AV32" s="104">
        <f t="shared" si="17"/>
        <v>0</v>
      </c>
      <c r="AW32" s="104">
        <f>SUM(AW33:AW39)</f>
        <v>0</v>
      </c>
      <c r="AX32" s="104">
        <f>SUM(AX33:AX39)</f>
        <v>0</v>
      </c>
      <c r="AY32" s="104">
        <f t="shared" si="18"/>
        <v>0</v>
      </c>
      <c r="AZ32" s="104">
        <f>SUM(AZ33:AZ39)</f>
        <v>0</v>
      </c>
      <c r="BA32" s="104">
        <f>SUM(BA33:BA39)</f>
        <v>0</v>
      </c>
      <c r="BB32" s="104">
        <f t="shared" si="19"/>
        <v>0</v>
      </c>
      <c r="BC32" s="104">
        <f>SUM(BC33:BC39)</f>
        <v>0</v>
      </c>
      <c r="BD32" s="104">
        <f>SUM(BD33:BD39)</f>
        <v>0</v>
      </c>
      <c r="BE32" s="104">
        <f t="shared" si="20"/>
        <v>0</v>
      </c>
      <c r="BF32" s="104">
        <f>SUM(BF33:BF39)</f>
        <v>0</v>
      </c>
      <c r="BG32" s="104">
        <f>SUM(BG33:BG39)</f>
        <v>0</v>
      </c>
      <c r="BH32" s="104">
        <f t="shared" si="21"/>
        <v>0</v>
      </c>
      <c r="BI32" s="104">
        <f>SUM(BI33:BI39)</f>
        <v>0</v>
      </c>
      <c r="BJ32" s="104">
        <f>SUM(BJ33:BJ39)</f>
        <v>0</v>
      </c>
      <c r="BK32" s="104">
        <f t="shared" si="22"/>
        <v>0</v>
      </c>
      <c r="BL32" s="104">
        <f>SUM(BL33:BL39)</f>
        <v>0</v>
      </c>
      <c r="BM32" s="104">
        <f>SUM(BM33:BM39)</f>
        <v>0</v>
      </c>
    </row>
    <row r="33" spans="1:65" s="44" customFormat="1">
      <c r="A33" s="46" t="s">
        <v>46</v>
      </c>
      <c r="B33" s="47">
        <v>16</v>
      </c>
      <c r="C33" s="104">
        <f t="shared" si="0"/>
        <v>4517</v>
      </c>
      <c r="D33" s="104">
        <f t="shared" si="1"/>
        <v>2255</v>
      </c>
      <c r="E33" s="104">
        <f t="shared" si="2"/>
        <v>2262</v>
      </c>
      <c r="F33" s="94">
        <f t="shared" si="3"/>
        <v>465</v>
      </c>
      <c r="G33" s="41">
        <v>243</v>
      </c>
      <c r="H33" s="96">
        <v>222</v>
      </c>
      <c r="I33" s="94">
        <f t="shared" si="4"/>
        <v>401</v>
      </c>
      <c r="J33" s="41">
        <v>215</v>
      </c>
      <c r="K33" s="96">
        <v>186</v>
      </c>
      <c r="L33" s="94">
        <f t="shared" si="5"/>
        <v>447</v>
      </c>
      <c r="M33" s="41">
        <v>234</v>
      </c>
      <c r="N33" s="96">
        <v>213</v>
      </c>
      <c r="O33" s="94">
        <f t="shared" si="6"/>
        <v>440</v>
      </c>
      <c r="P33" s="41">
        <v>210</v>
      </c>
      <c r="Q33" s="96">
        <v>230</v>
      </c>
      <c r="R33" s="94">
        <f t="shared" si="7"/>
        <v>459</v>
      </c>
      <c r="S33" s="41">
        <v>234</v>
      </c>
      <c r="T33" s="96">
        <v>225</v>
      </c>
      <c r="U33" s="94">
        <f t="shared" si="8"/>
        <v>456</v>
      </c>
      <c r="V33" s="41">
        <v>226</v>
      </c>
      <c r="W33" s="96">
        <v>230</v>
      </c>
      <c r="X33" s="94">
        <f t="shared" si="9"/>
        <v>410</v>
      </c>
      <c r="Y33" s="41">
        <v>219</v>
      </c>
      <c r="Z33" s="96">
        <v>191</v>
      </c>
      <c r="AA33" s="94">
        <f t="shared" si="10"/>
        <v>335</v>
      </c>
      <c r="AB33" s="41">
        <v>172</v>
      </c>
      <c r="AC33" s="96">
        <v>163</v>
      </c>
      <c r="AD33" s="94">
        <f t="shared" si="11"/>
        <v>351</v>
      </c>
      <c r="AE33" s="41">
        <v>173</v>
      </c>
      <c r="AF33" s="96">
        <v>178</v>
      </c>
      <c r="AG33" s="94">
        <f t="shared" si="12"/>
        <v>276</v>
      </c>
      <c r="AH33" s="41">
        <v>118</v>
      </c>
      <c r="AI33" s="96">
        <v>158</v>
      </c>
      <c r="AJ33" s="94">
        <f t="shared" si="13"/>
        <v>266</v>
      </c>
      <c r="AK33" s="41">
        <v>112</v>
      </c>
      <c r="AL33" s="96">
        <v>154</v>
      </c>
      <c r="AM33" s="94">
        <f t="shared" si="14"/>
        <v>206</v>
      </c>
      <c r="AN33" s="41">
        <v>95</v>
      </c>
      <c r="AO33" s="96">
        <v>111</v>
      </c>
      <c r="AP33" s="94">
        <f t="shared" si="15"/>
        <v>5</v>
      </c>
      <c r="AQ33" s="41">
        <v>4</v>
      </c>
      <c r="AR33" s="96">
        <v>1</v>
      </c>
      <c r="AS33" s="94">
        <f t="shared" si="16"/>
        <v>0</v>
      </c>
      <c r="AT33" s="41"/>
      <c r="AU33" s="96"/>
      <c r="AV33" s="94">
        <f t="shared" si="17"/>
        <v>0</v>
      </c>
      <c r="AW33" s="41"/>
      <c r="AX33" s="96"/>
      <c r="AY33" s="94">
        <f t="shared" si="18"/>
        <v>0</v>
      </c>
      <c r="AZ33" s="41"/>
      <c r="BA33" s="96"/>
      <c r="BB33" s="94">
        <f t="shared" si="19"/>
        <v>0</v>
      </c>
      <c r="BC33" s="41"/>
      <c r="BD33" s="96"/>
      <c r="BE33" s="94">
        <f t="shared" si="20"/>
        <v>0</v>
      </c>
      <c r="BF33" s="41"/>
      <c r="BG33" s="96"/>
      <c r="BH33" s="94">
        <f t="shared" si="21"/>
        <v>0</v>
      </c>
      <c r="BI33" s="41"/>
      <c r="BJ33" s="96"/>
      <c r="BK33" s="94">
        <f t="shared" si="22"/>
        <v>0</v>
      </c>
      <c r="BL33" s="41"/>
      <c r="BM33" s="96"/>
    </row>
    <row r="34" spans="1:65" s="44" customFormat="1">
      <c r="A34" s="46" t="s">
        <v>47</v>
      </c>
      <c r="B34" s="47">
        <v>17</v>
      </c>
      <c r="C34" s="104">
        <f t="shared" si="0"/>
        <v>27205</v>
      </c>
      <c r="D34" s="104">
        <f t="shared" si="1"/>
        <v>13563</v>
      </c>
      <c r="E34" s="104">
        <f t="shared" si="2"/>
        <v>13642</v>
      </c>
      <c r="F34" s="94">
        <f t="shared" si="3"/>
        <v>2509</v>
      </c>
      <c r="G34" s="41">
        <v>1289</v>
      </c>
      <c r="H34" s="96">
        <v>1220</v>
      </c>
      <c r="I34" s="94">
        <f t="shared" si="4"/>
        <v>2341</v>
      </c>
      <c r="J34" s="41">
        <v>1194</v>
      </c>
      <c r="K34" s="96">
        <v>1147</v>
      </c>
      <c r="L34" s="94">
        <f t="shared" si="5"/>
        <v>2540</v>
      </c>
      <c r="M34" s="41">
        <v>1347</v>
      </c>
      <c r="N34" s="96">
        <v>1193</v>
      </c>
      <c r="O34" s="94">
        <f t="shared" si="6"/>
        <v>2580</v>
      </c>
      <c r="P34" s="41">
        <v>1304</v>
      </c>
      <c r="Q34" s="96">
        <v>1276</v>
      </c>
      <c r="R34" s="94">
        <f t="shared" si="7"/>
        <v>2641</v>
      </c>
      <c r="S34" s="41">
        <v>1325</v>
      </c>
      <c r="T34" s="96">
        <v>1316</v>
      </c>
      <c r="U34" s="94">
        <f t="shared" si="8"/>
        <v>2534</v>
      </c>
      <c r="V34" s="41">
        <v>1298</v>
      </c>
      <c r="W34" s="96">
        <v>1236</v>
      </c>
      <c r="X34" s="94">
        <f t="shared" si="9"/>
        <v>2438</v>
      </c>
      <c r="Y34" s="41">
        <v>1211</v>
      </c>
      <c r="Z34" s="96">
        <v>1227</v>
      </c>
      <c r="AA34" s="94">
        <f t="shared" si="10"/>
        <v>2277</v>
      </c>
      <c r="AB34" s="41">
        <v>1159</v>
      </c>
      <c r="AC34" s="96">
        <v>1118</v>
      </c>
      <c r="AD34" s="94">
        <f t="shared" si="11"/>
        <v>2119</v>
      </c>
      <c r="AE34" s="41">
        <v>1066</v>
      </c>
      <c r="AF34" s="96">
        <v>1053</v>
      </c>
      <c r="AG34" s="94">
        <f t="shared" si="12"/>
        <v>2037</v>
      </c>
      <c r="AH34" s="41">
        <v>933</v>
      </c>
      <c r="AI34" s="96">
        <v>1104</v>
      </c>
      <c r="AJ34" s="94">
        <f t="shared" si="13"/>
        <v>1732</v>
      </c>
      <c r="AK34" s="41">
        <v>752</v>
      </c>
      <c r="AL34" s="96">
        <v>980</v>
      </c>
      <c r="AM34" s="94">
        <f t="shared" si="14"/>
        <v>1397</v>
      </c>
      <c r="AN34" s="41">
        <v>658</v>
      </c>
      <c r="AO34" s="96">
        <v>739</v>
      </c>
      <c r="AP34" s="94">
        <f t="shared" si="15"/>
        <v>51</v>
      </c>
      <c r="AQ34" s="41">
        <v>24</v>
      </c>
      <c r="AR34" s="96">
        <v>27</v>
      </c>
      <c r="AS34" s="94">
        <f t="shared" si="16"/>
        <v>9</v>
      </c>
      <c r="AT34" s="41">
        <v>3</v>
      </c>
      <c r="AU34" s="96">
        <v>6</v>
      </c>
      <c r="AV34" s="94">
        <f t="shared" si="17"/>
        <v>0</v>
      </c>
      <c r="AW34" s="41"/>
      <c r="AX34" s="96"/>
      <c r="AY34" s="94">
        <f t="shared" si="18"/>
        <v>0</v>
      </c>
      <c r="AZ34" s="41"/>
      <c r="BA34" s="96"/>
      <c r="BB34" s="94">
        <f t="shared" si="19"/>
        <v>0</v>
      </c>
      <c r="BC34" s="41"/>
      <c r="BD34" s="96"/>
      <c r="BE34" s="94">
        <f t="shared" si="20"/>
        <v>0</v>
      </c>
      <c r="BF34" s="41"/>
      <c r="BG34" s="96"/>
      <c r="BH34" s="94">
        <f t="shared" si="21"/>
        <v>0</v>
      </c>
      <c r="BI34" s="41"/>
      <c r="BJ34" s="96"/>
      <c r="BK34" s="94">
        <f t="shared" si="22"/>
        <v>0</v>
      </c>
      <c r="BL34" s="41"/>
      <c r="BM34" s="96"/>
    </row>
    <row r="35" spans="1:65" s="44" customFormat="1">
      <c r="A35" s="46" t="s">
        <v>48</v>
      </c>
      <c r="B35" s="47">
        <v>18</v>
      </c>
      <c r="C35" s="104">
        <f t="shared" si="0"/>
        <v>16157</v>
      </c>
      <c r="D35" s="104">
        <f t="shared" si="1"/>
        <v>8151</v>
      </c>
      <c r="E35" s="104">
        <f t="shared" si="2"/>
        <v>8006</v>
      </c>
      <c r="F35" s="94">
        <f t="shared" si="3"/>
        <v>1535</v>
      </c>
      <c r="G35" s="41">
        <v>792</v>
      </c>
      <c r="H35" s="96">
        <v>743</v>
      </c>
      <c r="I35" s="94">
        <f t="shared" si="4"/>
        <v>1458</v>
      </c>
      <c r="J35" s="41">
        <v>738</v>
      </c>
      <c r="K35" s="96">
        <v>720</v>
      </c>
      <c r="L35" s="94">
        <f t="shared" si="5"/>
        <v>1539</v>
      </c>
      <c r="M35" s="41">
        <v>795</v>
      </c>
      <c r="N35" s="96">
        <v>744</v>
      </c>
      <c r="O35" s="94">
        <f t="shared" si="6"/>
        <v>1685</v>
      </c>
      <c r="P35" s="41">
        <v>863</v>
      </c>
      <c r="Q35" s="96">
        <v>822</v>
      </c>
      <c r="R35" s="94">
        <f t="shared" si="7"/>
        <v>1603</v>
      </c>
      <c r="S35" s="41">
        <v>852</v>
      </c>
      <c r="T35" s="96">
        <v>751</v>
      </c>
      <c r="U35" s="94">
        <f t="shared" si="8"/>
        <v>1531</v>
      </c>
      <c r="V35" s="41">
        <v>803</v>
      </c>
      <c r="W35" s="96">
        <v>728</v>
      </c>
      <c r="X35" s="94">
        <f t="shared" si="9"/>
        <v>1506</v>
      </c>
      <c r="Y35" s="41">
        <v>773</v>
      </c>
      <c r="Z35" s="96">
        <v>733</v>
      </c>
      <c r="AA35" s="94">
        <f t="shared" si="10"/>
        <v>1403</v>
      </c>
      <c r="AB35" s="41">
        <v>706</v>
      </c>
      <c r="AC35" s="96">
        <v>697</v>
      </c>
      <c r="AD35" s="94">
        <f t="shared" si="11"/>
        <v>1290</v>
      </c>
      <c r="AE35" s="41">
        <v>671</v>
      </c>
      <c r="AF35" s="96">
        <v>619</v>
      </c>
      <c r="AG35" s="94">
        <f t="shared" si="12"/>
        <v>986</v>
      </c>
      <c r="AH35" s="41">
        <v>429</v>
      </c>
      <c r="AI35" s="96">
        <v>557</v>
      </c>
      <c r="AJ35" s="94">
        <f t="shared" si="13"/>
        <v>854</v>
      </c>
      <c r="AK35" s="41">
        <v>381</v>
      </c>
      <c r="AL35" s="96">
        <v>473</v>
      </c>
      <c r="AM35" s="94">
        <f t="shared" si="14"/>
        <v>747</v>
      </c>
      <c r="AN35" s="41">
        <v>340</v>
      </c>
      <c r="AO35" s="96">
        <v>407</v>
      </c>
      <c r="AP35" s="94">
        <f t="shared" si="15"/>
        <v>20</v>
      </c>
      <c r="AQ35" s="41">
        <v>8</v>
      </c>
      <c r="AR35" s="96">
        <v>12</v>
      </c>
      <c r="AS35" s="94">
        <f t="shared" si="16"/>
        <v>0</v>
      </c>
      <c r="AT35" s="41"/>
      <c r="AU35" s="96"/>
      <c r="AV35" s="94">
        <f t="shared" si="17"/>
        <v>0</v>
      </c>
      <c r="AW35" s="41"/>
      <c r="AX35" s="96"/>
      <c r="AY35" s="94">
        <f t="shared" si="18"/>
        <v>0</v>
      </c>
      <c r="AZ35" s="41"/>
      <c r="BA35" s="96"/>
      <c r="BB35" s="94">
        <f t="shared" si="19"/>
        <v>0</v>
      </c>
      <c r="BC35" s="41"/>
      <c r="BD35" s="96"/>
      <c r="BE35" s="94">
        <f t="shared" si="20"/>
        <v>0</v>
      </c>
      <c r="BF35" s="41"/>
      <c r="BG35" s="96"/>
      <c r="BH35" s="94">
        <f t="shared" si="21"/>
        <v>0</v>
      </c>
      <c r="BI35" s="41"/>
      <c r="BJ35" s="96"/>
      <c r="BK35" s="94">
        <f t="shared" si="22"/>
        <v>0</v>
      </c>
      <c r="BL35" s="41"/>
      <c r="BM35" s="96"/>
    </row>
    <row r="36" spans="1:65" s="44" customFormat="1">
      <c r="A36" s="46" t="s">
        <v>49</v>
      </c>
      <c r="B36" s="47">
        <v>19</v>
      </c>
      <c r="C36" s="104">
        <f t="shared" si="0"/>
        <v>8984</v>
      </c>
      <c r="D36" s="104">
        <f t="shared" si="1"/>
        <v>4537</v>
      </c>
      <c r="E36" s="104">
        <f t="shared" si="2"/>
        <v>4447</v>
      </c>
      <c r="F36" s="94">
        <f t="shared" si="3"/>
        <v>956</v>
      </c>
      <c r="G36" s="41">
        <v>487</v>
      </c>
      <c r="H36" s="96">
        <v>469</v>
      </c>
      <c r="I36" s="94">
        <f t="shared" si="4"/>
        <v>853</v>
      </c>
      <c r="J36" s="41">
        <v>455</v>
      </c>
      <c r="K36" s="96">
        <v>398</v>
      </c>
      <c r="L36" s="94">
        <f t="shared" si="5"/>
        <v>900</v>
      </c>
      <c r="M36" s="41">
        <v>444</v>
      </c>
      <c r="N36" s="96">
        <v>456</v>
      </c>
      <c r="O36" s="94">
        <f t="shared" si="6"/>
        <v>950</v>
      </c>
      <c r="P36" s="41">
        <v>481</v>
      </c>
      <c r="Q36" s="96">
        <v>469</v>
      </c>
      <c r="R36" s="94">
        <f t="shared" si="7"/>
        <v>852</v>
      </c>
      <c r="S36" s="41">
        <v>472</v>
      </c>
      <c r="T36" s="96">
        <v>380</v>
      </c>
      <c r="U36" s="94">
        <f t="shared" si="8"/>
        <v>837</v>
      </c>
      <c r="V36" s="41">
        <v>440</v>
      </c>
      <c r="W36" s="96">
        <v>397</v>
      </c>
      <c r="X36" s="94">
        <f t="shared" si="9"/>
        <v>734</v>
      </c>
      <c r="Y36" s="41">
        <v>379</v>
      </c>
      <c r="Z36" s="96">
        <v>355</v>
      </c>
      <c r="AA36" s="94">
        <f t="shared" si="10"/>
        <v>679</v>
      </c>
      <c r="AB36" s="41">
        <v>338</v>
      </c>
      <c r="AC36" s="96">
        <v>341</v>
      </c>
      <c r="AD36" s="94">
        <f t="shared" si="11"/>
        <v>731</v>
      </c>
      <c r="AE36" s="41">
        <v>395</v>
      </c>
      <c r="AF36" s="96">
        <v>336</v>
      </c>
      <c r="AG36" s="94">
        <f t="shared" si="12"/>
        <v>580</v>
      </c>
      <c r="AH36" s="41">
        <v>253</v>
      </c>
      <c r="AI36" s="96">
        <v>327</v>
      </c>
      <c r="AJ36" s="94">
        <f t="shared" si="13"/>
        <v>478</v>
      </c>
      <c r="AK36" s="41">
        <v>197</v>
      </c>
      <c r="AL36" s="96">
        <v>281</v>
      </c>
      <c r="AM36" s="94">
        <f t="shared" si="14"/>
        <v>425</v>
      </c>
      <c r="AN36" s="41">
        <v>191</v>
      </c>
      <c r="AO36" s="96">
        <v>234</v>
      </c>
      <c r="AP36" s="94">
        <f t="shared" si="15"/>
        <v>9</v>
      </c>
      <c r="AQ36" s="41">
        <v>5</v>
      </c>
      <c r="AR36" s="96">
        <v>4</v>
      </c>
      <c r="AS36" s="94">
        <f t="shared" si="16"/>
        <v>0</v>
      </c>
      <c r="AT36" s="41"/>
      <c r="AU36" s="96"/>
      <c r="AV36" s="94">
        <f t="shared" si="17"/>
        <v>0</v>
      </c>
      <c r="AW36" s="41"/>
      <c r="AX36" s="96"/>
      <c r="AY36" s="94">
        <f t="shared" si="18"/>
        <v>0</v>
      </c>
      <c r="AZ36" s="41"/>
      <c r="BA36" s="96"/>
      <c r="BB36" s="94">
        <f t="shared" si="19"/>
        <v>0</v>
      </c>
      <c r="BC36" s="41"/>
      <c r="BD36" s="96"/>
      <c r="BE36" s="94">
        <f t="shared" si="20"/>
        <v>0</v>
      </c>
      <c r="BF36" s="41"/>
      <c r="BG36" s="96"/>
      <c r="BH36" s="94">
        <f t="shared" si="21"/>
        <v>0</v>
      </c>
      <c r="BI36" s="41"/>
      <c r="BJ36" s="96"/>
      <c r="BK36" s="94">
        <f t="shared" si="22"/>
        <v>0</v>
      </c>
      <c r="BL36" s="41"/>
      <c r="BM36" s="96"/>
    </row>
    <row r="37" spans="1:65" s="44" customFormat="1">
      <c r="A37" s="46" t="s">
        <v>50</v>
      </c>
      <c r="B37" s="47">
        <v>20</v>
      </c>
      <c r="C37" s="104">
        <f t="shared" si="0"/>
        <v>17373</v>
      </c>
      <c r="D37" s="104">
        <f t="shared" si="1"/>
        <v>8704</v>
      </c>
      <c r="E37" s="104">
        <f t="shared" si="2"/>
        <v>8669</v>
      </c>
      <c r="F37" s="94">
        <f t="shared" si="3"/>
        <v>1871</v>
      </c>
      <c r="G37" s="41">
        <v>931</v>
      </c>
      <c r="H37" s="96">
        <v>940</v>
      </c>
      <c r="I37" s="94">
        <f t="shared" si="4"/>
        <v>1580</v>
      </c>
      <c r="J37" s="41">
        <v>811</v>
      </c>
      <c r="K37" s="96">
        <v>769</v>
      </c>
      <c r="L37" s="94">
        <f t="shared" si="5"/>
        <v>1725</v>
      </c>
      <c r="M37" s="41">
        <v>860</v>
      </c>
      <c r="N37" s="96">
        <v>865</v>
      </c>
      <c r="O37" s="94">
        <f t="shared" si="6"/>
        <v>1809</v>
      </c>
      <c r="P37" s="41">
        <v>936</v>
      </c>
      <c r="Q37" s="96">
        <v>873</v>
      </c>
      <c r="R37" s="94">
        <f t="shared" si="7"/>
        <v>1724</v>
      </c>
      <c r="S37" s="41">
        <v>906</v>
      </c>
      <c r="T37" s="96">
        <v>818</v>
      </c>
      <c r="U37" s="94">
        <f t="shared" si="8"/>
        <v>1752</v>
      </c>
      <c r="V37" s="41">
        <v>906</v>
      </c>
      <c r="W37" s="96">
        <v>846</v>
      </c>
      <c r="X37" s="94">
        <f t="shared" si="9"/>
        <v>1522</v>
      </c>
      <c r="Y37" s="41">
        <v>757</v>
      </c>
      <c r="Z37" s="96">
        <v>765</v>
      </c>
      <c r="AA37" s="94">
        <f t="shared" si="10"/>
        <v>1415</v>
      </c>
      <c r="AB37" s="41">
        <v>754</v>
      </c>
      <c r="AC37" s="96">
        <v>661</v>
      </c>
      <c r="AD37" s="94">
        <f t="shared" si="11"/>
        <v>1293</v>
      </c>
      <c r="AE37" s="41">
        <v>646</v>
      </c>
      <c r="AF37" s="96">
        <v>647</v>
      </c>
      <c r="AG37" s="94">
        <f t="shared" si="12"/>
        <v>1071</v>
      </c>
      <c r="AH37" s="41">
        <v>485</v>
      </c>
      <c r="AI37" s="96">
        <v>586</v>
      </c>
      <c r="AJ37" s="94">
        <f t="shared" si="13"/>
        <v>902</v>
      </c>
      <c r="AK37" s="41">
        <v>372</v>
      </c>
      <c r="AL37" s="96">
        <v>530</v>
      </c>
      <c r="AM37" s="94">
        <f t="shared" si="14"/>
        <v>688</v>
      </c>
      <c r="AN37" s="41">
        <v>325</v>
      </c>
      <c r="AO37" s="96">
        <v>363</v>
      </c>
      <c r="AP37" s="94">
        <f t="shared" si="15"/>
        <v>21</v>
      </c>
      <c r="AQ37" s="41">
        <v>15</v>
      </c>
      <c r="AR37" s="96">
        <v>6</v>
      </c>
      <c r="AS37" s="94">
        <f t="shared" si="16"/>
        <v>0</v>
      </c>
      <c r="AT37" s="41"/>
      <c r="AU37" s="96"/>
      <c r="AV37" s="94">
        <f t="shared" si="17"/>
        <v>0</v>
      </c>
      <c r="AW37" s="41"/>
      <c r="AX37" s="96"/>
      <c r="AY37" s="94">
        <f t="shared" si="18"/>
        <v>0</v>
      </c>
      <c r="AZ37" s="41"/>
      <c r="BA37" s="96"/>
      <c r="BB37" s="94">
        <f t="shared" si="19"/>
        <v>0</v>
      </c>
      <c r="BC37" s="41"/>
      <c r="BD37" s="96"/>
      <c r="BE37" s="94">
        <f t="shared" si="20"/>
        <v>0</v>
      </c>
      <c r="BF37" s="41"/>
      <c r="BG37" s="96"/>
      <c r="BH37" s="94">
        <f t="shared" si="21"/>
        <v>0</v>
      </c>
      <c r="BI37" s="41"/>
      <c r="BJ37" s="96"/>
      <c r="BK37" s="94">
        <f t="shared" si="22"/>
        <v>0</v>
      </c>
      <c r="BL37" s="41"/>
      <c r="BM37" s="96"/>
    </row>
    <row r="38" spans="1:65" s="44" customFormat="1">
      <c r="A38" s="46" t="s">
        <v>51</v>
      </c>
      <c r="B38" s="47">
        <v>21</v>
      </c>
      <c r="C38" s="104">
        <f t="shared" si="0"/>
        <v>22534</v>
      </c>
      <c r="D38" s="104">
        <f t="shared" si="1"/>
        <v>11362</v>
      </c>
      <c r="E38" s="104">
        <f t="shared" si="2"/>
        <v>11172</v>
      </c>
      <c r="F38" s="94">
        <f t="shared" si="3"/>
        <v>2108</v>
      </c>
      <c r="G38" s="41">
        <v>1103</v>
      </c>
      <c r="H38" s="96">
        <v>1005</v>
      </c>
      <c r="I38" s="94">
        <f t="shared" si="4"/>
        <v>2011</v>
      </c>
      <c r="J38" s="41">
        <v>1020</v>
      </c>
      <c r="K38" s="96">
        <v>991</v>
      </c>
      <c r="L38" s="94">
        <f t="shared" si="5"/>
        <v>2028</v>
      </c>
      <c r="M38" s="41">
        <v>1024</v>
      </c>
      <c r="N38" s="96">
        <v>1004</v>
      </c>
      <c r="O38" s="94">
        <f t="shared" si="6"/>
        <v>2104</v>
      </c>
      <c r="P38" s="41">
        <v>1081</v>
      </c>
      <c r="Q38" s="96">
        <v>1023</v>
      </c>
      <c r="R38" s="94">
        <f t="shared" si="7"/>
        <v>2253</v>
      </c>
      <c r="S38" s="41">
        <v>1180</v>
      </c>
      <c r="T38" s="96">
        <v>1073</v>
      </c>
      <c r="U38" s="94">
        <f t="shared" si="8"/>
        <v>2100</v>
      </c>
      <c r="V38" s="41">
        <v>1070</v>
      </c>
      <c r="W38" s="96">
        <v>1030</v>
      </c>
      <c r="X38" s="94">
        <f t="shared" si="9"/>
        <v>1994</v>
      </c>
      <c r="Y38" s="41">
        <v>1026</v>
      </c>
      <c r="Z38" s="96">
        <v>968</v>
      </c>
      <c r="AA38" s="94">
        <f t="shared" si="10"/>
        <v>2005</v>
      </c>
      <c r="AB38" s="41">
        <v>1036</v>
      </c>
      <c r="AC38" s="96">
        <v>969</v>
      </c>
      <c r="AD38" s="94">
        <f t="shared" si="11"/>
        <v>1857</v>
      </c>
      <c r="AE38" s="41">
        <v>948</v>
      </c>
      <c r="AF38" s="96">
        <v>909</v>
      </c>
      <c r="AG38" s="94">
        <f t="shared" si="12"/>
        <v>1574</v>
      </c>
      <c r="AH38" s="41">
        <v>680</v>
      </c>
      <c r="AI38" s="96">
        <v>894</v>
      </c>
      <c r="AJ38" s="94">
        <f t="shared" si="13"/>
        <v>1364</v>
      </c>
      <c r="AK38" s="41">
        <v>631</v>
      </c>
      <c r="AL38" s="96">
        <v>733</v>
      </c>
      <c r="AM38" s="94">
        <f t="shared" si="14"/>
        <v>1091</v>
      </c>
      <c r="AN38" s="41">
        <v>536</v>
      </c>
      <c r="AO38" s="96">
        <v>555</v>
      </c>
      <c r="AP38" s="94">
        <f t="shared" si="15"/>
        <v>44</v>
      </c>
      <c r="AQ38" s="41">
        <v>26</v>
      </c>
      <c r="AR38" s="96">
        <v>18</v>
      </c>
      <c r="AS38" s="94">
        <f t="shared" si="16"/>
        <v>1</v>
      </c>
      <c r="AT38" s="41">
        <v>1</v>
      </c>
      <c r="AU38" s="96"/>
      <c r="AV38" s="94">
        <f t="shared" si="17"/>
        <v>0</v>
      </c>
      <c r="AW38" s="41"/>
      <c r="AX38" s="96"/>
      <c r="AY38" s="94">
        <f t="shared" si="18"/>
        <v>0</v>
      </c>
      <c r="AZ38" s="41"/>
      <c r="BA38" s="96"/>
      <c r="BB38" s="94">
        <f t="shared" si="19"/>
        <v>0</v>
      </c>
      <c r="BC38" s="41"/>
      <c r="BD38" s="96"/>
      <c r="BE38" s="94">
        <f t="shared" si="20"/>
        <v>0</v>
      </c>
      <c r="BF38" s="41"/>
      <c r="BG38" s="96"/>
      <c r="BH38" s="94">
        <f t="shared" si="21"/>
        <v>0</v>
      </c>
      <c r="BI38" s="41"/>
      <c r="BJ38" s="96"/>
      <c r="BK38" s="94">
        <f t="shared" si="22"/>
        <v>0</v>
      </c>
      <c r="BL38" s="41"/>
      <c r="BM38" s="96"/>
    </row>
    <row r="39" spans="1:65" s="44" customFormat="1">
      <c r="A39" s="46" t="s">
        <v>52</v>
      </c>
      <c r="B39" s="47">
        <v>22</v>
      </c>
      <c r="C39" s="104">
        <f t="shared" si="0"/>
        <v>19842</v>
      </c>
      <c r="D39" s="104">
        <f t="shared" si="1"/>
        <v>10170</v>
      </c>
      <c r="E39" s="104">
        <f t="shared" si="2"/>
        <v>9672</v>
      </c>
      <c r="F39" s="94">
        <f t="shared" si="3"/>
        <v>1847</v>
      </c>
      <c r="G39" s="41">
        <v>963</v>
      </c>
      <c r="H39" s="96">
        <v>884</v>
      </c>
      <c r="I39" s="94">
        <f t="shared" si="4"/>
        <v>1867</v>
      </c>
      <c r="J39" s="41">
        <v>978</v>
      </c>
      <c r="K39" s="96">
        <v>889</v>
      </c>
      <c r="L39" s="94">
        <f t="shared" si="5"/>
        <v>1858</v>
      </c>
      <c r="M39" s="41">
        <v>963</v>
      </c>
      <c r="N39" s="96">
        <v>895</v>
      </c>
      <c r="O39" s="94">
        <f t="shared" si="6"/>
        <v>2048</v>
      </c>
      <c r="P39" s="41">
        <v>1088</v>
      </c>
      <c r="Q39" s="96">
        <v>960</v>
      </c>
      <c r="R39" s="94">
        <f t="shared" si="7"/>
        <v>1972</v>
      </c>
      <c r="S39" s="41">
        <v>1041</v>
      </c>
      <c r="T39" s="96">
        <v>931</v>
      </c>
      <c r="U39" s="94">
        <f t="shared" si="8"/>
        <v>1908</v>
      </c>
      <c r="V39" s="41">
        <v>978</v>
      </c>
      <c r="W39" s="96">
        <v>930</v>
      </c>
      <c r="X39" s="94">
        <f t="shared" si="9"/>
        <v>1840</v>
      </c>
      <c r="Y39" s="41">
        <v>957</v>
      </c>
      <c r="Z39" s="96">
        <v>883</v>
      </c>
      <c r="AA39" s="94">
        <f t="shared" si="10"/>
        <v>1846</v>
      </c>
      <c r="AB39" s="41">
        <v>963</v>
      </c>
      <c r="AC39" s="96">
        <v>883</v>
      </c>
      <c r="AD39" s="94">
        <f t="shared" si="11"/>
        <v>1536</v>
      </c>
      <c r="AE39" s="41">
        <v>819</v>
      </c>
      <c r="AF39" s="96">
        <v>717</v>
      </c>
      <c r="AG39" s="94">
        <f t="shared" si="12"/>
        <v>1184</v>
      </c>
      <c r="AH39" s="41">
        <v>556</v>
      </c>
      <c r="AI39" s="96">
        <v>628</v>
      </c>
      <c r="AJ39" s="94">
        <f t="shared" si="13"/>
        <v>1063</v>
      </c>
      <c r="AK39" s="41">
        <v>482</v>
      </c>
      <c r="AL39" s="96">
        <v>581</v>
      </c>
      <c r="AM39" s="94">
        <f t="shared" si="14"/>
        <v>841</v>
      </c>
      <c r="AN39" s="41">
        <v>362</v>
      </c>
      <c r="AO39" s="96">
        <v>479</v>
      </c>
      <c r="AP39" s="94">
        <f t="shared" si="15"/>
        <v>31</v>
      </c>
      <c r="AQ39" s="41">
        <v>19</v>
      </c>
      <c r="AR39" s="96">
        <v>12</v>
      </c>
      <c r="AS39" s="94">
        <f t="shared" si="16"/>
        <v>1</v>
      </c>
      <c r="AT39" s="41">
        <v>1</v>
      </c>
      <c r="AU39" s="96"/>
      <c r="AV39" s="94">
        <f t="shared" si="17"/>
        <v>0</v>
      </c>
      <c r="AW39" s="41"/>
      <c r="AX39" s="96"/>
      <c r="AY39" s="94">
        <f t="shared" si="18"/>
        <v>0</v>
      </c>
      <c r="AZ39" s="41"/>
      <c r="BA39" s="96"/>
      <c r="BB39" s="94">
        <f t="shared" si="19"/>
        <v>0</v>
      </c>
      <c r="BC39" s="41"/>
      <c r="BD39" s="96"/>
      <c r="BE39" s="94">
        <f t="shared" si="20"/>
        <v>0</v>
      </c>
      <c r="BF39" s="41"/>
      <c r="BG39" s="96"/>
      <c r="BH39" s="94">
        <f t="shared" si="21"/>
        <v>0</v>
      </c>
      <c r="BI39" s="41"/>
      <c r="BJ39" s="96"/>
      <c r="BK39" s="94">
        <f t="shared" si="22"/>
        <v>0</v>
      </c>
      <c r="BL39" s="41"/>
      <c r="BM39" s="96"/>
    </row>
    <row r="40" spans="1:65" s="44" customFormat="1">
      <c r="A40" s="45" t="s">
        <v>53</v>
      </c>
      <c r="B40" s="47">
        <v>23</v>
      </c>
      <c r="C40" s="104">
        <f t="shared" si="0"/>
        <v>52273</v>
      </c>
      <c r="D40" s="104">
        <f t="shared" si="1"/>
        <v>26127</v>
      </c>
      <c r="E40" s="104">
        <f t="shared" si="2"/>
        <v>26146</v>
      </c>
      <c r="F40" s="104">
        <f t="shared" si="3"/>
        <v>5001</v>
      </c>
      <c r="G40" s="104">
        <f>SUM(G41:G43)</f>
        <v>2494</v>
      </c>
      <c r="H40" s="104">
        <f>SUM(H41:H43)</f>
        <v>2507</v>
      </c>
      <c r="I40" s="104">
        <f t="shared" si="4"/>
        <v>4920</v>
      </c>
      <c r="J40" s="104">
        <f>SUM(J41:J43)</f>
        <v>2570</v>
      </c>
      <c r="K40" s="104">
        <f>SUM(K41:K43)</f>
        <v>2350</v>
      </c>
      <c r="L40" s="104">
        <f t="shared" si="5"/>
        <v>5176</v>
      </c>
      <c r="M40" s="104">
        <f>SUM(M41:M43)</f>
        <v>2620</v>
      </c>
      <c r="N40" s="104">
        <f>SUM(N41:N43)</f>
        <v>2556</v>
      </c>
      <c r="O40" s="104">
        <f t="shared" si="6"/>
        <v>5113</v>
      </c>
      <c r="P40" s="104">
        <f>SUM(P41:P43)</f>
        <v>2660</v>
      </c>
      <c r="Q40" s="104">
        <f>SUM(Q41:Q43)</f>
        <v>2453</v>
      </c>
      <c r="R40" s="104">
        <f t="shared" si="7"/>
        <v>5078</v>
      </c>
      <c r="S40" s="104">
        <f>SUM(S41:S43)</f>
        <v>2571</v>
      </c>
      <c r="T40" s="104">
        <f>SUM(T41:T43)</f>
        <v>2507</v>
      </c>
      <c r="U40" s="104">
        <f t="shared" si="8"/>
        <v>4985</v>
      </c>
      <c r="V40" s="104">
        <f>SUM(V41:V43)</f>
        <v>2541</v>
      </c>
      <c r="W40" s="104">
        <f>SUM(W41:W43)</f>
        <v>2444</v>
      </c>
      <c r="X40" s="104">
        <f t="shared" si="9"/>
        <v>4658</v>
      </c>
      <c r="Y40" s="104">
        <f>SUM(Y41:Y43)</f>
        <v>2390</v>
      </c>
      <c r="Z40" s="104">
        <f>SUM(Z41:Z43)</f>
        <v>2268</v>
      </c>
      <c r="AA40" s="104">
        <f t="shared" si="10"/>
        <v>4678</v>
      </c>
      <c r="AB40" s="104">
        <f>SUM(AB41:AB43)</f>
        <v>2398</v>
      </c>
      <c r="AC40" s="104">
        <f>SUM(AC41:AC43)</f>
        <v>2280</v>
      </c>
      <c r="AD40" s="104">
        <f t="shared" si="11"/>
        <v>4168</v>
      </c>
      <c r="AE40" s="104">
        <f>SUM(AE41:AE43)</f>
        <v>2154</v>
      </c>
      <c r="AF40" s="104">
        <f>SUM(AF41:AF43)</f>
        <v>2014</v>
      </c>
      <c r="AG40" s="104">
        <f t="shared" si="12"/>
        <v>3277</v>
      </c>
      <c r="AH40" s="104">
        <f>SUM(AH41:AH43)</f>
        <v>1481</v>
      </c>
      <c r="AI40" s="104">
        <f>SUM(AI41:AI43)</f>
        <v>1796</v>
      </c>
      <c r="AJ40" s="104">
        <f t="shared" si="13"/>
        <v>2836</v>
      </c>
      <c r="AK40" s="104">
        <f>SUM(AK41:AK43)</f>
        <v>1242</v>
      </c>
      <c r="AL40" s="104">
        <f>SUM(AL41:AL43)</f>
        <v>1594</v>
      </c>
      <c r="AM40" s="104">
        <f t="shared" si="14"/>
        <v>2308</v>
      </c>
      <c r="AN40" s="104">
        <f>SUM(AN41:AN43)</f>
        <v>973</v>
      </c>
      <c r="AO40" s="104">
        <f>SUM(AO41:AO43)</f>
        <v>1335</v>
      </c>
      <c r="AP40" s="104">
        <f t="shared" si="15"/>
        <v>70</v>
      </c>
      <c r="AQ40" s="104">
        <f>SUM(AQ41:AQ43)</f>
        <v>31</v>
      </c>
      <c r="AR40" s="104">
        <f>SUM(AR41:AR43)</f>
        <v>39</v>
      </c>
      <c r="AS40" s="104">
        <f t="shared" si="16"/>
        <v>5</v>
      </c>
      <c r="AT40" s="104">
        <f>SUM(AT41:AT43)</f>
        <v>2</v>
      </c>
      <c r="AU40" s="104">
        <f>SUM(AU41:AU43)</f>
        <v>3</v>
      </c>
      <c r="AV40" s="104">
        <f t="shared" si="17"/>
        <v>0</v>
      </c>
      <c r="AW40" s="104">
        <f>SUM(AW41:AW43)</f>
        <v>0</v>
      </c>
      <c r="AX40" s="104">
        <f>SUM(AX41:AX43)</f>
        <v>0</v>
      </c>
      <c r="AY40" s="104">
        <f t="shared" si="18"/>
        <v>0</v>
      </c>
      <c r="AZ40" s="104">
        <f>SUM(AZ41:AZ43)</f>
        <v>0</v>
      </c>
      <c r="BA40" s="104">
        <f>SUM(BA41:BA43)</f>
        <v>0</v>
      </c>
      <c r="BB40" s="104">
        <f t="shared" si="19"/>
        <v>0</v>
      </c>
      <c r="BC40" s="104">
        <f>SUM(BC41:BC43)</f>
        <v>0</v>
      </c>
      <c r="BD40" s="104">
        <f>SUM(BD41:BD43)</f>
        <v>0</v>
      </c>
      <c r="BE40" s="104">
        <f t="shared" si="20"/>
        <v>0</v>
      </c>
      <c r="BF40" s="104">
        <f>SUM(BF41:BF43)</f>
        <v>0</v>
      </c>
      <c r="BG40" s="104">
        <f>SUM(BG41:BG43)</f>
        <v>0</v>
      </c>
      <c r="BH40" s="104">
        <f t="shared" si="21"/>
        <v>0</v>
      </c>
      <c r="BI40" s="104">
        <f>SUM(BI41:BI43)</f>
        <v>0</v>
      </c>
      <c r="BJ40" s="104">
        <f>SUM(BJ41:BJ43)</f>
        <v>0</v>
      </c>
      <c r="BK40" s="104">
        <f t="shared" si="22"/>
        <v>0</v>
      </c>
      <c r="BL40" s="104">
        <f>SUM(BL41:BL43)</f>
        <v>0</v>
      </c>
      <c r="BM40" s="104">
        <f>SUM(BM41:BM43)</f>
        <v>0</v>
      </c>
    </row>
    <row r="41" spans="1:65">
      <c r="A41" s="46" t="s">
        <v>54</v>
      </c>
      <c r="B41" s="47">
        <v>24</v>
      </c>
      <c r="C41" s="104">
        <f t="shared" si="0"/>
        <v>20259</v>
      </c>
      <c r="D41" s="104">
        <f t="shared" si="1"/>
        <v>10143</v>
      </c>
      <c r="E41" s="104">
        <f t="shared" si="2"/>
        <v>10116</v>
      </c>
      <c r="F41" s="94">
        <f t="shared" si="3"/>
        <v>1915</v>
      </c>
      <c r="G41" s="41">
        <v>946</v>
      </c>
      <c r="H41" s="96">
        <v>969</v>
      </c>
      <c r="I41" s="94">
        <f t="shared" si="4"/>
        <v>1954</v>
      </c>
      <c r="J41" s="41">
        <v>1029</v>
      </c>
      <c r="K41" s="96">
        <v>925</v>
      </c>
      <c r="L41" s="94">
        <f t="shared" si="5"/>
        <v>2036</v>
      </c>
      <c r="M41" s="41">
        <v>1030</v>
      </c>
      <c r="N41" s="96">
        <v>1006</v>
      </c>
      <c r="O41" s="94">
        <f t="shared" si="6"/>
        <v>1955</v>
      </c>
      <c r="P41" s="41">
        <v>1015</v>
      </c>
      <c r="Q41" s="96">
        <v>940</v>
      </c>
      <c r="R41" s="94">
        <f t="shared" si="7"/>
        <v>1945</v>
      </c>
      <c r="S41" s="41">
        <v>982</v>
      </c>
      <c r="T41" s="96">
        <v>963</v>
      </c>
      <c r="U41" s="94">
        <f t="shared" si="8"/>
        <v>1900</v>
      </c>
      <c r="V41" s="41">
        <v>955</v>
      </c>
      <c r="W41" s="96">
        <v>945</v>
      </c>
      <c r="X41" s="94">
        <f t="shared" si="9"/>
        <v>1821</v>
      </c>
      <c r="Y41" s="41">
        <v>963</v>
      </c>
      <c r="Z41" s="96">
        <v>858</v>
      </c>
      <c r="AA41" s="94">
        <f t="shared" si="10"/>
        <v>1783</v>
      </c>
      <c r="AB41" s="41">
        <v>898</v>
      </c>
      <c r="AC41" s="96">
        <v>885</v>
      </c>
      <c r="AD41" s="94">
        <f t="shared" si="11"/>
        <v>1602</v>
      </c>
      <c r="AE41" s="41">
        <v>831</v>
      </c>
      <c r="AF41" s="96">
        <v>771</v>
      </c>
      <c r="AG41" s="94">
        <f t="shared" si="12"/>
        <v>1313</v>
      </c>
      <c r="AH41" s="41">
        <v>592</v>
      </c>
      <c r="AI41" s="96">
        <v>721</v>
      </c>
      <c r="AJ41" s="94">
        <f t="shared" si="13"/>
        <v>1152</v>
      </c>
      <c r="AK41" s="41">
        <v>514</v>
      </c>
      <c r="AL41" s="96">
        <v>638</v>
      </c>
      <c r="AM41" s="94">
        <f t="shared" si="14"/>
        <v>859</v>
      </c>
      <c r="AN41" s="41">
        <v>374</v>
      </c>
      <c r="AO41" s="96">
        <v>485</v>
      </c>
      <c r="AP41" s="94">
        <f t="shared" si="15"/>
        <v>20</v>
      </c>
      <c r="AQ41" s="41">
        <v>12</v>
      </c>
      <c r="AR41" s="96">
        <v>8</v>
      </c>
      <c r="AS41" s="94">
        <f t="shared" si="16"/>
        <v>4</v>
      </c>
      <c r="AT41" s="41">
        <v>2</v>
      </c>
      <c r="AU41" s="96">
        <v>2</v>
      </c>
      <c r="AV41" s="94">
        <f t="shared" si="17"/>
        <v>0</v>
      </c>
      <c r="AW41" s="41"/>
      <c r="AX41" s="96"/>
      <c r="AY41" s="94">
        <f t="shared" si="18"/>
        <v>0</v>
      </c>
      <c r="AZ41" s="41"/>
      <c r="BA41" s="96"/>
      <c r="BB41" s="94">
        <f t="shared" si="19"/>
        <v>0</v>
      </c>
      <c r="BC41" s="41"/>
      <c r="BD41" s="96"/>
      <c r="BE41" s="94">
        <f t="shared" si="20"/>
        <v>0</v>
      </c>
      <c r="BF41" s="41"/>
      <c r="BG41" s="96"/>
      <c r="BH41" s="94">
        <f t="shared" si="21"/>
        <v>0</v>
      </c>
      <c r="BI41" s="41"/>
      <c r="BJ41" s="96"/>
      <c r="BK41" s="94">
        <f t="shared" si="22"/>
        <v>0</v>
      </c>
      <c r="BL41" s="41"/>
      <c r="BM41" s="96"/>
    </row>
    <row r="42" spans="1:65">
      <c r="A42" s="46" t="s">
        <v>55</v>
      </c>
      <c r="B42" s="47">
        <v>25</v>
      </c>
      <c r="C42" s="104">
        <f t="shared" si="0"/>
        <v>14466</v>
      </c>
      <c r="D42" s="104">
        <f t="shared" si="1"/>
        <v>7220</v>
      </c>
      <c r="E42" s="104">
        <f t="shared" si="2"/>
        <v>7246</v>
      </c>
      <c r="F42" s="94">
        <f t="shared" si="3"/>
        <v>1412</v>
      </c>
      <c r="G42" s="41">
        <v>737</v>
      </c>
      <c r="H42" s="96">
        <v>675</v>
      </c>
      <c r="I42" s="94">
        <f t="shared" si="4"/>
        <v>1381</v>
      </c>
      <c r="J42" s="41">
        <v>711</v>
      </c>
      <c r="K42" s="96">
        <v>670</v>
      </c>
      <c r="L42" s="94">
        <f t="shared" si="5"/>
        <v>1382</v>
      </c>
      <c r="M42" s="41">
        <v>697</v>
      </c>
      <c r="N42" s="96">
        <v>685</v>
      </c>
      <c r="O42" s="94">
        <f t="shared" si="6"/>
        <v>1452</v>
      </c>
      <c r="P42" s="41">
        <v>727</v>
      </c>
      <c r="Q42" s="96">
        <v>725</v>
      </c>
      <c r="R42" s="94">
        <f t="shared" si="7"/>
        <v>1432</v>
      </c>
      <c r="S42" s="41">
        <v>718</v>
      </c>
      <c r="T42" s="96">
        <v>714</v>
      </c>
      <c r="U42" s="94">
        <f t="shared" si="8"/>
        <v>1329</v>
      </c>
      <c r="V42" s="41">
        <v>700</v>
      </c>
      <c r="W42" s="96">
        <v>629</v>
      </c>
      <c r="X42" s="94">
        <f t="shared" si="9"/>
        <v>1277</v>
      </c>
      <c r="Y42" s="41">
        <v>646</v>
      </c>
      <c r="Z42" s="96">
        <v>631</v>
      </c>
      <c r="AA42" s="94">
        <f t="shared" si="10"/>
        <v>1349</v>
      </c>
      <c r="AB42" s="41">
        <v>707</v>
      </c>
      <c r="AC42" s="96">
        <v>642</v>
      </c>
      <c r="AD42" s="94">
        <f t="shared" si="11"/>
        <v>1198</v>
      </c>
      <c r="AE42" s="41">
        <v>621</v>
      </c>
      <c r="AF42" s="96">
        <v>577</v>
      </c>
      <c r="AG42" s="94">
        <f t="shared" si="12"/>
        <v>859</v>
      </c>
      <c r="AH42" s="41">
        <v>388</v>
      </c>
      <c r="AI42" s="96">
        <v>471</v>
      </c>
      <c r="AJ42" s="94">
        <f t="shared" si="13"/>
        <v>750</v>
      </c>
      <c r="AK42" s="41">
        <v>313</v>
      </c>
      <c r="AL42" s="96">
        <v>437</v>
      </c>
      <c r="AM42" s="94">
        <f t="shared" si="14"/>
        <v>625</v>
      </c>
      <c r="AN42" s="41">
        <v>247</v>
      </c>
      <c r="AO42" s="96">
        <v>378</v>
      </c>
      <c r="AP42" s="94">
        <f t="shared" si="15"/>
        <v>20</v>
      </c>
      <c r="AQ42" s="41">
        <v>8</v>
      </c>
      <c r="AR42" s="96">
        <v>12</v>
      </c>
      <c r="AS42" s="94">
        <f t="shared" si="16"/>
        <v>0</v>
      </c>
      <c r="AT42" s="41"/>
      <c r="AU42" s="96"/>
      <c r="AV42" s="94">
        <f t="shared" si="17"/>
        <v>0</v>
      </c>
      <c r="AW42" s="41"/>
      <c r="AX42" s="96"/>
      <c r="AY42" s="94">
        <f t="shared" si="18"/>
        <v>0</v>
      </c>
      <c r="AZ42" s="41"/>
      <c r="BA42" s="96"/>
      <c r="BB42" s="94">
        <f t="shared" si="19"/>
        <v>0</v>
      </c>
      <c r="BC42" s="41"/>
      <c r="BD42" s="96"/>
      <c r="BE42" s="94">
        <f t="shared" si="20"/>
        <v>0</v>
      </c>
      <c r="BF42" s="41"/>
      <c r="BG42" s="96"/>
      <c r="BH42" s="94">
        <f t="shared" si="21"/>
        <v>0</v>
      </c>
      <c r="BI42" s="41"/>
      <c r="BJ42" s="96"/>
      <c r="BK42" s="94">
        <f t="shared" si="22"/>
        <v>0</v>
      </c>
      <c r="BL42" s="41"/>
      <c r="BM42" s="96"/>
    </row>
    <row r="43" spans="1:65" s="5" customFormat="1">
      <c r="A43" s="46" t="s">
        <v>56</v>
      </c>
      <c r="B43" s="47">
        <v>26</v>
      </c>
      <c r="C43" s="104">
        <f t="shared" si="0"/>
        <v>17548</v>
      </c>
      <c r="D43" s="104">
        <f t="shared" si="1"/>
        <v>8764</v>
      </c>
      <c r="E43" s="104">
        <f t="shared" si="2"/>
        <v>8784</v>
      </c>
      <c r="F43" s="94">
        <f t="shared" si="3"/>
        <v>1674</v>
      </c>
      <c r="G43" s="41">
        <v>811</v>
      </c>
      <c r="H43" s="96">
        <v>863</v>
      </c>
      <c r="I43" s="94">
        <f t="shared" si="4"/>
        <v>1585</v>
      </c>
      <c r="J43" s="41">
        <v>830</v>
      </c>
      <c r="K43" s="96">
        <v>755</v>
      </c>
      <c r="L43" s="94">
        <f t="shared" si="5"/>
        <v>1758</v>
      </c>
      <c r="M43" s="41">
        <v>893</v>
      </c>
      <c r="N43" s="96">
        <v>865</v>
      </c>
      <c r="O43" s="94">
        <f t="shared" si="6"/>
        <v>1706</v>
      </c>
      <c r="P43" s="41">
        <v>918</v>
      </c>
      <c r="Q43" s="96">
        <v>788</v>
      </c>
      <c r="R43" s="94">
        <f t="shared" si="7"/>
        <v>1701</v>
      </c>
      <c r="S43" s="41">
        <v>871</v>
      </c>
      <c r="T43" s="96">
        <v>830</v>
      </c>
      <c r="U43" s="94">
        <f t="shared" si="8"/>
        <v>1756</v>
      </c>
      <c r="V43" s="41">
        <v>886</v>
      </c>
      <c r="W43" s="96">
        <v>870</v>
      </c>
      <c r="X43" s="94">
        <f t="shared" si="9"/>
        <v>1560</v>
      </c>
      <c r="Y43" s="41">
        <v>781</v>
      </c>
      <c r="Z43" s="96">
        <v>779</v>
      </c>
      <c r="AA43" s="94">
        <f t="shared" si="10"/>
        <v>1546</v>
      </c>
      <c r="AB43" s="41">
        <v>793</v>
      </c>
      <c r="AC43" s="96">
        <v>753</v>
      </c>
      <c r="AD43" s="94">
        <f t="shared" si="11"/>
        <v>1368</v>
      </c>
      <c r="AE43" s="41">
        <v>702</v>
      </c>
      <c r="AF43" s="96">
        <v>666</v>
      </c>
      <c r="AG43" s="94">
        <f t="shared" si="12"/>
        <v>1105</v>
      </c>
      <c r="AH43" s="41">
        <v>501</v>
      </c>
      <c r="AI43" s="96">
        <v>604</v>
      </c>
      <c r="AJ43" s="94">
        <f t="shared" si="13"/>
        <v>934</v>
      </c>
      <c r="AK43" s="41">
        <v>415</v>
      </c>
      <c r="AL43" s="96">
        <v>519</v>
      </c>
      <c r="AM43" s="94">
        <f t="shared" si="14"/>
        <v>824</v>
      </c>
      <c r="AN43" s="41">
        <v>352</v>
      </c>
      <c r="AO43" s="96">
        <v>472</v>
      </c>
      <c r="AP43" s="94">
        <f t="shared" si="15"/>
        <v>30</v>
      </c>
      <c r="AQ43" s="41">
        <v>11</v>
      </c>
      <c r="AR43" s="96">
        <v>19</v>
      </c>
      <c r="AS43" s="94">
        <f t="shared" si="16"/>
        <v>1</v>
      </c>
      <c r="AT43" s="41"/>
      <c r="AU43" s="96">
        <v>1</v>
      </c>
      <c r="AV43" s="94">
        <f t="shared" si="17"/>
        <v>0</v>
      </c>
      <c r="AW43" s="41"/>
      <c r="AX43" s="96"/>
      <c r="AY43" s="94">
        <f t="shared" si="18"/>
        <v>0</v>
      </c>
      <c r="AZ43" s="41"/>
      <c r="BA43" s="96"/>
      <c r="BB43" s="94">
        <f t="shared" si="19"/>
        <v>0</v>
      </c>
      <c r="BC43" s="41"/>
      <c r="BD43" s="96"/>
      <c r="BE43" s="94">
        <f t="shared" si="20"/>
        <v>0</v>
      </c>
      <c r="BF43" s="41"/>
      <c r="BG43" s="96"/>
      <c r="BH43" s="94">
        <f t="shared" si="21"/>
        <v>0</v>
      </c>
      <c r="BI43" s="41"/>
      <c r="BJ43" s="96"/>
      <c r="BK43" s="94">
        <f t="shared" si="22"/>
        <v>0</v>
      </c>
      <c r="BL43" s="41"/>
      <c r="BM43" s="96"/>
    </row>
    <row r="44" spans="1:65" s="5" customFormat="1">
      <c r="A44" s="45" t="s">
        <v>57</v>
      </c>
      <c r="B44" s="47">
        <v>27</v>
      </c>
      <c r="C44" s="104">
        <f t="shared" si="0"/>
        <v>397338</v>
      </c>
      <c r="D44" s="104">
        <f t="shared" si="1"/>
        <v>200215</v>
      </c>
      <c r="E44" s="104">
        <f t="shared" si="2"/>
        <v>197123</v>
      </c>
      <c r="F44" s="104">
        <f t="shared" si="3"/>
        <v>36167</v>
      </c>
      <c r="G44" s="104">
        <f>SUM(G45:G53)</f>
        <v>18430</v>
      </c>
      <c r="H44" s="104">
        <f>SUM(H45:H53)</f>
        <v>17737</v>
      </c>
      <c r="I44" s="104">
        <f t="shared" si="4"/>
        <v>35750</v>
      </c>
      <c r="J44" s="104">
        <f>SUM(J45:J53)</f>
        <v>18462</v>
      </c>
      <c r="K44" s="104">
        <f>SUM(K45:K53)</f>
        <v>17288</v>
      </c>
      <c r="L44" s="104">
        <f t="shared" si="5"/>
        <v>38066</v>
      </c>
      <c r="M44" s="104">
        <f>SUM(M45:M53)</f>
        <v>19496</v>
      </c>
      <c r="N44" s="104">
        <f>SUM(N45:N53)</f>
        <v>18570</v>
      </c>
      <c r="O44" s="104">
        <f t="shared" si="6"/>
        <v>38804</v>
      </c>
      <c r="P44" s="104">
        <f>SUM(P45:P53)</f>
        <v>19862</v>
      </c>
      <c r="Q44" s="104">
        <f>SUM(Q45:Q53)</f>
        <v>18942</v>
      </c>
      <c r="R44" s="104">
        <f t="shared" si="7"/>
        <v>39621</v>
      </c>
      <c r="S44" s="104">
        <f>SUM(S45:S53)</f>
        <v>20141</v>
      </c>
      <c r="T44" s="104">
        <f>SUM(T45:T53)</f>
        <v>19480</v>
      </c>
      <c r="U44" s="104">
        <f t="shared" si="8"/>
        <v>38260</v>
      </c>
      <c r="V44" s="104">
        <f>SUM(V45:V53)</f>
        <v>19565</v>
      </c>
      <c r="W44" s="104">
        <f>SUM(W45:W53)</f>
        <v>18695</v>
      </c>
      <c r="X44" s="104">
        <f t="shared" si="9"/>
        <v>35651</v>
      </c>
      <c r="Y44" s="104">
        <f>SUM(Y45:Y53)</f>
        <v>17976</v>
      </c>
      <c r="Z44" s="104">
        <f>SUM(Z45:Z53)</f>
        <v>17675</v>
      </c>
      <c r="AA44" s="104">
        <f t="shared" si="10"/>
        <v>32907</v>
      </c>
      <c r="AB44" s="104">
        <f>SUM(AB45:AB53)</f>
        <v>16756</v>
      </c>
      <c r="AC44" s="104">
        <f>SUM(AC45:AC53)</f>
        <v>16151</v>
      </c>
      <c r="AD44" s="104">
        <f t="shared" si="11"/>
        <v>29372</v>
      </c>
      <c r="AE44" s="104">
        <f>SUM(AE45:AE53)</f>
        <v>14765</v>
      </c>
      <c r="AF44" s="104">
        <f>SUM(AF45:AF53)</f>
        <v>14607</v>
      </c>
      <c r="AG44" s="104">
        <f t="shared" si="12"/>
        <v>27394</v>
      </c>
      <c r="AH44" s="104">
        <f>SUM(AH45:AH53)</f>
        <v>13106</v>
      </c>
      <c r="AI44" s="104">
        <f>SUM(AI45:AI53)</f>
        <v>14288</v>
      </c>
      <c r="AJ44" s="104">
        <f t="shared" si="13"/>
        <v>24025</v>
      </c>
      <c r="AK44" s="104">
        <f>SUM(AK45:AK53)</f>
        <v>11382</v>
      </c>
      <c r="AL44" s="104">
        <f>SUM(AL45:AL53)</f>
        <v>12643</v>
      </c>
      <c r="AM44" s="104">
        <f t="shared" si="14"/>
        <v>20307</v>
      </c>
      <c r="AN44" s="104">
        <f>SUM(AN45:AN53)</f>
        <v>9703</v>
      </c>
      <c r="AO44" s="104">
        <f>SUM(AO45:AO53)</f>
        <v>10604</v>
      </c>
      <c r="AP44" s="104">
        <f t="shared" si="15"/>
        <v>926</v>
      </c>
      <c r="AQ44" s="104">
        <f>SUM(AQ45:AQ53)</f>
        <v>521</v>
      </c>
      <c r="AR44" s="104">
        <f>SUM(AR45:AR53)</f>
        <v>405</v>
      </c>
      <c r="AS44" s="104">
        <f t="shared" si="16"/>
        <v>63</v>
      </c>
      <c r="AT44" s="104">
        <f>SUM(AT45:AT53)</f>
        <v>37</v>
      </c>
      <c r="AU44" s="104">
        <f>SUM(AU45:AU53)</f>
        <v>26</v>
      </c>
      <c r="AV44" s="104">
        <f t="shared" si="17"/>
        <v>12</v>
      </c>
      <c r="AW44" s="104">
        <f>SUM(AW45:AW53)</f>
        <v>6</v>
      </c>
      <c r="AX44" s="104">
        <f>SUM(AX45:AX53)</f>
        <v>6</v>
      </c>
      <c r="AY44" s="104">
        <f t="shared" si="18"/>
        <v>4</v>
      </c>
      <c r="AZ44" s="104">
        <f>SUM(AZ45:AZ53)</f>
        <v>3</v>
      </c>
      <c r="BA44" s="104">
        <f>SUM(BA45:BA53)</f>
        <v>1</v>
      </c>
      <c r="BB44" s="104">
        <f t="shared" si="19"/>
        <v>6</v>
      </c>
      <c r="BC44" s="104">
        <f>SUM(BC45:BC53)</f>
        <v>2</v>
      </c>
      <c r="BD44" s="104">
        <f>SUM(BD45:BD53)</f>
        <v>4</v>
      </c>
      <c r="BE44" s="104">
        <f t="shared" si="20"/>
        <v>1</v>
      </c>
      <c r="BF44" s="104">
        <f>SUM(BF45:BF53)</f>
        <v>1</v>
      </c>
      <c r="BG44" s="104">
        <f>SUM(BG45:BG53)</f>
        <v>0</v>
      </c>
      <c r="BH44" s="104">
        <f t="shared" si="21"/>
        <v>1</v>
      </c>
      <c r="BI44" s="104">
        <f>SUM(BI45:BI53)</f>
        <v>1</v>
      </c>
      <c r="BJ44" s="104">
        <f>SUM(BJ45:BJ53)</f>
        <v>0</v>
      </c>
      <c r="BK44" s="104">
        <f t="shared" si="22"/>
        <v>1</v>
      </c>
      <c r="BL44" s="104">
        <f>SUM(BL45:BL53)</f>
        <v>0</v>
      </c>
      <c r="BM44" s="104">
        <f>SUM(BM45:BM53)</f>
        <v>1</v>
      </c>
    </row>
    <row r="45" spans="1:65" s="5" customFormat="1">
      <c r="A45" s="51" t="s">
        <v>58</v>
      </c>
      <c r="B45" s="47">
        <v>28</v>
      </c>
      <c r="C45" s="104">
        <f t="shared" si="0"/>
        <v>7283</v>
      </c>
      <c r="D45" s="104">
        <f t="shared" si="1"/>
        <v>3609</v>
      </c>
      <c r="E45" s="104">
        <f t="shared" si="2"/>
        <v>3674</v>
      </c>
      <c r="F45" s="94">
        <f t="shared" si="3"/>
        <v>646</v>
      </c>
      <c r="G45" s="41">
        <v>340</v>
      </c>
      <c r="H45" s="96">
        <v>306</v>
      </c>
      <c r="I45" s="94">
        <f t="shared" si="4"/>
        <v>588</v>
      </c>
      <c r="J45" s="41">
        <v>305</v>
      </c>
      <c r="K45" s="96">
        <v>283</v>
      </c>
      <c r="L45" s="94">
        <f t="shared" si="5"/>
        <v>608</v>
      </c>
      <c r="M45" s="41">
        <v>312</v>
      </c>
      <c r="N45" s="96">
        <v>296</v>
      </c>
      <c r="O45" s="94">
        <f t="shared" si="6"/>
        <v>612</v>
      </c>
      <c r="P45" s="41">
        <v>300</v>
      </c>
      <c r="Q45" s="96">
        <v>312</v>
      </c>
      <c r="R45" s="94">
        <f t="shared" si="7"/>
        <v>709</v>
      </c>
      <c r="S45" s="41">
        <v>368</v>
      </c>
      <c r="T45" s="96">
        <v>341</v>
      </c>
      <c r="U45" s="94">
        <f t="shared" si="8"/>
        <v>758</v>
      </c>
      <c r="V45" s="41">
        <v>383</v>
      </c>
      <c r="W45" s="96">
        <v>375</v>
      </c>
      <c r="X45" s="94">
        <f t="shared" si="9"/>
        <v>686</v>
      </c>
      <c r="Y45" s="41">
        <v>330</v>
      </c>
      <c r="Z45" s="96">
        <v>356</v>
      </c>
      <c r="AA45" s="94">
        <f t="shared" si="10"/>
        <v>616</v>
      </c>
      <c r="AB45" s="41">
        <v>301</v>
      </c>
      <c r="AC45" s="96">
        <v>315</v>
      </c>
      <c r="AD45" s="94">
        <f t="shared" si="11"/>
        <v>616</v>
      </c>
      <c r="AE45" s="41">
        <v>328</v>
      </c>
      <c r="AF45" s="96">
        <v>288</v>
      </c>
      <c r="AG45" s="94">
        <f t="shared" si="12"/>
        <v>557</v>
      </c>
      <c r="AH45" s="41">
        <v>265</v>
      </c>
      <c r="AI45" s="96">
        <v>292</v>
      </c>
      <c r="AJ45" s="94">
        <f t="shared" si="13"/>
        <v>485</v>
      </c>
      <c r="AK45" s="41">
        <v>216</v>
      </c>
      <c r="AL45" s="96">
        <v>269</v>
      </c>
      <c r="AM45" s="94">
        <f t="shared" si="14"/>
        <v>389</v>
      </c>
      <c r="AN45" s="41">
        <v>152</v>
      </c>
      <c r="AO45" s="96">
        <v>237</v>
      </c>
      <c r="AP45" s="94">
        <f t="shared" si="15"/>
        <v>13</v>
      </c>
      <c r="AQ45" s="41">
        <v>9</v>
      </c>
      <c r="AR45" s="96">
        <v>4</v>
      </c>
      <c r="AS45" s="94">
        <f t="shared" si="16"/>
        <v>0</v>
      </c>
      <c r="AT45" s="41"/>
      <c r="AU45" s="96"/>
      <c r="AV45" s="94">
        <f t="shared" si="17"/>
        <v>0</v>
      </c>
      <c r="AW45" s="41"/>
      <c r="AX45" s="96"/>
      <c r="AY45" s="94">
        <f t="shared" si="18"/>
        <v>0</v>
      </c>
      <c r="AZ45" s="41"/>
      <c r="BA45" s="96"/>
      <c r="BB45" s="94">
        <f t="shared" si="19"/>
        <v>0</v>
      </c>
      <c r="BC45" s="41"/>
      <c r="BD45" s="96"/>
      <c r="BE45" s="94">
        <f t="shared" si="20"/>
        <v>0</v>
      </c>
      <c r="BF45" s="41"/>
      <c r="BG45" s="96"/>
      <c r="BH45" s="94">
        <f t="shared" si="21"/>
        <v>0</v>
      </c>
      <c r="BI45" s="41"/>
      <c r="BJ45" s="96"/>
      <c r="BK45" s="94">
        <f t="shared" si="22"/>
        <v>0</v>
      </c>
      <c r="BL45" s="41"/>
      <c r="BM45" s="96"/>
    </row>
    <row r="46" spans="1:65" s="5" customFormat="1">
      <c r="A46" s="51" t="s">
        <v>59</v>
      </c>
      <c r="B46" s="47">
        <v>29</v>
      </c>
      <c r="C46" s="104">
        <f t="shared" si="0"/>
        <v>865</v>
      </c>
      <c r="D46" s="104">
        <f t="shared" si="1"/>
        <v>453</v>
      </c>
      <c r="E46" s="104">
        <f t="shared" si="2"/>
        <v>412</v>
      </c>
      <c r="F46" s="94">
        <f t="shared" si="3"/>
        <v>84</v>
      </c>
      <c r="G46" s="41">
        <v>40</v>
      </c>
      <c r="H46" s="96">
        <v>44</v>
      </c>
      <c r="I46" s="94">
        <f t="shared" si="4"/>
        <v>95</v>
      </c>
      <c r="J46" s="41">
        <v>45</v>
      </c>
      <c r="K46" s="96">
        <v>50</v>
      </c>
      <c r="L46" s="94">
        <f t="shared" si="5"/>
        <v>81</v>
      </c>
      <c r="M46" s="41">
        <v>43</v>
      </c>
      <c r="N46" s="96">
        <v>38</v>
      </c>
      <c r="O46" s="94">
        <f t="shared" si="6"/>
        <v>79</v>
      </c>
      <c r="P46" s="41">
        <v>39</v>
      </c>
      <c r="Q46" s="96">
        <v>40</v>
      </c>
      <c r="R46" s="94">
        <f t="shared" si="7"/>
        <v>93</v>
      </c>
      <c r="S46" s="41">
        <v>50</v>
      </c>
      <c r="T46" s="96">
        <v>43</v>
      </c>
      <c r="U46" s="94">
        <f t="shared" si="8"/>
        <v>89</v>
      </c>
      <c r="V46" s="41">
        <v>50</v>
      </c>
      <c r="W46" s="96">
        <v>39</v>
      </c>
      <c r="X46" s="94">
        <f t="shared" si="9"/>
        <v>79</v>
      </c>
      <c r="Y46" s="41">
        <v>37</v>
      </c>
      <c r="Z46" s="96">
        <v>42</v>
      </c>
      <c r="AA46" s="94">
        <f t="shared" si="10"/>
        <v>71</v>
      </c>
      <c r="AB46" s="41">
        <v>38</v>
      </c>
      <c r="AC46" s="96">
        <v>33</v>
      </c>
      <c r="AD46" s="94">
        <f t="shared" si="11"/>
        <v>69</v>
      </c>
      <c r="AE46" s="41">
        <v>42</v>
      </c>
      <c r="AF46" s="96">
        <v>27</v>
      </c>
      <c r="AG46" s="94">
        <f t="shared" si="12"/>
        <v>41</v>
      </c>
      <c r="AH46" s="41">
        <v>19</v>
      </c>
      <c r="AI46" s="96">
        <v>22</v>
      </c>
      <c r="AJ46" s="94">
        <f t="shared" si="13"/>
        <v>49</v>
      </c>
      <c r="AK46" s="41">
        <v>28</v>
      </c>
      <c r="AL46" s="96">
        <v>21</v>
      </c>
      <c r="AM46" s="94">
        <f t="shared" si="14"/>
        <v>33</v>
      </c>
      <c r="AN46" s="41">
        <v>20</v>
      </c>
      <c r="AO46" s="96">
        <v>13</v>
      </c>
      <c r="AP46" s="94">
        <f t="shared" si="15"/>
        <v>2</v>
      </c>
      <c r="AQ46" s="41">
        <v>2</v>
      </c>
      <c r="AR46" s="96"/>
      <c r="AS46" s="94">
        <f t="shared" si="16"/>
        <v>0</v>
      </c>
      <c r="AT46" s="41"/>
      <c r="AU46" s="96"/>
      <c r="AV46" s="94">
        <f t="shared" si="17"/>
        <v>0</v>
      </c>
      <c r="AW46" s="41"/>
      <c r="AX46" s="96"/>
      <c r="AY46" s="94">
        <f t="shared" si="18"/>
        <v>0</v>
      </c>
      <c r="AZ46" s="41"/>
      <c r="BA46" s="96"/>
      <c r="BB46" s="94">
        <f t="shared" si="19"/>
        <v>0</v>
      </c>
      <c r="BC46" s="41"/>
      <c r="BD46" s="96"/>
      <c r="BE46" s="94">
        <f t="shared" si="20"/>
        <v>0</v>
      </c>
      <c r="BF46" s="41"/>
      <c r="BG46" s="96"/>
      <c r="BH46" s="94">
        <f t="shared" si="21"/>
        <v>0</v>
      </c>
      <c r="BI46" s="41"/>
      <c r="BJ46" s="96"/>
      <c r="BK46" s="94">
        <f t="shared" si="22"/>
        <v>0</v>
      </c>
      <c r="BL46" s="41"/>
      <c r="BM46" s="96"/>
    </row>
    <row r="47" spans="1:65" s="5" customFormat="1">
      <c r="A47" s="51" t="s">
        <v>60</v>
      </c>
      <c r="B47" s="47">
        <v>30</v>
      </c>
      <c r="C47" s="104">
        <f t="shared" si="0"/>
        <v>62045</v>
      </c>
      <c r="D47" s="104">
        <f t="shared" si="1"/>
        <v>31378</v>
      </c>
      <c r="E47" s="104">
        <f t="shared" si="2"/>
        <v>30667</v>
      </c>
      <c r="F47" s="94">
        <f t="shared" si="3"/>
        <v>5423</v>
      </c>
      <c r="G47" s="41">
        <v>2787</v>
      </c>
      <c r="H47" s="96">
        <v>2636</v>
      </c>
      <c r="I47" s="94">
        <f t="shared" si="4"/>
        <v>5434</v>
      </c>
      <c r="J47" s="41">
        <v>2829</v>
      </c>
      <c r="K47" s="96">
        <v>2605</v>
      </c>
      <c r="L47" s="94">
        <f t="shared" si="5"/>
        <v>5899</v>
      </c>
      <c r="M47" s="41">
        <v>2969</v>
      </c>
      <c r="N47" s="96">
        <v>2930</v>
      </c>
      <c r="O47" s="94">
        <f t="shared" si="6"/>
        <v>6077</v>
      </c>
      <c r="P47" s="41">
        <v>3118</v>
      </c>
      <c r="Q47" s="96">
        <v>2959</v>
      </c>
      <c r="R47" s="94">
        <f t="shared" si="7"/>
        <v>6393</v>
      </c>
      <c r="S47" s="41">
        <v>3265</v>
      </c>
      <c r="T47" s="96">
        <v>3128</v>
      </c>
      <c r="U47" s="94">
        <f t="shared" si="8"/>
        <v>5906</v>
      </c>
      <c r="V47" s="41">
        <v>3119</v>
      </c>
      <c r="W47" s="96">
        <v>2787</v>
      </c>
      <c r="X47" s="94">
        <f t="shared" si="9"/>
        <v>5735</v>
      </c>
      <c r="Y47" s="41">
        <v>2843</v>
      </c>
      <c r="Z47" s="96">
        <v>2892</v>
      </c>
      <c r="AA47" s="94">
        <f t="shared" si="10"/>
        <v>5016</v>
      </c>
      <c r="AB47" s="41">
        <v>2546</v>
      </c>
      <c r="AC47" s="96">
        <v>2470</v>
      </c>
      <c r="AD47" s="94">
        <f t="shared" si="11"/>
        <v>4510</v>
      </c>
      <c r="AE47" s="41">
        <v>2269</v>
      </c>
      <c r="AF47" s="96">
        <v>2241</v>
      </c>
      <c r="AG47" s="94">
        <f t="shared" si="12"/>
        <v>4400</v>
      </c>
      <c r="AH47" s="41">
        <v>2113</v>
      </c>
      <c r="AI47" s="96">
        <v>2287</v>
      </c>
      <c r="AJ47" s="94">
        <f t="shared" si="13"/>
        <v>3898</v>
      </c>
      <c r="AK47" s="41">
        <v>1853</v>
      </c>
      <c r="AL47" s="96">
        <v>2045</v>
      </c>
      <c r="AM47" s="94">
        <f t="shared" si="14"/>
        <v>3232</v>
      </c>
      <c r="AN47" s="41">
        <v>1592</v>
      </c>
      <c r="AO47" s="96">
        <v>1640</v>
      </c>
      <c r="AP47" s="94">
        <f t="shared" si="15"/>
        <v>115</v>
      </c>
      <c r="AQ47" s="41">
        <v>69</v>
      </c>
      <c r="AR47" s="96">
        <v>46</v>
      </c>
      <c r="AS47" s="94">
        <f t="shared" si="16"/>
        <v>5</v>
      </c>
      <c r="AT47" s="41">
        <v>5</v>
      </c>
      <c r="AU47" s="96"/>
      <c r="AV47" s="94">
        <f t="shared" si="17"/>
        <v>2</v>
      </c>
      <c r="AW47" s="41">
        <v>1</v>
      </c>
      <c r="AX47" s="96">
        <v>1</v>
      </c>
      <c r="AY47" s="94">
        <f t="shared" si="18"/>
        <v>0</v>
      </c>
      <c r="AZ47" s="41"/>
      <c r="BA47" s="96"/>
      <c r="BB47" s="94">
        <f t="shared" si="19"/>
        <v>0</v>
      </c>
      <c r="BC47" s="41"/>
      <c r="BD47" s="96"/>
      <c r="BE47" s="94">
        <f t="shared" si="20"/>
        <v>0</v>
      </c>
      <c r="BF47" s="41"/>
      <c r="BG47" s="96"/>
      <c r="BH47" s="94">
        <f t="shared" si="21"/>
        <v>0</v>
      </c>
      <c r="BI47" s="41"/>
      <c r="BJ47" s="96"/>
      <c r="BK47" s="94">
        <f t="shared" si="22"/>
        <v>0</v>
      </c>
      <c r="BL47" s="41"/>
      <c r="BM47" s="96"/>
    </row>
    <row r="48" spans="1:65" s="5" customFormat="1">
      <c r="A48" s="51" t="s">
        <v>61</v>
      </c>
      <c r="B48" s="47">
        <v>31</v>
      </c>
      <c r="C48" s="104">
        <f t="shared" si="0"/>
        <v>101295</v>
      </c>
      <c r="D48" s="104">
        <f t="shared" si="1"/>
        <v>51291</v>
      </c>
      <c r="E48" s="104">
        <f t="shared" si="2"/>
        <v>50004</v>
      </c>
      <c r="F48" s="94">
        <f t="shared" si="3"/>
        <v>9301</v>
      </c>
      <c r="G48" s="41">
        <v>4675</v>
      </c>
      <c r="H48" s="96">
        <v>4626</v>
      </c>
      <c r="I48" s="94">
        <f t="shared" si="4"/>
        <v>9313</v>
      </c>
      <c r="J48" s="41">
        <v>4813</v>
      </c>
      <c r="K48" s="96">
        <v>4500</v>
      </c>
      <c r="L48" s="94">
        <f t="shared" si="5"/>
        <v>9786</v>
      </c>
      <c r="M48" s="41">
        <v>5053</v>
      </c>
      <c r="N48" s="96">
        <v>4733</v>
      </c>
      <c r="O48" s="94">
        <f t="shared" si="6"/>
        <v>9763</v>
      </c>
      <c r="P48" s="41">
        <v>5064</v>
      </c>
      <c r="Q48" s="96">
        <v>4699</v>
      </c>
      <c r="R48" s="94">
        <f t="shared" si="7"/>
        <v>10085</v>
      </c>
      <c r="S48" s="41">
        <v>5113</v>
      </c>
      <c r="T48" s="96">
        <v>4972</v>
      </c>
      <c r="U48" s="94">
        <f t="shared" si="8"/>
        <v>9738</v>
      </c>
      <c r="V48" s="41">
        <v>4911</v>
      </c>
      <c r="W48" s="96">
        <v>4827</v>
      </c>
      <c r="X48" s="94">
        <f t="shared" si="9"/>
        <v>8847</v>
      </c>
      <c r="Y48" s="41">
        <v>4466</v>
      </c>
      <c r="Z48" s="96">
        <v>4381</v>
      </c>
      <c r="AA48" s="94">
        <f t="shared" si="10"/>
        <v>8271</v>
      </c>
      <c r="AB48" s="41">
        <v>4278</v>
      </c>
      <c r="AC48" s="96">
        <v>3993</v>
      </c>
      <c r="AD48" s="94">
        <f t="shared" si="11"/>
        <v>7245</v>
      </c>
      <c r="AE48" s="41">
        <v>3608</v>
      </c>
      <c r="AF48" s="96">
        <v>3637</v>
      </c>
      <c r="AG48" s="94">
        <f t="shared" si="12"/>
        <v>7171</v>
      </c>
      <c r="AH48" s="41">
        <v>3491</v>
      </c>
      <c r="AI48" s="96">
        <v>3680</v>
      </c>
      <c r="AJ48" s="94">
        <f t="shared" si="13"/>
        <v>6137</v>
      </c>
      <c r="AK48" s="41">
        <v>3025</v>
      </c>
      <c r="AL48" s="96">
        <v>3112</v>
      </c>
      <c r="AM48" s="94">
        <f t="shared" si="14"/>
        <v>5330</v>
      </c>
      <c r="AN48" s="41">
        <v>2622</v>
      </c>
      <c r="AO48" s="96">
        <v>2708</v>
      </c>
      <c r="AP48" s="94">
        <f t="shared" si="15"/>
        <v>285</v>
      </c>
      <c r="AQ48" s="41">
        <v>161</v>
      </c>
      <c r="AR48" s="96">
        <v>124</v>
      </c>
      <c r="AS48" s="94">
        <f t="shared" si="16"/>
        <v>20</v>
      </c>
      <c r="AT48" s="41">
        <v>10</v>
      </c>
      <c r="AU48" s="96">
        <v>10</v>
      </c>
      <c r="AV48" s="94">
        <f t="shared" si="17"/>
        <v>2</v>
      </c>
      <c r="AW48" s="41">
        <v>1</v>
      </c>
      <c r="AX48" s="96">
        <v>1</v>
      </c>
      <c r="AY48" s="94">
        <f t="shared" si="18"/>
        <v>0</v>
      </c>
      <c r="AZ48" s="41"/>
      <c r="BA48" s="96"/>
      <c r="BB48" s="94">
        <f t="shared" si="19"/>
        <v>0</v>
      </c>
      <c r="BC48" s="41"/>
      <c r="BD48" s="96"/>
      <c r="BE48" s="94">
        <f t="shared" si="20"/>
        <v>0</v>
      </c>
      <c r="BF48" s="41"/>
      <c r="BG48" s="96"/>
      <c r="BH48" s="94">
        <f t="shared" si="21"/>
        <v>0</v>
      </c>
      <c r="BI48" s="41"/>
      <c r="BJ48" s="96"/>
      <c r="BK48" s="94">
        <f t="shared" si="22"/>
        <v>1</v>
      </c>
      <c r="BL48" s="41"/>
      <c r="BM48" s="96">
        <v>1</v>
      </c>
    </row>
    <row r="49" spans="1:65">
      <c r="A49" s="51" t="s">
        <v>62</v>
      </c>
      <c r="B49" s="47">
        <v>32</v>
      </c>
      <c r="C49" s="104">
        <f t="shared" si="0"/>
        <v>9385</v>
      </c>
      <c r="D49" s="104">
        <f t="shared" si="1"/>
        <v>4664</v>
      </c>
      <c r="E49" s="104">
        <f t="shared" si="2"/>
        <v>4721</v>
      </c>
      <c r="F49" s="94">
        <f t="shared" si="3"/>
        <v>851</v>
      </c>
      <c r="G49" s="41">
        <v>436</v>
      </c>
      <c r="H49" s="96">
        <v>415</v>
      </c>
      <c r="I49" s="94">
        <f t="shared" si="4"/>
        <v>809</v>
      </c>
      <c r="J49" s="41">
        <v>426</v>
      </c>
      <c r="K49" s="96">
        <v>383</v>
      </c>
      <c r="L49" s="94">
        <f t="shared" si="5"/>
        <v>845</v>
      </c>
      <c r="M49" s="41">
        <v>417</v>
      </c>
      <c r="N49" s="96">
        <v>428</v>
      </c>
      <c r="O49" s="94">
        <f t="shared" si="6"/>
        <v>950</v>
      </c>
      <c r="P49" s="41">
        <v>472</v>
      </c>
      <c r="Q49" s="96">
        <v>478</v>
      </c>
      <c r="R49" s="94">
        <f t="shared" si="7"/>
        <v>933</v>
      </c>
      <c r="S49" s="41">
        <v>473</v>
      </c>
      <c r="T49" s="96">
        <v>460</v>
      </c>
      <c r="U49" s="94">
        <f t="shared" si="8"/>
        <v>973</v>
      </c>
      <c r="V49" s="41">
        <v>512</v>
      </c>
      <c r="W49" s="96">
        <v>461</v>
      </c>
      <c r="X49" s="94">
        <f t="shared" si="9"/>
        <v>888</v>
      </c>
      <c r="Y49" s="41">
        <v>437</v>
      </c>
      <c r="Z49" s="96">
        <v>451</v>
      </c>
      <c r="AA49" s="94">
        <f t="shared" si="10"/>
        <v>885</v>
      </c>
      <c r="AB49" s="41">
        <v>450</v>
      </c>
      <c r="AC49" s="96">
        <v>435</v>
      </c>
      <c r="AD49" s="94">
        <f t="shared" si="11"/>
        <v>789</v>
      </c>
      <c r="AE49" s="41">
        <v>416</v>
      </c>
      <c r="AF49" s="96">
        <v>373</v>
      </c>
      <c r="AG49" s="94">
        <f t="shared" si="12"/>
        <v>568</v>
      </c>
      <c r="AH49" s="41">
        <v>240</v>
      </c>
      <c r="AI49" s="96">
        <v>328</v>
      </c>
      <c r="AJ49" s="94">
        <f t="shared" si="13"/>
        <v>474</v>
      </c>
      <c r="AK49" s="41">
        <v>197</v>
      </c>
      <c r="AL49" s="96">
        <v>277</v>
      </c>
      <c r="AM49" s="94">
        <f t="shared" si="14"/>
        <v>402</v>
      </c>
      <c r="AN49" s="41">
        <v>178</v>
      </c>
      <c r="AO49" s="96">
        <v>224</v>
      </c>
      <c r="AP49" s="94">
        <f t="shared" si="15"/>
        <v>15</v>
      </c>
      <c r="AQ49" s="41">
        <v>9</v>
      </c>
      <c r="AR49" s="96">
        <v>6</v>
      </c>
      <c r="AS49" s="94">
        <f t="shared" si="16"/>
        <v>3</v>
      </c>
      <c r="AT49" s="41">
        <v>1</v>
      </c>
      <c r="AU49" s="96">
        <v>2</v>
      </c>
      <c r="AV49" s="94">
        <f t="shared" si="17"/>
        <v>0</v>
      </c>
      <c r="AW49" s="41"/>
      <c r="AX49" s="96"/>
      <c r="AY49" s="94">
        <f t="shared" si="18"/>
        <v>0</v>
      </c>
      <c r="AZ49" s="41"/>
      <c r="BA49" s="96"/>
      <c r="BB49" s="94">
        <f t="shared" si="19"/>
        <v>0</v>
      </c>
      <c r="BC49" s="41"/>
      <c r="BD49" s="96"/>
      <c r="BE49" s="94">
        <f t="shared" si="20"/>
        <v>0</v>
      </c>
      <c r="BF49" s="41"/>
      <c r="BG49" s="96"/>
      <c r="BH49" s="94">
        <f t="shared" si="21"/>
        <v>0</v>
      </c>
      <c r="BI49" s="41"/>
      <c r="BJ49" s="96"/>
      <c r="BK49" s="94">
        <f t="shared" si="22"/>
        <v>0</v>
      </c>
      <c r="BL49" s="41"/>
      <c r="BM49" s="96"/>
    </row>
    <row r="50" spans="1:65">
      <c r="A50" s="51" t="s">
        <v>63</v>
      </c>
      <c r="B50" s="47">
        <v>33</v>
      </c>
      <c r="C50" s="104">
        <f t="shared" si="0"/>
        <v>68089</v>
      </c>
      <c r="D50" s="104">
        <f t="shared" si="1"/>
        <v>34115</v>
      </c>
      <c r="E50" s="104">
        <f t="shared" si="2"/>
        <v>33974</v>
      </c>
      <c r="F50" s="94">
        <f t="shared" si="3"/>
        <v>6539</v>
      </c>
      <c r="G50" s="41">
        <v>3411</v>
      </c>
      <c r="H50" s="96">
        <v>3128</v>
      </c>
      <c r="I50" s="94">
        <f t="shared" si="4"/>
        <v>6280</v>
      </c>
      <c r="J50" s="41">
        <v>3261</v>
      </c>
      <c r="K50" s="96">
        <v>3019</v>
      </c>
      <c r="L50" s="94">
        <f t="shared" si="5"/>
        <v>7011</v>
      </c>
      <c r="M50" s="41">
        <v>3589</v>
      </c>
      <c r="N50" s="96">
        <v>3422</v>
      </c>
      <c r="O50" s="94">
        <f t="shared" si="6"/>
        <v>7137</v>
      </c>
      <c r="P50" s="41">
        <v>3719</v>
      </c>
      <c r="Q50" s="96">
        <v>3418</v>
      </c>
      <c r="R50" s="94">
        <f t="shared" si="7"/>
        <v>7032</v>
      </c>
      <c r="S50" s="41">
        <v>3554</v>
      </c>
      <c r="T50" s="96">
        <v>3478</v>
      </c>
      <c r="U50" s="94">
        <f t="shared" si="8"/>
        <v>6657</v>
      </c>
      <c r="V50" s="41">
        <v>3421</v>
      </c>
      <c r="W50" s="96">
        <v>3236</v>
      </c>
      <c r="X50" s="94">
        <f t="shared" si="9"/>
        <v>6146</v>
      </c>
      <c r="Y50" s="41">
        <v>3087</v>
      </c>
      <c r="Z50" s="96">
        <v>3059</v>
      </c>
      <c r="AA50" s="94">
        <f t="shared" si="10"/>
        <v>5775</v>
      </c>
      <c r="AB50" s="41">
        <v>2945</v>
      </c>
      <c r="AC50" s="96">
        <v>2830</v>
      </c>
      <c r="AD50" s="94">
        <f t="shared" si="11"/>
        <v>5172</v>
      </c>
      <c r="AE50" s="41">
        <v>2542</v>
      </c>
      <c r="AF50" s="96">
        <v>2630</v>
      </c>
      <c r="AG50" s="94">
        <f t="shared" si="12"/>
        <v>3867</v>
      </c>
      <c r="AH50" s="41">
        <v>1776</v>
      </c>
      <c r="AI50" s="96">
        <v>2091</v>
      </c>
      <c r="AJ50" s="94">
        <f t="shared" si="13"/>
        <v>3396</v>
      </c>
      <c r="AK50" s="41">
        <v>1452</v>
      </c>
      <c r="AL50" s="96">
        <v>1944</v>
      </c>
      <c r="AM50" s="94">
        <f t="shared" si="14"/>
        <v>2905</v>
      </c>
      <c r="AN50" s="41">
        <v>1275</v>
      </c>
      <c r="AO50" s="96">
        <v>1630</v>
      </c>
      <c r="AP50" s="94">
        <f t="shared" si="15"/>
        <v>158</v>
      </c>
      <c r="AQ50" s="41">
        <v>76</v>
      </c>
      <c r="AR50" s="96">
        <v>82</v>
      </c>
      <c r="AS50" s="94">
        <f t="shared" si="16"/>
        <v>9</v>
      </c>
      <c r="AT50" s="41">
        <v>4</v>
      </c>
      <c r="AU50" s="96">
        <v>5</v>
      </c>
      <c r="AV50" s="94">
        <f t="shared" si="17"/>
        <v>3</v>
      </c>
      <c r="AW50" s="41">
        <v>2</v>
      </c>
      <c r="AX50" s="96">
        <v>1</v>
      </c>
      <c r="AY50" s="94">
        <f t="shared" si="18"/>
        <v>0</v>
      </c>
      <c r="AZ50" s="41"/>
      <c r="BA50" s="96"/>
      <c r="BB50" s="94">
        <f t="shared" si="19"/>
        <v>1</v>
      </c>
      <c r="BC50" s="41"/>
      <c r="BD50" s="96">
        <v>1</v>
      </c>
      <c r="BE50" s="94">
        <f t="shared" si="20"/>
        <v>1</v>
      </c>
      <c r="BF50" s="41">
        <v>1</v>
      </c>
      <c r="BG50" s="96"/>
      <c r="BH50" s="94">
        <f t="shared" si="21"/>
        <v>0</v>
      </c>
      <c r="BI50" s="41"/>
      <c r="BJ50" s="96"/>
      <c r="BK50" s="94">
        <f t="shared" si="22"/>
        <v>0</v>
      </c>
      <c r="BL50" s="41"/>
      <c r="BM50" s="96"/>
    </row>
    <row r="51" spans="1:65">
      <c r="A51" s="51" t="s">
        <v>64</v>
      </c>
      <c r="B51" s="47">
        <v>34</v>
      </c>
      <c r="C51" s="104">
        <f t="shared" si="0"/>
        <v>49580</v>
      </c>
      <c r="D51" s="104">
        <f t="shared" si="1"/>
        <v>25138</v>
      </c>
      <c r="E51" s="104">
        <f t="shared" si="2"/>
        <v>24442</v>
      </c>
      <c r="F51" s="94">
        <f t="shared" si="3"/>
        <v>3931</v>
      </c>
      <c r="G51" s="41">
        <v>1997</v>
      </c>
      <c r="H51" s="96">
        <v>1934</v>
      </c>
      <c r="I51" s="94">
        <f t="shared" si="4"/>
        <v>4044</v>
      </c>
      <c r="J51" s="41">
        <v>2044</v>
      </c>
      <c r="K51" s="96">
        <v>2000</v>
      </c>
      <c r="L51" s="94">
        <f t="shared" si="5"/>
        <v>4086</v>
      </c>
      <c r="M51" s="41">
        <v>2106</v>
      </c>
      <c r="N51" s="96">
        <v>1980</v>
      </c>
      <c r="O51" s="94">
        <f t="shared" si="6"/>
        <v>4293</v>
      </c>
      <c r="P51" s="41">
        <v>2172</v>
      </c>
      <c r="Q51" s="96">
        <v>2121</v>
      </c>
      <c r="R51" s="94">
        <f t="shared" si="7"/>
        <v>4422</v>
      </c>
      <c r="S51" s="41">
        <v>2230</v>
      </c>
      <c r="T51" s="96">
        <v>2192</v>
      </c>
      <c r="U51" s="94">
        <f t="shared" si="8"/>
        <v>4673</v>
      </c>
      <c r="V51" s="41">
        <v>2419</v>
      </c>
      <c r="W51" s="96">
        <v>2254</v>
      </c>
      <c r="X51" s="94">
        <f t="shared" si="9"/>
        <v>4509</v>
      </c>
      <c r="Y51" s="41">
        <v>2347</v>
      </c>
      <c r="Z51" s="96">
        <v>2162</v>
      </c>
      <c r="AA51" s="94">
        <f t="shared" si="10"/>
        <v>4283</v>
      </c>
      <c r="AB51" s="41">
        <v>2169</v>
      </c>
      <c r="AC51" s="96">
        <v>2114</v>
      </c>
      <c r="AD51" s="94">
        <f t="shared" si="11"/>
        <v>3912</v>
      </c>
      <c r="AE51" s="41">
        <v>2018</v>
      </c>
      <c r="AF51" s="96">
        <v>1894</v>
      </c>
      <c r="AG51" s="94">
        <f t="shared" si="12"/>
        <v>4181</v>
      </c>
      <c r="AH51" s="41">
        <v>2050</v>
      </c>
      <c r="AI51" s="96">
        <v>2131</v>
      </c>
      <c r="AJ51" s="94">
        <f t="shared" si="13"/>
        <v>3865</v>
      </c>
      <c r="AK51" s="41">
        <v>1922</v>
      </c>
      <c r="AL51" s="96">
        <v>1943</v>
      </c>
      <c r="AM51" s="94">
        <f t="shared" si="14"/>
        <v>3220</v>
      </c>
      <c r="AN51" s="41">
        <v>1563</v>
      </c>
      <c r="AO51" s="96">
        <v>1657</v>
      </c>
      <c r="AP51" s="94">
        <f t="shared" si="15"/>
        <v>140</v>
      </c>
      <c r="AQ51" s="41">
        <v>92</v>
      </c>
      <c r="AR51" s="96">
        <v>48</v>
      </c>
      <c r="AS51" s="94">
        <f t="shared" si="16"/>
        <v>14</v>
      </c>
      <c r="AT51" s="41">
        <v>9</v>
      </c>
      <c r="AU51" s="96">
        <v>5</v>
      </c>
      <c r="AV51" s="94">
        <f t="shared" si="17"/>
        <v>3</v>
      </c>
      <c r="AW51" s="41"/>
      <c r="AX51" s="96">
        <v>3</v>
      </c>
      <c r="AY51" s="94">
        <f t="shared" si="18"/>
        <v>1</v>
      </c>
      <c r="AZ51" s="41"/>
      <c r="BA51" s="96">
        <v>1</v>
      </c>
      <c r="BB51" s="94">
        <f t="shared" si="19"/>
        <v>3</v>
      </c>
      <c r="BC51" s="41"/>
      <c r="BD51" s="96">
        <v>3</v>
      </c>
      <c r="BE51" s="94">
        <f t="shared" si="20"/>
        <v>0</v>
      </c>
      <c r="BF51" s="41"/>
      <c r="BG51" s="96"/>
      <c r="BH51" s="94">
        <f t="shared" si="21"/>
        <v>0</v>
      </c>
      <c r="BI51" s="41"/>
      <c r="BJ51" s="96"/>
      <c r="BK51" s="94">
        <f t="shared" si="22"/>
        <v>0</v>
      </c>
      <c r="BL51" s="41"/>
      <c r="BM51" s="96"/>
    </row>
    <row r="52" spans="1:65">
      <c r="A52" s="51" t="s">
        <v>65</v>
      </c>
      <c r="B52" s="47">
        <v>35</v>
      </c>
      <c r="C52" s="104">
        <f t="shared" si="0"/>
        <v>29432</v>
      </c>
      <c r="D52" s="104">
        <f t="shared" si="1"/>
        <v>14682</v>
      </c>
      <c r="E52" s="104">
        <f t="shared" si="2"/>
        <v>14750</v>
      </c>
      <c r="F52" s="94">
        <f t="shared" si="3"/>
        <v>2313</v>
      </c>
      <c r="G52" s="41">
        <v>1148</v>
      </c>
      <c r="H52" s="96">
        <v>1165</v>
      </c>
      <c r="I52" s="94">
        <f t="shared" si="4"/>
        <v>2313</v>
      </c>
      <c r="J52" s="41">
        <v>1220</v>
      </c>
      <c r="K52" s="96">
        <v>1093</v>
      </c>
      <c r="L52" s="94">
        <f t="shared" si="5"/>
        <v>2525</v>
      </c>
      <c r="M52" s="41">
        <v>1310</v>
      </c>
      <c r="N52" s="96">
        <v>1215</v>
      </c>
      <c r="O52" s="94">
        <f t="shared" si="6"/>
        <v>2829</v>
      </c>
      <c r="P52" s="41">
        <v>1397</v>
      </c>
      <c r="Q52" s="96">
        <v>1432</v>
      </c>
      <c r="R52" s="94">
        <f t="shared" si="7"/>
        <v>2836</v>
      </c>
      <c r="S52" s="41">
        <v>1462</v>
      </c>
      <c r="T52" s="96">
        <v>1374</v>
      </c>
      <c r="U52" s="94">
        <f t="shared" si="8"/>
        <v>2814</v>
      </c>
      <c r="V52" s="41">
        <v>1447</v>
      </c>
      <c r="W52" s="96">
        <v>1367</v>
      </c>
      <c r="X52" s="94">
        <f t="shared" si="9"/>
        <v>2723</v>
      </c>
      <c r="Y52" s="41">
        <v>1386</v>
      </c>
      <c r="Z52" s="96">
        <v>1337</v>
      </c>
      <c r="AA52" s="94">
        <f t="shared" si="10"/>
        <v>2571</v>
      </c>
      <c r="AB52" s="41">
        <v>1306</v>
      </c>
      <c r="AC52" s="96">
        <v>1265</v>
      </c>
      <c r="AD52" s="94">
        <f t="shared" si="11"/>
        <v>2397</v>
      </c>
      <c r="AE52" s="41">
        <v>1220</v>
      </c>
      <c r="AF52" s="96">
        <v>1177</v>
      </c>
      <c r="AG52" s="94">
        <f t="shared" si="12"/>
        <v>2199</v>
      </c>
      <c r="AH52" s="41">
        <v>1004</v>
      </c>
      <c r="AI52" s="96">
        <v>1195</v>
      </c>
      <c r="AJ52" s="94">
        <f t="shared" si="13"/>
        <v>2006</v>
      </c>
      <c r="AK52" s="41">
        <v>883</v>
      </c>
      <c r="AL52" s="96">
        <v>1123</v>
      </c>
      <c r="AM52" s="94">
        <f t="shared" si="14"/>
        <v>1825</v>
      </c>
      <c r="AN52" s="41">
        <v>861</v>
      </c>
      <c r="AO52" s="96">
        <v>964</v>
      </c>
      <c r="AP52" s="94">
        <f t="shared" si="15"/>
        <v>75</v>
      </c>
      <c r="AQ52" s="41">
        <v>34</v>
      </c>
      <c r="AR52" s="96">
        <v>41</v>
      </c>
      <c r="AS52" s="94">
        <f t="shared" si="16"/>
        <v>6</v>
      </c>
      <c r="AT52" s="41">
        <v>4</v>
      </c>
      <c r="AU52" s="96">
        <v>2</v>
      </c>
      <c r="AV52" s="94">
        <f t="shared" si="17"/>
        <v>0</v>
      </c>
      <c r="AW52" s="41"/>
      <c r="AX52" s="96"/>
      <c r="AY52" s="94">
        <f t="shared" si="18"/>
        <v>0</v>
      </c>
      <c r="AZ52" s="41"/>
      <c r="BA52" s="96"/>
      <c r="BB52" s="94">
        <f t="shared" si="19"/>
        <v>0</v>
      </c>
      <c r="BC52" s="41"/>
      <c r="BD52" s="96"/>
      <c r="BE52" s="94">
        <f t="shared" si="20"/>
        <v>0</v>
      </c>
      <c r="BF52" s="41"/>
      <c r="BG52" s="96"/>
      <c r="BH52" s="94">
        <f t="shared" si="21"/>
        <v>0</v>
      </c>
      <c r="BI52" s="41"/>
      <c r="BJ52" s="96"/>
      <c r="BK52" s="94">
        <f t="shared" si="22"/>
        <v>0</v>
      </c>
      <c r="BL52" s="41"/>
      <c r="BM52" s="96"/>
    </row>
    <row r="53" spans="1:65">
      <c r="A53" s="51" t="s">
        <v>66</v>
      </c>
      <c r="B53" s="47">
        <v>36</v>
      </c>
      <c r="C53" s="104">
        <f t="shared" si="0"/>
        <v>69364</v>
      </c>
      <c r="D53" s="104">
        <f t="shared" si="1"/>
        <v>34885</v>
      </c>
      <c r="E53" s="104">
        <f t="shared" si="2"/>
        <v>34479</v>
      </c>
      <c r="F53" s="94">
        <f t="shared" si="3"/>
        <v>7079</v>
      </c>
      <c r="G53" s="41">
        <v>3596</v>
      </c>
      <c r="H53" s="96">
        <v>3483</v>
      </c>
      <c r="I53" s="94">
        <f t="shared" si="4"/>
        <v>6874</v>
      </c>
      <c r="J53" s="41">
        <v>3519</v>
      </c>
      <c r="K53" s="96">
        <v>3355</v>
      </c>
      <c r="L53" s="94">
        <f t="shared" si="5"/>
        <v>7225</v>
      </c>
      <c r="M53" s="41">
        <v>3697</v>
      </c>
      <c r="N53" s="96">
        <v>3528</v>
      </c>
      <c r="O53" s="94">
        <f t="shared" si="6"/>
        <v>7064</v>
      </c>
      <c r="P53" s="41">
        <v>3581</v>
      </c>
      <c r="Q53" s="96">
        <v>3483</v>
      </c>
      <c r="R53" s="94">
        <f t="shared" si="7"/>
        <v>7118</v>
      </c>
      <c r="S53" s="41">
        <v>3626</v>
      </c>
      <c r="T53" s="96">
        <v>3492</v>
      </c>
      <c r="U53" s="94">
        <f t="shared" si="8"/>
        <v>6652</v>
      </c>
      <c r="V53" s="41">
        <v>3303</v>
      </c>
      <c r="W53" s="96">
        <v>3349</v>
      </c>
      <c r="X53" s="94">
        <f t="shared" si="9"/>
        <v>6038</v>
      </c>
      <c r="Y53" s="41">
        <v>3043</v>
      </c>
      <c r="Z53" s="96">
        <v>2995</v>
      </c>
      <c r="AA53" s="94">
        <f t="shared" si="10"/>
        <v>5419</v>
      </c>
      <c r="AB53" s="41">
        <v>2723</v>
      </c>
      <c r="AC53" s="96">
        <v>2696</v>
      </c>
      <c r="AD53" s="94">
        <f t="shared" si="11"/>
        <v>4662</v>
      </c>
      <c r="AE53" s="41">
        <v>2322</v>
      </c>
      <c r="AF53" s="96">
        <v>2340</v>
      </c>
      <c r="AG53" s="94">
        <f t="shared" si="12"/>
        <v>4410</v>
      </c>
      <c r="AH53" s="41">
        <v>2148</v>
      </c>
      <c r="AI53" s="96">
        <v>2262</v>
      </c>
      <c r="AJ53" s="94">
        <f t="shared" si="13"/>
        <v>3715</v>
      </c>
      <c r="AK53" s="41">
        <v>1806</v>
      </c>
      <c r="AL53" s="96">
        <v>1909</v>
      </c>
      <c r="AM53" s="94">
        <f t="shared" si="14"/>
        <v>2971</v>
      </c>
      <c r="AN53" s="41">
        <v>1440</v>
      </c>
      <c r="AO53" s="96">
        <v>1531</v>
      </c>
      <c r="AP53" s="94">
        <f t="shared" si="15"/>
        <v>123</v>
      </c>
      <c r="AQ53" s="41">
        <v>69</v>
      </c>
      <c r="AR53" s="96">
        <v>54</v>
      </c>
      <c r="AS53" s="94">
        <f t="shared" si="16"/>
        <v>6</v>
      </c>
      <c r="AT53" s="41">
        <v>4</v>
      </c>
      <c r="AU53" s="96">
        <v>2</v>
      </c>
      <c r="AV53" s="94">
        <f t="shared" si="17"/>
        <v>2</v>
      </c>
      <c r="AW53" s="41">
        <v>2</v>
      </c>
      <c r="AX53" s="96"/>
      <c r="AY53" s="94">
        <f t="shared" si="18"/>
        <v>3</v>
      </c>
      <c r="AZ53" s="41">
        <v>3</v>
      </c>
      <c r="BA53" s="96"/>
      <c r="BB53" s="94">
        <f t="shared" si="19"/>
        <v>2</v>
      </c>
      <c r="BC53" s="41">
        <v>2</v>
      </c>
      <c r="BD53" s="96"/>
      <c r="BE53" s="94">
        <f t="shared" si="20"/>
        <v>0</v>
      </c>
      <c r="BF53" s="41"/>
      <c r="BG53" s="96"/>
      <c r="BH53" s="94">
        <f t="shared" si="21"/>
        <v>1</v>
      </c>
      <c r="BI53" s="41">
        <v>1</v>
      </c>
      <c r="BJ53" s="96"/>
      <c r="BK53" s="94">
        <f t="shared" si="22"/>
        <v>0</v>
      </c>
      <c r="BL53" s="41"/>
      <c r="BM53" s="96"/>
    </row>
    <row r="54" spans="1:65">
      <c r="A54" s="53" t="s">
        <v>67</v>
      </c>
      <c r="B54" s="47">
        <v>37</v>
      </c>
      <c r="C54" s="104">
        <f t="shared" si="0"/>
        <v>1390</v>
      </c>
      <c r="D54" s="104">
        <f t="shared" si="1"/>
        <v>763</v>
      </c>
      <c r="E54" s="104">
        <f t="shared" si="2"/>
        <v>627</v>
      </c>
      <c r="F54" s="94">
        <f t="shared" si="3"/>
        <v>12</v>
      </c>
      <c r="G54" s="41">
        <v>5</v>
      </c>
      <c r="H54" s="96">
        <v>7</v>
      </c>
      <c r="I54" s="94">
        <f t="shared" si="4"/>
        <v>3</v>
      </c>
      <c r="J54" s="41">
        <v>2</v>
      </c>
      <c r="K54" s="96">
        <v>1</v>
      </c>
      <c r="L54" s="94">
        <f t="shared" si="5"/>
        <v>15</v>
      </c>
      <c r="M54" s="41">
        <v>7</v>
      </c>
      <c r="N54" s="96">
        <v>8</v>
      </c>
      <c r="O54" s="94">
        <f t="shared" si="6"/>
        <v>16</v>
      </c>
      <c r="P54" s="41">
        <v>9</v>
      </c>
      <c r="Q54" s="96">
        <v>7</v>
      </c>
      <c r="R54" s="94">
        <f t="shared" si="7"/>
        <v>29</v>
      </c>
      <c r="S54" s="41">
        <v>11</v>
      </c>
      <c r="T54" s="96">
        <v>18</v>
      </c>
      <c r="U54" s="94">
        <f t="shared" si="8"/>
        <v>127</v>
      </c>
      <c r="V54" s="41">
        <v>79</v>
      </c>
      <c r="W54" s="96">
        <v>48</v>
      </c>
      <c r="X54" s="94">
        <f t="shared" si="9"/>
        <v>130</v>
      </c>
      <c r="Y54" s="41">
        <v>74</v>
      </c>
      <c r="Z54" s="96">
        <v>56</v>
      </c>
      <c r="AA54" s="94">
        <f t="shared" si="10"/>
        <v>141</v>
      </c>
      <c r="AB54" s="41">
        <v>86</v>
      </c>
      <c r="AC54" s="96">
        <v>55</v>
      </c>
      <c r="AD54" s="94">
        <f t="shared" si="11"/>
        <v>222</v>
      </c>
      <c r="AE54" s="41">
        <v>125</v>
      </c>
      <c r="AF54" s="96">
        <v>97</v>
      </c>
      <c r="AG54" s="94">
        <f t="shared" si="12"/>
        <v>227</v>
      </c>
      <c r="AH54" s="41">
        <v>101</v>
      </c>
      <c r="AI54" s="96">
        <v>126</v>
      </c>
      <c r="AJ54" s="94">
        <f t="shared" si="13"/>
        <v>247</v>
      </c>
      <c r="AK54" s="41">
        <v>141</v>
      </c>
      <c r="AL54" s="96">
        <v>106</v>
      </c>
      <c r="AM54" s="94">
        <f t="shared" si="14"/>
        <v>209</v>
      </c>
      <c r="AN54" s="41">
        <v>116</v>
      </c>
      <c r="AO54" s="96">
        <v>93</v>
      </c>
      <c r="AP54" s="94">
        <f t="shared" si="15"/>
        <v>10</v>
      </c>
      <c r="AQ54" s="41">
        <v>6</v>
      </c>
      <c r="AR54" s="96">
        <v>4</v>
      </c>
      <c r="AS54" s="94">
        <f t="shared" si="16"/>
        <v>1</v>
      </c>
      <c r="AT54" s="41">
        <v>1</v>
      </c>
      <c r="AU54" s="96"/>
      <c r="AV54" s="94">
        <f t="shared" si="17"/>
        <v>1</v>
      </c>
      <c r="AW54" s="41"/>
      <c r="AX54" s="96">
        <v>1</v>
      </c>
      <c r="AY54" s="94">
        <f t="shared" si="18"/>
        <v>0</v>
      </c>
      <c r="AZ54" s="41"/>
      <c r="BA54" s="96"/>
      <c r="BB54" s="94">
        <f t="shared" si="19"/>
        <v>0</v>
      </c>
      <c r="BC54" s="41"/>
      <c r="BD54" s="96"/>
      <c r="BE54" s="94">
        <f t="shared" si="20"/>
        <v>0</v>
      </c>
      <c r="BF54" s="41"/>
      <c r="BG54" s="96"/>
      <c r="BH54" s="94">
        <f t="shared" si="21"/>
        <v>0</v>
      </c>
      <c r="BI54" s="41"/>
      <c r="BJ54" s="96"/>
      <c r="BK54" s="94">
        <f t="shared" si="22"/>
        <v>0</v>
      </c>
      <c r="BL54" s="41"/>
      <c r="BM54" s="96"/>
    </row>
    <row r="55" spans="1:65">
      <c r="A55" s="53" t="s">
        <v>68</v>
      </c>
      <c r="B55" s="47">
        <v>38</v>
      </c>
      <c r="C55" s="104">
        <f t="shared" si="0"/>
        <v>721758</v>
      </c>
      <c r="D55" s="104">
        <f t="shared" si="1"/>
        <v>362943</v>
      </c>
      <c r="E55" s="104">
        <f t="shared" si="2"/>
        <v>358815</v>
      </c>
      <c r="F55" s="94">
        <f t="shared" si="3"/>
        <v>65346</v>
      </c>
      <c r="G55" s="41">
        <v>33451</v>
      </c>
      <c r="H55" s="96">
        <v>31895</v>
      </c>
      <c r="I55" s="94">
        <f t="shared" si="4"/>
        <v>64473</v>
      </c>
      <c r="J55" s="41">
        <v>33377</v>
      </c>
      <c r="K55" s="96">
        <v>31096</v>
      </c>
      <c r="L55" s="94">
        <f t="shared" si="5"/>
        <v>67829</v>
      </c>
      <c r="M55" s="41">
        <v>34811</v>
      </c>
      <c r="N55" s="96">
        <v>33018</v>
      </c>
      <c r="O55" s="94">
        <f t="shared" si="6"/>
        <v>70190</v>
      </c>
      <c r="P55" s="41">
        <v>35980</v>
      </c>
      <c r="Q55" s="96">
        <v>34210</v>
      </c>
      <c r="R55" s="94">
        <f t="shared" si="7"/>
        <v>71525</v>
      </c>
      <c r="S55" s="41">
        <v>36635</v>
      </c>
      <c r="T55" s="96">
        <v>34890</v>
      </c>
      <c r="U55" s="94">
        <f t="shared" si="8"/>
        <v>69273</v>
      </c>
      <c r="V55" s="41">
        <v>35462</v>
      </c>
      <c r="W55" s="96">
        <v>33811</v>
      </c>
      <c r="X55" s="94">
        <f t="shared" si="9"/>
        <v>64656</v>
      </c>
      <c r="Y55" s="41">
        <v>32725</v>
      </c>
      <c r="Z55" s="96">
        <v>31931</v>
      </c>
      <c r="AA55" s="94">
        <f t="shared" si="10"/>
        <v>61703</v>
      </c>
      <c r="AB55" s="41">
        <v>31624</v>
      </c>
      <c r="AC55" s="96">
        <v>30079</v>
      </c>
      <c r="AD55" s="94">
        <f t="shared" si="11"/>
        <v>55985</v>
      </c>
      <c r="AE55" s="41">
        <v>28335</v>
      </c>
      <c r="AF55" s="96">
        <v>27650</v>
      </c>
      <c r="AG55" s="94">
        <f t="shared" si="12"/>
        <v>49239</v>
      </c>
      <c r="AH55" s="41">
        <v>22904</v>
      </c>
      <c r="AI55" s="96">
        <v>26335</v>
      </c>
      <c r="AJ55" s="94">
        <f t="shared" si="13"/>
        <v>43304</v>
      </c>
      <c r="AK55" s="41">
        <v>19959</v>
      </c>
      <c r="AL55" s="96">
        <v>23345</v>
      </c>
      <c r="AM55" s="94">
        <f t="shared" si="14"/>
        <v>36043</v>
      </c>
      <c r="AN55" s="41">
        <v>16568</v>
      </c>
      <c r="AO55" s="96">
        <v>19475</v>
      </c>
      <c r="AP55" s="94">
        <f t="shared" si="15"/>
        <v>2014</v>
      </c>
      <c r="AQ55" s="41">
        <v>1028</v>
      </c>
      <c r="AR55" s="96">
        <v>986</v>
      </c>
      <c r="AS55" s="94">
        <f t="shared" si="16"/>
        <v>140</v>
      </c>
      <c r="AT55" s="41">
        <v>67</v>
      </c>
      <c r="AU55" s="96">
        <v>73</v>
      </c>
      <c r="AV55" s="94">
        <f t="shared" si="17"/>
        <v>25</v>
      </c>
      <c r="AW55" s="41">
        <v>11</v>
      </c>
      <c r="AX55" s="96">
        <v>14</v>
      </c>
      <c r="AY55" s="94">
        <f t="shared" si="18"/>
        <v>6</v>
      </c>
      <c r="AZ55" s="41">
        <v>3</v>
      </c>
      <c r="BA55" s="96">
        <v>3</v>
      </c>
      <c r="BB55" s="94">
        <f t="shared" si="19"/>
        <v>5</v>
      </c>
      <c r="BC55" s="41">
        <v>2</v>
      </c>
      <c r="BD55" s="96">
        <v>3</v>
      </c>
      <c r="BE55" s="94">
        <f t="shared" si="20"/>
        <v>0</v>
      </c>
      <c r="BF55" s="41"/>
      <c r="BG55" s="96"/>
      <c r="BH55" s="94">
        <f t="shared" si="21"/>
        <v>1</v>
      </c>
      <c r="BI55" s="41">
        <v>1</v>
      </c>
      <c r="BJ55" s="96"/>
      <c r="BK55" s="94">
        <f t="shared" si="22"/>
        <v>1</v>
      </c>
      <c r="BL55" s="41"/>
      <c r="BM55" s="96">
        <v>1</v>
      </c>
    </row>
    <row r="56" spans="1:65">
      <c r="A56" s="53" t="s">
        <v>69</v>
      </c>
      <c r="B56" s="47">
        <v>39</v>
      </c>
      <c r="C56" s="104">
        <f t="shared" si="0"/>
        <v>76147</v>
      </c>
      <c r="D56" s="104">
        <f t="shared" si="1"/>
        <v>38299</v>
      </c>
      <c r="E56" s="104">
        <f t="shared" si="2"/>
        <v>37848</v>
      </c>
      <c r="F56" s="94">
        <f t="shared" si="3"/>
        <v>7511</v>
      </c>
      <c r="G56" s="41">
        <v>3688</v>
      </c>
      <c r="H56" s="96">
        <v>3823</v>
      </c>
      <c r="I56" s="94">
        <f t="shared" si="4"/>
        <v>7464</v>
      </c>
      <c r="J56" s="41">
        <v>3763</v>
      </c>
      <c r="K56" s="96">
        <v>3701</v>
      </c>
      <c r="L56" s="94">
        <f t="shared" si="5"/>
        <v>7532</v>
      </c>
      <c r="M56" s="41">
        <v>3822</v>
      </c>
      <c r="N56" s="96">
        <v>3710</v>
      </c>
      <c r="O56" s="94">
        <f t="shared" si="6"/>
        <v>6976</v>
      </c>
      <c r="P56" s="41">
        <v>3491</v>
      </c>
      <c r="Q56" s="96">
        <v>3485</v>
      </c>
      <c r="R56" s="94">
        <f t="shared" si="7"/>
        <v>6722</v>
      </c>
      <c r="S56" s="41">
        <v>3417</v>
      </c>
      <c r="T56" s="96">
        <v>3305</v>
      </c>
      <c r="U56" s="94">
        <f t="shared" si="8"/>
        <v>7063</v>
      </c>
      <c r="V56" s="41">
        <v>3597</v>
      </c>
      <c r="W56" s="96">
        <v>3466</v>
      </c>
      <c r="X56" s="94">
        <f t="shared" si="9"/>
        <v>6482</v>
      </c>
      <c r="Y56" s="41">
        <v>3271</v>
      </c>
      <c r="Z56" s="96">
        <v>3211</v>
      </c>
      <c r="AA56" s="94">
        <f t="shared" si="10"/>
        <v>5742</v>
      </c>
      <c r="AB56" s="41">
        <v>2823</v>
      </c>
      <c r="AC56" s="96">
        <v>2919</v>
      </c>
      <c r="AD56" s="94">
        <f t="shared" si="11"/>
        <v>4948</v>
      </c>
      <c r="AE56" s="41">
        <v>2456</v>
      </c>
      <c r="AF56" s="96">
        <v>2492</v>
      </c>
      <c r="AG56" s="94">
        <f t="shared" si="12"/>
        <v>5796</v>
      </c>
      <c r="AH56" s="41">
        <v>2943</v>
      </c>
      <c r="AI56" s="96">
        <v>2853</v>
      </c>
      <c r="AJ56" s="94">
        <f t="shared" si="13"/>
        <v>5365</v>
      </c>
      <c r="AK56" s="41">
        <v>2685</v>
      </c>
      <c r="AL56" s="96">
        <v>2680</v>
      </c>
      <c r="AM56" s="94">
        <f t="shared" si="14"/>
        <v>4254</v>
      </c>
      <c r="AN56" s="41">
        <v>2164</v>
      </c>
      <c r="AO56" s="96">
        <v>2090</v>
      </c>
      <c r="AP56" s="94">
        <f t="shared" si="15"/>
        <v>266</v>
      </c>
      <c r="AQ56" s="41">
        <v>165</v>
      </c>
      <c r="AR56" s="96">
        <v>101</v>
      </c>
      <c r="AS56" s="94">
        <f t="shared" si="16"/>
        <v>15</v>
      </c>
      <c r="AT56" s="41">
        <v>10</v>
      </c>
      <c r="AU56" s="96">
        <v>5</v>
      </c>
      <c r="AV56" s="94">
        <f t="shared" si="17"/>
        <v>6</v>
      </c>
      <c r="AW56" s="41">
        <v>2</v>
      </c>
      <c r="AX56" s="96">
        <v>4</v>
      </c>
      <c r="AY56" s="94">
        <f t="shared" si="18"/>
        <v>2</v>
      </c>
      <c r="AZ56" s="41">
        <v>1</v>
      </c>
      <c r="BA56" s="96">
        <v>1</v>
      </c>
      <c r="BB56" s="94">
        <f t="shared" si="19"/>
        <v>2</v>
      </c>
      <c r="BC56" s="41"/>
      <c r="BD56" s="96">
        <v>2</v>
      </c>
      <c r="BE56" s="94">
        <f t="shared" si="20"/>
        <v>1</v>
      </c>
      <c r="BF56" s="41">
        <v>1</v>
      </c>
      <c r="BG56" s="96"/>
      <c r="BH56" s="94">
        <f t="shared" si="21"/>
        <v>0</v>
      </c>
      <c r="BI56" s="41"/>
      <c r="BJ56" s="96"/>
      <c r="BK56" s="94">
        <f t="shared" si="22"/>
        <v>0</v>
      </c>
      <c r="BL56" s="41"/>
      <c r="BM56" s="96"/>
    </row>
    <row r="57" spans="1:65">
      <c r="A57" s="58" t="s">
        <v>70</v>
      </c>
      <c r="B57" s="105"/>
      <c r="C57" s="106" t="s">
        <v>153</v>
      </c>
      <c r="D57" s="55"/>
      <c r="E57" s="56"/>
      <c r="F57" s="56"/>
      <c r="G57" s="56"/>
      <c r="H57" s="57"/>
      <c r="I57" s="57"/>
      <c r="J57" s="57"/>
      <c r="K57" s="57"/>
      <c r="L57" s="56"/>
      <c r="M57" s="57"/>
      <c r="N57" s="57"/>
      <c r="O57" s="57"/>
      <c r="P57" s="57"/>
      <c r="Q57" s="57"/>
      <c r="R57" s="57"/>
      <c r="S57" s="57"/>
      <c r="T57" s="57"/>
      <c r="U57" s="5"/>
      <c r="V57" s="107"/>
      <c r="W57" s="108"/>
      <c r="AS57" s="5"/>
      <c r="AT57" s="5"/>
      <c r="AU57" s="5"/>
      <c r="AV57" s="5"/>
      <c r="AW57" s="5"/>
      <c r="AX57" s="5"/>
      <c r="AY57" s="5"/>
      <c r="AZ57" s="5"/>
      <c r="BA57" s="6"/>
      <c r="BB57" s="6"/>
      <c r="BC57" s="6"/>
      <c r="BD57" s="6"/>
      <c r="BE57" s="6"/>
      <c r="BF57" s="6"/>
      <c r="BG57" s="5"/>
      <c r="BH57" s="5"/>
      <c r="BI57" s="5"/>
      <c r="BJ57" s="5"/>
      <c r="BK57" s="5"/>
      <c r="BL57" s="5"/>
      <c r="BM57" s="6"/>
    </row>
    <row r="58" spans="1:65" ht="12.75" customHeight="1">
      <c r="B58" s="110"/>
      <c r="C58" s="321" t="s">
        <v>154</v>
      </c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6"/>
    </row>
    <row r="59" spans="1:65">
      <c r="A59" s="110"/>
      <c r="B59" s="110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6"/>
    </row>
    <row r="60" spans="1:65"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</row>
    <row r="61" spans="1:65"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  <c r="AF61" s="321"/>
    </row>
    <row r="62" spans="1:65">
      <c r="C62" s="302"/>
      <c r="D62" s="302"/>
      <c r="E62" s="302"/>
      <c r="F62" s="302"/>
      <c r="G62" s="302"/>
      <c r="H62" s="62"/>
      <c r="I62" s="322"/>
      <c r="J62" s="322"/>
      <c r="K62" s="62"/>
      <c r="L62" s="323"/>
      <c r="M62" s="323"/>
      <c r="N62" s="323"/>
      <c r="O62" s="62"/>
      <c r="P62" s="62"/>
    </row>
    <row r="63" spans="1:65">
      <c r="C63" s="5"/>
      <c r="D63" s="5"/>
      <c r="E63" s="308"/>
      <c r="F63" s="308"/>
      <c r="G63" s="308"/>
      <c r="H63" s="5"/>
      <c r="I63" s="308"/>
      <c r="J63" s="308"/>
      <c r="K63" s="308"/>
      <c r="L63" s="308"/>
      <c r="M63" s="308"/>
      <c r="N63" s="308"/>
      <c r="O63" s="5"/>
      <c r="P63" s="5"/>
      <c r="AO63" s="5"/>
      <c r="BF63" s="5"/>
    </row>
    <row r="64" spans="1:65">
      <c r="C64" s="57"/>
      <c r="D64" s="5"/>
      <c r="E64" s="324"/>
      <c r="F64" s="324"/>
      <c r="G64" s="324"/>
      <c r="H64" s="5"/>
      <c r="I64" s="325"/>
      <c r="J64" s="325"/>
      <c r="K64" s="5"/>
      <c r="L64" s="308"/>
      <c r="M64" s="308"/>
      <c r="N64" s="308"/>
      <c r="O64" s="5"/>
      <c r="P64" s="5"/>
    </row>
    <row r="65" spans="3:16">
      <c r="C65" s="5"/>
      <c r="D65" s="5"/>
      <c r="E65" s="308"/>
      <c r="F65" s="308"/>
      <c r="G65" s="308"/>
      <c r="H65" s="5"/>
      <c r="I65" s="308"/>
      <c r="J65" s="308"/>
      <c r="K65" s="308"/>
      <c r="L65" s="308"/>
      <c r="M65" s="308"/>
      <c r="N65" s="308"/>
      <c r="O65" s="5"/>
      <c r="P65" s="5"/>
    </row>
    <row r="66" spans="3:16">
      <c r="H66" s="5"/>
    </row>
  </sheetData>
  <mergeCells count="43">
    <mergeCell ref="E65:G65"/>
    <mergeCell ref="I65:K65"/>
    <mergeCell ref="L65:N65"/>
    <mergeCell ref="E63:G63"/>
    <mergeCell ref="I63:K63"/>
    <mergeCell ref="L63:N63"/>
    <mergeCell ref="E64:G64"/>
    <mergeCell ref="I64:J64"/>
    <mergeCell ref="L64:N64"/>
    <mergeCell ref="C58:AF61"/>
    <mergeCell ref="C62:D62"/>
    <mergeCell ref="E62:G62"/>
    <mergeCell ref="I62:J62"/>
    <mergeCell ref="L62:N62"/>
    <mergeCell ref="BE15:BG15"/>
    <mergeCell ref="BH15:BJ15"/>
    <mergeCell ref="BK15:BM15"/>
    <mergeCell ref="A14:A16"/>
    <mergeCell ref="B14:B16"/>
    <mergeCell ref="C14:C16"/>
    <mergeCell ref="D15:D16"/>
    <mergeCell ref="E15:E16"/>
    <mergeCell ref="AP15:AR15"/>
    <mergeCell ref="AS15:AU15"/>
    <mergeCell ref="AV15:AX15"/>
    <mergeCell ref="AY15:BA15"/>
    <mergeCell ref="BB15:BD15"/>
    <mergeCell ref="A5:AF5"/>
    <mergeCell ref="B13:E13"/>
    <mergeCell ref="F14:AF14"/>
    <mergeCell ref="AG14:BM14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</mergeCells>
  <pageMargins left="0.27" right="0.17" top="0.99" bottom="0.56999999999999995" header="0.3" footer="0.3"/>
  <pageSetup scale="60" orientation="landscape" r:id="rId1"/>
  <colBreaks count="1" manualBreakCount="1">
    <brk id="29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67"/>
  <sheetViews>
    <sheetView topLeftCell="Y34" zoomScaleNormal="100" workbookViewId="0">
      <selection activeCell="BB15" sqref="BB15:BB18"/>
    </sheetView>
  </sheetViews>
  <sheetFormatPr defaultColWidth="9.140625" defaultRowHeight="11.25"/>
  <cols>
    <col min="1" max="1" width="13.85546875" style="5" customWidth="1"/>
    <col min="2" max="2" width="3.7109375" style="5" customWidth="1"/>
    <col min="3" max="3" width="9.140625" style="5"/>
    <col min="4" max="5" width="9.42578125" style="5" customWidth="1"/>
    <col min="6" max="14" width="9" style="5" customWidth="1"/>
    <col min="15" max="20" width="5.85546875" style="5" customWidth="1"/>
    <col min="21" max="24" width="7.28515625" style="5" customWidth="1"/>
    <col min="25" max="32" width="5.85546875" style="5" customWidth="1"/>
    <col min="33" max="53" width="6.85546875" style="5" customWidth="1"/>
    <col min="54" max="54" width="24.42578125" style="5" customWidth="1"/>
    <col min="55" max="56" width="9" style="5" customWidth="1"/>
    <col min="57" max="57" width="11.85546875" style="5" customWidth="1"/>
    <col min="58" max="59" width="8.7109375" style="5" customWidth="1"/>
    <col min="60" max="16384" width="9.140625" style="5"/>
  </cols>
  <sheetData>
    <row r="1" spans="1:59">
      <c r="V1" s="37" t="s">
        <v>155</v>
      </c>
      <c r="AQ1" s="111" t="s">
        <v>273</v>
      </c>
      <c r="BE1" s="37" t="s">
        <v>273</v>
      </c>
    </row>
    <row r="4" spans="1:59" ht="15.75">
      <c r="F4" s="423" t="s">
        <v>156</v>
      </c>
    </row>
    <row r="5" spans="1:59">
      <c r="B5" s="112"/>
    </row>
    <row r="6" spans="1:59">
      <c r="B6" s="112"/>
    </row>
    <row r="7" spans="1:59">
      <c r="B7" s="112"/>
    </row>
    <row r="8" spans="1:59">
      <c r="B8" s="112"/>
      <c r="Y8" s="246"/>
    </row>
    <row r="9" spans="1:59">
      <c r="B9" s="112"/>
    </row>
    <row r="10" spans="1:59" hidden="1"/>
    <row r="11" spans="1:59" hidden="1"/>
    <row r="12" spans="1:59" hidden="1"/>
    <row r="13" spans="1:59" hidden="1"/>
    <row r="15" spans="1:59">
      <c r="A15" s="303" t="s">
        <v>106</v>
      </c>
      <c r="B15" s="303" t="s">
        <v>157</v>
      </c>
      <c r="C15" s="305" t="s">
        <v>107</v>
      </c>
      <c r="D15" s="326"/>
      <c r="E15" s="326"/>
      <c r="F15" s="326"/>
      <c r="G15" s="326"/>
      <c r="H15" s="326"/>
      <c r="I15" s="326"/>
      <c r="J15" s="326"/>
      <c r="K15" s="326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32" t="s">
        <v>158</v>
      </c>
      <c r="Y15" s="328"/>
      <c r="Z15" s="328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7"/>
      <c r="BB15" s="332" t="s">
        <v>159</v>
      </c>
      <c r="BC15" s="118"/>
      <c r="BD15" s="119"/>
      <c r="BE15" s="340" t="s">
        <v>160</v>
      </c>
      <c r="BF15" s="118"/>
      <c r="BG15" s="119"/>
    </row>
    <row r="16" spans="1:59" ht="12.75" customHeight="1">
      <c r="A16" s="304"/>
      <c r="B16" s="304"/>
      <c r="C16" s="304"/>
      <c r="D16" s="329" t="s">
        <v>109</v>
      </c>
      <c r="E16" s="329" t="s">
        <v>110</v>
      </c>
      <c r="F16" s="332" t="s">
        <v>161</v>
      </c>
      <c r="G16" s="115"/>
      <c r="H16" s="120"/>
      <c r="I16" s="332" t="s">
        <v>162</v>
      </c>
      <c r="J16" s="115"/>
      <c r="K16" s="120"/>
      <c r="L16" s="312" t="s">
        <v>163</v>
      </c>
      <c r="M16" s="118"/>
      <c r="N16" s="119"/>
      <c r="O16" s="312" t="s">
        <v>164</v>
      </c>
      <c r="P16" s="118"/>
      <c r="Q16" s="119"/>
      <c r="R16" s="332" t="s">
        <v>165</v>
      </c>
      <c r="S16" s="115"/>
      <c r="T16" s="120"/>
      <c r="U16" s="332" t="s">
        <v>166</v>
      </c>
      <c r="V16" s="115"/>
      <c r="W16" s="120"/>
      <c r="X16" s="333"/>
      <c r="Y16" s="334" t="s">
        <v>109</v>
      </c>
      <c r="Z16" s="337" t="s">
        <v>110</v>
      </c>
      <c r="AA16" s="340" t="s">
        <v>167</v>
      </c>
      <c r="AB16" s="116"/>
      <c r="AC16" s="117"/>
      <c r="AD16" s="340" t="s">
        <v>168</v>
      </c>
      <c r="AE16" s="116"/>
      <c r="AF16" s="117"/>
      <c r="AG16" s="340" t="s">
        <v>169</v>
      </c>
      <c r="AH16" s="116"/>
      <c r="AI16" s="117"/>
      <c r="AJ16" s="340" t="s">
        <v>170</v>
      </c>
      <c r="AK16" s="116"/>
      <c r="AL16" s="116"/>
      <c r="AM16" s="116"/>
      <c r="AN16" s="122"/>
      <c r="AO16" s="122"/>
      <c r="AP16" s="122"/>
      <c r="AQ16" s="122"/>
      <c r="AR16" s="122"/>
      <c r="AS16" s="340" t="s">
        <v>171</v>
      </c>
      <c r="AT16" s="122"/>
      <c r="AU16" s="122"/>
      <c r="AV16" s="340" t="s">
        <v>172</v>
      </c>
      <c r="AW16" s="116"/>
      <c r="AX16" s="117"/>
      <c r="AY16" s="340" t="s">
        <v>173</v>
      </c>
      <c r="AZ16" s="116"/>
      <c r="BA16" s="117"/>
      <c r="BB16" s="333"/>
      <c r="BC16" s="345" t="s">
        <v>109</v>
      </c>
      <c r="BD16" s="345" t="s">
        <v>110</v>
      </c>
      <c r="BE16" s="341"/>
      <c r="BF16" s="337" t="s">
        <v>109</v>
      </c>
      <c r="BG16" s="337" t="s">
        <v>110</v>
      </c>
    </row>
    <row r="17" spans="1:59" ht="45" customHeight="1">
      <c r="A17" s="304"/>
      <c r="B17" s="304"/>
      <c r="C17" s="304"/>
      <c r="D17" s="330"/>
      <c r="E17" s="330"/>
      <c r="F17" s="333"/>
      <c r="G17" s="329" t="s">
        <v>109</v>
      </c>
      <c r="H17" s="329" t="s">
        <v>110</v>
      </c>
      <c r="I17" s="333"/>
      <c r="J17" s="329" t="s">
        <v>109</v>
      </c>
      <c r="K17" s="329" t="s">
        <v>110</v>
      </c>
      <c r="L17" s="311"/>
      <c r="M17" s="329" t="s">
        <v>109</v>
      </c>
      <c r="N17" s="329" t="s">
        <v>110</v>
      </c>
      <c r="O17" s="311"/>
      <c r="P17" s="329" t="s">
        <v>109</v>
      </c>
      <c r="Q17" s="329" t="s">
        <v>110</v>
      </c>
      <c r="R17" s="333"/>
      <c r="S17" s="329" t="s">
        <v>109</v>
      </c>
      <c r="T17" s="329" t="s">
        <v>110</v>
      </c>
      <c r="U17" s="333"/>
      <c r="V17" s="329" t="s">
        <v>109</v>
      </c>
      <c r="W17" s="329" t="s">
        <v>110</v>
      </c>
      <c r="X17" s="333"/>
      <c r="Y17" s="335"/>
      <c r="Z17" s="338"/>
      <c r="AA17" s="341"/>
      <c r="AB17" s="337" t="s">
        <v>109</v>
      </c>
      <c r="AC17" s="337" t="s">
        <v>110</v>
      </c>
      <c r="AD17" s="341"/>
      <c r="AE17" s="337" t="s">
        <v>109</v>
      </c>
      <c r="AF17" s="337" t="s">
        <v>110</v>
      </c>
      <c r="AG17" s="341"/>
      <c r="AH17" s="337" t="s">
        <v>109</v>
      </c>
      <c r="AI17" s="337" t="s">
        <v>110</v>
      </c>
      <c r="AJ17" s="341"/>
      <c r="AK17" s="337" t="s">
        <v>109</v>
      </c>
      <c r="AL17" s="337" t="s">
        <v>110</v>
      </c>
      <c r="AM17" s="340" t="s">
        <v>174</v>
      </c>
      <c r="AN17" s="124"/>
      <c r="AO17" s="125"/>
      <c r="AP17" s="340" t="s">
        <v>175</v>
      </c>
      <c r="AQ17" s="124"/>
      <c r="AR17" s="125"/>
      <c r="AS17" s="341"/>
      <c r="AT17" s="337" t="s">
        <v>109</v>
      </c>
      <c r="AU17" s="337" t="s">
        <v>110</v>
      </c>
      <c r="AV17" s="341"/>
      <c r="AW17" s="337" t="s">
        <v>109</v>
      </c>
      <c r="AX17" s="337" t="s">
        <v>110</v>
      </c>
      <c r="AY17" s="341"/>
      <c r="AZ17" s="337" t="s">
        <v>109</v>
      </c>
      <c r="BA17" s="337" t="s">
        <v>110</v>
      </c>
      <c r="BB17" s="333"/>
      <c r="BC17" s="345"/>
      <c r="BD17" s="345"/>
      <c r="BE17" s="341"/>
      <c r="BF17" s="338"/>
      <c r="BG17" s="338"/>
    </row>
    <row r="18" spans="1:59" ht="45" customHeight="1">
      <c r="A18" s="301"/>
      <c r="B18" s="301"/>
      <c r="C18" s="301"/>
      <c r="D18" s="331"/>
      <c r="E18" s="331"/>
      <c r="F18" s="333"/>
      <c r="G18" s="331"/>
      <c r="H18" s="331"/>
      <c r="I18" s="333"/>
      <c r="J18" s="331"/>
      <c r="K18" s="331"/>
      <c r="L18" s="311"/>
      <c r="M18" s="331"/>
      <c r="N18" s="331"/>
      <c r="O18" s="311"/>
      <c r="P18" s="331"/>
      <c r="Q18" s="331"/>
      <c r="R18" s="333"/>
      <c r="S18" s="331"/>
      <c r="T18" s="331"/>
      <c r="U18" s="333"/>
      <c r="V18" s="331"/>
      <c r="W18" s="331"/>
      <c r="X18" s="333"/>
      <c r="Y18" s="336"/>
      <c r="Z18" s="339"/>
      <c r="AA18" s="342"/>
      <c r="AB18" s="339"/>
      <c r="AC18" s="339"/>
      <c r="AD18" s="342"/>
      <c r="AE18" s="339"/>
      <c r="AF18" s="339"/>
      <c r="AG18" s="342"/>
      <c r="AH18" s="339"/>
      <c r="AI18" s="339"/>
      <c r="AJ18" s="342"/>
      <c r="AK18" s="339"/>
      <c r="AL18" s="339"/>
      <c r="AM18" s="343"/>
      <c r="AN18" s="123" t="s">
        <v>109</v>
      </c>
      <c r="AO18" s="123" t="s">
        <v>110</v>
      </c>
      <c r="AP18" s="343"/>
      <c r="AQ18" s="123" t="s">
        <v>109</v>
      </c>
      <c r="AR18" s="126" t="s">
        <v>110</v>
      </c>
      <c r="AS18" s="342"/>
      <c r="AT18" s="339"/>
      <c r="AU18" s="339"/>
      <c r="AV18" s="342"/>
      <c r="AW18" s="339"/>
      <c r="AX18" s="339"/>
      <c r="AY18" s="342"/>
      <c r="AZ18" s="339"/>
      <c r="BA18" s="339"/>
      <c r="BB18" s="333"/>
      <c r="BC18" s="345"/>
      <c r="BD18" s="345"/>
      <c r="BE18" s="342"/>
      <c r="BF18" s="339"/>
      <c r="BG18" s="339"/>
    </row>
    <row r="19" spans="1:59">
      <c r="A19" s="41" t="s">
        <v>13</v>
      </c>
      <c r="B19" s="41" t="s">
        <v>14</v>
      </c>
      <c r="C19" s="43" t="s">
        <v>15</v>
      </c>
      <c r="D19" s="43" t="s">
        <v>16</v>
      </c>
      <c r="E19" s="43" t="s">
        <v>17</v>
      </c>
      <c r="F19" s="43" t="s">
        <v>18</v>
      </c>
      <c r="G19" s="43" t="s">
        <v>19</v>
      </c>
      <c r="H19" s="43" t="s">
        <v>20</v>
      </c>
      <c r="I19" s="43" t="s">
        <v>21</v>
      </c>
      <c r="J19" s="43" t="s">
        <v>22</v>
      </c>
      <c r="K19" s="43" t="s">
        <v>23</v>
      </c>
      <c r="L19" s="43" t="s">
        <v>24</v>
      </c>
      <c r="M19" s="43" t="s">
        <v>25</v>
      </c>
      <c r="N19" s="43" t="s">
        <v>26</v>
      </c>
      <c r="O19" s="43" t="s">
        <v>27</v>
      </c>
      <c r="P19" s="43" t="s">
        <v>28</v>
      </c>
      <c r="Q19" s="43" t="s">
        <v>29</v>
      </c>
      <c r="R19" s="43" t="s">
        <v>30</v>
      </c>
      <c r="S19" s="43" t="s">
        <v>98</v>
      </c>
      <c r="T19" s="43" t="s">
        <v>99</v>
      </c>
      <c r="U19" s="43" t="s">
        <v>100</v>
      </c>
      <c r="V19" s="43" t="s">
        <v>101</v>
      </c>
      <c r="W19" s="43" t="s">
        <v>102</v>
      </c>
      <c r="X19" s="43" t="s">
        <v>103</v>
      </c>
      <c r="Y19" s="43" t="s">
        <v>112</v>
      </c>
      <c r="Z19" s="43" t="s">
        <v>113</v>
      </c>
      <c r="AA19" s="43" t="s">
        <v>114</v>
      </c>
      <c r="AB19" s="43" t="s">
        <v>115</v>
      </c>
      <c r="AC19" s="43" t="s">
        <v>116</v>
      </c>
      <c r="AD19" s="43" t="s">
        <v>117</v>
      </c>
      <c r="AE19" s="43" t="s">
        <v>118</v>
      </c>
      <c r="AF19" s="43" t="s">
        <v>119</v>
      </c>
      <c r="AG19" s="43" t="s">
        <v>120</v>
      </c>
      <c r="AH19" s="43" t="s">
        <v>121</v>
      </c>
      <c r="AI19" s="43" t="s">
        <v>122</v>
      </c>
      <c r="AJ19" s="43" t="s">
        <v>123</v>
      </c>
      <c r="AK19" s="43" t="s">
        <v>124</v>
      </c>
      <c r="AL19" s="43" t="s">
        <v>125</v>
      </c>
      <c r="AM19" s="43" t="s">
        <v>126</v>
      </c>
      <c r="AN19" s="43" t="s">
        <v>127</v>
      </c>
      <c r="AO19" s="43" t="s">
        <v>128</v>
      </c>
      <c r="AP19" s="43" t="s">
        <v>129</v>
      </c>
      <c r="AQ19" s="43" t="s">
        <v>130</v>
      </c>
      <c r="AR19" s="43" t="s">
        <v>131</v>
      </c>
      <c r="AS19" s="43" t="s">
        <v>132</v>
      </c>
      <c r="AT19" s="43" t="s">
        <v>133</v>
      </c>
      <c r="AU19" s="43" t="s">
        <v>134</v>
      </c>
      <c r="AV19" s="43" t="s">
        <v>135</v>
      </c>
      <c r="AW19" s="43" t="s">
        <v>136</v>
      </c>
      <c r="AX19" s="43" t="s">
        <v>137</v>
      </c>
      <c r="AY19" s="43" t="s">
        <v>138</v>
      </c>
      <c r="AZ19" s="43" t="s">
        <v>139</v>
      </c>
      <c r="BA19" s="43" t="s">
        <v>140</v>
      </c>
      <c r="BB19" s="43" t="s">
        <v>141</v>
      </c>
      <c r="BC19" s="43" t="s">
        <v>142</v>
      </c>
      <c r="BD19" s="43" t="s">
        <v>143</v>
      </c>
      <c r="BE19" s="43" t="s">
        <v>144</v>
      </c>
      <c r="BF19" s="43" t="s">
        <v>145</v>
      </c>
      <c r="BG19" s="43" t="s">
        <v>146</v>
      </c>
    </row>
    <row r="20" spans="1:59">
      <c r="A20" s="45" t="s">
        <v>31</v>
      </c>
      <c r="B20" s="47">
        <v>1</v>
      </c>
      <c r="C20" s="104">
        <f t="shared" ref="C20:C58" si="0">SUM(D20:E20)</f>
        <v>797905</v>
      </c>
      <c r="D20" s="104">
        <f t="shared" ref="D20:D58" si="1">SUM(G20+J20)</f>
        <v>401242</v>
      </c>
      <c r="E20" s="104">
        <f t="shared" ref="E20:E58" si="2">SUM(H20+K20)</f>
        <v>396663</v>
      </c>
      <c r="F20" s="104">
        <f t="shared" ref="F20:F58" si="3">SUM(G20:H20)</f>
        <v>512425</v>
      </c>
      <c r="G20" s="104">
        <f t="shared" ref="G20:K20" si="4">SUM(G21+G27+G34+G42+G46+G56)</f>
        <v>259154</v>
      </c>
      <c r="H20" s="104">
        <f t="shared" si="4"/>
        <v>253271</v>
      </c>
      <c r="I20" s="104">
        <f t="shared" ref="I20:I58" si="5">SUM(J20:K20)</f>
        <v>285480</v>
      </c>
      <c r="J20" s="104">
        <f t="shared" si="4"/>
        <v>142088</v>
      </c>
      <c r="K20" s="104">
        <f t="shared" si="4"/>
        <v>143392</v>
      </c>
      <c r="L20" s="104">
        <f t="shared" ref="L20:L58" si="6">SUM(M20:N20)</f>
        <v>136730</v>
      </c>
      <c r="M20" s="104">
        <f t="shared" ref="M20:Q20" si="7">SUM(M21+M27+M34+M42+M46+M56)</f>
        <v>67812</v>
      </c>
      <c r="N20" s="104">
        <f t="shared" si="7"/>
        <v>68918</v>
      </c>
      <c r="O20" s="104">
        <f t="shared" ref="O20:O58" si="8">SUM(P20:Q20)</f>
        <v>844</v>
      </c>
      <c r="P20" s="104">
        <f t="shared" si="7"/>
        <v>454</v>
      </c>
      <c r="Q20" s="104">
        <f t="shared" si="7"/>
        <v>390</v>
      </c>
      <c r="R20" s="104">
        <f t="shared" ref="R20:R58" si="9">SUM(S20:T20)</f>
        <v>1378</v>
      </c>
      <c r="S20" s="104">
        <f t="shared" ref="S20:W20" si="10">SUM(S21+S27+S34+S42+S46+S56)</f>
        <v>692</v>
      </c>
      <c r="T20" s="104">
        <f t="shared" si="10"/>
        <v>686</v>
      </c>
      <c r="U20" s="104">
        <f t="shared" ref="U20:U58" si="11">SUM(V20:W20)</f>
        <v>23614</v>
      </c>
      <c r="V20" s="104">
        <f t="shared" si="10"/>
        <v>11721</v>
      </c>
      <c r="W20" s="104">
        <f t="shared" si="10"/>
        <v>11893</v>
      </c>
      <c r="X20" s="104">
        <f t="shared" ref="X20:X58" si="12">SUM(Y20:Z20)</f>
        <v>6273</v>
      </c>
      <c r="Y20" s="104">
        <f t="shared" ref="Y20:AC20" si="13">SUM(Y21+Y27+Y34+Y42+Y46+Y56)</f>
        <v>3871</v>
      </c>
      <c r="Z20" s="104">
        <f t="shared" si="13"/>
        <v>2402</v>
      </c>
      <c r="AA20" s="104">
        <f t="shared" ref="AA20:AA58" si="14">SUM(AB20:AC20)</f>
        <v>552</v>
      </c>
      <c r="AB20" s="104">
        <f t="shared" si="13"/>
        <v>306</v>
      </c>
      <c r="AC20" s="104">
        <f t="shared" si="13"/>
        <v>246</v>
      </c>
      <c r="AD20" s="104">
        <f t="shared" ref="AD20:AD58" si="15">SUM(AE20:AF20)</f>
        <v>494</v>
      </c>
      <c r="AE20" s="104">
        <f t="shared" ref="AE20:AI20" si="16">SUM(AE21+AE27+AE34+AE42+AE46+AE56)</f>
        <v>288</v>
      </c>
      <c r="AF20" s="104">
        <f t="shared" si="16"/>
        <v>206</v>
      </c>
      <c r="AG20" s="104">
        <f t="shared" ref="AG20:AG58" si="17">SUM(AH20:AI20)</f>
        <v>399</v>
      </c>
      <c r="AH20" s="104">
        <f t="shared" si="16"/>
        <v>263</v>
      </c>
      <c r="AI20" s="104">
        <f t="shared" si="16"/>
        <v>136</v>
      </c>
      <c r="AJ20" s="104">
        <f t="shared" ref="AJ20:AJ58" si="18">SUM(AK20:AL20)</f>
        <v>1933</v>
      </c>
      <c r="AK20" s="104">
        <f t="shared" ref="AK20:AO20" si="19">SUM(AK21+AK27+AK34+AK42+AK46+AK56)</f>
        <v>1317</v>
      </c>
      <c r="AL20" s="104">
        <f t="shared" si="19"/>
        <v>616</v>
      </c>
      <c r="AM20" s="104">
        <f t="shared" ref="AM20:AM58" si="20">SUM(AN20:AO20)</f>
        <v>1090</v>
      </c>
      <c r="AN20" s="104">
        <f t="shared" si="19"/>
        <v>666</v>
      </c>
      <c r="AO20" s="104">
        <f t="shared" si="19"/>
        <v>424</v>
      </c>
      <c r="AP20" s="104">
        <f t="shared" ref="AP20:AP58" si="21">SUM(AQ20:AR20)</f>
        <v>843</v>
      </c>
      <c r="AQ20" s="104">
        <f t="shared" ref="AQ20:AU20" si="22">SUM(AQ21+AQ27+AQ34+AQ42+AQ46+AQ56)</f>
        <v>651</v>
      </c>
      <c r="AR20" s="104">
        <f t="shared" si="22"/>
        <v>192</v>
      </c>
      <c r="AS20" s="104">
        <f t="shared" ref="AS20:AS58" si="23">SUM(AT20:AU20)</f>
        <v>214</v>
      </c>
      <c r="AT20" s="104">
        <f t="shared" si="22"/>
        <v>138</v>
      </c>
      <c r="AU20" s="104">
        <f t="shared" si="22"/>
        <v>76</v>
      </c>
      <c r="AV20" s="104">
        <f t="shared" ref="AV20:AV58" si="24">SUM(AW20:AX20)</f>
        <v>996</v>
      </c>
      <c r="AW20" s="104">
        <f t="shared" ref="AW20:BA20" si="25">SUM(AW21+AW27+AW34+AW42+AW46+AW56)</f>
        <v>540</v>
      </c>
      <c r="AX20" s="104">
        <f t="shared" si="25"/>
        <v>456</v>
      </c>
      <c r="AY20" s="104">
        <f t="shared" ref="AY20:AY58" si="26">SUM(AZ20:BA20)</f>
        <v>1685</v>
      </c>
      <c r="AZ20" s="104">
        <f t="shared" si="25"/>
        <v>1019</v>
      </c>
      <c r="BA20" s="104">
        <f t="shared" si="25"/>
        <v>666</v>
      </c>
      <c r="BB20" s="104">
        <f t="shared" ref="BB20:BB58" si="27">SUM(BC20:BD20)</f>
        <v>346</v>
      </c>
      <c r="BC20" s="104">
        <f t="shared" ref="BC20:BG20" si="28">SUM(BC21+BC27+BC34+BC42+BC46+BC56)</f>
        <v>189</v>
      </c>
      <c r="BD20" s="104">
        <f t="shared" si="28"/>
        <v>157</v>
      </c>
      <c r="BE20" s="104">
        <f t="shared" ref="BE20:BE58" si="29">SUM(BF20:BG20)</f>
        <v>1396</v>
      </c>
      <c r="BF20" s="104">
        <f t="shared" si="28"/>
        <v>930</v>
      </c>
      <c r="BG20" s="104">
        <f t="shared" si="28"/>
        <v>466</v>
      </c>
    </row>
    <row r="21" spans="1:59">
      <c r="A21" s="45" t="s">
        <v>32</v>
      </c>
      <c r="B21" s="47">
        <v>2</v>
      </c>
      <c r="C21" s="104">
        <f t="shared" si="0"/>
        <v>96235</v>
      </c>
      <c r="D21" s="104">
        <f t="shared" si="1"/>
        <v>48405</v>
      </c>
      <c r="E21" s="104">
        <f t="shared" si="2"/>
        <v>47830</v>
      </c>
      <c r="F21" s="104">
        <f t="shared" si="3"/>
        <v>63635</v>
      </c>
      <c r="G21" s="104">
        <f t="shared" ref="G21:K21" si="30">SUM(G22:G26)</f>
        <v>32103</v>
      </c>
      <c r="H21" s="104">
        <f t="shared" si="30"/>
        <v>31532</v>
      </c>
      <c r="I21" s="104">
        <f t="shared" si="5"/>
        <v>32600</v>
      </c>
      <c r="J21" s="104">
        <f t="shared" si="30"/>
        <v>16302</v>
      </c>
      <c r="K21" s="104">
        <f t="shared" si="30"/>
        <v>16298</v>
      </c>
      <c r="L21" s="104">
        <f t="shared" si="6"/>
        <v>35612</v>
      </c>
      <c r="M21" s="104">
        <f t="shared" ref="M21:Q21" si="31">SUM(M22:M26)</f>
        <v>17737</v>
      </c>
      <c r="N21" s="104">
        <f t="shared" si="31"/>
        <v>17875</v>
      </c>
      <c r="O21" s="104">
        <f t="shared" si="8"/>
        <v>51</v>
      </c>
      <c r="P21" s="104">
        <f t="shared" si="31"/>
        <v>22</v>
      </c>
      <c r="Q21" s="104">
        <f t="shared" si="31"/>
        <v>29</v>
      </c>
      <c r="R21" s="104">
        <f t="shared" si="9"/>
        <v>164</v>
      </c>
      <c r="S21" s="104">
        <f t="shared" ref="S21:W21" si="32">SUM(S22:S26)</f>
        <v>84</v>
      </c>
      <c r="T21" s="104">
        <f t="shared" si="32"/>
        <v>80</v>
      </c>
      <c r="U21" s="104">
        <f t="shared" si="11"/>
        <v>2715</v>
      </c>
      <c r="V21" s="104">
        <f t="shared" si="32"/>
        <v>1349</v>
      </c>
      <c r="W21" s="104">
        <f t="shared" si="32"/>
        <v>1366</v>
      </c>
      <c r="X21" s="104">
        <f t="shared" si="12"/>
        <v>671</v>
      </c>
      <c r="Y21" s="104">
        <f t="shared" ref="Y21:AC21" si="33">SUM(Y22:Y26)</f>
        <v>378</v>
      </c>
      <c r="Z21" s="104">
        <f t="shared" si="33"/>
        <v>293</v>
      </c>
      <c r="AA21" s="104">
        <f t="shared" si="14"/>
        <v>84</v>
      </c>
      <c r="AB21" s="104">
        <f t="shared" si="33"/>
        <v>33</v>
      </c>
      <c r="AC21" s="104">
        <f t="shared" si="33"/>
        <v>51</v>
      </c>
      <c r="AD21" s="104">
        <f t="shared" si="15"/>
        <v>45</v>
      </c>
      <c r="AE21" s="104">
        <f t="shared" ref="AE21:AI21" si="34">SUM(AE22:AE26)</f>
        <v>29</v>
      </c>
      <c r="AF21" s="104">
        <f t="shared" si="34"/>
        <v>16</v>
      </c>
      <c r="AG21" s="104">
        <f t="shared" si="17"/>
        <v>77</v>
      </c>
      <c r="AH21" s="104">
        <f t="shared" si="34"/>
        <v>51</v>
      </c>
      <c r="AI21" s="104">
        <f t="shared" si="34"/>
        <v>26</v>
      </c>
      <c r="AJ21" s="104">
        <f t="shared" si="18"/>
        <v>129</v>
      </c>
      <c r="AK21" s="104">
        <f t="shared" ref="AK21:AK58" si="35">SUM(AN21+AQ21)</f>
        <v>83</v>
      </c>
      <c r="AL21" s="104">
        <f t="shared" ref="AL21:AL58" si="36">SUM(AO21+AR21)</f>
        <v>46</v>
      </c>
      <c r="AM21" s="104">
        <f t="shared" si="20"/>
        <v>101</v>
      </c>
      <c r="AN21" s="104">
        <f t="shared" ref="AN21:AR21" si="37">SUM(AN22:AN26)</f>
        <v>61</v>
      </c>
      <c r="AO21" s="104">
        <f t="shared" si="37"/>
        <v>40</v>
      </c>
      <c r="AP21" s="104">
        <f t="shared" si="21"/>
        <v>28</v>
      </c>
      <c r="AQ21" s="104">
        <f t="shared" si="37"/>
        <v>22</v>
      </c>
      <c r="AR21" s="104">
        <f t="shared" si="37"/>
        <v>6</v>
      </c>
      <c r="AS21" s="104">
        <f t="shared" si="23"/>
        <v>11</v>
      </c>
      <c r="AT21" s="104">
        <f t="shared" ref="AT21:AX21" si="38">SUM(AT22:AT26)</f>
        <v>5</v>
      </c>
      <c r="AU21" s="104">
        <f t="shared" si="38"/>
        <v>6</v>
      </c>
      <c r="AV21" s="104">
        <f t="shared" si="24"/>
        <v>157</v>
      </c>
      <c r="AW21" s="104">
        <f t="shared" si="38"/>
        <v>85</v>
      </c>
      <c r="AX21" s="104">
        <f t="shared" si="38"/>
        <v>72</v>
      </c>
      <c r="AY21" s="104">
        <f t="shared" si="26"/>
        <v>168</v>
      </c>
      <c r="AZ21" s="104">
        <f t="shared" ref="AZ21:BD21" si="39">SUM(AZ22:AZ26)</f>
        <v>92</v>
      </c>
      <c r="BA21" s="104">
        <f t="shared" si="39"/>
        <v>76</v>
      </c>
      <c r="BB21" s="104">
        <f t="shared" si="27"/>
        <v>37</v>
      </c>
      <c r="BC21" s="104">
        <f t="shared" si="39"/>
        <v>21</v>
      </c>
      <c r="BD21" s="104">
        <f t="shared" si="39"/>
        <v>16</v>
      </c>
      <c r="BE21" s="104">
        <f t="shared" si="29"/>
        <v>62</v>
      </c>
      <c r="BF21" s="104">
        <f>SUM(BF22:BF26)</f>
        <v>39</v>
      </c>
      <c r="BG21" s="104">
        <f>SUM(BG22:BG26)</f>
        <v>23</v>
      </c>
    </row>
    <row r="22" spans="1:59">
      <c r="A22" s="46" t="s">
        <v>33</v>
      </c>
      <c r="B22" s="47">
        <v>3</v>
      </c>
      <c r="C22" s="104">
        <f t="shared" si="0"/>
        <v>26989</v>
      </c>
      <c r="D22" s="104">
        <f t="shared" si="1"/>
        <v>13517</v>
      </c>
      <c r="E22" s="104">
        <f t="shared" si="2"/>
        <v>13472</v>
      </c>
      <c r="F22" s="104">
        <f t="shared" si="3"/>
        <v>12200</v>
      </c>
      <c r="G22" s="96">
        <v>6090</v>
      </c>
      <c r="H22" s="96">
        <v>6110</v>
      </c>
      <c r="I22" s="104">
        <f t="shared" si="5"/>
        <v>14789</v>
      </c>
      <c r="J22" s="96">
        <v>7427</v>
      </c>
      <c r="K22" s="96">
        <v>7362</v>
      </c>
      <c r="L22" s="104">
        <f t="shared" si="6"/>
        <v>8617</v>
      </c>
      <c r="M22" s="96">
        <v>4227</v>
      </c>
      <c r="N22" s="96">
        <v>4390</v>
      </c>
      <c r="O22" s="104">
        <f t="shared" si="8"/>
        <v>50</v>
      </c>
      <c r="P22" s="96">
        <v>22</v>
      </c>
      <c r="Q22" s="96">
        <v>28</v>
      </c>
      <c r="R22" s="104">
        <f t="shared" si="9"/>
        <v>62</v>
      </c>
      <c r="S22" s="96">
        <v>30</v>
      </c>
      <c r="T22" s="96">
        <v>32</v>
      </c>
      <c r="U22" s="104">
        <f t="shared" si="11"/>
        <v>684</v>
      </c>
      <c r="V22" s="96">
        <v>331</v>
      </c>
      <c r="W22" s="96">
        <v>353</v>
      </c>
      <c r="X22" s="104">
        <f t="shared" si="12"/>
        <v>197</v>
      </c>
      <c r="Y22" s="96">
        <v>111</v>
      </c>
      <c r="Z22" s="96">
        <v>86</v>
      </c>
      <c r="AA22" s="104">
        <f t="shared" si="14"/>
        <v>11</v>
      </c>
      <c r="AB22" s="96">
        <v>2</v>
      </c>
      <c r="AC22" s="96">
        <v>9</v>
      </c>
      <c r="AD22" s="104">
        <f t="shared" si="15"/>
        <v>12</v>
      </c>
      <c r="AE22" s="96">
        <v>6</v>
      </c>
      <c r="AF22" s="96">
        <v>6</v>
      </c>
      <c r="AG22" s="104">
        <f t="shared" si="17"/>
        <v>31</v>
      </c>
      <c r="AH22" s="96">
        <v>20</v>
      </c>
      <c r="AI22" s="96">
        <v>11</v>
      </c>
      <c r="AJ22" s="104">
        <f t="shared" si="18"/>
        <v>48</v>
      </c>
      <c r="AK22" s="104">
        <f t="shared" si="35"/>
        <v>35</v>
      </c>
      <c r="AL22" s="104">
        <f t="shared" si="36"/>
        <v>13</v>
      </c>
      <c r="AM22" s="104">
        <f t="shared" si="20"/>
        <v>42</v>
      </c>
      <c r="AN22" s="96">
        <v>30</v>
      </c>
      <c r="AO22" s="96">
        <v>12</v>
      </c>
      <c r="AP22" s="104">
        <f t="shared" si="21"/>
        <v>6</v>
      </c>
      <c r="AQ22" s="96">
        <v>5</v>
      </c>
      <c r="AR22" s="96">
        <v>1</v>
      </c>
      <c r="AS22" s="104">
        <f t="shared" si="23"/>
        <v>2</v>
      </c>
      <c r="AT22" s="96">
        <v>2</v>
      </c>
      <c r="AU22" s="96"/>
      <c r="AV22" s="104">
        <f t="shared" si="24"/>
        <v>49</v>
      </c>
      <c r="AW22" s="96">
        <v>21</v>
      </c>
      <c r="AX22" s="96">
        <v>28</v>
      </c>
      <c r="AY22" s="104">
        <f t="shared" si="26"/>
        <v>44</v>
      </c>
      <c r="AZ22" s="96">
        <v>25</v>
      </c>
      <c r="BA22" s="96">
        <v>19</v>
      </c>
      <c r="BB22" s="104">
        <f t="shared" si="27"/>
        <v>17</v>
      </c>
      <c r="BC22" s="96">
        <v>8</v>
      </c>
      <c r="BD22" s="96">
        <v>9</v>
      </c>
      <c r="BE22" s="104">
        <f t="shared" si="29"/>
        <v>24</v>
      </c>
      <c r="BF22" s="96">
        <v>16</v>
      </c>
      <c r="BG22" s="96">
        <v>8</v>
      </c>
    </row>
    <row r="23" spans="1:59">
      <c r="A23" s="46" t="s">
        <v>34</v>
      </c>
      <c r="B23" s="47">
        <v>4</v>
      </c>
      <c r="C23" s="104">
        <f t="shared" si="0"/>
        <v>11827</v>
      </c>
      <c r="D23" s="104">
        <f t="shared" si="1"/>
        <v>5995</v>
      </c>
      <c r="E23" s="104">
        <f t="shared" si="2"/>
        <v>5832</v>
      </c>
      <c r="F23" s="104">
        <f t="shared" si="3"/>
        <v>9260</v>
      </c>
      <c r="G23" s="96">
        <v>4715</v>
      </c>
      <c r="H23" s="96">
        <v>4545</v>
      </c>
      <c r="I23" s="104">
        <f t="shared" si="5"/>
        <v>2567</v>
      </c>
      <c r="J23" s="96">
        <v>1280</v>
      </c>
      <c r="K23" s="96">
        <v>1287</v>
      </c>
      <c r="L23" s="104">
        <f t="shared" si="6"/>
        <v>5315</v>
      </c>
      <c r="M23" s="96">
        <v>2667</v>
      </c>
      <c r="N23" s="96">
        <v>2648</v>
      </c>
      <c r="O23" s="104">
        <f t="shared" si="8"/>
        <v>0</v>
      </c>
      <c r="P23" s="96"/>
      <c r="Q23" s="96"/>
      <c r="R23" s="104">
        <f t="shared" si="9"/>
        <v>23</v>
      </c>
      <c r="S23" s="96">
        <v>12</v>
      </c>
      <c r="T23" s="96">
        <v>11</v>
      </c>
      <c r="U23" s="104">
        <f t="shared" si="11"/>
        <v>371</v>
      </c>
      <c r="V23" s="96">
        <v>178</v>
      </c>
      <c r="W23" s="96">
        <v>193</v>
      </c>
      <c r="X23" s="104">
        <f t="shared" si="12"/>
        <v>88</v>
      </c>
      <c r="Y23" s="96">
        <v>53</v>
      </c>
      <c r="Z23" s="96">
        <v>35</v>
      </c>
      <c r="AA23" s="104">
        <f t="shared" si="14"/>
        <v>9</v>
      </c>
      <c r="AB23" s="96">
        <v>5</v>
      </c>
      <c r="AC23" s="96">
        <v>4</v>
      </c>
      <c r="AD23" s="104">
        <f t="shared" si="15"/>
        <v>1</v>
      </c>
      <c r="AE23" s="96">
        <v>1</v>
      </c>
      <c r="AF23" s="96"/>
      <c r="AG23" s="104">
        <f t="shared" si="17"/>
        <v>11</v>
      </c>
      <c r="AH23" s="96">
        <v>8</v>
      </c>
      <c r="AI23" s="96">
        <v>3</v>
      </c>
      <c r="AJ23" s="104">
        <f t="shared" si="18"/>
        <v>18</v>
      </c>
      <c r="AK23" s="104">
        <f t="shared" si="35"/>
        <v>10</v>
      </c>
      <c r="AL23" s="104">
        <f t="shared" si="36"/>
        <v>8</v>
      </c>
      <c r="AM23" s="104">
        <f t="shared" si="20"/>
        <v>17</v>
      </c>
      <c r="AN23" s="96">
        <v>9</v>
      </c>
      <c r="AO23" s="96">
        <v>8</v>
      </c>
      <c r="AP23" s="104">
        <f t="shared" si="21"/>
        <v>1</v>
      </c>
      <c r="AQ23" s="96">
        <v>1</v>
      </c>
      <c r="AR23" s="96"/>
      <c r="AS23" s="104">
        <f t="shared" si="23"/>
        <v>0</v>
      </c>
      <c r="AT23" s="96"/>
      <c r="AU23" s="96"/>
      <c r="AV23" s="104">
        <f t="shared" si="24"/>
        <v>19</v>
      </c>
      <c r="AW23" s="96">
        <v>11</v>
      </c>
      <c r="AX23" s="96">
        <v>8</v>
      </c>
      <c r="AY23" s="104">
        <f t="shared" si="26"/>
        <v>30</v>
      </c>
      <c r="AZ23" s="96">
        <v>18</v>
      </c>
      <c r="BA23" s="96">
        <v>12</v>
      </c>
      <c r="BB23" s="104">
        <f t="shared" si="27"/>
        <v>1</v>
      </c>
      <c r="BC23" s="96">
        <v>1</v>
      </c>
      <c r="BD23" s="96"/>
      <c r="BE23" s="104">
        <f t="shared" si="29"/>
        <v>8</v>
      </c>
      <c r="BF23" s="96">
        <v>5</v>
      </c>
      <c r="BG23" s="96">
        <v>3</v>
      </c>
    </row>
    <row r="24" spans="1:59">
      <c r="A24" s="46" t="s">
        <v>35</v>
      </c>
      <c r="B24" s="47">
        <v>5</v>
      </c>
      <c r="C24" s="104">
        <f t="shared" si="0"/>
        <v>15683</v>
      </c>
      <c r="D24" s="104">
        <f t="shared" si="1"/>
        <v>7887</v>
      </c>
      <c r="E24" s="104">
        <f t="shared" si="2"/>
        <v>7796</v>
      </c>
      <c r="F24" s="104">
        <f t="shared" si="3"/>
        <v>13729</v>
      </c>
      <c r="G24" s="96">
        <v>6969</v>
      </c>
      <c r="H24" s="96">
        <v>6760</v>
      </c>
      <c r="I24" s="104">
        <f t="shared" si="5"/>
        <v>1954</v>
      </c>
      <c r="J24" s="96">
        <v>918</v>
      </c>
      <c r="K24" s="96">
        <v>1036</v>
      </c>
      <c r="L24" s="104">
        <f t="shared" si="6"/>
        <v>6110</v>
      </c>
      <c r="M24" s="96">
        <v>3060</v>
      </c>
      <c r="N24" s="96">
        <v>3050</v>
      </c>
      <c r="O24" s="104">
        <f t="shared" si="8"/>
        <v>0</v>
      </c>
      <c r="P24" s="96"/>
      <c r="Q24" s="96"/>
      <c r="R24" s="104">
        <f t="shared" si="9"/>
        <v>23</v>
      </c>
      <c r="S24" s="96">
        <v>16</v>
      </c>
      <c r="T24" s="96">
        <v>7</v>
      </c>
      <c r="U24" s="104">
        <f t="shared" si="11"/>
        <v>427</v>
      </c>
      <c r="V24" s="96">
        <v>223</v>
      </c>
      <c r="W24" s="96">
        <v>204</v>
      </c>
      <c r="X24" s="104">
        <f t="shared" si="12"/>
        <v>94</v>
      </c>
      <c r="Y24" s="96">
        <v>52</v>
      </c>
      <c r="Z24" s="96">
        <v>42</v>
      </c>
      <c r="AA24" s="104">
        <f t="shared" si="14"/>
        <v>24</v>
      </c>
      <c r="AB24" s="96">
        <v>6</v>
      </c>
      <c r="AC24" s="96">
        <v>18</v>
      </c>
      <c r="AD24" s="104">
        <f t="shared" si="15"/>
        <v>12</v>
      </c>
      <c r="AE24" s="96">
        <v>10</v>
      </c>
      <c r="AF24" s="96">
        <v>2</v>
      </c>
      <c r="AG24" s="104">
        <f t="shared" si="17"/>
        <v>13</v>
      </c>
      <c r="AH24" s="96">
        <v>8</v>
      </c>
      <c r="AI24" s="96">
        <v>5</v>
      </c>
      <c r="AJ24" s="104">
        <f t="shared" si="18"/>
        <v>12</v>
      </c>
      <c r="AK24" s="104">
        <f t="shared" si="35"/>
        <v>8</v>
      </c>
      <c r="AL24" s="104">
        <f t="shared" si="36"/>
        <v>4</v>
      </c>
      <c r="AM24" s="104">
        <f t="shared" si="20"/>
        <v>8</v>
      </c>
      <c r="AN24" s="96">
        <v>5</v>
      </c>
      <c r="AO24" s="96">
        <v>3</v>
      </c>
      <c r="AP24" s="104">
        <f t="shared" si="21"/>
        <v>4</v>
      </c>
      <c r="AQ24" s="96">
        <v>3</v>
      </c>
      <c r="AR24" s="96">
        <v>1</v>
      </c>
      <c r="AS24" s="104">
        <f t="shared" si="23"/>
        <v>0</v>
      </c>
      <c r="AT24" s="96"/>
      <c r="AU24" s="96"/>
      <c r="AV24" s="104">
        <f t="shared" si="24"/>
        <v>14</v>
      </c>
      <c r="AW24" s="96">
        <v>10</v>
      </c>
      <c r="AX24" s="96">
        <v>4</v>
      </c>
      <c r="AY24" s="104">
        <f t="shared" si="26"/>
        <v>19</v>
      </c>
      <c r="AZ24" s="96">
        <v>10</v>
      </c>
      <c r="BA24" s="96">
        <v>9</v>
      </c>
      <c r="BB24" s="104">
        <f t="shared" si="27"/>
        <v>1</v>
      </c>
      <c r="BC24" s="96">
        <v>1</v>
      </c>
      <c r="BD24" s="96"/>
      <c r="BE24" s="104">
        <f t="shared" si="29"/>
        <v>4</v>
      </c>
      <c r="BF24" s="96">
        <v>2</v>
      </c>
      <c r="BG24" s="96">
        <v>2</v>
      </c>
    </row>
    <row r="25" spans="1:59">
      <c r="A25" s="46" t="s">
        <v>36</v>
      </c>
      <c r="B25" s="47">
        <v>6</v>
      </c>
      <c r="C25" s="104">
        <f t="shared" si="0"/>
        <v>19984</v>
      </c>
      <c r="D25" s="104">
        <f t="shared" si="1"/>
        <v>10078</v>
      </c>
      <c r="E25" s="104">
        <f t="shared" si="2"/>
        <v>9906</v>
      </c>
      <c r="F25" s="104">
        <f t="shared" si="3"/>
        <v>17229</v>
      </c>
      <c r="G25" s="96">
        <v>8678</v>
      </c>
      <c r="H25" s="96">
        <v>8551</v>
      </c>
      <c r="I25" s="104">
        <f t="shared" si="5"/>
        <v>2755</v>
      </c>
      <c r="J25" s="96">
        <v>1400</v>
      </c>
      <c r="K25" s="96">
        <v>1355</v>
      </c>
      <c r="L25" s="104">
        <f t="shared" si="6"/>
        <v>7948</v>
      </c>
      <c r="M25" s="96">
        <v>3951</v>
      </c>
      <c r="N25" s="96">
        <v>3997</v>
      </c>
      <c r="O25" s="104">
        <f t="shared" si="8"/>
        <v>1</v>
      </c>
      <c r="P25" s="96"/>
      <c r="Q25" s="96">
        <v>1</v>
      </c>
      <c r="R25" s="104">
        <f t="shared" si="9"/>
        <v>28</v>
      </c>
      <c r="S25" s="96">
        <v>13</v>
      </c>
      <c r="T25" s="96">
        <v>15</v>
      </c>
      <c r="U25" s="104">
        <f t="shared" si="11"/>
        <v>554</v>
      </c>
      <c r="V25" s="96">
        <v>275</v>
      </c>
      <c r="W25" s="96">
        <v>279</v>
      </c>
      <c r="X25" s="104">
        <f t="shared" si="12"/>
        <v>149</v>
      </c>
      <c r="Y25" s="96">
        <v>83</v>
      </c>
      <c r="Z25" s="96">
        <v>66</v>
      </c>
      <c r="AA25" s="104">
        <f t="shared" si="14"/>
        <v>23</v>
      </c>
      <c r="AB25" s="96">
        <v>12</v>
      </c>
      <c r="AC25" s="96">
        <v>11</v>
      </c>
      <c r="AD25" s="104">
        <f t="shared" si="15"/>
        <v>12</v>
      </c>
      <c r="AE25" s="96">
        <v>10</v>
      </c>
      <c r="AF25" s="96">
        <v>2</v>
      </c>
      <c r="AG25" s="104">
        <f t="shared" si="17"/>
        <v>13</v>
      </c>
      <c r="AH25" s="96">
        <v>8</v>
      </c>
      <c r="AI25" s="96">
        <v>5</v>
      </c>
      <c r="AJ25" s="104">
        <f t="shared" si="18"/>
        <v>17</v>
      </c>
      <c r="AK25" s="104">
        <f t="shared" si="35"/>
        <v>9</v>
      </c>
      <c r="AL25" s="104">
        <f t="shared" si="36"/>
        <v>8</v>
      </c>
      <c r="AM25" s="104">
        <f t="shared" si="20"/>
        <v>11</v>
      </c>
      <c r="AN25" s="96">
        <v>5</v>
      </c>
      <c r="AO25" s="96">
        <v>6</v>
      </c>
      <c r="AP25" s="104">
        <f t="shared" si="21"/>
        <v>6</v>
      </c>
      <c r="AQ25" s="96">
        <v>4</v>
      </c>
      <c r="AR25" s="96">
        <v>2</v>
      </c>
      <c r="AS25" s="104">
        <f t="shared" si="23"/>
        <v>4</v>
      </c>
      <c r="AT25" s="96">
        <v>2</v>
      </c>
      <c r="AU25" s="96">
        <v>2</v>
      </c>
      <c r="AV25" s="104">
        <f t="shared" si="24"/>
        <v>41</v>
      </c>
      <c r="AW25" s="96">
        <v>23</v>
      </c>
      <c r="AX25" s="96">
        <v>18</v>
      </c>
      <c r="AY25" s="104">
        <f t="shared" si="26"/>
        <v>39</v>
      </c>
      <c r="AZ25" s="96">
        <v>19</v>
      </c>
      <c r="BA25" s="96">
        <v>20</v>
      </c>
      <c r="BB25" s="104">
        <f t="shared" si="27"/>
        <v>9</v>
      </c>
      <c r="BC25" s="96">
        <v>7</v>
      </c>
      <c r="BD25" s="96">
        <v>2</v>
      </c>
      <c r="BE25" s="104">
        <f t="shared" si="29"/>
        <v>15</v>
      </c>
      <c r="BF25" s="96">
        <v>8</v>
      </c>
      <c r="BG25" s="96">
        <v>7</v>
      </c>
    </row>
    <row r="26" spans="1:59">
      <c r="A26" s="46" t="s">
        <v>37</v>
      </c>
      <c r="B26" s="47">
        <v>7</v>
      </c>
      <c r="C26" s="104">
        <f t="shared" si="0"/>
        <v>21752</v>
      </c>
      <c r="D26" s="104">
        <f t="shared" si="1"/>
        <v>10928</v>
      </c>
      <c r="E26" s="104">
        <f t="shared" si="2"/>
        <v>10824</v>
      </c>
      <c r="F26" s="104">
        <f t="shared" si="3"/>
        <v>11217</v>
      </c>
      <c r="G26" s="96">
        <v>5651</v>
      </c>
      <c r="H26" s="96">
        <v>5566</v>
      </c>
      <c r="I26" s="104">
        <f t="shared" si="5"/>
        <v>10535</v>
      </c>
      <c r="J26" s="96">
        <v>5277</v>
      </c>
      <c r="K26" s="96">
        <v>5258</v>
      </c>
      <c r="L26" s="104">
        <f t="shared" si="6"/>
        <v>7622</v>
      </c>
      <c r="M26" s="96">
        <v>3832</v>
      </c>
      <c r="N26" s="96">
        <v>3790</v>
      </c>
      <c r="O26" s="104">
        <f t="shared" si="8"/>
        <v>0</v>
      </c>
      <c r="P26" s="96"/>
      <c r="Q26" s="96"/>
      <c r="R26" s="104">
        <f t="shared" si="9"/>
        <v>28</v>
      </c>
      <c r="S26" s="96">
        <v>13</v>
      </c>
      <c r="T26" s="96">
        <v>15</v>
      </c>
      <c r="U26" s="104">
        <f t="shared" si="11"/>
        <v>679</v>
      </c>
      <c r="V26" s="96">
        <v>342</v>
      </c>
      <c r="W26" s="96">
        <v>337</v>
      </c>
      <c r="X26" s="104">
        <f t="shared" si="12"/>
        <v>143</v>
      </c>
      <c r="Y26" s="96">
        <v>79</v>
      </c>
      <c r="Z26" s="96">
        <v>64</v>
      </c>
      <c r="AA26" s="104">
        <f t="shared" si="14"/>
        <v>17</v>
      </c>
      <c r="AB26" s="96">
        <v>8</v>
      </c>
      <c r="AC26" s="96">
        <v>9</v>
      </c>
      <c r="AD26" s="104">
        <f t="shared" si="15"/>
        <v>8</v>
      </c>
      <c r="AE26" s="96">
        <v>2</v>
      </c>
      <c r="AF26" s="96">
        <v>6</v>
      </c>
      <c r="AG26" s="104">
        <f t="shared" si="17"/>
        <v>9</v>
      </c>
      <c r="AH26" s="96">
        <v>7</v>
      </c>
      <c r="AI26" s="96">
        <v>2</v>
      </c>
      <c r="AJ26" s="104">
        <f t="shared" si="18"/>
        <v>34</v>
      </c>
      <c r="AK26" s="104">
        <f t="shared" si="35"/>
        <v>21</v>
      </c>
      <c r="AL26" s="104">
        <f t="shared" si="36"/>
        <v>13</v>
      </c>
      <c r="AM26" s="104">
        <f t="shared" si="20"/>
        <v>23</v>
      </c>
      <c r="AN26" s="96">
        <v>12</v>
      </c>
      <c r="AO26" s="96">
        <v>11</v>
      </c>
      <c r="AP26" s="104">
        <f t="shared" si="21"/>
        <v>11</v>
      </c>
      <c r="AQ26" s="96">
        <v>9</v>
      </c>
      <c r="AR26" s="96">
        <v>2</v>
      </c>
      <c r="AS26" s="104">
        <f t="shared" si="23"/>
        <v>5</v>
      </c>
      <c r="AT26" s="96">
        <v>1</v>
      </c>
      <c r="AU26" s="96">
        <v>4</v>
      </c>
      <c r="AV26" s="104">
        <f t="shared" si="24"/>
        <v>34</v>
      </c>
      <c r="AW26" s="96">
        <v>20</v>
      </c>
      <c r="AX26" s="96">
        <v>14</v>
      </c>
      <c r="AY26" s="104">
        <f t="shared" si="26"/>
        <v>36</v>
      </c>
      <c r="AZ26" s="96">
        <v>20</v>
      </c>
      <c r="BA26" s="96">
        <v>16</v>
      </c>
      <c r="BB26" s="104">
        <f t="shared" si="27"/>
        <v>9</v>
      </c>
      <c r="BC26" s="96">
        <v>4</v>
      </c>
      <c r="BD26" s="96">
        <v>5</v>
      </c>
      <c r="BE26" s="104">
        <f t="shared" si="29"/>
        <v>11</v>
      </c>
      <c r="BF26" s="96">
        <v>8</v>
      </c>
      <c r="BG26" s="96">
        <v>3</v>
      </c>
    </row>
    <row r="27" spans="1:59">
      <c r="A27" s="45" t="s">
        <v>38</v>
      </c>
      <c r="B27" s="47">
        <v>8</v>
      </c>
      <c r="C27" s="104">
        <f t="shared" si="0"/>
        <v>134057</v>
      </c>
      <c r="D27" s="104">
        <f t="shared" si="1"/>
        <v>66990</v>
      </c>
      <c r="E27" s="104">
        <f t="shared" si="2"/>
        <v>67067</v>
      </c>
      <c r="F27" s="104">
        <f t="shared" si="3"/>
        <v>77362</v>
      </c>
      <c r="G27" s="104">
        <f t="shared" ref="G27:K27" si="40">SUM(G28:G33)</f>
        <v>39021</v>
      </c>
      <c r="H27" s="104">
        <f t="shared" si="40"/>
        <v>38341</v>
      </c>
      <c r="I27" s="104">
        <f t="shared" si="5"/>
        <v>56695</v>
      </c>
      <c r="J27" s="104">
        <f t="shared" si="40"/>
        <v>27969</v>
      </c>
      <c r="K27" s="104">
        <f t="shared" si="40"/>
        <v>28726</v>
      </c>
      <c r="L27" s="104">
        <f t="shared" si="6"/>
        <v>49206</v>
      </c>
      <c r="M27" s="104">
        <f t="shared" ref="M27:Q27" si="41">SUM(M28:M33)</f>
        <v>24471</v>
      </c>
      <c r="N27" s="104">
        <f t="shared" si="41"/>
        <v>24735</v>
      </c>
      <c r="O27" s="104">
        <f t="shared" si="8"/>
        <v>10</v>
      </c>
      <c r="P27" s="104">
        <f t="shared" si="41"/>
        <v>3</v>
      </c>
      <c r="Q27" s="104">
        <f t="shared" si="41"/>
        <v>7</v>
      </c>
      <c r="R27" s="104">
        <f t="shared" si="9"/>
        <v>210</v>
      </c>
      <c r="S27" s="104">
        <f t="shared" ref="S27:W27" si="42">SUM(S28:S33)</f>
        <v>107</v>
      </c>
      <c r="T27" s="104">
        <f t="shared" si="42"/>
        <v>103</v>
      </c>
      <c r="U27" s="104">
        <f t="shared" si="11"/>
        <v>3490</v>
      </c>
      <c r="V27" s="104">
        <f t="shared" si="42"/>
        <v>1741</v>
      </c>
      <c r="W27" s="104">
        <f t="shared" si="42"/>
        <v>1749</v>
      </c>
      <c r="X27" s="104">
        <f t="shared" si="12"/>
        <v>1066</v>
      </c>
      <c r="Y27" s="104">
        <f t="shared" ref="Y27:AC27" si="43">SUM(Y28:Y33)</f>
        <v>613</v>
      </c>
      <c r="Z27" s="104">
        <f t="shared" si="43"/>
        <v>453</v>
      </c>
      <c r="AA27" s="104">
        <f t="shared" si="14"/>
        <v>121</v>
      </c>
      <c r="AB27" s="104">
        <f t="shared" si="43"/>
        <v>65</v>
      </c>
      <c r="AC27" s="104">
        <f t="shared" si="43"/>
        <v>56</v>
      </c>
      <c r="AD27" s="104">
        <f t="shared" si="15"/>
        <v>75</v>
      </c>
      <c r="AE27" s="104">
        <f t="shared" ref="AE27:AI27" si="44">SUM(AE28:AE33)</f>
        <v>50</v>
      </c>
      <c r="AF27" s="104">
        <f t="shared" si="44"/>
        <v>25</v>
      </c>
      <c r="AG27" s="104">
        <f t="shared" si="17"/>
        <v>89</v>
      </c>
      <c r="AH27" s="104">
        <f t="shared" si="44"/>
        <v>56</v>
      </c>
      <c r="AI27" s="104">
        <f t="shared" si="44"/>
        <v>33</v>
      </c>
      <c r="AJ27" s="104">
        <f t="shared" si="18"/>
        <v>264</v>
      </c>
      <c r="AK27" s="104">
        <f t="shared" si="35"/>
        <v>160</v>
      </c>
      <c r="AL27" s="104">
        <f t="shared" si="36"/>
        <v>104</v>
      </c>
      <c r="AM27" s="104">
        <f t="shared" si="20"/>
        <v>202</v>
      </c>
      <c r="AN27" s="104">
        <f t="shared" ref="AN27:AR27" si="45">SUM(AN28:AN33)</f>
        <v>119</v>
      </c>
      <c r="AO27" s="104">
        <f t="shared" si="45"/>
        <v>83</v>
      </c>
      <c r="AP27" s="104">
        <f t="shared" si="21"/>
        <v>62</v>
      </c>
      <c r="AQ27" s="104">
        <f t="shared" si="45"/>
        <v>41</v>
      </c>
      <c r="AR27" s="104">
        <f t="shared" si="45"/>
        <v>21</v>
      </c>
      <c r="AS27" s="104">
        <f t="shared" si="23"/>
        <v>11</v>
      </c>
      <c r="AT27" s="104">
        <f t="shared" ref="AT27:AX27" si="46">SUM(AT28:AT33)</f>
        <v>8</v>
      </c>
      <c r="AU27" s="104">
        <f t="shared" si="46"/>
        <v>3</v>
      </c>
      <c r="AV27" s="104">
        <f t="shared" si="24"/>
        <v>184</v>
      </c>
      <c r="AW27" s="104">
        <f t="shared" si="46"/>
        <v>89</v>
      </c>
      <c r="AX27" s="104">
        <f t="shared" si="46"/>
        <v>95</v>
      </c>
      <c r="AY27" s="104">
        <f t="shared" si="26"/>
        <v>322</v>
      </c>
      <c r="AZ27" s="104">
        <f t="shared" ref="AZ27:BD27" si="47">SUM(AZ28:AZ33)</f>
        <v>185</v>
      </c>
      <c r="BA27" s="104">
        <f t="shared" si="47"/>
        <v>137</v>
      </c>
      <c r="BB27" s="104">
        <f t="shared" si="27"/>
        <v>182</v>
      </c>
      <c r="BC27" s="104">
        <f t="shared" si="47"/>
        <v>94</v>
      </c>
      <c r="BD27" s="104">
        <f t="shared" si="47"/>
        <v>88</v>
      </c>
      <c r="BE27" s="104">
        <f t="shared" si="29"/>
        <v>111</v>
      </c>
      <c r="BF27" s="104">
        <f>SUM(BF28:BF33)</f>
        <v>59</v>
      </c>
      <c r="BG27" s="104">
        <f>SUM(BG28:BG33)</f>
        <v>52</v>
      </c>
    </row>
    <row r="28" spans="1:59">
      <c r="A28" s="46" t="s">
        <v>39</v>
      </c>
      <c r="B28" s="47">
        <v>9</v>
      </c>
      <c r="C28" s="104">
        <f t="shared" si="0"/>
        <v>19761</v>
      </c>
      <c r="D28" s="104">
        <f t="shared" si="1"/>
        <v>9859</v>
      </c>
      <c r="E28" s="104">
        <f t="shared" si="2"/>
        <v>9902</v>
      </c>
      <c r="F28" s="104">
        <f t="shared" si="3"/>
        <v>9143</v>
      </c>
      <c r="G28" s="96">
        <v>4529</v>
      </c>
      <c r="H28" s="96">
        <v>4614</v>
      </c>
      <c r="I28" s="104">
        <f t="shared" si="5"/>
        <v>10618</v>
      </c>
      <c r="J28" s="96">
        <v>5330</v>
      </c>
      <c r="K28" s="96">
        <v>5288</v>
      </c>
      <c r="L28" s="104">
        <f t="shared" si="6"/>
        <v>10579</v>
      </c>
      <c r="M28" s="96">
        <v>5298</v>
      </c>
      <c r="N28" s="96">
        <v>5281</v>
      </c>
      <c r="O28" s="104">
        <f t="shared" si="8"/>
        <v>0</v>
      </c>
      <c r="P28" s="96"/>
      <c r="Q28" s="96"/>
      <c r="R28" s="104">
        <f t="shared" si="9"/>
        <v>19</v>
      </c>
      <c r="S28" s="96">
        <v>8</v>
      </c>
      <c r="T28" s="96">
        <v>11</v>
      </c>
      <c r="U28" s="104">
        <f t="shared" si="11"/>
        <v>460</v>
      </c>
      <c r="V28" s="96">
        <v>237</v>
      </c>
      <c r="W28" s="96">
        <v>223</v>
      </c>
      <c r="X28" s="104">
        <f t="shared" si="12"/>
        <v>127</v>
      </c>
      <c r="Y28" s="96">
        <v>76</v>
      </c>
      <c r="Z28" s="96">
        <v>51</v>
      </c>
      <c r="AA28" s="104">
        <f t="shared" si="14"/>
        <v>28</v>
      </c>
      <c r="AB28" s="96">
        <v>14</v>
      </c>
      <c r="AC28" s="96">
        <v>14</v>
      </c>
      <c r="AD28" s="104">
        <f t="shared" si="15"/>
        <v>6</v>
      </c>
      <c r="AE28" s="96">
        <v>3</v>
      </c>
      <c r="AF28" s="96">
        <v>3</v>
      </c>
      <c r="AG28" s="104">
        <f t="shared" si="17"/>
        <v>14</v>
      </c>
      <c r="AH28" s="96">
        <v>6</v>
      </c>
      <c r="AI28" s="96">
        <v>8</v>
      </c>
      <c r="AJ28" s="104">
        <f t="shared" si="18"/>
        <v>16</v>
      </c>
      <c r="AK28" s="104">
        <f t="shared" si="35"/>
        <v>11</v>
      </c>
      <c r="AL28" s="104">
        <f t="shared" si="36"/>
        <v>5</v>
      </c>
      <c r="AM28" s="104">
        <f t="shared" si="20"/>
        <v>12</v>
      </c>
      <c r="AN28" s="96">
        <v>8</v>
      </c>
      <c r="AO28" s="96">
        <v>4</v>
      </c>
      <c r="AP28" s="104">
        <f t="shared" si="21"/>
        <v>4</v>
      </c>
      <c r="AQ28" s="96">
        <v>3</v>
      </c>
      <c r="AR28" s="96">
        <v>1</v>
      </c>
      <c r="AS28" s="104">
        <f t="shared" si="23"/>
        <v>3</v>
      </c>
      <c r="AT28" s="96">
        <v>2</v>
      </c>
      <c r="AU28" s="96">
        <v>1</v>
      </c>
      <c r="AV28" s="104">
        <f t="shared" si="24"/>
        <v>33</v>
      </c>
      <c r="AW28" s="96">
        <v>24</v>
      </c>
      <c r="AX28" s="96">
        <v>9</v>
      </c>
      <c r="AY28" s="104">
        <f t="shared" si="26"/>
        <v>27</v>
      </c>
      <c r="AZ28" s="96">
        <v>16</v>
      </c>
      <c r="BA28" s="96">
        <v>11</v>
      </c>
      <c r="BB28" s="104">
        <f t="shared" si="27"/>
        <v>15</v>
      </c>
      <c r="BC28" s="96">
        <v>9</v>
      </c>
      <c r="BD28" s="96">
        <v>6</v>
      </c>
      <c r="BE28" s="104">
        <f t="shared" si="29"/>
        <v>7</v>
      </c>
      <c r="BF28" s="96">
        <v>4</v>
      </c>
      <c r="BG28" s="96">
        <v>3</v>
      </c>
    </row>
    <row r="29" spans="1:59">
      <c r="A29" s="46" t="s">
        <v>40</v>
      </c>
      <c r="B29" s="47">
        <v>10</v>
      </c>
      <c r="C29" s="104">
        <f t="shared" si="0"/>
        <v>19542</v>
      </c>
      <c r="D29" s="104">
        <f t="shared" si="1"/>
        <v>9611</v>
      </c>
      <c r="E29" s="104">
        <f t="shared" si="2"/>
        <v>9931</v>
      </c>
      <c r="F29" s="104">
        <f t="shared" si="3"/>
        <v>13055</v>
      </c>
      <c r="G29" s="96">
        <v>6490</v>
      </c>
      <c r="H29" s="96">
        <v>6565</v>
      </c>
      <c r="I29" s="104">
        <f t="shared" si="5"/>
        <v>6487</v>
      </c>
      <c r="J29" s="96">
        <v>3121</v>
      </c>
      <c r="K29" s="96">
        <v>3366</v>
      </c>
      <c r="L29" s="104">
        <f t="shared" si="6"/>
        <v>8710</v>
      </c>
      <c r="M29" s="96">
        <v>4271</v>
      </c>
      <c r="N29" s="96">
        <v>4439</v>
      </c>
      <c r="O29" s="104">
        <f t="shared" si="8"/>
        <v>3</v>
      </c>
      <c r="P29" s="96">
        <v>1</v>
      </c>
      <c r="Q29" s="96">
        <v>2</v>
      </c>
      <c r="R29" s="104">
        <f t="shared" si="9"/>
        <v>28</v>
      </c>
      <c r="S29" s="96">
        <v>14</v>
      </c>
      <c r="T29" s="96">
        <v>14</v>
      </c>
      <c r="U29" s="104">
        <f t="shared" si="11"/>
        <v>615</v>
      </c>
      <c r="V29" s="96">
        <v>283</v>
      </c>
      <c r="W29" s="96">
        <v>332</v>
      </c>
      <c r="X29" s="104">
        <f t="shared" si="12"/>
        <v>118</v>
      </c>
      <c r="Y29" s="96">
        <v>65</v>
      </c>
      <c r="Z29" s="96">
        <v>53</v>
      </c>
      <c r="AA29" s="104">
        <f t="shared" si="14"/>
        <v>7</v>
      </c>
      <c r="AB29" s="96">
        <v>5</v>
      </c>
      <c r="AC29" s="96">
        <v>2</v>
      </c>
      <c r="AD29" s="104">
        <f t="shared" si="15"/>
        <v>8</v>
      </c>
      <c r="AE29" s="96">
        <v>6</v>
      </c>
      <c r="AF29" s="96">
        <v>2</v>
      </c>
      <c r="AG29" s="104">
        <f t="shared" si="17"/>
        <v>3</v>
      </c>
      <c r="AH29" s="96">
        <v>3</v>
      </c>
      <c r="AI29" s="96"/>
      <c r="AJ29" s="104">
        <f t="shared" si="18"/>
        <v>35</v>
      </c>
      <c r="AK29" s="104">
        <f t="shared" si="35"/>
        <v>16</v>
      </c>
      <c r="AL29" s="104">
        <f t="shared" si="36"/>
        <v>19</v>
      </c>
      <c r="AM29" s="104">
        <f t="shared" si="20"/>
        <v>27</v>
      </c>
      <c r="AN29" s="96">
        <v>11</v>
      </c>
      <c r="AO29" s="96">
        <v>16</v>
      </c>
      <c r="AP29" s="104">
        <f t="shared" si="21"/>
        <v>8</v>
      </c>
      <c r="AQ29" s="96">
        <v>5</v>
      </c>
      <c r="AR29" s="96">
        <v>3</v>
      </c>
      <c r="AS29" s="104">
        <f t="shared" si="23"/>
        <v>1</v>
      </c>
      <c r="AT29" s="96">
        <v>1</v>
      </c>
      <c r="AU29" s="96"/>
      <c r="AV29" s="104">
        <f t="shared" si="24"/>
        <v>22</v>
      </c>
      <c r="AW29" s="96">
        <v>7</v>
      </c>
      <c r="AX29" s="96">
        <v>15</v>
      </c>
      <c r="AY29" s="104">
        <f t="shared" si="26"/>
        <v>42</v>
      </c>
      <c r="AZ29" s="96">
        <v>27</v>
      </c>
      <c r="BA29" s="96">
        <v>15</v>
      </c>
      <c r="BB29" s="104">
        <f t="shared" si="27"/>
        <v>22</v>
      </c>
      <c r="BC29" s="96">
        <v>9</v>
      </c>
      <c r="BD29" s="96">
        <v>13</v>
      </c>
      <c r="BE29" s="104">
        <f t="shared" si="29"/>
        <v>11</v>
      </c>
      <c r="BF29" s="96">
        <v>4</v>
      </c>
      <c r="BG29" s="96">
        <v>7</v>
      </c>
    </row>
    <row r="30" spans="1:59">
      <c r="A30" s="46" t="s">
        <v>41</v>
      </c>
      <c r="B30" s="47">
        <v>11</v>
      </c>
      <c r="C30" s="104">
        <f t="shared" si="0"/>
        <v>11457</v>
      </c>
      <c r="D30" s="104">
        <f t="shared" si="1"/>
        <v>5822</v>
      </c>
      <c r="E30" s="104">
        <f t="shared" si="2"/>
        <v>5635</v>
      </c>
      <c r="F30" s="104">
        <f t="shared" si="3"/>
        <v>8013</v>
      </c>
      <c r="G30" s="96">
        <v>4155</v>
      </c>
      <c r="H30" s="96">
        <v>3858</v>
      </c>
      <c r="I30" s="104">
        <f t="shared" si="5"/>
        <v>3444</v>
      </c>
      <c r="J30" s="96">
        <v>1667</v>
      </c>
      <c r="K30" s="96">
        <v>1777</v>
      </c>
      <c r="L30" s="104">
        <f t="shared" si="6"/>
        <v>5045</v>
      </c>
      <c r="M30" s="96">
        <v>2573</v>
      </c>
      <c r="N30" s="96">
        <v>2472</v>
      </c>
      <c r="O30" s="104">
        <f t="shared" si="8"/>
        <v>0</v>
      </c>
      <c r="P30" s="96"/>
      <c r="Q30" s="96"/>
      <c r="R30" s="104">
        <f t="shared" si="9"/>
        <v>15</v>
      </c>
      <c r="S30" s="96">
        <v>10</v>
      </c>
      <c r="T30" s="96">
        <v>5</v>
      </c>
      <c r="U30" s="104">
        <f t="shared" si="11"/>
        <v>316</v>
      </c>
      <c r="V30" s="96">
        <v>160</v>
      </c>
      <c r="W30" s="96">
        <v>156</v>
      </c>
      <c r="X30" s="104">
        <f t="shared" si="12"/>
        <v>76</v>
      </c>
      <c r="Y30" s="96">
        <v>48</v>
      </c>
      <c r="Z30" s="96">
        <v>28</v>
      </c>
      <c r="AA30" s="104">
        <f t="shared" si="14"/>
        <v>16</v>
      </c>
      <c r="AB30" s="96">
        <v>10</v>
      </c>
      <c r="AC30" s="96">
        <v>6</v>
      </c>
      <c r="AD30" s="104">
        <f t="shared" si="15"/>
        <v>7</v>
      </c>
      <c r="AE30" s="96">
        <v>4</v>
      </c>
      <c r="AF30" s="96">
        <v>3</v>
      </c>
      <c r="AG30" s="104">
        <f t="shared" si="17"/>
        <v>9</v>
      </c>
      <c r="AH30" s="96">
        <v>6</v>
      </c>
      <c r="AI30" s="96">
        <v>3</v>
      </c>
      <c r="AJ30" s="104">
        <f t="shared" si="18"/>
        <v>14</v>
      </c>
      <c r="AK30" s="104">
        <f t="shared" si="35"/>
        <v>11</v>
      </c>
      <c r="AL30" s="104">
        <f t="shared" si="36"/>
        <v>3</v>
      </c>
      <c r="AM30" s="104">
        <f t="shared" si="20"/>
        <v>11</v>
      </c>
      <c r="AN30" s="96">
        <v>8</v>
      </c>
      <c r="AO30" s="96">
        <v>3</v>
      </c>
      <c r="AP30" s="104">
        <f t="shared" si="21"/>
        <v>3</v>
      </c>
      <c r="AQ30" s="96">
        <v>3</v>
      </c>
      <c r="AR30" s="96"/>
      <c r="AS30" s="104">
        <f t="shared" si="23"/>
        <v>1</v>
      </c>
      <c r="AT30" s="96">
        <v>1</v>
      </c>
      <c r="AU30" s="96"/>
      <c r="AV30" s="104">
        <f t="shared" si="24"/>
        <v>11</v>
      </c>
      <c r="AW30" s="96">
        <v>4</v>
      </c>
      <c r="AX30" s="96">
        <v>7</v>
      </c>
      <c r="AY30" s="104">
        <f t="shared" si="26"/>
        <v>18</v>
      </c>
      <c r="AZ30" s="96">
        <v>12</v>
      </c>
      <c r="BA30" s="96">
        <v>6</v>
      </c>
      <c r="BB30" s="104">
        <f t="shared" si="27"/>
        <v>0</v>
      </c>
      <c r="BC30" s="96"/>
      <c r="BD30" s="96"/>
      <c r="BE30" s="104">
        <f t="shared" si="29"/>
        <v>6</v>
      </c>
      <c r="BF30" s="96">
        <v>5</v>
      </c>
      <c r="BG30" s="96">
        <v>1</v>
      </c>
    </row>
    <row r="31" spans="1:59">
      <c r="A31" s="46" t="s">
        <v>42</v>
      </c>
      <c r="B31" s="47">
        <v>12</v>
      </c>
      <c r="C31" s="104">
        <f t="shared" si="0"/>
        <v>26940</v>
      </c>
      <c r="D31" s="104">
        <f t="shared" si="1"/>
        <v>13559</v>
      </c>
      <c r="E31" s="104">
        <f t="shared" si="2"/>
        <v>13381</v>
      </c>
      <c r="F31" s="104">
        <f t="shared" si="3"/>
        <v>13869</v>
      </c>
      <c r="G31" s="96">
        <v>7155</v>
      </c>
      <c r="H31" s="96">
        <v>6714</v>
      </c>
      <c r="I31" s="104">
        <f t="shared" si="5"/>
        <v>13071</v>
      </c>
      <c r="J31" s="96">
        <v>6404</v>
      </c>
      <c r="K31" s="96">
        <v>6667</v>
      </c>
      <c r="L31" s="104">
        <f t="shared" si="6"/>
        <v>2181</v>
      </c>
      <c r="M31" s="96">
        <v>1073</v>
      </c>
      <c r="N31" s="96">
        <v>1108</v>
      </c>
      <c r="O31" s="104">
        <f t="shared" si="8"/>
        <v>4</v>
      </c>
      <c r="P31" s="96">
        <v>1</v>
      </c>
      <c r="Q31" s="96">
        <v>3</v>
      </c>
      <c r="R31" s="104">
        <f t="shared" si="9"/>
        <v>42</v>
      </c>
      <c r="S31" s="96">
        <v>21</v>
      </c>
      <c r="T31" s="96">
        <v>21</v>
      </c>
      <c r="U31" s="104">
        <f t="shared" si="11"/>
        <v>621</v>
      </c>
      <c r="V31" s="96">
        <v>311</v>
      </c>
      <c r="W31" s="96">
        <v>310</v>
      </c>
      <c r="X31" s="104">
        <f t="shared" si="12"/>
        <v>206</v>
      </c>
      <c r="Y31" s="96">
        <v>120</v>
      </c>
      <c r="Z31" s="96">
        <v>86</v>
      </c>
      <c r="AA31" s="104">
        <f t="shared" si="14"/>
        <v>13</v>
      </c>
      <c r="AB31" s="96">
        <v>8</v>
      </c>
      <c r="AC31" s="96">
        <v>5</v>
      </c>
      <c r="AD31" s="104">
        <f t="shared" si="15"/>
        <v>16</v>
      </c>
      <c r="AE31" s="96">
        <v>11</v>
      </c>
      <c r="AF31" s="96">
        <v>5</v>
      </c>
      <c r="AG31" s="104">
        <f t="shared" si="17"/>
        <v>19</v>
      </c>
      <c r="AH31" s="96">
        <v>13</v>
      </c>
      <c r="AI31" s="96">
        <v>6</v>
      </c>
      <c r="AJ31" s="104">
        <f t="shared" si="18"/>
        <v>68</v>
      </c>
      <c r="AK31" s="104">
        <f t="shared" si="35"/>
        <v>39</v>
      </c>
      <c r="AL31" s="104">
        <f t="shared" si="36"/>
        <v>29</v>
      </c>
      <c r="AM31" s="104">
        <f t="shared" si="20"/>
        <v>40</v>
      </c>
      <c r="AN31" s="96">
        <v>20</v>
      </c>
      <c r="AO31" s="96">
        <v>20</v>
      </c>
      <c r="AP31" s="104">
        <f t="shared" si="21"/>
        <v>28</v>
      </c>
      <c r="AQ31" s="96">
        <v>19</v>
      </c>
      <c r="AR31" s="96">
        <v>9</v>
      </c>
      <c r="AS31" s="104">
        <f t="shared" si="23"/>
        <v>0</v>
      </c>
      <c r="AT31" s="96"/>
      <c r="AU31" s="96"/>
      <c r="AV31" s="104">
        <f t="shared" si="24"/>
        <v>32</v>
      </c>
      <c r="AW31" s="96">
        <v>17</v>
      </c>
      <c r="AX31" s="96">
        <v>15</v>
      </c>
      <c r="AY31" s="104">
        <f t="shared" si="26"/>
        <v>58</v>
      </c>
      <c r="AZ31" s="96">
        <v>32</v>
      </c>
      <c r="BA31" s="96">
        <v>26</v>
      </c>
      <c r="BB31" s="104">
        <f t="shared" si="27"/>
        <v>7</v>
      </c>
      <c r="BC31" s="96">
        <v>3</v>
      </c>
      <c r="BD31" s="96">
        <v>4</v>
      </c>
      <c r="BE31" s="104">
        <f t="shared" si="29"/>
        <v>34</v>
      </c>
      <c r="BF31" s="96">
        <v>16</v>
      </c>
      <c r="BG31" s="96">
        <v>18</v>
      </c>
    </row>
    <row r="32" spans="1:59">
      <c r="A32" s="46" t="s">
        <v>43</v>
      </c>
      <c r="B32" s="47">
        <v>13</v>
      </c>
      <c r="C32" s="104">
        <f t="shared" si="0"/>
        <v>25090</v>
      </c>
      <c r="D32" s="104">
        <f t="shared" si="1"/>
        <v>12443</v>
      </c>
      <c r="E32" s="104">
        <f t="shared" si="2"/>
        <v>12647</v>
      </c>
      <c r="F32" s="104">
        <f t="shared" si="3"/>
        <v>15406</v>
      </c>
      <c r="G32" s="96">
        <v>7712</v>
      </c>
      <c r="H32" s="96">
        <v>7694</v>
      </c>
      <c r="I32" s="104">
        <f t="shared" si="5"/>
        <v>9684</v>
      </c>
      <c r="J32" s="96">
        <v>4731</v>
      </c>
      <c r="K32" s="96">
        <v>4953</v>
      </c>
      <c r="L32" s="104">
        <f t="shared" si="6"/>
        <v>9893</v>
      </c>
      <c r="M32" s="96">
        <v>4843</v>
      </c>
      <c r="N32" s="96">
        <v>5050</v>
      </c>
      <c r="O32" s="104">
        <f t="shared" si="8"/>
        <v>0</v>
      </c>
      <c r="P32" s="96"/>
      <c r="Q32" s="96"/>
      <c r="R32" s="104">
        <f t="shared" si="9"/>
        <v>50</v>
      </c>
      <c r="S32" s="96">
        <v>23</v>
      </c>
      <c r="T32" s="96">
        <v>27</v>
      </c>
      <c r="U32" s="104">
        <f t="shared" si="11"/>
        <v>701</v>
      </c>
      <c r="V32" s="96">
        <v>352</v>
      </c>
      <c r="W32" s="96">
        <v>349</v>
      </c>
      <c r="X32" s="104">
        <f t="shared" si="12"/>
        <v>230</v>
      </c>
      <c r="Y32" s="96">
        <v>116</v>
      </c>
      <c r="Z32" s="96">
        <v>114</v>
      </c>
      <c r="AA32" s="104">
        <f t="shared" si="14"/>
        <v>21</v>
      </c>
      <c r="AB32" s="96">
        <v>12</v>
      </c>
      <c r="AC32" s="96">
        <v>9</v>
      </c>
      <c r="AD32" s="104">
        <f t="shared" si="15"/>
        <v>20</v>
      </c>
      <c r="AE32" s="96">
        <v>13</v>
      </c>
      <c r="AF32" s="96">
        <v>7</v>
      </c>
      <c r="AG32" s="104">
        <f t="shared" si="17"/>
        <v>12</v>
      </c>
      <c r="AH32" s="96">
        <v>7</v>
      </c>
      <c r="AI32" s="96">
        <v>5</v>
      </c>
      <c r="AJ32" s="104">
        <f t="shared" si="18"/>
        <v>49</v>
      </c>
      <c r="AK32" s="104">
        <f t="shared" si="35"/>
        <v>29</v>
      </c>
      <c r="AL32" s="104">
        <f t="shared" si="36"/>
        <v>20</v>
      </c>
      <c r="AM32" s="104">
        <f t="shared" si="20"/>
        <v>40</v>
      </c>
      <c r="AN32" s="96">
        <v>25</v>
      </c>
      <c r="AO32" s="96">
        <v>15</v>
      </c>
      <c r="AP32" s="104">
        <f t="shared" si="21"/>
        <v>9</v>
      </c>
      <c r="AQ32" s="96">
        <v>4</v>
      </c>
      <c r="AR32" s="96">
        <v>5</v>
      </c>
      <c r="AS32" s="104">
        <f t="shared" si="23"/>
        <v>5</v>
      </c>
      <c r="AT32" s="96">
        <v>3</v>
      </c>
      <c r="AU32" s="96">
        <v>2</v>
      </c>
      <c r="AV32" s="104">
        <f t="shared" si="24"/>
        <v>46</v>
      </c>
      <c r="AW32" s="96">
        <v>15</v>
      </c>
      <c r="AX32" s="96">
        <v>31</v>
      </c>
      <c r="AY32" s="104">
        <f t="shared" si="26"/>
        <v>77</v>
      </c>
      <c r="AZ32" s="96">
        <v>37</v>
      </c>
      <c r="BA32" s="96">
        <v>40</v>
      </c>
      <c r="BB32" s="104">
        <f t="shared" si="27"/>
        <v>53</v>
      </c>
      <c r="BC32" s="96">
        <v>27</v>
      </c>
      <c r="BD32" s="96">
        <v>26</v>
      </c>
      <c r="BE32" s="104">
        <f t="shared" si="29"/>
        <v>25</v>
      </c>
      <c r="BF32" s="96">
        <v>16</v>
      </c>
      <c r="BG32" s="96">
        <v>9</v>
      </c>
    </row>
    <row r="33" spans="1:59">
      <c r="A33" s="46" t="s">
        <v>44</v>
      </c>
      <c r="B33" s="47">
        <v>14</v>
      </c>
      <c r="C33" s="104">
        <f t="shared" si="0"/>
        <v>31267</v>
      </c>
      <c r="D33" s="104">
        <f t="shared" si="1"/>
        <v>15696</v>
      </c>
      <c r="E33" s="104">
        <f t="shared" si="2"/>
        <v>15571</v>
      </c>
      <c r="F33" s="104">
        <f t="shared" si="3"/>
        <v>17876</v>
      </c>
      <c r="G33" s="96">
        <v>8980</v>
      </c>
      <c r="H33" s="96">
        <v>8896</v>
      </c>
      <c r="I33" s="104">
        <f t="shared" si="5"/>
        <v>13391</v>
      </c>
      <c r="J33" s="96">
        <v>6716</v>
      </c>
      <c r="K33" s="96">
        <v>6675</v>
      </c>
      <c r="L33" s="104">
        <f t="shared" si="6"/>
        <v>12798</v>
      </c>
      <c r="M33" s="96">
        <v>6413</v>
      </c>
      <c r="N33" s="96">
        <v>6385</v>
      </c>
      <c r="O33" s="104">
        <f t="shared" si="8"/>
        <v>3</v>
      </c>
      <c r="P33" s="96">
        <v>1</v>
      </c>
      <c r="Q33" s="96">
        <v>2</v>
      </c>
      <c r="R33" s="104">
        <f t="shared" si="9"/>
        <v>56</v>
      </c>
      <c r="S33" s="96">
        <v>31</v>
      </c>
      <c r="T33" s="96">
        <v>25</v>
      </c>
      <c r="U33" s="104">
        <f t="shared" si="11"/>
        <v>777</v>
      </c>
      <c r="V33" s="96">
        <v>398</v>
      </c>
      <c r="W33" s="96">
        <v>379</v>
      </c>
      <c r="X33" s="104">
        <f t="shared" si="12"/>
        <v>309</v>
      </c>
      <c r="Y33" s="96">
        <v>188</v>
      </c>
      <c r="Z33" s="96">
        <v>121</v>
      </c>
      <c r="AA33" s="104">
        <f t="shared" si="14"/>
        <v>36</v>
      </c>
      <c r="AB33" s="96">
        <v>16</v>
      </c>
      <c r="AC33" s="96">
        <v>20</v>
      </c>
      <c r="AD33" s="104">
        <f t="shared" si="15"/>
        <v>18</v>
      </c>
      <c r="AE33" s="96">
        <v>13</v>
      </c>
      <c r="AF33" s="96">
        <v>5</v>
      </c>
      <c r="AG33" s="104">
        <f t="shared" si="17"/>
        <v>32</v>
      </c>
      <c r="AH33" s="96">
        <v>21</v>
      </c>
      <c r="AI33" s="96">
        <v>11</v>
      </c>
      <c r="AJ33" s="104">
        <f t="shared" si="18"/>
        <v>82</v>
      </c>
      <c r="AK33" s="104">
        <f t="shared" si="35"/>
        <v>54</v>
      </c>
      <c r="AL33" s="104">
        <f t="shared" si="36"/>
        <v>28</v>
      </c>
      <c r="AM33" s="104">
        <f t="shared" si="20"/>
        <v>72</v>
      </c>
      <c r="AN33" s="96">
        <v>47</v>
      </c>
      <c r="AO33" s="96">
        <v>25</v>
      </c>
      <c r="AP33" s="104">
        <f t="shared" si="21"/>
        <v>10</v>
      </c>
      <c r="AQ33" s="96">
        <v>7</v>
      </c>
      <c r="AR33" s="96">
        <v>3</v>
      </c>
      <c r="AS33" s="104">
        <f t="shared" si="23"/>
        <v>1</v>
      </c>
      <c r="AT33" s="96">
        <v>1</v>
      </c>
      <c r="AU33" s="96"/>
      <c r="AV33" s="104">
        <f t="shared" si="24"/>
        <v>40</v>
      </c>
      <c r="AW33" s="96">
        <v>22</v>
      </c>
      <c r="AX33" s="96">
        <v>18</v>
      </c>
      <c r="AY33" s="104">
        <f t="shared" si="26"/>
        <v>100</v>
      </c>
      <c r="AZ33" s="96">
        <v>61</v>
      </c>
      <c r="BA33" s="96">
        <v>39</v>
      </c>
      <c r="BB33" s="104">
        <f t="shared" si="27"/>
        <v>85</v>
      </c>
      <c r="BC33" s="96">
        <v>46</v>
      </c>
      <c r="BD33" s="96">
        <v>39</v>
      </c>
      <c r="BE33" s="104">
        <f t="shared" si="29"/>
        <v>28</v>
      </c>
      <c r="BF33" s="96">
        <v>14</v>
      </c>
      <c r="BG33" s="96">
        <v>14</v>
      </c>
    </row>
    <row r="34" spans="1:59">
      <c r="A34" s="45" t="s">
        <v>45</v>
      </c>
      <c r="B34" s="47">
        <v>15</v>
      </c>
      <c r="C34" s="104">
        <f t="shared" si="0"/>
        <v>116612</v>
      </c>
      <c r="D34" s="104">
        <f t="shared" si="1"/>
        <v>58742</v>
      </c>
      <c r="E34" s="104">
        <f t="shared" si="2"/>
        <v>57870</v>
      </c>
      <c r="F34" s="104">
        <f t="shared" si="3"/>
        <v>81262</v>
      </c>
      <c r="G34" s="104">
        <f t="shared" ref="G34:K34" si="48">SUM(G35:G41)</f>
        <v>41160</v>
      </c>
      <c r="H34" s="104">
        <f t="shared" si="48"/>
        <v>40102</v>
      </c>
      <c r="I34" s="104">
        <f t="shared" si="5"/>
        <v>35350</v>
      </c>
      <c r="J34" s="104">
        <f t="shared" si="48"/>
        <v>17582</v>
      </c>
      <c r="K34" s="104">
        <f t="shared" si="48"/>
        <v>17768</v>
      </c>
      <c r="L34" s="104">
        <f t="shared" si="6"/>
        <v>23540</v>
      </c>
      <c r="M34" s="104">
        <f t="shared" ref="M34:Q34" si="49">SUM(M35:M41)</f>
        <v>11750</v>
      </c>
      <c r="N34" s="104">
        <f t="shared" si="49"/>
        <v>11790</v>
      </c>
      <c r="O34" s="104">
        <f t="shared" si="8"/>
        <v>32</v>
      </c>
      <c r="P34" s="104">
        <f t="shared" si="49"/>
        <v>16</v>
      </c>
      <c r="Q34" s="104">
        <f t="shared" si="49"/>
        <v>16</v>
      </c>
      <c r="R34" s="104">
        <f t="shared" si="9"/>
        <v>192</v>
      </c>
      <c r="S34" s="104">
        <f t="shared" ref="S34:W34" si="50">SUM(S35:S41)</f>
        <v>110</v>
      </c>
      <c r="T34" s="104">
        <f t="shared" si="50"/>
        <v>82</v>
      </c>
      <c r="U34" s="104">
        <f t="shared" si="11"/>
        <v>3451</v>
      </c>
      <c r="V34" s="104">
        <f t="shared" si="50"/>
        <v>1726</v>
      </c>
      <c r="W34" s="104">
        <f t="shared" si="50"/>
        <v>1725</v>
      </c>
      <c r="X34" s="104">
        <f t="shared" si="12"/>
        <v>899</v>
      </c>
      <c r="Y34" s="104">
        <f t="shared" ref="Y34:AC34" si="51">SUM(Y35:Y41)</f>
        <v>547</v>
      </c>
      <c r="Z34" s="104">
        <f t="shared" si="51"/>
        <v>352</v>
      </c>
      <c r="AA34" s="104">
        <f t="shared" si="14"/>
        <v>73</v>
      </c>
      <c r="AB34" s="104">
        <f t="shared" si="51"/>
        <v>35</v>
      </c>
      <c r="AC34" s="104">
        <f t="shared" si="51"/>
        <v>38</v>
      </c>
      <c r="AD34" s="104">
        <f t="shared" si="15"/>
        <v>51</v>
      </c>
      <c r="AE34" s="104">
        <f t="shared" ref="AE34:AI34" si="52">SUM(AE35:AE41)</f>
        <v>27</v>
      </c>
      <c r="AF34" s="104">
        <f t="shared" si="52"/>
        <v>24</v>
      </c>
      <c r="AG34" s="104">
        <f t="shared" si="17"/>
        <v>42</v>
      </c>
      <c r="AH34" s="104">
        <f t="shared" si="52"/>
        <v>24</v>
      </c>
      <c r="AI34" s="104">
        <f t="shared" si="52"/>
        <v>18</v>
      </c>
      <c r="AJ34" s="104">
        <f t="shared" si="18"/>
        <v>264</v>
      </c>
      <c r="AK34" s="104">
        <f t="shared" si="35"/>
        <v>170</v>
      </c>
      <c r="AL34" s="104">
        <f t="shared" si="36"/>
        <v>94</v>
      </c>
      <c r="AM34" s="104">
        <f t="shared" si="20"/>
        <v>179</v>
      </c>
      <c r="AN34" s="104">
        <f t="shared" ref="AN34:AR34" si="53">SUM(AN35:AN41)</f>
        <v>106</v>
      </c>
      <c r="AO34" s="104">
        <f t="shared" si="53"/>
        <v>73</v>
      </c>
      <c r="AP34" s="104">
        <f t="shared" si="21"/>
        <v>85</v>
      </c>
      <c r="AQ34" s="104">
        <f t="shared" si="53"/>
        <v>64</v>
      </c>
      <c r="AR34" s="104">
        <f t="shared" si="53"/>
        <v>21</v>
      </c>
      <c r="AS34" s="104">
        <f t="shared" si="23"/>
        <v>33</v>
      </c>
      <c r="AT34" s="104">
        <f t="shared" ref="AT34:AX34" si="54">SUM(AT35:AT41)</f>
        <v>18</v>
      </c>
      <c r="AU34" s="104">
        <f t="shared" si="54"/>
        <v>15</v>
      </c>
      <c r="AV34" s="104">
        <f t="shared" si="24"/>
        <v>177</v>
      </c>
      <c r="AW34" s="104">
        <f t="shared" si="54"/>
        <v>101</v>
      </c>
      <c r="AX34" s="104">
        <f t="shared" si="54"/>
        <v>76</v>
      </c>
      <c r="AY34" s="104">
        <f t="shared" si="26"/>
        <v>259</v>
      </c>
      <c r="AZ34" s="104">
        <f t="shared" ref="AZ34:BD34" si="55">SUM(AZ35:AZ41)</f>
        <v>172</v>
      </c>
      <c r="BA34" s="104">
        <f t="shared" si="55"/>
        <v>87</v>
      </c>
      <c r="BB34" s="104">
        <f t="shared" si="27"/>
        <v>93</v>
      </c>
      <c r="BC34" s="104">
        <f t="shared" si="55"/>
        <v>55</v>
      </c>
      <c r="BD34" s="104">
        <f t="shared" si="55"/>
        <v>38</v>
      </c>
      <c r="BE34" s="104">
        <f t="shared" si="29"/>
        <v>184</v>
      </c>
      <c r="BF34" s="104">
        <f>SUM(BF35:BF41)</f>
        <v>127</v>
      </c>
      <c r="BG34" s="104">
        <f>SUM(BG35:BG41)</f>
        <v>57</v>
      </c>
    </row>
    <row r="35" spans="1:59">
      <c r="A35" s="46" t="s">
        <v>46</v>
      </c>
      <c r="B35" s="47">
        <v>16</v>
      </c>
      <c r="C35" s="104">
        <f t="shared" si="0"/>
        <v>4517</v>
      </c>
      <c r="D35" s="104">
        <f t="shared" si="1"/>
        <v>2255</v>
      </c>
      <c r="E35" s="104">
        <f t="shared" si="2"/>
        <v>2262</v>
      </c>
      <c r="F35" s="104">
        <f t="shared" si="3"/>
        <v>3474</v>
      </c>
      <c r="G35" s="96">
        <v>1755</v>
      </c>
      <c r="H35" s="96">
        <v>1719</v>
      </c>
      <c r="I35" s="104">
        <f t="shared" si="5"/>
        <v>1043</v>
      </c>
      <c r="J35" s="96">
        <v>500</v>
      </c>
      <c r="K35" s="96">
        <v>543</v>
      </c>
      <c r="L35" s="104">
        <f t="shared" si="6"/>
        <v>888</v>
      </c>
      <c r="M35" s="96">
        <v>422</v>
      </c>
      <c r="N35" s="96">
        <v>466</v>
      </c>
      <c r="O35" s="104">
        <f t="shared" si="8"/>
        <v>2</v>
      </c>
      <c r="P35" s="96">
        <v>2</v>
      </c>
      <c r="Q35" s="96"/>
      <c r="R35" s="104">
        <f t="shared" si="9"/>
        <v>12</v>
      </c>
      <c r="S35" s="96">
        <v>7</v>
      </c>
      <c r="T35" s="96">
        <v>5</v>
      </c>
      <c r="U35" s="104">
        <f t="shared" si="11"/>
        <v>132</v>
      </c>
      <c r="V35" s="96">
        <v>64</v>
      </c>
      <c r="W35" s="96">
        <v>68</v>
      </c>
      <c r="X35" s="104">
        <f t="shared" si="12"/>
        <v>49</v>
      </c>
      <c r="Y35" s="96">
        <v>35</v>
      </c>
      <c r="Z35" s="96">
        <v>14</v>
      </c>
      <c r="AA35" s="104">
        <f t="shared" si="14"/>
        <v>3</v>
      </c>
      <c r="AB35" s="96">
        <v>1</v>
      </c>
      <c r="AC35" s="96">
        <v>2</v>
      </c>
      <c r="AD35" s="104">
        <f t="shared" si="15"/>
        <v>3</v>
      </c>
      <c r="AE35" s="96">
        <v>2</v>
      </c>
      <c r="AF35" s="96">
        <v>1</v>
      </c>
      <c r="AG35" s="104">
        <f t="shared" si="17"/>
        <v>2</v>
      </c>
      <c r="AH35" s="96">
        <v>2</v>
      </c>
      <c r="AI35" s="96"/>
      <c r="AJ35" s="104">
        <f t="shared" si="18"/>
        <v>10</v>
      </c>
      <c r="AK35" s="104">
        <f t="shared" si="35"/>
        <v>6</v>
      </c>
      <c r="AL35" s="104">
        <f t="shared" si="36"/>
        <v>4</v>
      </c>
      <c r="AM35" s="104">
        <f t="shared" si="20"/>
        <v>5</v>
      </c>
      <c r="AN35" s="96">
        <v>2</v>
      </c>
      <c r="AO35" s="96">
        <v>3</v>
      </c>
      <c r="AP35" s="104">
        <f t="shared" si="21"/>
        <v>5</v>
      </c>
      <c r="AQ35" s="96">
        <v>4</v>
      </c>
      <c r="AR35" s="96">
        <v>1</v>
      </c>
      <c r="AS35" s="104">
        <f t="shared" si="23"/>
        <v>2</v>
      </c>
      <c r="AT35" s="96">
        <v>2</v>
      </c>
      <c r="AU35" s="96"/>
      <c r="AV35" s="104">
        <f t="shared" si="24"/>
        <v>6</v>
      </c>
      <c r="AW35" s="96">
        <v>4</v>
      </c>
      <c r="AX35" s="96">
        <v>2</v>
      </c>
      <c r="AY35" s="104">
        <f t="shared" si="26"/>
        <v>23</v>
      </c>
      <c r="AZ35" s="96">
        <v>18</v>
      </c>
      <c r="BA35" s="96">
        <v>5</v>
      </c>
      <c r="BB35" s="104">
        <f t="shared" si="27"/>
        <v>4</v>
      </c>
      <c r="BC35" s="96">
        <v>3</v>
      </c>
      <c r="BD35" s="96">
        <v>1</v>
      </c>
      <c r="BE35" s="104">
        <f t="shared" si="29"/>
        <v>21</v>
      </c>
      <c r="BF35" s="96">
        <v>15</v>
      </c>
      <c r="BG35" s="96">
        <v>6</v>
      </c>
    </row>
    <row r="36" spans="1:59">
      <c r="A36" s="46" t="s">
        <v>47</v>
      </c>
      <c r="B36" s="47">
        <v>17</v>
      </c>
      <c r="C36" s="104">
        <f t="shared" si="0"/>
        <v>27205</v>
      </c>
      <c r="D36" s="104">
        <f t="shared" si="1"/>
        <v>13563</v>
      </c>
      <c r="E36" s="104">
        <f t="shared" si="2"/>
        <v>13642</v>
      </c>
      <c r="F36" s="104">
        <f t="shared" si="3"/>
        <v>14789</v>
      </c>
      <c r="G36" s="96">
        <v>7438</v>
      </c>
      <c r="H36" s="96">
        <v>7351</v>
      </c>
      <c r="I36" s="104">
        <f t="shared" si="5"/>
        <v>12416</v>
      </c>
      <c r="J36" s="96">
        <v>6125</v>
      </c>
      <c r="K36" s="96">
        <v>6291</v>
      </c>
      <c r="L36" s="104">
        <f t="shared" si="6"/>
        <v>2115</v>
      </c>
      <c r="M36" s="96">
        <v>1010</v>
      </c>
      <c r="N36" s="96">
        <v>1105</v>
      </c>
      <c r="O36" s="104">
        <f t="shared" si="8"/>
        <v>13</v>
      </c>
      <c r="P36" s="96">
        <v>5</v>
      </c>
      <c r="Q36" s="96">
        <v>8</v>
      </c>
      <c r="R36" s="104">
        <f t="shared" si="9"/>
        <v>46</v>
      </c>
      <c r="S36" s="96">
        <v>25</v>
      </c>
      <c r="T36" s="96">
        <v>21</v>
      </c>
      <c r="U36" s="104">
        <f t="shared" si="11"/>
        <v>687</v>
      </c>
      <c r="V36" s="96">
        <v>361</v>
      </c>
      <c r="W36" s="96">
        <v>326</v>
      </c>
      <c r="X36" s="104">
        <f t="shared" si="12"/>
        <v>275</v>
      </c>
      <c r="Y36" s="96">
        <v>171</v>
      </c>
      <c r="Z36" s="96">
        <v>104</v>
      </c>
      <c r="AA36" s="104">
        <f t="shared" si="14"/>
        <v>20</v>
      </c>
      <c r="AB36" s="96">
        <v>8</v>
      </c>
      <c r="AC36" s="96">
        <v>12</v>
      </c>
      <c r="AD36" s="104">
        <f t="shared" si="15"/>
        <v>17</v>
      </c>
      <c r="AE36" s="96">
        <v>10</v>
      </c>
      <c r="AF36" s="96">
        <v>7</v>
      </c>
      <c r="AG36" s="104">
        <f t="shared" si="17"/>
        <v>20</v>
      </c>
      <c r="AH36" s="96">
        <v>13</v>
      </c>
      <c r="AI36" s="96">
        <v>7</v>
      </c>
      <c r="AJ36" s="104">
        <f t="shared" si="18"/>
        <v>98</v>
      </c>
      <c r="AK36" s="104">
        <f t="shared" si="35"/>
        <v>62</v>
      </c>
      <c r="AL36" s="104">
        <f t="shared" si="36"/>
        <v>36</v>
      </c>
      <c r="AM36" s="104">
        <f t="shared" si="20"/>
        <v>56</v>
      </c>
      <c r="AN36" s="96">
        <v>33</v>
      </c>
      <c r="AO36" s="96">
        <v>23</v>
      </c>
      <c r="AP36" s="104">
        <f t="shared" si="21"/>
        <v>42</v>
      </c>
      <c r="AQ36" s="96">
        <v>29</v>
      </c>
      <c r="AR36" s="96">
        <v>13</v>
      </c>
      <c r="AS36" s="104">
        <f t="shared" si="23"/>
        <v>10</v>
      </c>
      <c r="AT36" s="96">
        <v>8</v>
      </c>
      <c r="AU36" s="96">
        <v>2</v>
      </c>
      <c r="AV36" s="104">
        <f t="shared" si="24"/>
        <v>55</v>
      </c>
      <c r="AW36" s="96">
        <v>30</v>
      </c>
      <c r="AX36" s="96">
        <v>25</v>
      </c>
      <c r="AY36" s="104">
        <f t="shared" si="26"/>
        <v>55</v>
      </c>
      <c r="AZ36" s="96">
        <v>40</v>
      </c>
      <c r="BA36" s="96">
        <v>15</v>
      </c>
      <c r="BB36" s="104">
        <f t="shared" si="27"/>
        <v>62</v>
      </c>
      <c r="BC36" s="96">
        <v>35</v>
      </c>
      <c r="BD36" s="96">
        <v>27</v>
      </c>
      <c r="BE36" s="104">
        <f t="shared" si="29"/>
        <v>35</v>
      </c>
      <c r="BF36" s="96">
        <v>28</v>
      </c>
      <c r="BG36" s="96">
        <v>7</v>
      </c>
    </row>
    <row r="37" spans="1:59">
      <c r="A37" s="46" t="s">
        <v>48</v>
      </c>
      <c r="B37" s="47">
        <v>18</v>
      </c>
      <c r="C37" s="104">
        <f t="shared" si="0"/>
        <v>16157</v>
      </c>
      <c r="D37" s="104">
        <f t="shared" si="1"/>
        <v>8151</v>
      </c>
      <c r="E37" s="104">
        <f t="shared" si="2"/>
        <v>8006</v>
      </c>
      <c r="F37" s="104">
        <f t="shared" si="3"/>
        <v>12423</v>
      </c>
      <c r="G37" s="96">
        <v>6331</v>
      </c>
      <c r="H37" s="96">
        <v>6092</v>
      </c>
      <c r="I37" s="104">
        <f t="shared" si="5"/>
        <v>3734</v>
      </c>
      <c r="J37" s="96">
        <v>1820</v>
      </c>
      <c r="K37" s="96">
        <v>1914</v>
      </c>
      <c r="L37" s="104">
        <f t="shared" si="6"/>
        <v>3133</v>
      </c>
      <c r="M37" s="96">
        <v>1594</v>
      </c>
      <c r="N37" s="96">
        <v>1539</v>
      </c>
      <c r="O37" s="104">
        <f t="shared" si="8"/>
        <v>2</v>
      </c>
      <c r="P37" s="96">
        <v>1</v>
      </c>
      <c r="Q37" s="96">
        <v>1</v>
      </c>
      <c r="R37" s="104">
        <f t="shared" si="9"/>
        <v>23</v>
      </c>
      <c r="S37" s="96">
        <v>16</v>
      </c>
      <c r="T37" s="96">
        <v>7</v>
      </c>
      <c r="U37" s="104">
        <f t="shared" si="11"/>
        <v>583</v>
      </c>
      <c r="V37" s="96">
        <v>288</v>
      </c>
      <c r="W37" s="96">
        <v>295</v>
      </c>
      <c r="X37" s="104">
        <f t="shared" si="12"/>
        <v>100</v>
      </c>
      <c r="Y37" s="96">
        <v>63</v>
      </c>
      <c r="Z37" s="96">
        <v>37</v>
      </c>
      <c r="AA37" s="104">
        <f t="shared" si="14"/>
        <v>5</v>
      </c>
      <c r="AB37" s="96">
        <v>4</v>
      </c>
      <c r="AC37" s="96">
        <v>1</v>
      </c>
      <c r="AD37" s="104">
        <f t="shared" si="15"/>
        <v>9</v>
      </c>
      <c r="AE37" s="96">
        <v>3</v>
      </c>
      <c r="AF37" s="96">
        <v>6</v>
      </c>
      <c r="AG37" s="104">
        <f t="shared" si="17"/>
        <v>2</v>
      </c>
      <c r="AH37" s="96">
        <v>1</v>
      </c>
      <c r="AI37" s="96">
        <v>1</v>
      </c>
      <c r="AJ37" s="104">
        <f t="shared" si="18"/>
        <v>35</v>
      </c>
      <c r="AK37" s="104">
        <f t="shared" si="35"/>
        <v>22</v>
      </c>
      <c r="AL37" s="104">
        <f t="shared" si="36"/>
        <v>13</v>
      </c>
      <c r="AM37" s="104">
        <f t="shared" si="20"/>
        <v>25</v>
      </c>
      <c r="AN37" s="96">
        <v>14</v>
      </c>
      <c r="AO37" s="96">
        <v>11</v>
      </c>
      <c r="AP37" s="104">
        <f t="shared" si="21"/>
        <v>10</v>
      </c>
      <c r="AQ37" s="96">
        <v>8</v>
      </c>
      <c r="AR37" s="96">
        <v>2</v>
      </c>
      <c r="AS37" s="104">
        <f t="shared" si="23"/>
        <v>3</v>
      </c>
      <c r="AT37" s="96"/>
      <c r="AU37" s="96">
        <v>3</v>
      </c>
      <c r="AV37" s="104">
        <f t="shared" si="24"/>
        <v>18</v>
      </c>
      <c r="AW37" s="96">
        <v>10</v>
      </c>
      <c r="AX37" s="96">
        <v>8</v>
      </c>
      <c r="AY37" s="104">
        <f t="shared" si="26"/>
        <v>28</v>
      </c>
      <c r="AZ37" s="96">
        <v>23</v>
      </c>
      <c r="BA37" s="96">
        <v>5</v>
      </c>
      <c r="BB37" s="104">
        <f t="shared" si="27"/>
        <v>0</v>
      </c>
      <c r="BC37" s="96"/>
      <c r="BD37" s="96"/>
      <c r="BE37" s="104">
        <f t="shared" si="29"/>
        <v>44</v>
      </c>
      <c r="BF37" s="96">
        <v>28</v>
      </c>
      <c r="BG37" s="96">
        <v>16</v>
      </c>
    </row>
    <row r="38" spans="1:59">
      <c r="A38" s="46" t="s">
        <v>49</v>
      </c>
      <c r="B38" s="47">
        <v>19</v>
      </c>
      <c r="C38" s="104">
        <f t="shared" si="0"/>
        <v>8984</v>
      </c>
      <c r="D38" s="104">
        <f t="shared" si="1"/>
        <v>4537</v>
      </c>
      <c r="E38" s="104">
        <f t="shared" si="2"/>
        <v>4447</v>
      </c>
      <c r="F38" s="104">
        <f t="shared" si="3"/>
        <v>7189</v>
      </c>
      <c r="G38" s="96">
        <v>3675</v>
      </c>
      <c r="H38" s="96">
        <v>3514</v>
      </c>
      <c r="I38" s="104">
        <f t="shared" si="5"/>
        <v>1795</v>
      </c>
      <c r="J38" s="96">
        <v>862</v>
      </c>
      <c r="K38" s="96">
        <v>933</v>
      </c>
      <c r="L38" s="104">
        <f t="shared" si="6"/>
        <v>4091</v>
      </c>
      <c r="M38" s="96">
        <v>2059</v>
      </c>
      <c r="N38" s="96">
        <v>2032</v>
      </c>
      <c r="O38" s="104">
        <f t="shared" si="8"/>
        <v>0</v>
      </c>
      <c r="P38" s="96"/>
      <c r="Q38" s="96"/>
      <c r="R38" s="104">
        <f t="shared" si="9"/>
        <v>10</v>
      </c>
      <c r="S38" s="96">
        <v>4</v>
      </c>
      <c r="T38" s="96">
        <v>6</v>
      </c>
      <c r="U38" s="104">
        <f t="shared" si="11"/>
        <v>315</v>
      </c>
      <c r="V38" s="96">
        <v>155</v>
      </c>
      <c r="W38" s="96">
        <v>160</v>
      </c>
      <c r="X38" s="104">
        <f t="shared" si="12"/>
        <v>88</v>
      </c>
      <c r="Y38" s="96">
        <v>51</v>
      </c>
      <c r="Z38" s="96">
        <v>37</v>
      </c>
      <c r="AA38" s="104">
        <f t="shared" si="14"/>
        <v>7</v>
      </c>
      <c r="AB38" s="96">
        <v>5</v>
      </c>
      <c r="AC38" s="96">
        <v>2</v>
      </c>
      <c r="AD38" s="104">
        <f t="shared" si="15"/>
        <v>2</v>
      </c>
      <c r="AE38" s="96">
        <v>1</v>
      </c>
      <c r="AF38" s="96">
        <v>1</v>
      </c>
      <c r="AG38" s="104">
        <f t="shared" si="17"/>
        <v>4</v>
      </c>
      <c r="AH38" s="96">
        <v>3</v>
      </c>
      <c r="AI38" s="96">
        <v>1</v>
      </c>
      <c r="AJ38" s="104">
        <f t="shared" si="18"/>
        <v>23</v>
      </c>
      <c r="AK38" s="104">
        <f t="shared" si="35"/>
        <v>15</v>
      </c>
      <c r="AL38" s="104">
        <f t="shared" si="36"/>
        <v>8</v>
      </c>
      <c r="AM38" s="104">
        <f t="shared" si="20"/>
        <v>18</v>
      </c>
      <c r="AN38" s="96">
        <v>10</v>
      </c>
      <c r="AO38" s="96">
        <v>8</v>
      </c>
      <c r="AP38" s="104">
        <f t="shared" si="21"/>
        <v>5</v>
      </c>
      <c r="AQ38" s="96">
        <v>5</v>
      </c>
      <c r="AR38" s="96"/>
      <c r="AS38" s="104">
        <f t="shared" si="23"/>
        <v>8</v>
      </c>
      <c r="AT38" s="96">
        <v>3</v>
      </c>
      <c r="AU38" s="96">
        <v>5</v>
      </c>
      <c r="AV38" s="104">
        <f t="shared" si="24"/>
        <v>15</v>
      </c>
      <c r="AW38" s="96">
        <v>11</v>
      </c>
      <c r="AX38" s="96">
        <v>4</v>
      </c>
      <c r="AY38" s="104">
        <f t="shared" si="26"/>
        <v>29</v>
      </c>
      <c r="AZ38" s="96">
        <v>13</v>
      </c>
      <c r="BA38" s="96">
        <v>16</v>
      </c>
      <c r="BB38" s="104">
        <f t="shared" si="27"/>
        <v>2</v>
      </c>
      <c r="BC38" s="96">
        <v>2</v>
      </c>
      <c r="BD38" s="96"/>
      <c r="BE38" s="104">
        <f t="shared" si="29"/>
        <v>33</v>
      </c>
      <c r="BF38" s="96">
        <v>22</v>
      </c>
      <c r="BG38" s="96">
        <v>11</v>
      </c>
    </row>
    <row r="39" spans="1:59">
      <c r="A39" s="46" t="s">
        <v>50</v>
      </c>
      <c r="B39" s="47">
        <v>20</v>
      </c>
      <c r="C39" s="104">
        <f t="shared" si="0"/>
        <v>17373</v>
      </c>
      <c r="D39" s="104">
        <f t="shared" si="1"/>
        <v>8704</v>
      </c>
      <c r="E39" s="104">
        <f t="shared" si="2"/>
        <v>8669</v>
      </c>
      <c r="F39" s="104">
        <f t="shared" si="3"/>
        <v>13333</v>
      </c>
      <c r="G39" s="96">
        <v>6712</v>
      </c>
      <c r="H39" s="96">
        <v>6621</v>
      </c>
      <c r="I39" s="104">
        <f t="shared" si="5"/>
        <v>4040</v>
      </c>
      <c r="J39" s="96">
        <v>1992</v>
      </c>
      <c r="K39" s="96">
        <v>2048</v>
      </c>
      <c r="L39" s="104">
        <f t="shared" si="6"/>
        <v>3503</v>
      </c>
      <c r="M39" s="96">
        <v>1709</v>
      </c>
      <c r="N39" s="96">
        <v>1794</v>
      </c>
      <c r="O39" s="104">
        <f t="shared" si="8"/>
        <v>0</v>
      </c>
      <c r="P39" s="96"/>
      <c r="Q39" s="96"/>
      <c r="R39" s="104">
        <f t="shared" si="9"/>
        <v>20</v>
      </c>
      <c r="S39" s="96">
        <v>12</v>
      </c>
      <c r="T39" s="96">
        <v>8</v>
      </c>
      <c r="U39" s="104">
        <f t="shared" si="11"/>
        <v>503</v>
      </c>
      <c r="V39" s="96">
        <v>243</v>
      </c>
      <c r="W39" s="96">
        <v>260</v>
      </c>
      <c r="X39" s="104">
        <f t="shared" si="12"/>
        <v>169</v>
      </c>
      <c r="Y39" s="96">
        <v>97</v>
      </c>
      <c r="Z39" s="96">
        <v>72</v>
      </c>
      <c r="AA39" s="104">
        <f t="shared" si="14"/>
        <v>21</v>
      </c>
      <c r="AB39" s="96">
        <v>7</v>
      </c>
      <c r="AC39" s="96">
        <v>14</v>
      </c>
      <c r="AD39" s="104">
        <f t="shared" si="15"/>
        <v>8</v>
      </c>
      <c r="AE39" s="96">
        <v>6</v>
      </c>
      <c r="AF39" s="96">
        <v>2</v>
      </c>
      <c r="AG39" s="104">
        <f t="shared" si="17"/>
        <v>7</v>
      </c>
      <c r="AH39" s="96">
        <v>2</v>
      </c>
      <c r="AI39" s="96">
        <v>5</v>
      </c>
      <c r="AJ39" s="104">
        <f t="shared" si="18"/>
        <v>32</v>
      </c>
      <c r="AK39" s="104">
        <f t="shared" si="35"/>
        <v>22</v>
      </c>
      <c r="AL39" s="104">
        <f t="shared" si="36"/>
        <v>10</v>
      </c>
      <c r="AM39" s="104">
        <f t="shared" si="20"/>
        <v>29</v>
      </c>
      <c r="AN39" s="96">
        <v>20</v>
      </c>
      <c r="AO39" s="96">
        <v>9</v>
      </c>
      <c r="AP39" s="104">
        <f t="shared" si="21"/>
        <v>3</v>
      </c>
      <c r="AQ39" s="96">
        <v>2</v>
      </c>
      <c r="AR39" s="96">
        <v>1</v>
      </c>
      <c r="AS39" s="104">
        <f t="shared" si="23"/>
        <v>2</v>
      </c>
      <c r="AT39" s="96">
        <v>1</v>
      </c>
      <c r="AU39" s="96">
        <v>1</v>
      </c>
      <c r="AV39" s="104">
        <f t="shared" si="24"/>
        <v>47</v>
      </c>
      <c r="AW39" s="96">
        <v>27</v>
      </c>
      <c r="AX39" s="96">
        <v>20</v>
      </c>
      <c r="AY39" s="104">
        <f t="shared" si="26"/>
        <v>52</v>
      </c>
      <c r="AZ39" s="96">
        <v>32</v>
      </c>
      <c r="BA39" s="96">
        <v>20</v>
      </c>
      <c r="BB39" s="104">
        <f t="shared" si="27"/>
        <v>8</v>
      </c>
      <c r="BC39" s="96">
        <v>4</v>
      </c>
      <c r="BD39" s="96">
        <v>4</v>
      </c>
      <c r="BE39" s="104">
        <f t="shared" si="29"/>
        <v>4</v>
      </c>
      <c r="BF39" s="96">
        <v>4</v>
      </c>
      <c r="BG39" s="96"/>
    </row>
    <row r="40" spans="1:59">
      <c r="A40" s="46" t="s">
        <v>51</v>
      </c>
      <c r="B40" s="47">
        <v>21</v>
      </c>
      <c r="C40" s="104">
        <f t="shared" si="0"/>
        <v>22534</v>
      </c>
      <c r="D40" s="104">
        <f t="shared" si="1"/>
        <v>11362</v>
      </c>
      <c r="E40" s="104">
        <f t="shared" si="2"/>
        <v>11172</v>
      </c>
      <c r="F40" s="104">
        <f t="shared" si="3"/>
        <v>18708</v>
      </c>
      <c r="G40" s="96">
        <v>9485</v>
      </c>
      <c r="H40" s="96">
        <v>9223</v>
      </c>
      <c r="I40" s="104">
        <f t="shared" si="5"/>
        <v>3826</v>
      </c>
      <c r="J40" s="96">
        <v>1877</v>
      </c>
      <c r="K40" s="96">
        <v>1949</v>
      </c>
      <c r="L40" s="104">
        <f t="shared" si="6"/>
        <v>3354</v>
      </c>
      <c r="M40" s="96">
        <v>1693</v>
      </c>
      <c r="N40" s="96">
        <v>1661</v>
      </c>
      <c r="O40" s="104">
        <f t="shared" si="8"/>
        <v>13</v>
      </c>
      <c r="P40" s="96">
        <v>7</v>
      </c>
      <c r="Q40" s="96">
        <v>6</v>
      </c>
      <c r="R40" s="104">
        <f t="shared" si="9"/>
        <v>48</v>
      </c>
      <c r="S40" s="96">
        <v>29</v>
      </c>
      <c r="T40" s="96">
        <v>19</v>
      </c>
      <c r="U40" s="104">
        <f t="shared" si="11"/>
        <v>637</v>
      </c>
      <c r="V40" s="96">
        <v>306</v>
      </c>
      <c r="W40" s="96">
        <v>331</v>
      </c>
      <c r="X40" s="104">
        <f t="shared" si="12"/>
        <v>140</v>
      </c>
      <c r="Y40" s="96">
        <v>87</v>
      </c>
      <c r="Z40" s="96">
        <v>53</v>
      </c>
      <c r="AA40" s="104">
        <f t="shared" si="14"/>
        <v>9</v>
      </c>
      <c r="AB40" s="96">
        <v>3</v>
      </c>
      <c r="AC40" s="96">
        <v>6</v>
      </c>
      <c r="AD40" s="104">
        <f t="shared" si="15"/>
        <v>8</v>
      </c>
      <c r="AE40" s="96">
        <v>4</v>
      </c>
      <c r="AF40" s="96">
        <v>4</v>
      </c>
      <c r="AG40" s="104">
        <f t="shared" si="17"/>
        <v>5</v>
      </c>
      <c r="AH40" s="96">
        <v>1</v>
      </c>
      <c r="AI40" s="96">
        <v>4</v>
      </c>
      <c r="AJ40" s="104">
        <f t="shared" si="18"/>
        <v>52</v>
      </c>
      <c r="AK40" s="104">
        <f t="shared" si="35"/>
        <v>37</v>
      </c>
      <c r="AL40" s="104">
        <f t="shared" si="36"/>
        <v>15</v>
      </c>
      <c r="AM40" s="104">
        <f t="shared" si="20"/>
        <v>34</v>
      </c>
      <c r="AN40" s="96">
        <v>22</v>
      </c>
      <c r="AO40" s="96">
        <v>12</v>
      </c>
      <c r="AP40" s="104">
        <f t="shared" si="21"/>
        <v>18</v>
      </c>
      <c r="AQ40" s="96">
        <v>15</v>
      </c>
      <c r="AR40" s="96">
        <v>3</v>
      </c>
      <c r="AS40" s="104">
        <f t="shared" si="23"/>
        <v>3</v>
      </c>
      <c r="AT40" s="96">
        <v>2</v>
      </c>
      <c r="AU40" s="96">
        <v>1</v>
      </c>
      <c r="AV40" s="104">
        <f t="shared" si="24"/>
        <v>20</v>
      </c>
      <c r="AW40" s="96">
        <v>12</v>
      </c>
      <c r="AX40" s="96">
        <v>8</v>
      </c>
      <c r="AY40" s="104">
        <f t="shared" si="26"/>
        <v>43</v>
      </c>
      <c r="AZ40" s="96">
        <v>28</v>
      </c>
      <c r="BA40" s="96">
        <v>15</v>
      </c>
      <c r="BB40" s="104">
        <f t="shared" si="27"/>
        <v>4</v>
      </c>
      <c r="BC40" s="96">
        <v>3</v>
      </c>
      <c r="BD40" s="96">
        <v>1</v>
      </c>
      <c r="BE40" s="104">
        <f t="shared" si="29"/>
        <v>38</v>
      </c>
      <c r="BF40" s="96">
        <v>24</v>
      </c>
      <c r="BG40" s="96">
        <v>14</v>
      </c>
    </row>
    <row r="41" spans="1:59">
      <c r="A41" s="46" t="s">
        <v>52</v>
      </c>
      <c r="B41" s="47">
        <v>22</v>
      </c>
      <c r="C41" s="104">
        <f t="shared" si="0"/>
        <v>19842</v>
      </c>
      <c r="D41" s="104">
        <f t="shared" si="1"/>
        <v>10170</v>
      </c>
      <c r="E41" s="104">
        <f t="shared" si="2"/>
        <v>9672</v>
      </c>
      <c r="F41" s="104">
        <f t="shared" si="3"/>
        <v>11346</v>
      </c>
      <c r="G41" s="96">
        <v>5764</v>
      </c>
      <c r="H41" s="96">
        <v>5582</v>
      </c>
      <c r="I41" s="104">
        <f t="shared" si="5"/>
        <v>8496</v>
      </c>
      <c r="J41" s="96">
        <v>4406</v>
      </c>
      <c r="K41" s="96">
        <v>4090</v>
      </c>
      <c r="L41" s="104">
        <f t="shared" si="6"/>
        <v>6456</v>
      </c>
      <c r="M41" s="96">
        <v>3263</v>
      </c>
      <c r="N41" s="96">
        <v>3193</v>
      </c>
      <c r="O41" s="104">
        <f t="shared" si="8"/>
        <v>2</v>
      </c>
      <c r="P41" s="96">
        <v>1</v>
      </c>
      <c r="Q41" s="96">
        <v>1</v>
      </c>
      <c r="R41" s="104">
        <f t="shared" si="9"/>
        <v>33</v>
      </c>
      <c r="S41" s="96">
        <v>17</v>
      </c>
      <c r="T41" s="96">
        <v>16</v>
      </c>
      <c r="U41" s="104">
        <f t="shared" si="11"/>
        <v>594</v>
      </c>
      <c r="V41" s="96">
        <v>309</v>
      </c>
      <c r="W41" s="96">
        <v>285</v>
      </c>
      <c r="X41" s="104">
        <f t="shared" si="12"/>
        <v>78</v>
      </c>
      <c r="Y41" s="96">
        <v>43</v>
      </c>
      <c r="Z41" s="96">
        <v>35</v>
      </c>
      <c r="AA41" s="104">
        <f t="shared" si="14"/>
        <v>8</v>
      </c>
      <c r="AB41" s="96">
        <v>7</v>
      </c>
      <c r="AC41" s="96">
        <v>1</v>
      </c>
      <c r="AD41" s="104">
        <f t="shared" si="15"/>
        <v>4</v>
      </c>
      <c r="AE41" s="96">
        <v>1</v>
      </c>
      <c r="AF41" s="96">
        <v>3</v>
      </c>
      <c r="AG41" s="104">
        <f t="shared" si="17"/>
        <v>2</v>
      </c>
      <c r="AH41" s="96">
        <v>2</v>
      </c>
      <c r="AI41" s="96"/>
      <c r="AJ41" s="104">
        <f t="shared" si="18"/>
        <v>14</v>
      </c>
      <c r="AK41" s="104">
        <f t="shared" si="35"/>
        <v>6</v>
      </c>
      <c r="AL41" s="104">
        <f t="shared" si="36"/>
        <v>8</v>
      </c>
      <c r="AM41" s="104">
        <f t="shared" si="20"/>
        <v>12</v>
      </c>
      <c r="AN41" s="96">
        <v>5</v>
      </c>
      <c r="AO41" s="96">
        <v>7</v>
      </c>
      <c r="AP41" s="104">
        <f t="shared" si="21"/>
        <v>2</v>
      </c>
      <c r="AQ41" s="96">
        <v>1</v>
      </c>
      <c r="AR41" s="96">
        <v>1</v>
      </c>
      <c r="AS41" s="104">
        <f t="shared" si="23"/>
        <v>5</v>
      </c>
      <c r="AT41" s="104">
        <v>2</v>
      </c>
      <c r="AU41" s="104">
        <v>3</v>
      </c>
      <c r="AV41" s="104">
        <f t="shared" si="24"/>
        <v>16</v>
      </c>
      <c r="AW41" s="96">
        <v>7</v>
      </c>
      <c r="AX41" s="96">
        <v>9</v>
      </c>
      <c r="AY41" s="104">
        <f t="shared" si="26"/>
        <v>29</v>
      </c>
      <c r="AZ41" s="96">
        <v>18</v>
      </c>
      <c r="BA41" s="96">
        <v>11</v>
      </c>
      <c r="BB41" s="104">
        <f t="shared" si="27"/>
        <v>13</v>
      </c>
      <c r="BC41" s="96">
        <v>8</v>
      </c>
      <c r="BD41" s="96">
        <v>5</v>
      </c>
      <c r="BE41" s="104">
        <f t="shared" si="29"/>
        <v>9</v>
      </c>
      <c r="BF41" s="96">
        <v>6</v>
      </c>
      <c r="BG41" s="96">
        <v>3</v>
      </c>
    </row>
    <row r="42" spans="1:59">
      <c r="A42" s="45" t="s">
        <v>53</v>
      </c>
      <c r="B42" s="47">
        <v>23</v>
      </c>
      <c r="C42" s="104">
        <f t="shared" si="0"/>
        <v>52273</v>
      </c>
      <c r="D42" s="104">
        <f t="shared" si="1"/>
        <v>26127</v>
      </c>
      <c r="E42" s="104">
        <f t="shared" si="2"/>
        <v>26146</v>
      </c>
      <c r="F42" s="104">
        <f t="shared" si="3"/>
        <v>36761</v>
      </c>
      <c r="G42" s="104">
        <f t="shared" ref="G42:K42" si="56">SUM(G43:G45)</f>
        <v>18550</v>
      </c>
      <c r="H42" s="104">
        <f t="shared" si="56"/>
        <v>18211</v>
      </c>
      <c r="I42" s="104">
        <f t="shared" si="5"/>
        <v>15512</v>
      </c>
      <c r="J42" s="104">
        <f t="shared" si="56"/>
        <v>7577</v>
      </c>
      <c r="K42" s="104">
        <f t="shared" si="56"/>
        <v>7935</v>
      </c>
      <c r="L42" s="104">
        <f t="shared" si="6"/>
        <v>17348</v>
      </c>
      <c r="M42" s="104">
        <f t="shared" ref="M42:Q42" si="57">SUM(M43:M45)</f>
        <v>8601</v>
      </c>
      <c r="N42" s="104">
        <f t="shared" si="57"/>
        <v>8747</v>
      </c>
      <c r="O42" s="104">
        <f t="shared" si="8"/>
        <v>11</v>
      </c>
      <c r="P42" s="104">
        <f t="shared" si="57"/>
        <v>6</v>
      </c>
      <c r="Q42" s="104">
        <f t="shared" si="57"/>
        <v>5</v>
      </c>
      <c r="R42" s="104">
        <f t="shared" si="9"/>
        <v>100</v>
      </c>
      <c r="S42" s="104">
        <f t="shared" ref="S42:W42" si="58">SUM(S43:S45)</f>
        <v>44</v>
      </c>
      <c r="T42" s="104">
        <f t="shared" si="58"/>
        <v>56</v>
      </c>
      <c r="U42" s="104">
        <f t="shared" si="11"/>
        <v>1686</v>
      </c>
      <c r="V42" s="104">
        <f t="shared" si="58"/>
        <v>868</v>
      </c>
      <c r="W42" s="104">
        <f t="shared" si="58"/>
        <v>818</v>
      </c>
      <c r="X42" s="104">
        <f t="shared" si="12"/>
        <v>382</v>
      </c>
      <c r="Y42" s="104">
        <f t="shared" ref="Y42:AC42" si="59">SUM(Y43:Y45)</f>
        <v>231</v>
      </c>
      <c r="Z42" s="104">
        <f t="shared" si="59"/>
        <v>151</v>
      </c>
      <c r="AA42" s="104">
        <f t="shared" si="14"/>
        <v>33</v>
      </c>
      <c r="AB42" s="104">
        <f t="shared" si="59"/>
        <v>23</v>
      </c>
      <c r="AC42" s="104">
        <f t="shared" si="59"/>
        <v>10</v>
      </c>
      <c r="AD42" s="104">
        <f t="shared" si="15"/>
        <v>21</v>
      </c>
      <c r="AE42" s="104">
        <f t="shared" ref="AE42:AI42" si="60">SUM(AE43:AE45)</f>
        <v>10</v>
      </c>
      <c r="AF42" s="104">
        <f t="shared" si="60"/>
        <v>11</v>
      </c>
      <c r="AG42" s="104">
        <f t="shared" si="17"/>
        <v>27</v>
      </c>
      <c r="AH42" s="104">
        <f t="shared" si="60"/>
        <v>15</v>
      </c>
      <c r="AI42" s="104">
        <f t="shared" si="60"/>
        <v>12</v>
      </c>
      <c r="AJ42" s="104">
        <f t="shared" si="18"/>
        <v>84</v>
      </c>
      <c r="AK42" s="104">
        <f t="shared" si="35"/>
        <v>59</v>
      </c>
      <c r="AL42" s="104">
        <f t="shared" si="36"/>
        <v>25</v>
      </c>
      <c r="AM42" s="104">
        <f t="shared" si="20"/>
        <v>69</v>
      </c>
      <c r="AN42" s="104">
        <f t="shared" ref="AN42:AR42" si="61">SUM(AN43:AN45)</f>
        <v>48</v>
      </c>
      <c r="AO42" s="104">
        <f t="shared" si="61"/>
        <v>21</v>
      </c>
      <c r="AP42" s="104">
        <f t="shared" si="21"/>
        <v>15</v>
      </c>
      <c r="AQ42" s="104">
        <f t="shared" si="61"/>
        <v>11</v>
      </c>
      <c r="AR42" s="104">
        <f t="shared" si="61"/>
        <v>4</v>
      </c>
      <c r="AS42" s="104">
        <f t="shared" si="23"/>
        <v>8</v>
      </c>
      <c r="AT42" s="104">
        <f t="shared" ref="AT42:AX42" si="62">SUM(AT43:AT45)</f>
        <v>6</v>
      </c>
      <c r="AU42" s="104">
        <f t="shared" si="62"/>
        <v>2</v>
      </c>
      <c r="AV42" s="104">
        <f t="shared" si="24"/>
        <v>64</v>
      </c>
      <c r="AW42" s="104">
        <f t="shared" si="62"/>
        <v>36</v>
      </c>
      <c r="AX42" s="104">
        <f t="shared" si="62"/>
        <v>28</v>
      </c>
      <c r="AY42" s="104">
        <f t="shared" si="26"/>
        <v>145</v>
      </c>
      <c r="AZ42" s="104">
        <f t="shared" ref="AZ42:BD42" si="63">SUM(AZ43:AZ45)</f>
        <v>82</v>
      </c>
      <c r="BA42" s="104">
        <f t="shared" si="63"/>
        <v>63</v>
      </c>
      <c r="BB42" s="104">
        <f t="shared" si="27"/>
        <v>16</v>
      </c>
      <c r="BC42" s="104">
        <f t="shared" si="63"/>
        <v>6</v>
      </c>
      <c r="BD42" s="104">
        <f t="shared" si="63"/>
        <v>10</v>
      </c>
      <c r="BE42" s="104">
        <f t="shared" si="29"/>
        <v>47</v>
      </c>
      <c r="BF42" s="104">
        <f>SUM(BF43:BF45)</f>
        <v>25</v>
      </c>
      <c r="BG42" s="104">
        <f>SUM(BG43:BG45)</f>
        <v>22</v>
      </c>
    </row>
    <row r="43" spans="1:59">
      <c r="A43" s="46" t="s">
        <v>54</v>
      </c>
      <c r="B43" s="47">
        <v>24</v>
      </c>
      <c r="C43" s="104">
        <f t="shared" si="0"/>
        <v>20259</v>
      </c>
      <c r="D43" s="104">
        <f t="shared" si="1"/>
        <v>10143</v>
      </c>
      <c r="E43" s="104">
        <f t="shared" si="2"/>
        <v>10116</v>
      </c>
      <c r="F43" s="104">
        <f t="shared" si="3"/>
        <v>12852</v>
      </c>
      <c r="G43" s="96">
        <v>6534</v>
      </c>
      <c r="H43" s="96">
        <v>6318</v>
      </c>
      <c r="I43" s="104">
        <f t="shared" si="5"/>
        <v>7407</v>
      </c>
      <c r="J43" s="96">
        <v>3609</v>
      </c>
      <c r="K43" s="96">
        <v>3798</v>
      </c>
      <c r="L43" s="104">
        <f t="shared" si="6"/>
        <v>4627</v>
      </c>
      <c r="M43" s="96">
        <v>2306</v>
      </c>
      <c r="N43" s="96">
        <v>2321</v>
      </c>
      <c r="O43" s="104">
        <f t="shared" si="8"/>
        <v>10</v>
      </c>
      <c r="P43" s="96">
        <v>6</v>
      </c>
      <c r="Q43" s="96">
        <v>4</v>
      </c>
      <c r="R43" s="104">
        <f t="shared" si="9"/>
        <v>35</v>
      </c>
      <c r="S43" s="96">
        <v>23</v>
      </c>
      <c r="T43" s="96">
        <v>12</v>
      </c>
      <c r="U43" s="104">
        <f t="shared" si="11"/>
        <v>685</v>
      </c>
      <c r="V43" s="96">
        <v>353</v>
      </c>
      <c r="W43" s="96">
        <v>332</v>
      </c>
      <c r="X43" s="104">
        <f t="shared" si="12"/>
        <v>159</v>
      </c>
      <c r="Y43" s="96">
        <v>101</v>
      </c>
      <c r="Z43" s="96">
        <v>58</v>
      </c>
      <c r="AA43" s="104">
        <f t="shared" si="14"/>
        <v>12</v>
      </c>
      <c r="AB43" s="96">
        <v>9</v>
      </c>
      <c r="AC43" s="96">
        <v>3</v>
      </c>
      <c r="AD43" s="104">
        <f t="shared" si="15"/>
        <v>8</v>
      </c>
      <c r="AE43" s="96">
        <v>3</v>
      </c>
      <c r="AF43" s="96">
        <v>5</v>
      </c>
      <c r="AG43" s="104">
        <f t="shared" si="17"/>
        <v>12</v>
      </c>
      <c r="AH43" s="96">
        <v>7</v>
      </c>
      <c r="AI43" s="96">
        <v>5</v>
      </c>
      <c r="AJ43" s="104">
        <f t="shared" si="18"/>
        <v>38</v>
      </c>
      <c r="AK43" s="104">
        <f t="shared" si="35"/>
        <v>31</v>
      </c>
      <c r="AL43" s="104">
        <f t="shared" si="36"/>
        <v>7</v>
      </c>
      <c r="AM43" s="104">
        <f t="shared" si="20"/>
        <v>33</v>
      </c>
      <c r="AN43" s="96">
        <v>28</v>
      </c>
      <c r="AO43" s="96">
        <v>5</v>
      </c>
      <c r="AP43" s="104">
        <f t="shared" si="21"/>
        <v>5</v>
      </c>
      <c r="AQ43" s="96">
        <v>3</v>
      </c>
      <c r="AR43" s="96">
        <v>2</v>
      </c>
      <c r="AS43" s="104">
        <f t="shared" si="23"/>
        <v>4</v>
      </c>
      <c r="AT43" s="96">
        <v>4</v>
      </c>
      <c r="AU43" s="96"/>
      <c r="AV43" s="104">
        <f t="shared" si="24"/>
        <v>21</v>
      </c>
      <c r="AW43" s="96">
        <v>12</v>
      </c>
      <c r="AX43" s="96">
        <v>9</v>
      </c>
      <c r="AY43" s="104">
        <f t="shared" si="26"/>
        <v>64</v>
      </c>
      <c r="AZ43" s="96">
        <v>35</v>
      </c>
      <c r="BA43" s="96">
        <v>29</v>
      </c>
      <c r="BB43" s="104">
        <f t="shared" si="27"/>
        <v>11</v>
      </c>
      <c r="BC43" s="96">
        <v>4</v>
      </c>
      <c r="BD43" s="96">
        <v>7</v>
      </c>
      <c r="BE43" s="104">
        <f t="shared" si="29"/>
        <v>34</v>
      </c>
      <c r="BF43" s="96">
        <v>20</v>
      </c>
      <c r="BG43" s="96">
        <v>14</v>
      </c>
    </row>
    <row r="44" spans="1:59">
      <c r="A44" s="46" t="s">
        <v>55</v>
      </c>
      <c r="B44" s="47">
        <v>25</v>
      </c>
      <c r="C44" s="104">
        <f t="shared" si="0"/>
        <v>14466</v>
      </c>
      <c r="D44" s="104">
        <f t="shared" si="1"/>
        <v>7220</v>
      </c>
      <c r="E44" s="104">
        <f t="shared" si="2"/>
        <v>7246</v>
      </c>
      <c r="F44" s="104">
        <f t="shared" si="3"/>
        <v>13539</v>
      </c>
      <c r="G44" s="96">
        <v>6773</v>
      </c>
      <c r="H44" s="96">
        <v>6766</v>
      </c>
      <c r="I44" s="104">
        <f t="shared" si="5"/>
        <v>927</v>
      </c>
      <c r="J44" s="96">
        <v>447</v>
      </c>
      <c r="K44" s="96">
        <v>480</v>
      </c>
      <c r="L44" s="104">
        <f t="shared" si="6"/>
        <v>6383</v>
      </c>
      <c r="M44" s="96">
        <v>3165</v>
      </c>
      <c r="N44" s="96">
        <v>3218</v>
      </c>
      <c r="O44" s="104">
        <f t="shared" si="8"/>
        <v>1</v>
      </c>
      <c r="P44" s="96"/>
      <c r="Q44" s="96">
        <v>1</v>
      </c>
      <c r="R44" s="104">
        <f t="shared" si="9"/>
        <v>22</v>
      </c>
      <c r="S44" s="96">
        <v>7</v>
      </c>
      <c r="T44" s="96">
        <v>15</v>
      </c>
      <c r="U44" s="104">
        <f t="shared" si="11"/>
        <v>497</v>
      </c>
      <c r="V44" s="96">
        <v>260</v>
      </c>
      <c r="W44" s="96">
        <v>237</v>
      </c>
      <c r="X44" s="104">
        <f t="shared" si="12"/>
        <v>111</v>
      </c>
      <c r="Y44" s="96">
        <v>61</v>
      </c>
      <c r="Z44" s="96">
        <v>50</v>
      </c>
      <c r="AA44" s="104">
        <f t="shared" si="14"/>
        <v>13</v>
      </c>
      <c r="AB44" s="96">
        <v>8</v>
      </c>
      <c r="AC44" s="96">
        <v>5</v>
      </c>
      <c r="AD44" s="104">
        <f t="shared" si="15"/>
        <v>2</v>
      </c>
      <c r="AE44" s="96">
        <v>1</v>
      </c>
      <c r="AF44" s="96">
        <v>1</v>
      </c>
      <c r="AG44" s="104">
        <f t="shared" si="17"/>
        <v>8</v>
      </c>
      <c r="AH44" s="96">
        <v>3</v>
      </c>
      <c r="AI44" s="96">
        <v>5</v>
      </c>
      <c r="AJ44" s="104">
        <f t="shared" si="18"/>
        <v>23</v>
      </c>
      <c r="AK44" s="104">
        <f t="shared" si="35"/>
        <v>15</v>
      </c>
      <c r="AL44" s="104">
        <f t="shared" si="36"/>
        <v>8</v>
      </c>
      <c r="AM44" s="104">
        <f t="shared" si="20"/>
        <v>16</v>
      </c>
      <c r="AN44" s="96">
        <v>9</v>
      </c>
      <c r="AO44" s="96">
        <v>7</v>
      </c>
      <c r="AP44" s="104">
        <f t="shared" si="21"/>
        <v>7</v>
      </c>
      <c r="AQ44" s="96">
        <v>6</v>
      </c>
      <c r="AR44" s="96">
        <v>1</v>
      </c>
      <c r="AS44" s="104">
        <f t="shared" si="23"/>
        <v>1</v>
      </c>
      <c r="AT44" s="96">
        <v>1</v>
      </c>
      <c r="AU44" s="96"/>
      <c r="AV44" s="104">
        <f t="shared" si="24"/>
        <v>16</v>
      </c>
      <c r="AW44" s="96">
        <v>9</v>
      </c>
      <c r="AX44" s="96">
        <v>7</v>
      </c>
      <c r="AY44" s="104">
        <f t="shared" si="26"/>
        <v>48</v>
      </c>
      <c r="AZ44" s="96">
        <v>24</v>
      </c>
      <c r="BA44" s="96">
        <v>24</v>
      </c>
      <c r="BB44" s="104">
        <f t="shared" si="27"/>
        <v>0</v>
      </c>
      <c r="BC44" s="96"/>
      <c r="BD44" s="96"/>
      <c r="BE44" s="104">
        <f t="shared" si="29"/>
        <v>4</v>
      </c>
      <c r="BF44" s="96">
        <v>1</v>
      </c>
      <c r="BG44" s="96">
        <v>3</v>
      </c>
    </row>
    <row r="45" spans="1:59">
      <c r="A45" s="46" t="s">
        <v>56</v>
      </c>
      <c r="B45" s="47">
        <v>26</v>
      </c>
      <c r="C45" s="104">
        <f t="shared" si="0"/>
        <v>17548</v>
      </c>
      <c r="D45" s="104">
        <f t="shared" si="1"/>
        <v>8764</v>
      </c>
      <c r="E45" s="104">
        <f t="shared" si="2"/>
        <v>8784</v>
      </c>
      <c r="F45" s="104">
        <f t="shared" si="3"/>
        <v>10370</v>
      </c>
      <c r="G45" s="96">
        <v>5243</v>
      </c>
      <c r="H45" s="96">
        <v>5127</v>
      </c>
      <c r="I45" s="104">
        <f t="shared" si="5"/>
        <v>7178</v>
      </c>
      <c r="J45" s="96">
        <v>3521</v>
      </c>
      <c r="K45" s="96">
        <v>3657</v>
      </c>
      <c r="L45" s="104">
        <f t="shared" si="6"/>
        <v>6338</v>
      </c>
      <c r="M45" s="96">
        <v>3130</v>
      </c>
      <c r="N45" s="96">
        <v>3208</v>
      </c>
      <c r="O45" s="104">
        <f t="shared" si="8"/>
        <v>0</v>
      </c>
      <c r="P45" s="96"/>
      <c r="Q45" s="96"/>
      <c r="R45" s="104">
        <f t="shared" si="9"/>
        <v>43</v>
      </c>
      <c r="S45" s="96">
        <v>14</v>
      </c>
      <c r="T45" s="96">
        <v>29</v>
      </c>
      <c r="U45" s="104">
        <f t="shared" si="11"/>
        <v>504</v>
      </c>
      <c r="V45" s="96">
        <v>255</v>
      </c>
      <c r="W45" s="96">
        <v>249</v>
      </c>
      <c r="X45" s="104">
        <f t="shared" si="12"/>
        <v>112</v>
      </c>
      <c r="Y45" s="96">
        <v>69</v>
      </c>
      <c r="Z45" s="96">
        <v>43</v>
      </c>
      <c r="AA45" s="104">
        <f t="shared" si="14"/>
        <v>8</v>
      </c>
      <c r="AB45" s="96">
        <v>6</v>
      </c>
      <c r="AC45" s="96">
        <v>2</v>
      </c>
      <c r="AD45" s="104">
        <f t="shared" si="15"/>
        <v>11</v>
      </c>
      <c r="AE45" s="96">
        <v>6</v>
      </c>
      <c r="AF45" s="96">
        <v>5</v>
      </c>
      <c r="AG45" s="104">
        <f t="shared" si="17"/>
        <v>7</v>
      </c>
      <c r="AH45" s="96">
        <v>5</v>
      </c>
      <c r="AI45" s="96">
        <v>2</v>
      </c>
      <c r="AJ45" s="104">
        <f t="shared" si="18"/>
        <v>23</v>
      </c>
      <c r="AK45" s="104">
        <f t="shared" si="35"/>
        <v>13</v>
      </c>
      <c r="AL45" s="104">
        <f t="shared" si="36"/>
        <v>10</v>
      </c>
      <c r="AM45" s="104">
        <f t="shared" si="20"/>
        <v>20</v>
      </c>
      <c r="AN45" s="96">
        <v>11</v>
      </c>
      <c r="AO45" s="96">
        <v>9</v>
      </c>
      <c r="AP45" s="104">
        <f t="shared" si="21"/>
        <v>3</v>
      </c>
      <c r="AQ45" s="96">
        <v>2</v>
      </c>
      <c r="AR45" s="96">
        <v>1</v>
      </c>
      <c r="AS45" s="104">
        <f t="shared" si="23"/>
        <v>3</v>
      </c>
      <c r="AT45" s="96">
        <v>1</v>
      </c>
      <c r="AU45" s="96">
        <v>2</v>
      </c>
      <c r="AV45" s="104">
        <f t="shared" si="24"/>
        <v>27</v>
      </c>
      <c r="AW45" s="96">
        <v>15</v>
      </c>
      <c r="AX45" s="96">
        <v>12</v>
      </c>
      <c r="AY45" s="104">
        <f t="shared" si="26"/>
        <v>33</v>
      </c>
      <c r="AZ45" s="96">
        <v>23</v>
      </c>
      <c r="BA45" s="96">
        <v>10</v>
      </c>
      <c r="BB45" s="104">
        <f t="shared" si="27"/>
        <v>5</v>
      </c>
      <c r="BC45" s="96">
        <v>2</v>
      </c>
      <c r="BD45" s="96">
        <v>3</v>
      </c>
      <c r="BE45" s="104">
        <f t="shared" si="29"/>
        <v>9</v>
      </c>
      <c r="BF45" s="96">
        <v>4</v>
      </c>
      <c r="BG45" s="96">
        <v>5</v>
      </c>
    </row>
    <row r="46" spans="1:59">
      <c r="A46" s="45" t="s">
        <v>57</v>
      </c>
      <c r="B46" s="47">
        <v>27</v>
      </c>
      <c r="C46" s="104">
        <f t="shared" si="0"/>
        <v>397338</v>
      </c>
      <c r="D46" s="104">
        <f t="shared" si="1"/>
        <v>200215</v>
      </c>
      <c r="E46" s="104">
        <f t="shared" si="2"/>
        <v>197123</v>
      </c>
      <c r="F46" s="104">
        <f t="shared" si="3"/>
        <v>253275</v>
      </c>
      <c r="G46" s="104">
        <f t="shared" ref="G46:K46" si="64">SUM(G47:G55)</f>
        <v>128246</v>
      </c>
      <c r="H46" s="104">
        <f t="shared" si="64"/>
        <v>125029</v>
      </c>
      <c r="I46" s="104">
        <f t="shared" si="5"/>
        <v>144063</v>
      </c>
      <c r="J46" s="104">
        <f t="shared" si="64"/>
        <v>71969</v>
      </c>
      <c r="K46" s="104">
        <f t="shared" si="64"/>
        <v>72094</v>
      </c>
      <c r="L46" s="104">
        <f t="shared" si="6"/>
        <v>11023</v>
      </c>
      <c r="M46" s="104">
        <f t="shared" ref="M46:Q46" si="65">SUM(M47:M55)</f>
        <v>5252</v>
      </c>
      <c r="N46" s="104">
        <f t="shared" si="65"/>
        <v>5771</v>
      </c>
      <c r="O46" s="104">
        <f t="shared" si="8"/>
        <v>734</v>
      </c>
      <c r="P46" s="104">
        <f t="shared" si="65"/>
        <v>404</v>
      </c>
      <c r="Q46" s="104">
        <f t="shared" si="65"/>
        <v>330</v>
      </c>
      <c r="R46" s="104">
        <f t="shared" si="9"/>
        <v>712</v>
      </c>
      <c r="S46" s="104">
        <f t="shared" ref="S46:W46" si="66">SUM(S47:S55)</f>
        <v>347</v>
      </c>
      <c r="T46" s="104">
        <f t="shared" si="66"/>
        <v>365</v>
      </c>
      <c r="U46" s="104">
        <f t="shared" si="11"/>
        <v>12241</v>
      </c>
      <c r="V46" s="104">
        <f t="shared" si="66"/>
        <v>6019</v>
      </c>
      <c r="W46" s="104">
        <f t="shared" si="66"/>
        <v>6222</v>
      </c>
      <c r="X46" s="104">
        <f t="shared" si="12"/>
        <v>3255</v>
      </c>
      <c r="Y46" s="104">
        <f t="shared" ref="Y46:AC46" si="67">SUM(Y47:Y55)</f>
        <v>2102</v>
      </c>
      <c r="Z46" s="104">
        <f t="shared" si="67"/>
        <v>1153</v>
      </c>
      <c r="AA46" s="104">
        <f t="shared" si="14"/>
        <v>241</v>
      </c>
      <c r="AB46" s="104">
        <f t="shared" si="67"/>
        <v>150</v>
      </c>
      <c r="AC46" s="104">
        <f t="shared" si="67"/>
        <v>91</v>
      </c>
      <c r="AD46" s="104">
        <f t="shared" si="15"/>
        <v>302</v>
      </c>
      <c r="AE46" s="104">
        <f t="shared" ref="AE46:AI46" si="68">SUM(AE47:AE55)</f>
        <v>172</v>
      </c>
      <c r="AF46" s="104">
        <f t="shared" si="68"/>
        <v>130</v>
      </c>
      <c r="AG46" s="104">
        <f t="shared" si="17"/>
        <v>164</v>
      </c>
      <c r="AH46" s="104">
        <f t="shared" si="68"/>
        <v>117</v>
      </c>
      <c r="AI46" s="104">
        <f t="shared" si="68"/>
        <v>47</v>
      </c>
      <c r="AJ46" s="104">
        <f t="shared" si="18"/>
        <v>1192</v>
      </c>
      <c r="AK46" s="104">
        <f t="shared" si="35"/>
        <v>845</v>
      </c>
      <c r="AL46" s="104">
        <f t="shared" si="36"/>
        <v>347</v>
      </c>
      <c r="AM46" s="104">
        <f t="shared" si="20"/>
        <v>539</v>
      </c>
      <c r="AN46" s="104">
        <f t="shared" ref="AN46:AR46" si="69">SUM(AN47:AN55)</f>
        <v>332</v>
      </c>
      <c r="AO46" s="104">
        <f t="shared" si="69"/>
        <v>207</v>
      </c>
      <c r="AP46" s="104">
        <f t="shared" si="21"/>
        <v>653</v>
      </c>
      <c r="AQ46" s="104">
        <f t="shared" si="69"/>
        <v>513</v>
      </c>
      <c r="AR46" s="104">
        <f t="shared" si="69"/>
        <v>140</v>
      </c>
      <c r="AS46" s="104">
        <f t="shared" si="23"/>
        <v>151</v>
      </c>
      <c r="AT46" s="104">
        <f t="shared" ref="AT46:AX46" si="70">SUM(AT47:AT55)</f>
        <v>101</v>
      </c>
      <c r="AU46" s="104">
        <f t="shared" si="70"/>
        <v>50</v>
      </c>
      <c r="AV46" s="104">
        <f t="shared" si="24"/>
        <v>414</v>
      </c>
      <c r="AW46" s="104">
        <f t="shared" si="70"/>
        <v>229</v>
      </c>
      <c r="AX46" s="104">
        <f t="shared" si="70"/>
        <v>185</v>
      </c>
      <c r="AY46" s="104">
        <f t="shared" si="26"/>
        <v>791</v>
      </c>
      <c r="AZ46" s="104">
        <f t="shared" ref="AZ46:BD46" si="71">SUM(AZ47:AZ55)</f>
        <v>488</v>
      </c>
      <c r="BA46" s="104">
        <f t="shared" si="71"/>
        <v>303</v>
      </c>
      <c r="BB46" s="104">
        <f t="shared" si="27"/>
        <v>18</v>
      </c>
      <c r="BC46" s="104">
        <f t="shared" si="71"/>
        <v>13</v>
      </c>
      <c r="BD46" s="104">
        <f t="shared" si="71"/>
        <v>5</v>
      </c>
      <c r="BE46" s="104">
        <f t="shared" si="29"/>
        <v>992</v>
      </c>
      <c r="BF46" s="104">
        <f>SUM(BF47:BF55)</f>
        <v>680</v>
      </c>
      <c r="BG46" s="104">
        <f>SUM(BG47:BG55)</f>
        <v>312</v>
      </c>
    </row>
    <row r="47" spans="1:59">
      <c r="A47" s="51" t="s">
        <v>58</v>
      </c>
      <c r="B47" s="47">
        <v>28</v>
      </c>
      <c r="C47" s="104">
        <f t="shared" si="0"/>
        <v>7283</v>
      </c>
      <c r="D47" s="104">
        <f t="shared" si="1"/>
        <v>3609</v>
      </c>
      <c r="E47" s="104">
        <f t="shared" si="2"/>
        <v>3674</v>
      </c>
      <c r="F47" s="104">
        <f t="shared" si="3"/>
        <v>4925</v>
      </c>
      <c r="G47" s="96">
        <v>2464</v>
      </c>
      <c r="H47" s="96">
        <v>2461</v>
      </c>
      <c r="I47" s="104">
        <f t="shared" si="5"/>
        <v>2358</v>
      </c>
      <c r="J47" s="96">
        <v>1145</v>
      </c>
      <c r="K47" s="96">
        <v>1213</v>
      </c>
      <c r="L47" s="104">
        <f t="shared" si="6"/>
        <v>968</v>
      </c>
      <c r="M47" s="96">
        <v>460</v>
      </c>
      <c r="N47" s="96">
        <v>508</v>
      </c>
      <c r="O47" s="104">
        <f t="shared" si="8"/>
        <v>3</v>
      </c>
      <c r="P47" s="96">
        <v>3</v>
      </c>
      <c r="Q47" s="96"/>
      <c r="R47" s="104">
        <f t="shared" si="9"/>
        <v>15</v>
      </c>
      <c r="S47" s="96">
        <v>7</v>
      </c>
      <c r="T47" s="96">
        <v>8</v>
      </c>
      <c r="U47" s="104">
        <f t="shared" si="11"/>
        <v>227</v>
      </c>
      <c r="V47" s="96">
        <v>111</v>
      </c>
      <c r="W47" s="96">
        <v>116</v>
      </c>
      <c r="X47" s="104">
        <f t="shared" si="12"/>
        <v>69</v>
      </c>
      <c r="Y47" s="96">
        <v>48</v>
      </c>
      <c r="Z47" s="96">
        <v>21</v>
      </c>
      <c r="AA47" s="104">
        <f t="shared" si="14"/>
        <v>3</v>
      </c>
      <c r="AB47" s="96">
        <v>3</v>
      </c>
      <c r="AC47" s="96"/>
      <c r="AD47" s="104">
        <f t="shared" si="15"/>
        <v>3</v>
      </c>
      <c r="AE47" s="96">
        <v>2</v>
      </c>
      <c r="AF47" s="96">
        <v>1</v>
      </c>
      <c r="AG47" s="104">
        <f t="shared" si="17"/>
        <v>4</v>
      </c>
      <c r="AH47" s="96">
        <v>1</v>
      </c>
      <c r="AI47" s="96">
        <v>3</v>
      </c>
      <c r="AJ47" s="104">
        <f t="shared" si="18"/>
        <v>24</v>
      </c>
      <c r="AK47" s="104">
        <f t="shared" si="35"/>
        <v>19</v>
      </c>
      <c r="AL47" s="104">
        <f t="shared" si="36"/>
        <v>5</v>
      </c>
      <c r="AM47" s="104">
        <f t="shared" si="20"/>
        <v>14</v>
      </c>
      <c r="AN47" s="96">
        <v>10</v>
      </c>
      <c r="AO47" s="96">
        <v>4</v>
      </c>
      <c r="AP47" s="104">
        <f t="shared" si="21"/>
        <v>10</v>
      </c>
      <c r="AQ47" s="96">
        <v>9</v>
      </c>
      <c r="AR47" s="96">
        <v>1</v>
      </c>
      <c r="AS47" s="104">
        <f t="shared" si="23"/>
        <v>1</v>
      </c>
      <c r="AT47" s="96">
        <v>1</v>
      </c>
      <c r="AU47" s="96"/>
      <c r="AV47" s="104">
        <f t="shared" si="24"/>
        <v>10</v>
      </c>
      <c r="AW47" s="96">
        <v>5</v>
      </c>
      <c r="AX47" s="96">
        <v>5</v>
      </c>
      <c r="AY47" s="104">
        <f t="shared" si="26"/>
        <v>24</v>
      </c>
      <c r="AZ47" s="96">
        <v>17</v>
      </c>
      <c r="BA47" s="96">
        <v>7</v>
      </c>
      <c r="BB47" s="104">
        <f t="shared" si="27"/>
        <v>0</v>
      </c>
      <c r="BC47" s="96"/>
      <c r="BD47" s="96"/>
      <c r="BE47" s="104">
        <f t="shared" si="29"/>
        <v>42</v>
      </c>
      <c r="BF47" s="96">
        <v>32</v>
      </c>
      <c r="BG47" s="96">
        <v>10</v>
      </c>
    </row>
    <row r="48" spans="1:59">
      <c r="A48" s="51" t="s">
        <v>59</v>
      </c>
      <c r="B48" s="47">
        <v>29</v>
      </c>
      <c r="C48" s="104">
        <f t="shared" si="0"/>
        <v>865</v>
      </c>
      <c r="D48" s="104">
        <f t="shared" si="1"/>
        <v>453</v>
      </c>
      <c r="E48" s="104">
        <f t="shared" si="2"/>
        <v>412</v>
      </c>
      <c r="F48" s="104">
        <f t="shared" si="3"/>
        <v>791</v>
      </c>
      <c r="G48" s="96">
        <v>414</v>
      </c>
      <c r="H48" s="96">
        <v>377</v>
      </c>
      <c r="I48" s="104">
        <f t="shared" si="5"/>
        <v>74</v>
      </c>
      <c r="J48" s="96">
        <v>39</v>
      </c>
      <c r="K48" s="96">
        <v>35</v>
      </c>
      <c r="L48" s="104">
        <f t="shared" si="6"/>
        <v>95</v>
      </c>
      <c r="M48" s="96">
        <v>58</v>
      </c>
      <c r="N48" s="96">
        <v>37</v>
      </c>
      <c r="O48" s="104">
        <f t="shared" si="8"/>
        <v>0</v>
      </c>
      <c r="P48" s="96"/>
      <c r="Q48" s="96"/>
      <c r="R48" s="104">
        <f t="shared" si="9"/>
        <v>1</v>
      </c>
      <c r="S48" s="96">
        <v>1</v>
      </c>
      <c r="T48" s="96"/>
      <c r="U48" s="104">
        <f t="shared" si="11"/>
        <v>40</v>
      </c>
      <c r="V48" s="96">
        <v>25</v>
      </c>
      <c r="W48" s="96">
        <v>15</v>
      </c>
      <c r="X48" s="104">
        <f t="shared" si="12"/>
        <v>7</v>
      </c>
      <c r="Y48" s="96">
        <v>5</v>
      </c>
      <c r="Z48" s="96">
        <v>2</v>
      </c>
      <c r="AA48" s="104">
        <f t="shared" si="14"/>
        <v>2</v>
      </c>
      <c r="AB48" s="96">
        <v>1</v>
      </c>
      <c r="AC48" s="96">
        <v>1</v>
      </c>
      <c r="AD48" s="104">
        <f t="shared" si="15"/>
        <v>1</v>
      </c>
      <c r="AE48" s="96">
        <v>1</v>
      </c>
      <c r="AF48" s="96"/>
      <c r="AG48" s="104">
        <f t="shared" si="17"/>
        <v>0</v>
      </c>
      <c r="AH48" s="96"/>
      <c r="AI48" s="96"/>
      <c r="AJ48" s="104">
        <f t="shared" si="18"/>
        <v>1</v>
      </c>
      <c r="AK48" s="104">
        <f t="shared" si="35"/>
        <v>1</v>
      </c>
      <c r="AL48" s="104">
        <f t="shared" si="36"/>
        <v>0</v>
      </c>
      <c r="AM48" s="104">
        <f t="shared" si="20"/>
        <v>1</v>
      </c>
      <c r="AN48" s="96">
        <v>1</v>
      </c>
      <c r="AO48" s="96"/>
      <c r="AP48" s="104">
        <f t="shared" si="21"/>
        <v>0</v>
      </c>
      <c r="AQ48" s="96"/>
      <c r="AR48" s="96"/>
      <c r="AS48" s="104">
        <f t="shared" si="23"/>
        <v>1</v>
      </c>
      <c r="AT48" s="96"/>
      <c r="AU48" s="96">
        <v>1</v>
      </c>
      <c r="AV48" s="104">
        <f t="shared" si="24"/>
        <v>0</v>
      </c>
      <c r="AW48" s="96"/>
      <c r="AX48" s="96"/>
      <c r="AY48" s="104">
        <f t="shared" si="26"/>
        <v>2</v>
      </c>
      <c r="AZ48" s="96">
        <v>2</v>
      </c>
      <c r="BA48" s="96"/>
      <c r="BB48" s="104">
        <f t="shared" si="27"/>
        <v>0</v>
      </c>
      <c r="BC48" s="96"/>
      <c r="BD48" s="96"/>
      <c r="BE48" s="104">
        <f t="shared" si="29"/>
        <v>1</v>
      </c>
      <c r="BF48" s="96">
        <v>1</v>
      </c>
      <c r="BG48" s="96"/>
    </row>
    <row r="49" spans="1:61">
      <c r="A49" s="51" t="s">
        <v>60</v>
      </c>
      <c r="B49" s="47">
        <v>30</v>
      </c>
      <c r="C49" s="104">
        <f t="shared" si="0"/>
        <v>62045</v>
      </c>
      <c r="D49" s="104">
        <f t="shared" si="1"/>
        <v>31378</v>
      </c>
      <c r="E49" s="104">
        <f t="shared" si="2"/>
        <v>30667</v>
      </c>
      <c r="F49" s="104">
        <f t="shared" si="3"/>
        <v>39420</v>
      </c>
      <c r="G49" s="96">
        <v>20030</v>
      </c>
      <c r="H49" s="96">
        <v>19390</v>
      </c>
      <c r="I49" s="104">
        <f t="shared" si="5"/>
        <v>22625</v>
      </c>
      <c r="J49" s="96">
        <v>11348</v>
      </c>
      <c r="K49" s="96">
        <v>11277</v>
      </c>
      <c r="L49" s="104">
        <f t="shared" si="6"/>
        <v>1178</v>
      </c>
      <c r="M49" s="96">
        <v>526</v>
      </c>
      <c r="N49" s="96">
        <v>652</v>
      </c>
      <c r="O49" s="104">
        <f t="shared" si="8"/>
        <v>34</v>
      </c>
      <c r="P49" s="96">
        <v>18</v>
      </c>
      <c r="Q49" s="96">
        <v>16</v>
      </c>
      <c r="R49" s="104">
        <f t="shared" si="9"/>
        <v>73</v>
      </c>
      <c r="S49" s="96">
        <v>32</v>
      </c>
      <c r="T49" s="96">
        <v>41</v>
      </c>
      <c r="U49" s="104">
        <f t="shared" si="11"/>
        <v>1579</v>
      </c>
      <c r="V49" s="96">
        <v>794</v>
      </c>
      <c r="W49" s="96">
        <v>785</v>
      </c>
      <c r="X49" s="104">
        <f t="shared" si="12"/>
        <v>510</v>
      </c>
      <c r="Y49" s="96">
        <v>330</v>
      </c>
      <c r="Z49" s="96">
        <v>180</v>
      </c>
      <c r="AA49" s="104">
        <f t="shared" si="14"/>
        <v>12</v>
      </c>
      <c r="AB49" s="96">
        <v>9</v>
      </c>
      <c r="AC49" s="96">
        <v>3</v>
      </c>
      <c r="AD49" s="104">
        <f t="shared" si="15"/>
        <v>17</v>
      </c>
      <c r="AE49" s="96">
        <v>8</v>
      </c>
      <c r="AF49" s="96">
        <v>9</v>
      </c>
      <c r="AG49" s="104">
        <f t="shared" si="17"/>
        <v>25</v>
      </c>
      <c r="AH49" s="96">
        <v>17</v>
      </c>
      <c r="AI49" s="96">
        <v>8</v>
      </c>
      <c r="AJ49" s="104">
        <f t="shared" si="18"/>
        <v>140</v>
      </c>
      <c r="AK49" s="104">
        <f t="shared" si="35"/>
        <v>105</v>
      </c>
      <c r="AL49" s="104">
        <f t="shared" si="36"/>
        <v>35</v>
      </c>
      <c r="AM49" s="104">
        <f t="shared" si="20"/>
        <v>62</v>
      </c>
      <c r="AN49" s="96">
        <v>39</v>
      </c>
      <c r="AO49" s="96">
        <v>23</v>
      </c>
      <c r="AP49" s="104">
        <f t="shared" si="21"/>
        <v>78</v>
      </c>
      <c r="AQ49" s="96">
        <v>66</v>
      </c>
      <c r="AR49" s="96">
        <v>12</v>
      </c>
      <c r="AS49" s="104">
        <f t="shared" si="23"/>
        <v>10</v>
      </c>
      <c r="AT49" s="96">
        <v>6</v>
      </c>
      <c r="AU49" s="96">
        <v>4</v>
      </c>
      <c r="AV49" s="104">
        <f t="shared" si="24"/>
        <v>55</v>
      </c>
      <c r="AW49" s="96">
        <v>29</v>
      </c>
      <c r="AX49" s="96">
        <v>26</v>
      </c>
      <c r="AY49" s="104">
        <f t="shared" si="26"/>
        <v>251</v>
      </c>
      <c r="AZ49" s="96">
        <v>156</v>
      </c>
      <c r="BA49" s="96">
        <v>95</v>
      </c>
      <c r="BB49" s="104">
        <f t="shared" si="27"/>
        <v>5</v>
      </c>
      <c r="BC49" s="96">
        <v>3</v>
      </c>
      <c r="BD49" s="96">
        <v>2</v>
      </c>
      <c r="BE49" s="104">
        <f t="shared" si="29"/>
        <v>102</v>
      </c>
      <c r="BF49" s="96">
        <v>77</v>
      </c>
      <c r="BG49" s="96">
        <v>25</v>
      </c>
    </row>
    <row r="50" spans="1:61">
      <c r="A50" s="51" t="s">
        <v>61</v>
      </c>
      <c r="B50" s="47">
        <v>31</v>
      </c>
      <c r="C50" s="104">
        <f t="shared" si="0"/>
        <v>101295</v>
      </c>
      <c r="D50" s="104">
        <f t="shared" si="1"/>
        <v>51291</v>
      </c>
      <c r="E50" s="104">
        <f t="shared" si="2"/>
        <v>50004</v>
      </c>
      <c r="F50" s="104">
        <f t="shared" si="3"/>
        <v>62172</v>
      </c>
      <c r="G50" s="96">
        <v>31631</v>
      </c>
      <c r="H50" s="96">
        <v>30541</v>
      </c>
      <c r="I50" s="104">
        <f t="shared" si="5"/>
        <v>39123</v>
      </c>
      <c r="J50" s="96">
        <v>19660</v>
      </c>
      <c r="K50" s="96">
        <v>19463</v>
      </c>
      <c r="L50" s="104">
        <f t="shared" si="6"/>
        <v>2506</v>
      </c>
      <c r="M50" s="96">
        <v>1140</v>
      </c>
      <c r="N50" s="96">
        <v>1366</v>
      </c>
      <c r="O50" s="104">
        <f t="shared" si="8"/>
        <v>309</v>
      </c>
      <c r="P50" s="96">
        <v>160</v>
      </c>
      <c r="Q50" s="96">
        <v>149</v>
      </c>
      <c r="R50" s="104">
        <f t="shared" si="9"/>
        <v>211</v>
      </c>
      <c r="S50" s="96">
        <v>105</v>
      </c>
      <c r="T50" s="96">
        <v>106</v>
      </c>
      <c r="U50" s="104">
        <f t="shared" si="11"/>
        <v>3087</v>
      </c>
      <c r="V50" s="96">
        <v>1483</v>
      </c>
      <c r="W50" s="96">
        <v>1604</v>
      </c>
      <c r="X50" s="104">
        <f t="shared" si="12"/>
        <v>830</v>
      </c>
      <c r="Y50" s="96">
        <v>539</v>
      </c>
      <c r="Z50" s="96">
        <v>291</v>
      </c>
      <c r="AA50" s="104">
        <f t="shared" si="14"/>
        <v>38</v>
      </c>
      <c r="AB50" s="96">
        <v>21</v>
      </c>
      <c r="AC50" s="96">
        <v>17</v>
      </c>
      <c r="AD50" s="104">
        <f t="shared" si="15"/>
        <v>26</v>
      </c>
      <c r="AE50" s="96">
        <v>14</v>
      </c>
      <c r="AF50" s="96">
        <v>12</v>
      </c>
      <c r="AG50" s="104">
        <f t="shared" si="17"/>
        <v>27</v>
      </c>
      <c r="AH50" s="96">
        <v>22</v>
      </c>
      <c r="AI50" s="96">
        <v>5</v>
      </c>
      <c r="AJ50" s="104">
        <f t="shared" si="18"/>
        <v>422</v>
      </c>
      <c r="AK50" s="104">
        <f t="shared" si="35"/>
        <v>291</v>
      </c>
      <c r="AL50" s="104">
        <f t="shared" si="36"/>
        <v>131</v>
      </c>
      <c r="AM50" s="104">
        <f t="shared" si="20"/>
        <v>213</v>
      </c>
      <c r="AN50" s="96">
        <v>127</v>
      </c>
      <c r="AO50" s="96">
        <v>86</v>
      </c>
      <c r="AP50" s="104">
        <f t="shared" si="21"/>
        <v>209</v>
      </c>
      <c r="AQ50" s="96">
        <v>164</v>
      </c>
      <c r="AR50" s="96">
        <v>45</v>
      </c>
      <c r="AS50" s="104">
        <f t="shared" si="23"/>
        <v>53</v>
      </c>
      <c r="AT50" s="96">
        <v>31</v>
      </c>
      <c r="AU50" s="96">
        <v>22</v>
      </c>
      <c r="AV50" s="104">
        <f t="shared" si="24"/>
        <v>113</v>
      </c>
      <c r="AW50" s="96">
        <v>67</v>
      </c>
      <c r="AX50" s="96">
        <v>46</v>
      </c>
      <c r="AY50" s="104">
        <f t="shared" si="26"/>
        <v>151</v>
      </c>
      <c r="AZ50" s="96">
        <v>93</v>
      </c>
      <c r="BA50" s="96">
        <v>58</v>
      </c>
      <c r="BB50" s="104">
        <f t="shared" si="27"/>
        <v>11</v>
      </c>
      <c r="BC50" s="96">
        <v>8</v>
      </c>
      <c r="BD50" s="96">
        <v>3</v>
      </c>
      <c r="BE50" s="104">
        <f t="shared" si="29"/>
        <v>235</v>
      </c>
      <c r="BF50" s="96">
        <v>162</v>
      </c>
      <c r="BG50" s="96">
        <v>73</v>
      </c>
    </row>
    <row r="51" spans="1:61">
      <c r="A51" s="51" t="s">
        <v>62</v>
      </c>
      <c r="B51" s="47">
        <v>32</v>
      </c>
      <c r="C51" s="104">
        <f t="shared" si="0"/>
        <v>9385</v>
      </c>
      <c r="D51" s="104">
        <f t="shared" si="1"/>
        <v>4664</v>
      </c>
      <c r="E51" s="104">
        <f t="shared" si="2"/>
        <v>4721</v>
      </c>
      <c r="F51" s="104">
        <f t="shared" si="3"/>
        <v>7019</v>
      </c>
      <c r="G51" s="96">
        <v>3488</v>
      </c>
      <c r="H51" s="96">
        <v>3531</v>
      </c>
      <c r="I51" s="104">
        <f t="shared" si="5"/>
        <v>2366</v>
      </c>
      <c r="J51" s="96">
        <v>1176</v>
      </c>
      <c r="K51" s="96">
        <v>1190</v>
      </c>
      <c r="L51" s="104">
        <f t="shared" si="6"/>
        <v>580</v>
      </c>
      <c r="M51" s="96">
        <v>270</v>
      </c>
      <c r="N51" s="96">
        <v>310</v>
      </c>
      <c r="O51" s="104">
        <f t="shared" si="8"/>
        <v>4</v>
      </c>
      <c r="P51" s="96">
        <v>2</v>
      </c>
      <c r="Q51" s="96">
        <v>2</v>
      </c>
      <c r="R51" s="104">
        <f t="shared" si="9"/>
        <v>41</v>
      </c>
      <c r="S51" s="96">
        <v>23</v>
      </c>
      <c r="T51" s="96">
        <v>18</v>
      </c>
      <c r="U51" s="104">
        <f t="shared" si="11"/>
        <v>458</v>
      </c>
      <c r="V51" s="96">
        <v>237</v>
      </c>
      <c r="W51" s="96">
        <v>221</v>
      </c>
      <c r="X51" s="104">
        <f t="shared" si="12"/>
        <v>45</v>
      </c>
      <c r="Y51" s="96">
        <v>26</v>
      </c>
      <c r="Z51" s="96">
        <v>19</v>
      </c>
      <c r="AA51" s="104">
        <f t="shared" si="14"/>
        <v>1</v>
      </c>
      <c r="AB51" s="96">
        <v>1</v>
      </c>
      <c r="AC51" s="96"/>
      <c r="AD51" s="104">
        <f t="shared" si="15"/>
        <v>4</v>
      </c>
      <c r="AE51" s="96">
        <v>2</v>
      </c>
      <c r="AF51" s="96">
        <v>2</v>
      </c>
      <c r="AG51" s="104">
        <f t="shared" si="17"/>
        <v>5</v>
      </c>
      <c r="AH51" s="96">
        <v>3</v>
      </c>
      <c r="AI51" s="96">
        <v>2</v>
      </c>
      <c r="AJ51" s="104">
        <f t="shared" si="18"/>
        <v>15</v>
      </c>
      <c r="AK51" s="104">
        <f t="shared" si="35"/>
        <v>9</v>
      </c>
      <c r="AL51" s="104">
        <f t="shared" si="36"/>
        <v>6</v>
      </c>
      <c r="AM51" s="104">
        <f t="shared" si="20"/>
        <v>6</v>
      </c>
      <c r="AN51" s="96">
        <v>5</v>
      </c>
      <c r="AO51" s="96">
        <v>1</v>
      </c>
      <c r="AP51" s="104">
        <f t="shared" si="21"/>
        <v>9</v>
      </c>
      <c r="AQ51" s="96">
        <v>4</v>
      </c>
      <c r="AR51" s="96">
        <v>5</v>
      </c>
      <c r="AS51" s="104">
        <f t="shared" si="23"/>
        <v>0</v>
      </c>
      <c r="AT51" s="96"/>
      <c r="AU51" s="96"/>
      <c r="AV51" s="104">
        <f t="shared" si="24"/>
        <v>6</v>
      </c>
      <c r="AW51" s="96">
        <v>3</v>
      </c>
      <c r="AX51" s="96">
        <v>3</v>
      </c>
      <c r="AY51" s="104">
        <f t="shared" si="26"/>
        <v>14</v>
      </c>
      <c r="AZ51" s="96">
        <v>8</v>
      </c>
      <c r="BA51" s="96">
        <v>6</v>
      </c>
      <c r="BB51" s="104">
        <f t="shared" si="27"/>
        <v>0</v>
      </c>
      <c r="BC51" s="96"/>
      <c r="BD51" s="96"/>
      <c r="BE51" s="104">
        <f t="shared" si="29"/>
        <v>12</v>
      </c>
      <c r="BF51" s="96">
        <v>6</v>
      </c>
      <c r="BG51" s="96">
        <v>6</v>
      </c>
    </row>
    <row r="52" spans="1:61">
      <c r="A52" s="51" t="s">
        <v>63</v>
      </c>
      <c r="B52" s="47">
        <v>33</v>
      </c>
      <c r="C52" s="104">
        <f t="shared" si="0"/>
        <v>68089</v>
      </c>
      <c r="D52" s="104">
        <f t="shared" si="1"/>
        <v>34115</v>
      </c>
      <c r="E52" s="104">
        <f t="shared" si="2"/>
        <v>33974</v>
      </c>
      <c r="F52" s="104">
        <f t="shared" si="3"/>
        <v>61121</v>
      </c>
      <c r="G52" s="96">
        <v>30645</v>
      </c>
      <c r="H52" s="96">
        <v>30476</v>
      </c>
      <c r="I52" s="104">
        <f t="shared" si="5"/>
        <v>6968</v>
      </c>
      <c r="J52" s="96">
        <v>3470</v>
      </c>
      <c r="K52" s="96">
        <v>3498</v>
      </c>
      <c r="L52" s="104">
        <f t="shared" si="6"/>
        <v>2784</v>
      </c>
      <c r="M52" s="96">
        <v>1341</v>
      </c>
      <c r="N52" s="96">
        <v>1443</v>
      </c>
      <c r="O52" s="104">
        <f t="shared" si="8"/>
        <v>18</v>
      </c>
      <c r="P52" s="96">
        <v>12</v>
      </c>
      <c r="Q52" s="96">
        <v>6</v>
      </c>
      <c r="R52" s="104">
        <f t="shared" si="9"/>
        <v>154</v>
      </c>
      <c r="S52" s="96">
        <v>61</v>
      </c>
      <c r="T52" s="96">
        <v>93</v>
      </c>
      <c r="U52" s="104">
        <f t="shared" si="11"/>
        <v>2515</v>
      </c>
      <c r="V52" s="96">
        <v>1194</v>
      </c>
      <c r="W52" s="96">
        <v>1321</v>
      </c>
      <c r="X52" s="104">
        <f t="shared" si="12"/>
        <v>364</v>
      </c>
      <c r="Y52" s="96">
        <v>221</v>
      </c>
      <c r="Z52" s="96">
        <v>143</v>
      </c>
      <c r="AA52" s="104">
        <f t="shared" si="14"/>
        <v>17</v>
      </c>
      <c r="AB52" s="96">
        <v>13</v>
      </c>
      <c r="AC52" s="96">
        <v>4</v>
      </c>
      <c r="AD52" s="104">
        <f t="shared" si="15"/>
        <v>22</v>
      </c>
      <c r="AE52" s="96">
        <v>14</v>
      </c>
      <c r="AF52" s="96">
        <v>8</v>
      </c>
      <c r="AG52" s="104">
        <f t="shared" si="17"/>
        <v>21</v>
      </c>
      <c r="AH52" s="96">
        <v>16</v>
      </c>
      <c r="AI52" s="96">
        <v>5</v>
      </c>
      <c r="AJ52" s="104">
        <f t="shared" si="18"/>
        <v>127</v>
      </c>
      <c r="AK52" s="104">
        <f t="shared" si="35"/>
        <v>81</v>
      </c>
      <c r="AL52" s="104">
        <f t="shared" si="36"/>
        <v>46</v>
      </c>
      <c r="AM52" s="104">
        <f t="shared" si="20"/>
        <v>66</v>
      </c>
      <c r="AN52" s="96">
        <v>39</v>
      </c>
      <c r="AO52" s="96">
        <v>27</v>
      </c>
      <c r="AP52" s="104">
        <f t="shared" si="21"/>
        <v>61</v>
      </c>
      <c r="AQ52" s="96">
        <v>42</v>
      </c>
      <c r="AR52" s="96">
        <v>19</v>
      </c>
      <c r="AS52" s="104">
        <f t="shared" si="23"/>
        <v>13</v>
      </c>
      <c r="AT52" s="96">
        <v>11</v>
      </c>
      <c r="AU52" s="96">
        <v>2</v>
      </c>
      <c r="AV52" s="104">
        <f t="shared" si="24"/>
        <v>71</v>
      </c>
      <c r="AW52" s="96">
        <v>36</v>
      </c>
      <c r="AX52" s="96">
        <v>35</v>
      </c>
      <c r="AY52" s="104">
        <f t="shared" si="26"/>
        <v>93</v>
      </c>
      <c r="AZ52" s="96">
        <v>50</v>
      </c>
      <c r="BA52" s="96">
        <v>43</v>
      </c>
      <c r="BB52" s="104">
        <f t="shared" si="27"/>
        <v>0</v>
      </c>
      <c r="BC52" s="96"/>
      <c r="BD52" s="96"/>
      <c r="BE52" s="104">
        <f t="shared" si="29"/>
        <v>243</v>
      </c>
      <c r="BF52" s="96">
        <v>150</v>
      </c>
      <c r="BG52" s="96">
        <v>93</v>
      </c>
    </row>
    <row r="53" spans="1:61">
      <c r="A53" s="51" t="s">
        <v>64</v>
      </c>
      <c r="B53" s="47">
        <v>34</v>
      </c>
      <c r="C53" s="104">
        <f t="shared" si="0"/>
        <v>49580</v>
      </c>
      <c r="D53" s="104">
        <f t="shared" si="1"/>
        <v>25138</v>
      </c>
      <c r="E53" s="104">
        <f t="shared" si="2"/>
        <v>24442</v>
      </c>
      <c r="F53" s="104">
        <f t="shared" si="3"/>
        <v>20814</v>
      </c>
      <c r="G53" s="96">
        <v>10590</v>
      </c>
      <c r="H53" s="96">
        <v>10224</v>
      </c>
      <c r="I53" s="104">
        <f t="shared" si="5"/>
        <v>28766</v>
      </c>
      <c r="J53" s="96">
        <v>14548</v>
      </c>
      <c r="K53" s="96">
        <v>14218</v>
      </c>
      <c r="L53" s="104">
        <f t="shared" si="6"/>
        <v>760</v>
      </c>
      <c r="M53" s="96">
        <v>376</v>
      </c>
      <c r="N53" s="96">
        <v>384</v>
      </c>
      <c r="O53" s="104">
        <f t="shared" si="8"/>
        <v>172</v>
      </c>
      <c r="P53" s="96">
        <v>101</v>
      </c>
      <c r="Q53" s="96">
        <v>71</v>
      </c>
      <c r="R53" s="104">
        <f t="shared" si="9"/>
        <v>66</v>
      </c>
      <c r="S53" s="96">
        <v>31</v>
      </c>
      <c r="T53" s="96">
        <v>35</v>
      </c>
      <c r="U53" s="104">
        <f t="shared" si="11"/>
        <v>1245</v>
      </c>
      <c r="V53" s="96">
        <v>605</v>
      </c>
      <c r="W53" s="96">
        <v>640</v>
      </c>
      <c r="X53" s="104">
        <f t="shared" si="12"/>
        <v>710</v>
      </c>
      <c r="Y53" s="96">
        <v>445</v>
      </c>
      <c r="Z53" s="96">
        <v>265</v>
      </c>
      <c r="AA53" s="104">
        <f t="shared" si="14"/>
        <v>137</v>
      </c>
      <c r="AB53" s="96">
        <v>81</v>
      </c>
      <c r="AC53" s="96">
        <v>56</v>
      </c>
      <c r="AD53" s="104">
        <f t="shared" si="15"/>
        <v>209</v>
      </c>
      <c r="AE53" s="96">
        <v>121</v>
      </c>
      <c r="AF53" s="96">
        <v>88</v>
      </c>
      <c r="AG53" s="104">
        <f t="shared" si="17"/>
        <v>39</v>
      </c>
      <c r="AH53" s="96">
        <v>28</v>
      </c>
      <c r="AI53" s="96">
        <v>11</v>
      </c>
      <c r="AJ53" s="104">
        <f t="shared" si="18"/>
        <v>139</v>
      </c>
      <c r="AK53" s="104">
        <f t="shared" si="35"/>
        <v>96</v>
      </c>
      <c r="AL53" s="104">
        <f t="shared" si="36"/>
        <v>43</v>
      </c>
      <c r="AM53" s="104">
        <f t="shared" si="20"/>
        <v>67</v>
      </c>
      <c r="AN53" s="96">
        <v>37</v>
      </c>
      <c r="AO53" s="96">
        <v>30</v>
      </c>
      <c r="AP53" s="104">
        <f t="shared" si="21"/>
        <v>72</v>
      </c>
      <c r="AQ53" s="96">
        <v>59</v>
      </c>
      <c r="AR53" s="96">
        <v>13</v>
      </c>
      <c r="AS53" s="104">
        <f t="shared" si="23"/>
        <v>26</v>
      </c>
      <c r="AT53" s="96">
        <v>21</v>
      </c>
      <c r="AU53" s="96">
        <v>5</v>
      </c>
      <c r="AV53" s="104">
        <f t="shared" si="24"/>
        <v>44</v>
      </c>
      <c r="AW53" s="96">
        <v>24</v>
      </c>
      <c r="AX53" s="96">
        <v>20</v>
      </c>
      <c r="AY53" s="104">
        <f t="shared" si="26"/>
        <v>116</v>
      </c>
      <c r="AZ53" s="96">
        <v>74</v>
      </c>
      <c r="BA53" s="96">
        <v>42</v>
      </c>
      <c r="BB53" s="104">
        <f t="shared" si="27"/>
        <v>0</v>
      </c>
      <c r="BC53" s="96"/>
      <c r="BD53" s="96"/>
      <c r="BE53" s="104">
        <f t="shared" si="29"/>
        <v>111</v>
      </c>
      <c r="BF53" s="96">
        <v>66</v>
      </c>
      <c r="BG53" s="96">
        <v>45</v>
      </c>
    </row>
    <row r="54" spans="1:61">
      <c r="A54" s="51" t="s">
        <v>65</v>
      </c>
      <c r="B54" s="47">
        <v>35</v>
      </c>
      <c r="C54" s="104">
        <f t="shared" si="0"/>
        <v>29432</v>
      </c>
      <c r="D54" s="104">
        <f t="shared" si="1"/>
        <v>14682</v>
      </c>
      <c r="E54" s="104">
        <f t="shared" si="2"/>
        <v>14750</v>
      </c>
      <c r="F54" s="104">
        <f t="shared" si="3"/>
        <v>17301</v>
      </c>
      <c r="G54" s="96">
        <v>8734</v>
      </c>
      <c r="H54" s="96">
        <v>8567</v>
      </c>
      <c r="I54" s="104">
        <f t="shared" si="5"/>
        <v>12131</v>
      </c>
      <c r="J54" s="96">
        <v>5948</v>
      </c>
      <c r="K54" s="96">
        <v>6183</v>
      </c>
      <c r="L54" s="104">
        <f t="shared" si="6"/>
        <v>647</v>
      </c>
      <c r="M54" s="96">
        <v>303</v>
      </c>
      <c r="N54" s="96">
        <v>344</v>
      </c>
      <c r="O54" s="104">
        <f t="shared" si="8"/>
        <v>7</v>
      </c>
      <c r="P54" s="96">
        <v>6</v>
      </c>
      <c r="Q54" s="96">
        <v>1</v>
      </c>
      <c r="R54" s="104">
        <f t="shared" si="9"/>
        <v>56</v>
      </c>
      <c r="S54" s="96">
        <v>29</v>
      </c>
      <c r="T54" s="96">
        <v>27</v>
      </c>
      <c r="U54" s="104">
        <f t="shared" si="11"/>
        <v>1187</v>
      </c>
      <c r="V54" s="96">
        <v>589</v>
      </c>
      <c r="W54" s="96">
        <v>598</v>
      </c>
      <c r="X54" s="104">
        <f t="shared" si="12"/>
        <v>136</v>
      </c>
      <c r="Y54" s="96">
        <v>81</v>
      </c>
      <c r="Z54" s="96">
        <v>55</v>
      </c>
      <c r="AA54" s="104">
        <f t="shared" si="14"/>
        <v>15</v>
      </c>
      <c r="AB54" s="96">
        <v>11</v>
      </c>
      <c r="AC54" s="96">
        <v>4</v>
      </c>
      <c r="AD54" s="104">
        <f t="shared" si="15"/>
        <v>5</v>
      </c>
      <c r="AE54" s="96">
        <v>3</v>
      </c>
      <c r="AF54" s="96">
        <v>2</v>
      </c>
      <c r="AG54" s="104">
        <f t="shared" si="17"/>
        <v>12</v>
      </c>
      <c r="AH54" s="96">
        <v>9</v>
      </c>
      <c r="AI54" s="96">
        <v>3</v>
      </c>
      <c r="AJ54" s="104">
        <f t="shared" si="18"/>
        <v>37</v>
      </c>
      <c r="AK54" s="104">
        <f t="shared" si="35"/>
        <v>24</v>
      </c>
      <c r="AL54" s="104">
        <f t="shared" si="36"/>
        <v>13</v>
      </c>
      <c r="AM54" s="104">
        <f t="shared" si="20"/>
        <v>24</v>
      </c>
      <c r="AN54" s="96">
        <v>13</v>
      </c>
      <c r="AO54" s="96">
        <v>11</v>
      </c>
      <c r="AP54" s="104">
        <f t="shared" si="21"/>
        <v>13</v>
      </c>
      <c r="AQ54" s="96">
        <v>11</v>
      </c>
      <c r="AR54" s="96">
        <v>2</v>
      </c>
      <c r="AS54" s="104">
        <f t="shared" si="23"/>
        <v>3</v>
      </c>
      <c r="AT54" s="96">
        <v>3</v>
      </c>
      <c r="AU54" s="96"/>
      <c r="AV54" s="104">
        <f t="shared" si="24"/>
        <v>35</v>
      </c>
      <c r="AW54" s="96">
        <v>17</v>
      </c>
      <c r="AX54" s="96">
        <v>18</v>
      </c>
      <c r="AY54" s="104">
        <f t="shared" si="26"/>
        <v>29</v>
      </c>
      <c r="AZ54" s="96">
        <v>14</v>
      </c>
      <c r="BA54" s="96">
        <v>15</v>
      </c>
      <c r="BB54" s="104">
        <f t="shared" si="27"/>
        <v>1</v>
      </c>
      <c r="BC54" s="96">
        <v>1</v>
      </c>
      <c r="BD54" s="96"/>
      <c r="BE54" s="104">
        <f t="shared" si="29"/>
        <v>32</v>
      </c>
      <c r="BF54" s="96">
        <v>22</v>
      </c>
      <c r="BG54" s="96">
        <v>10</v>
      </c>
    </row>
    <row r="55" spans="1:61">
      <c r="A55" s="51" t="s">
        <v>66</v>
      </c>
      <c r="B55" s="47">
        <v>36</v>
      </c>
      <c r="C55" s="104">
        <f t="shared" si="0"/>
        <v>69364</v>
      </c>
      <c r="D55" s="104">
        <f t="shared" si="1"/>
        <v>34885</v>
      </c>
      <c r="E55" s="104">
        <f t="shared" si="2"/>
        <v>34479</v>
      </c>
      <c r="F55" s="104">
        <f t="shared" si="3"/>
        <v>39712</v>
      </c>
      <c r="G55" s="96">
        <v>20250</v>
      </c>
      <c r="H55" s="96">
        <v>19462</v>
      </c>
      <c r="I55" s="104">
        <f t="shared" si="5"/>
        <v>29652</v>
      </c>
      <c r="J55" s="96">
        <v>14635</v>
      </c>
      <c r="K55" s="96">
        <v>15017</v>
      </c>
      <c r="L55" s="104">
        <f t="shared" si="6"/>
        <v>1505</v>
      </c>
      <c r="M55" s="96">
        <v>778</v>
      </c>
      <c r="N55" s="96">
        <v>727</v>
      </c>
      <c r="O55" s="104">
        <f t="shared" si="8"/>
        <v>187</v>
      </c>
      <c r="P55" s="96">
        <v>102</v>
      </c>
      <c r="Q55" s="96">
        <v>85</v>
      </c>
      <c r="R55" s="104">
        <f t="shared" si="9"/>
        <v>95</v>
      </c>
      <c r="S55" s="96">
        <v>58</v>
      </c>
      <c r="T55" s="96">
        <v>37</v>
      </c>
      <c r="U55" s="104">
        <f t="shared" si="11"/>
        <v>1903</v>
      </c>
      <c r="V55" s="96">
        <v>981</v>
      </c>
      <c r="W55" s="96">
        <v>922</v>
      </c>
      <c r="X55" s="104">
        <f t="shared" si="12"/>
        <v>584</v>
      </c>
      <c r="Y55" s="96">
        <v>407</v>
      </c>
      <c r="Z55" s="96">
        <v>177</v>
      </c>
      <c r="AA55" s="104">
        <f t="shared" si="14"/>
        <v>16</v>
      </c>
      <c r="AB55" s="96">
        <v>10</v>
      </c>
      <c r="AC55" s="96">
        <v>6</v>
      </c>
      <c r="AD55" s="104">
        <f t="shared" si="15"/>
        <v>15</v>
      </c>
      <c r="AE55" s="96">
        <v>7</v>
      </c>
      <c r="AF55" s="96">
        <v>8</v>
      </c>
      <c r="AG55" s="104">
        <f t="shared" si="17"/>
        <v>31</v>
      </c>
      <c r="AH55" s="96">
        <v>21</v>
      </c>
      <c r="AI55" s="96">
        <v>10</v>
      </c>
      <c r="AJ55" s="104">
        <f t="shared" si="18"/>
        <v>287</v>
      </c>
      <c r="AK55" s="104">
        <f t="shared" si="35"/>
        <v>219</v>
      </c>
      <c r="AL55" s="104">
        <f t="shared" si="36"/>
        <v>68</v>
      </c>
      <c r="AM55" s="104">
        <f t="shared" si="20"/>
        <v>86</v>
      </c>
      <c r="AN55" s="96">
        <v>61</v>
      </c>
      <c r="AO55" s="96">
        <v>25</v>
      </c>
      <c r="AP55" s="104">
        <f t="shared" si="21"/>
        <v>201</v>
      </c>
      <c r="AQ55" s="96">
        <v>158</v>
      </c>
      <c r="AR55" s="96">
        <v>43</v>
      </c>
      <c r="AS55" s="104">
        <f t="shared" si="23"/>
        <v>44</v>
      </c>
      <c r="AT55" s="96">
        <v>28</v>
      </c>
      <c r="AU55" s="96">
        <v>16</v>
      </c>
      <c r="AV55" s="104">
        <f t="shared" si="24"/>
        <v>80</v>
      </c>
      <c r="AW55" s="96">
        <v>48</v>
      </c>
      <c r="AX55" s="96">
        <v>32</v>
      </c>
      <c r="AY55" s="104">
        <f t="shared" si="26"/>
        <v>111</v>
      </c>
      <c r="AZ55" s="96">
        <v>74</v>
      </c>
      <c r="BA55" s="96">
        <v>37</v>
      </c>
      <c r="BB55" s="104">
        <f t="shared" si="27"/>
        <v>1</v>
      </c>
      <c r="BC55" s="96">
        <v>1</v>
      </c>
      <c r="BD55" s="96"/>
      <c r="BE55" s="104">
        <f t="shared" si="29"/>
        <v>214</v>
      </c>
      <c r="BF55" s="96">
        <v>164</v>
      </c>
      <c r="BG55" s="96">
        <v>50</v>
      </c>
    </row>
    <row r="56" spans="1:61">
      <c r="A56" s="53" t="s">
        <v>67</v>
      </c>
      <c r="B56" s="47">
        <v>37</v>
      </c>
      <c r="C56" s="104">
        <f t="shared" si="0"/>
        <v>1390</v>
      </c>
      <c r="D56" s="104">
        <f t="shared" si="1"/>
        <v>763</v>
      </c>
      <c r="E56" s="104">
        <f t="shared" si="2"/>
        <v>627</v>
      </c>
      <c r="F56" s="104">
        <f t="shared" si="3"/>
        <v>130</v>
      </c>
      <c r="G56" s="96">
        <v>74</v>
      </c>
      <c r="H56" s="96">
        <v>56</v>
      </c>
      <c r="I56" s="104">
        <f t="shared" si="5"/>
        <v>1260</v>
      </c>
      <c r="J56" s="96">
        <v>689</v>
      </c>
      <c r="K56" s="96">
        <v>571</v>
      </c>
      <c r="L56" s="104">
        <f t="shared" si="6"/>
        <v>1</v>
      </c>
      <c r="M56" s="96">
        <v>1</v>
      </c>
      <c r="N56" s="96"/>
      <c r="O56" s="104">
        <f t="shared" si="8"/>
        <v>6</v>
      </c>
      <c r="P56" s="96">
        <v>3</v>
      </c>
      <c r="Q56" s="96">
        <v>3</v>
      </c>
      <c r="R56" s="104">
        <f t="shared" si="9"/>
        <v>0</v>
      </c>
      <c r="S56" s="96"/>
      <c r="T56" s="96"/>
      <c r="U56" s="104">
        <f t="shared" si="11"/>
        <v>31</v>
      </c>
      <c r="V56" s="96">
        <v>18</v>
      </c>
      <c r="W56" s="96">
        <v>13</v>
      </c>
      <c r="X56" s="104">
        <f t="shared" si="12"/>
        <v>0</v>
      </c>
      <c r="Y56" s="96"/>
      <c r="Z56" s="96"/>
      <c r="AA56" s="104">
        <f t="shared" si="14"/>
        <v>0</v>
      </c>
      <c r="AB56" s="96"/>
      <c r="AC56" s="96"/>
      <c r="AD56" s="104">
        <f t="shared" si="15"/>
        <v>0</v>
      </c>
      <c r="AE56" s="96"/>
      <c r="AF56" s="96"/>
      <c r="AG56" s="104">
        <f t="shared" si="17"/>
        <v>0</v>
      </c>
      <c r="AH56" s="96"/>
      <c r="AI56" s="96"/>
      <c r="AJ56" s="104">
        <f t="shared" si="18"/>
        <v>0</v>
      </c>
      <c r="AK56" s="104">
        <f t="shared" si="35"/>
        <v>0</v>
      </c>
      <c r="AL56" s="104">
        <f t="shared" si="36"/>
        <v>0</v>
      </c>
      <c r="AM56" s="104">
        <f t="shared" si="20"/>
        <v>0</v>
      </c>
      <c r="AN56" s="96"/>
      <c r="AO56" s="96"/>
      <c r="AP56" s="104">
        <f t="shared" si="21"/>
        <v>0</v>
      </c>
      <c r="AQ56" s="96"/>
      <c r="AR56" s="96"/>
      <c r="AS56" s="104">
        <f t="shared" si="23"/>
        <v>0</v>
      </c>
      <c r="AT56" s="96"/>
      <c r="AU56" s="96"/>
      <c r="AV56" s="104">
        <f t="shared" si="24"/>
        <v>0</v>
      </c>
      <c r="AW56" s="96"/>
      <c r="AX56" s="96"/>
      <c r="AY56" s="104">
        <f t="shared" si="26"/>
        <v>0</v>
      </c>
      <c r="AZ56" s="96"/>
      <c r="BA56" s="96"/>
      <c r="BB56" s="104">
        <f t="shared" si="27"/>
        <v>0</v>
      </c>
      <c r="BC56" s="96"/>
      <c r="BD56" s="96"/>
      <c r="BE56" s="104">
        <f t="shared" si="29"/>
        <v>0</v>
      </c>
      <c r="BF56" s="96"/>
      <c r="BG56" s="96"/>
    </row>
    <row r="57" spans="1:61">
      <c r="A57" s="53" t="s">
        <v>68</v>
      </c>
      <c r="B57" s="47">
        <v>38</v>
      </c>
      <c r="C57" s="104">
        <f t="shared" si="0"/>
        <v>721758</v>
      </c>
      <c r="D57" s="104">
        <f t="shared" si="1"/>
        <v>362943</v>
      </c>
      <c r="E57" s="104">
        <f t="shared" si="2"/>
        <v>358815</v>
      </c>
      <c r="F57" s="104">
        <f t="shared" si="3"/>
        <v>506799</v>
      </c>
      <c r="G57" s="96">
        <v>256332</v>
      </c>
      <c r="H57" s="96">
        <v>250467</v>
      </c>
      <c r="I57" s="104">
        <f t="shared" si="5"/>
        <v>214959</v>
      </c>
      <c r="J57" s="96">
        <v>106611</v>
      </c>
      <c r="K57" s="96">
        <v>108348</v>
      </c>
      <c r="L57" s="104">
        <f t="shared" si="6"/>
        <v>135915</v>
      </c>
      <c r="M57" s="96">
        <v>67354</v>
      </c>
      <c r="N57" s="96">
        <v>68561</v>
      </c>
      <c r="O57" s="104">
        <f t="shared" si="8"/>
        <v>214</v>
      </c>
      <c r="P57" s="96">
        <v>111</v>
      </c>
      <c r="Q57" s="96">
        <v>103</v>
      </c>
      <c r="R57" s="104">
        <f t="shared" si="9"/>
        <v>1332</v>
      </c>
      <c r="S57" s="96">
        <v>667</v>
      </c>
      <c r="T57" s="96">
        <v>665</v>
      </c>
      <c r="U57" s="104">
        <f t="shared" si="11"/>
        <v>22577</v>
      </c>
      <c r="V57" s="96">
        <v>11205</v>
      </c>
      <c r="W57" s="96">
        <v>11372</v>
      </c>
      <c r="X57" s="104">
        <f t="shared" si="12"/>
        <v>6162</v>
      </c>
      <c r="Y57" s="96">
        <v>3797</v>
      </c>
      <c r="Z57" s="96">
        <v>2365</v>
      </c>
      <c r="AA57" s="104">
        <f t="shared" si="14"/>
        <v>546</v>
      </c>
      <c r="AB57" s="96">
        <v>303</v>
      </c>
      <c r="AC57" s="96">
        <v>243</v>
      </c>
      <c r="AD57" s="104">
        <f t="shared" si="15"/>
        <v>489</v>
      </c>
      <c r="AE57" s="96">
        <v>284</v>
      </c>
      <c r="AF57" s="96">
        <v>205</v>
      </c>
      <c r="AG57" s="104">
        <f t="shared" si="17"/>
        <v>391</v>
      </c>
      <c r="AH57" s="96">
        <v>256</v>
      </c>
      <c r="AI57" s="96">
        <v>135</v>
      </c>
      <c r="AJ57" s="104">
        <f t="shared" si="18"/>
        <v>1881</v>
      </c>
      <c r="AK57" s="104">
        <f t="shared" si="35"/>
        <v>1276</v>
      </c>
      <c r="AL57" s="104">
        <f t="shared" si="36"/>
        <v>605</v>
      </c>
      <c r="AM57" s="104">
        <f t="shared" si="20"/>
        <v>1071</v>
      </c>
      <c r="AN57" s="96">
        <v>650</v>
      </c>
      <c r="AO57" s="96">
        <v>421</v>
      </c>
      <c r="AP57" s="104">
        <f t="shared" si="21"/>
        <v>810</v>
      </c>
      <c r="AQ57" s="96">
        <v>626</v>
      </c>
      <c r="AR57" s="96">
        <v>184</v>
      </c>
      <c r="AS57" s="104">
        <f t="shared" si="23"/>
        <v>211</v>
      </c>
      <c r="AT57" s="96">
        <v>136</v>
      </c>
      <c r="AU57" s="96">
        <v>75</v>
      </c>
      <c r="AV57" s="104">
        <f t="shared" si="24"/>
        <v>976</v>
      </c>
      <c r="AW57" s="96">
        <v>529</v>
      </c>
      <c r="AX57" s="96">
        <v>447</v>
      </c>
      <c r="AY57" s="104">
        <f t="shared" si="26"/>
        <v>1668</v>
      </c>
      <c r="AZ57" s="96">
        <v>1013</v>
      </c>
      <c r="BA57" s="96">
        <v>655</v>
      </c>
      <c r="BB57" s="104">
        <f t="shared" si="27"/>
        <v>316</v>
      </c>
      <c r="BC57" s="96">
        <v>173</v>
      </c>
      <c r="BD57" s="96">
        <v>143</v>
      </c>
      <c r="BE57" s="104">
        <f t="shared" si="29"/>
        <v>1388</v>
      </c>
      <c r="BF57" s="96">
        <v>922</v>
      </c>
      <c r="BG57" s="96">
        <v>466</v>
      </c>
    </row>
    <row r="58" spans="1:61">
      <c r="A58" s="53" t="s">
        <v>69</v>
      </c>
      <c r="B58" s="47">
        <v>39</v>
      </c>
      <c r="C58" s="104">
        <f t="shared" si="0"/>
        <v>76147</v>
      </c>
      <c r="D58" s="104">
        <f t="shared" si="1"/>
        <v>38299</v>
      </c>
      <c r="E58" s="104">
        <f t="shared" si="2"/>
        <v>37848</v>
      </c>
      <c r="F58" s="104">
        <f t="shared" si="3"/>
        <v>5626</v>
      </c>
      <c r="G58" s="96">
        <v>2822</v>
      </c>
      <c r="H58" s="96">
        <v>2804</v>
      </c>
      <c r="I58" s="104">
        <f t="shared" si="5"/>
        <v>70521</v>
      </c>
      <c r="J58" s="96">
        <v>35477</v>
      </c>
      <c r="K58" s="96">
        <v>35044</v>
      </c>
      <c r="L58" s="104">
        <f t="shared" si="6"/>
        <v>815</v>
      </c>
      <c r="M58" s="96">
        <v>458</v>
      </c>
      <c r="N58" s="96">
        <v>357</v>
      </c>
      <c r="O58" s="104">
        <f t="shared" si="8"/>
        <v>630</v>
      </c>
      <c r="P58" s="96">
        <v>343</v>
      </c>
      <c r="Q58" s="96">
        <v>287</v>
      </c>
      <c r="R58" s="104">
        <f t="shared" si="9"/>
        <v>46</v>
      </c>
      <c r="S58" s="96">
        <v>25</v>
      </c>
      <c r="T58" s="96">
        <v>21</v>
      </c>
      <c r="U58" s="104">
        <f t="shared" si="11"/>
        <v>1037</v>
      </c>
      <c r="V58" s="96">
        <v>516</v>
      </c>
      <c r="W58" s="96">
        <v>521</v>
      </c>
      <c r="X58" s="104">
        <f t="shared" si="12"/>
        <v>111</v>
      </c>
      <c r="Y58" s="96">
        <v>74</v>
      </c>
      <c r="Z58" s="96">
        <v>37</v>
      </c>
      <c r="AA58" s="104">
        <f t="shared" si="14"/>
        <v>6</v>
      </c>
      <c r="AB58" s="96">
        <v>3</v>
      </c>
      <c r="AC58" s="96">
        <v>3</v>
      </c>
      <c r="AD58" s="104">
        <f t="shared" si="15"/>
        <v>5</v>
      </c>
      <c r="AE58" s="96">
        <v>4</v>
      </c>
      <c r="AF58" s="96">
        <v>1</v>
      </c>
      <c r="AG58" s="104">
        <f t="shared" si="17"/>
        <v>8</v>
      </c>
      <c r="AH58" s="96">
        <v>7</v>
      </c>
      <c r="AI58" s="96">
        <v>1</v>
      </c>
      <c r="AJ58" s="104">
        <f t="shared" si="18"/>
        <v>52</v>
      </c>
      <c r="AK58" s="104">
        <f t="shared" si="35"/>
        <v>41</v>
      </c>
      <c r="AL58" s="104">
        <f t="shared" si="36"/>
        <v>11</v>
      </c>
      <c r="AM58" s="104">
        <f t="shared" si="20"/>
        <v>19</v>
      </c>
      <c r="AN58" s="96">
        <v>16</v>
      </c>
      <c r="AO58" s="96">
        <v>3</v>
      </c>
      <c r="AP58" s="104">
        <f t="shared" si="21"/>
        <v>33</v>
      </c>
      <c r="AQ58" s="96">
        <v>25</v>
      </c>
      <c r="AR58" s="96">
        <v>8</v>
      </c>
      <c r="AS58" s="104">
        <f t="shared" si="23"/>
        <v>3</v>
      </c>
      <c r="AT58" s="96">
        <v>2</v>
      </c>
      <c r="AU58" s="96">
        <v>1</v>
      </c>
      <c r="AV58" s="104">
        <f t="shared" si="24"/>
        <v>20</v>
      </c>
      <c r="AW58" s="96">
        <v>11</v>
      </c>
      <c r="AX58" s="96">
        <v>9</v>
      </c>
      <c r="AY58" s="104">
        <f t="shared" si="26"/>
        <v>17</v>
      </c>
      <c r="AZ58" s="96">
        <v>6</v>
      </c>
      <c r="BA58" s="96">
        <v>11</v>
      </c>
      <c r="BB58" s="104">
        <f t="shared" si="27"/>
        <v>30</v>
      </c>
      <c r="BC58" s="96">
        <v>16</v>
      </c>
      <c r="BD58" s="96">
        <v>14</v>
      </c>
      <c r="BE58" s="104">
        <f t="shared" si="29"/>
        <v>8</v>
      </c>
      <c r="BF58" s="96">
        <v>8</v>
      </c>
      <c r="BG58" s="96"/>
    </row>
    <row r="59" spans="1:61">
      <c r="A59" s="344" t="s">
        <v>70</v>
      </c>
      <c r="B59" s="344"/>
      <c r="C59" s="106" t="s">
        <v>153</v>
      </c>
      <c r="D59" s="55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  <c r="Y59" s="57"/>
      <c r="Z59" s="57"/>
      <c r="AA59" s="57"/>
      <c r="AB59" s="56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H59" s="107"/>
      <c r="BI59" s="108"/>
    </row>
    <row r="60" spans="1:61" ht="39.75" customHeight="1">
      <c r="A60" s="344"/>
      <c r="B60" s="344"/>
      <c r="C60" s="321" t="s">
        <v>176</v>
      </c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</row>
    <row r="61" spans="1:61"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</row>
    <row r="62" spans="1:61"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</row>
    <row r="63" spans="1:61"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</row>
    <row r="64" spans="1:61"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</row>
    <row r="65" spans="4:17"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4"/>
    </row>
    <row r="66" spans="4:17"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4:17"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</row>
  </sheetData>
  <mergeCells count="60">
    <mergeCell ref="BE15:BE18"/>
    <mergeCell ref="BF16:BF18"/>
    <mergeCell ref="BG16:BG18"/>
    <mergeCell ref="A59:B60"/>
    <mergeCell ref="AZ17:AZ18"/>
    <mergeCell ref="BA17:BA18"/>
    <mergeCell ref="BB15:BB18"/>
    <mergeCell ref="BC16:BC18"/>
    <mergeCell ref="BD16:BD18"/>
    <mergeCell ref="AU17:AU18"/>
    <mergeCell ref="AV16:AV18"/>
    <mergeCell ref="AW17:AW18"/>
    <mergeCell ref="AX17:AX18"/>
    <mergeCell ref="AY16:AY18"/>
    <mergeCell ref="AL17:AL18"/>
    <mergeCell ref="AM17:AM18"/>
    <mergeCell ref="AP17:AP18"/>
    <mergeCell ref="AS16:AS18"/>
    <mergeCell ref="AT17:AT18"/>
    <mergeCell ref="AG16:AG18"/>
    <mergeCell ref="AH17:AH18"/>
    <mergeCell ref="AI17:AI18"/>
    <mergeCell ref="AJ16:AJ18"/>
    <mergeCell ref="AK17:AK18"/>
    <mergeCell ref="AB17:AB18"/>
    <mergeCell ref="AC17:AC18"/>
    <mergeCell ref="AD16:AD18"/>
    <mergeCell ref="AE17:AE18"/>
    <mergeCell ref="AF17:AF18"/>
    <mergeCell ref="W17:W18"/>
    <mergeCell ref="X15:X18"/>
    <mergeCell ref="Y16:Y18"/>
    <mergeCell ref="Z16:Z18"/>
    <mergeCell ref="AA16:AA18"/>
    <mergeCell ref="R16:R18"/>
    <mergeCell ref="S17:S18"/>
    <mergeCell ref="T17:T18"/>
    <mergeCell ref="U16:U18"/>
    <mergeCell ref="V17:V18"/>
    <mergeCell ref="M17:M18"/>
    <mergeCell ref="N17:N18"/>
    <mergeCell ref="O16:O18"/>
    <mergeCell ref="P17:P18"/>
    <mergeCell ref="Q17:Q18"/>
    <mergeCell ref="D15:K15"/>
    <mergeCell ref="L15:W15"/>
    <mergeCell ref="Y15:Z15"/>
    <mergeCell ref="C60:U60"/>
    <mergeCell ref="A15:A18"/>
    <mergeCell ref="B15:B18"/>
    <mergeCell ref="C15:C18"/>
    <mergeCell ref="D16:D18"/>
    <mergeCell ref="E16:E18"/>
    <mergeCell ref="F16:F18"/>
    <mergeCell ref="G17:G18"/>
    <mergeCell ref="H17:H18"/>
    <mergeCell ref="I16:I18"/>
    <mergeCell ref="J17:J18"/>
    <mergeCell ref="K17:K18"/>
    <mergeCell ref="L16:L18"/>
  </mergeCells>
  <pageMargins left="0.48" right="0.25" top="0.5" bottom="0.34" header="0.3" footer="0.3"/>
  <pageSetup scale="65" orientation="landscape" r:id="rId1"/>
  <colBreaks count="2" manualBreakCount="2">
    <brk id="23" max="71" man="1"/>
    <brk id="53" max="71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67"/>
  <sheetViews>
    <sheetView topLeftCell="Y1" zoomScaleNormal="100" workbookViewId="0">
      <selection activeCell="L62" sqref="L62"/>
    </sheetView>
  </sheetViews>
  <sheetFormatPr defaultColWidth="9.140625" defaultRowHeight="11.25"/>
  <cols>
    <col min="1" max="1" width="18.28515625" style="129" customWidth="1"/>
    <col min="2" max="2" width="4.28515625" style="129" customWidth="1"/>
    <col min="3" max="24" width="7.5703125" style="129" customWidth="1"/>
    <col min="25" max="32" width="8.7109375" style="129" customWidth="1"/>
    <col min="33" max="38" width="8.7109375" style="4" customWidth="1"/>
    <col min="39" max="39" width="13.42578125" style="4" customWidth="1"/>
    <col min="40" max="50" width="8.7109375" style="4" customWidth="1"/>
    <col min="51" max="16384" width="9.140625" style="4"/>
  </cols>
  <sheetData>
    <row r="1" spans="1:50" ht="12" customHeight="1">
      <c r="A1" s="5"/>
      <c r="B1" s="39"/>
      <c r="C1" s="39"/>
      <c r="D1" s="39"/>
      <c r="E1" s="39"/>
      <c r="F1" s="39"/>
      <c r="G1" s="39"/>
      <c r="H1" s="39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9"/>
      <c r="U1" s="4"/>
      <c r="V1" s="4"/>
      <c r="W1" s="128" t="s">
        <v>177</v>
      </c>
      <c r="X1" s="39"/>
      <c r="Y1" s="39"/>
      <c r="Z1" s="39"/>
      <c r="AA1" s="39"/>
      <c r="AB1" s="39"/>
      <c r="AC1" s="39"/>
      <c r="AD1" s="4"/>
      <c r="AE1" s="4"/>
      <c r="AF1" s="4"/>
      <c r="AV1" s="128" t="s">
        <v>274</v>
      </c>
    </row>
    <row r="2" spans="1:50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9"/>
      <c r="S2" s="39"/>
      <c r="T2" s="39"/>
      <c r="U2" s="4"/>
      <c r="V2" s="4"/>
      <c r="W2" s="39"/>
      <c r="X2" s="39"/>
      <c r="Y2" s="39"/>
      <c r="Z2" s="39"/>
      <c r="AA2" s="39"/>
      <c r="AB2" s="39"/>
      <c r="AC2" s="39"/>
      <c r="AD2" s="4"/>
      <c r="AE2" s="4"/>
      <c r="AF2" s="4"/>
    </row>
    <row r="3" spans="1:50" ht="10.5" customHeight="1">
      <c r="A3" s="40"/>
      <c r="B3" s="5"/>
      <c r="C3" s="5"/>
      <c r="D3" s="5"/>
      <c r="E3" s="5"/>
      <c r="F3" s="5"/>
      <c r="G3" s="5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5"/>
      <c r="AE3" s="5"/>
      <c r="AF3" s="5"/>
      <c r="AI3" s="5"/>
      <c r="AJ3" s="39"/>
      <c r="AK3" s="39"/>
    </row>
    <row r="4" spans="1:50" ht="34.5" customHeight="1">
      <c r="A4" s="40"/>
      <c r="B4" s="6"/>
      <c r="C4" s="424" t="s">
        <v>276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5"/>
      <c r="R4" s="5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5"/>
      <c r="AF4" s="5"/>
      <c r="AI4" s="5"/>
      <c r="AJ4" s="39"/>
      <c r="AK4" s="39"/>
    </row>
    <row r="5" spans="1:50" ht="24" customHeight="1">
      <c r="A5" s="40"/>
      <c r="B5" s="6"/>
      <c r="C5" s="6"/>
      <c r="D5" s="6"/>
      <c r="E5" s="6"/>
      <c r="F5" s="6"/>
      <c r="G5" s="4"/>
      <c r="H5" s="4"/>
      <c r="I5" s="350" t="s">
        <v>275</v>
      </c>
      <c r="J5" s="350"/>
      <c r="K5" s="350"/>
      <c r="L5" s="350"/>
      <c r="M5" s="350"/>
      <c r="N5" s="350"/>
      <c r="O5" s="350"/>
      <c r="P5" s="350"/>
      <c r="Q5" s="5"/>
      <c r="R5" s="5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5"/>
      <c r="AF5" s="5"/>
      <c r="AI5" s="5"/>
      <c r="AJ5" s="39"/>
      <c r="AK5" s="39"/>
    </row>
    <row r="6" spans="1:50" ht="24" hidden="1" customHeight="1">
      <c r="A6" s="40"/>
      <c r="B6" s="6"/>
      <c r="C6" s="6"/>
      <c r="D6" s="6"/>
      <c r="E6" s="6"/>
      <c r="F6" s="6"/>
      <c r="G6" s="64"/>
      <c r="H6" s="4"/>
      <c r="I6" s="4"/>
      <c r="J6" s="4"/>
      <c r="K6" s="6"/>
      <c r="L6" s="4"/>
      <c r="M6" s="4"/>
      <c r="N6" s="5"/>
      <c r="O6" s="5"/>
      <c r="P6" s="5"/>
      <c r="Q6" s="5"/>
      <c r="R6" s="5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  <c r="AI6" s="5"/>
      <c r="AJ6" s="39"/>
      <c r="AK6" s="39"/>
    </row>
    <row r="7" spans="1:50" ht="15.75" hidden="1" customHeight="1">
      <c r="A7" s="4"/>
      <c r="B7" s="4"/>
      <c r="C7" s="6"/>
      <c r="D7" s="6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5"/>
      <c r="AE7" s="5"/>
      <c r="AF7" s="5"/>
      <c r="AI7" s="5"/>
      <c r="AJ7" s="39"/>
      <c r="AK7" s="39"/>
    </row>
    <row r="8" spans="1:50" ht="15.75" hidden="1" customHeight="1">
      <c r="A8" s="4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64"/>
      <c r="AA8" s="64"/>
      <c r="AB8" s="64"/>
      <c r="AC8" s="64"/>
      <c r="AD8" s="5"/>
      <c r="AE8" s="5"/>
      <c r="AF8" s="5"/>
      <c r="AI8" s="5"/>
      <c r="AJ8" s="39"/>
      <c r="AK8" s="39"/>
    </row>
    <row r="9" spans="1:50" ht="15.75" hidden="1" customHeight="1">
      <c r="A9" s="111"/>
      <c r="B9" s="6"/>
      <c r="C9" s="6"/>
      <c r="D9" s="6"/>
      <c r="E9" s="6"/>
      <c r="F9" s="6"/>
      <c r="G9" s="6"/>
      <c r="H9" s="6"/>
      <c r="I9" s="39"/>
      <c r="J9" s="39"/>
      <c r="K9" s="6"/>
      <c r="L9" s="6"/>
      <c r="M9" s="6"/>
      <c r="N9" s="6"/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  <c r="AE9" s="5"/>
      <c r="AF9" s="5"/>
      <c r="AI9" s="5"/>
      <c r="AJ9" s="39"/>
      <c r="AK9" s="39"/>
    </row>
    <row r="10" spans="1:50" ht="15.75" hidden="1" customHeight="1">
      <c r="A10" s="111"/>
      <c r="B10" s="6"/>
      <c r="C10" s="6"/>
      <c r="D10" s="6"/>
      <c r="E10" s="6"/>
      <c r="F10" s="6"/>
      <c r="G10" s="6"/>
      <c r="H10" s="6"/>
      <c r="I10" s="39"/>
      <c r="J10" s="39"/>
      <c r="K10" s="6"/>
      <c r="L10" s="6"/>
      <c r="M10" s="6"/>
      <c r="N10" s="6"/>
      <c r="O10" s="5"/>
      <c r="P10" s="5"/>
      <c r="Q10" s="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5"/>
      <c r="AE10" s="5"/>
      <c r="AF10" s="5"/>
      <c r="AI10" s="5"/>
      <c r="AJ10" s="39"/>
      <c r="AK10" s="39"/>
    </row>
    <row r="11" spans="1:50" ht="15.75" hidden="1" customHeight="1">
      <c r="A11" s="4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5"/>
      <c r="AE11" s="5"/>
      <c r="AF11" s="5"/>
      <c r="AI11" s="5"/>
      <c r="AJ11" s="39"/>
      <c r="AK11" s="39"/>
    </row>
    <row r="12" spans="1:50" ht="15.75" hidden="1" customHeight="1">
      <c r="A12" s="40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5"/>
      <c r="AE12" s="5"/>
      <c r="AF12" s="5"/>
      <c r="AI12" s="5"/>
      <c r="AJ12" s="39"/>
      <c r="AK12" s="39"/>
    </row>
    <row r="13" spans="1:50" ht="15.75" hidden="1" customHeight="1">
      <c r="A13" s="4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5"/>
      <c r="AE13" s="5"/>
      <c r="AF13" s="5"/>
      <c r="AI13" s="5"/>
      <c r="AJ13" s="39"/>
      <c r="AK13" s="39"/>
    </row>
    <row r="14" spans="1:50" ht="15.75" customHeight="1">
      <c r="A14" s="40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5"/>
      <c r="AE14" s="5"/>
      <c r="AF14" s="5"/>
      <c r="AI14" s="5"/>
      <c r="AJ14" s="39"/>
      <c r="AK14" s="39"/>
    </row>
    <row r="15" spans="1:50">
      <c r="A15" s="303" t="s">
        <v>2</v>
      </c>
      <c r="B15" s="329" t="s">
        <v>3</v>
      </c>
      <c r="C15" s="352" t="s">
        <v>178</v>
      </c>
      <c r="D15" s="346"/>
      <c r="E15" s="347"/>
      <c r="F15" s="305" t="s">
        <v>179</v>
      </c>
      <c r="G15" s="348"/>
      <c r="H15" s="349"/>
      <c r="I15" s="311" t="s">
        <v>180</v>
      </c>
      <c r="J15" s="311"/>
      <c r="K15" s="311"/>
      <c r="L15" s="311" t="s">
        <v>181</v>
      </c>
      <c r="M15" s="311"/>
      <c r="N15" s="311"/>
      <c r="O15" s="311" t="s">
        <v>182</v>
      </c>
      <c r="P15" s="311"/>
      <c r="Q15" s="311"/>
      <c r="R15" s="311" t="s">
        <v>183</v>
      </c>
      <c r="S15" s="311"/>
      <c r="T15" s="311"/>
      <c r="U15" s="311" t="s">
        <v>184</v>
      </c>
      <c r="V15" s="311"/>
      <c r="W15" s="311"/>
      <c r="X15" s="305" t="s">
        <v>185</v>
      </c>
      <c r="Y15" s="346"/>
      <c r="Z15" s="347"/>
      <c r="AA15" s="311" t="s">
        <v>186</v>
      </c>
      <c r="AB15" s="311"/>
      <c r="AC15" s="311"/>
      <c r="AD15" s="311" t="s">
        <v>187</v>
      </c>
      <c r="AE15" s="311"/>
      <c r="AF15" s="311"/>
      <c r="AG15" s="311" t="s">
        <v>188</v>
      </c>
      <c r="AH15" s="311"/>
      <c r="AI15" s="311"/>
      <c r="AJ15" s="311" t="s">
        <v>189</v>
      </c>
      <c r="AK15" s="311"/>
      <c r="AL15" s="311"/>
      <c r="AM15" s="305" t="s">
        <v>190</v>
      </c>
      <c r="AN15" s="348"/>
      <c r="AO15" s="349"/>
      <c r="AP15" s="311" t="s">
        <v>191</v>
      </c>
      <c r="AQ15" s="311"/>
      <c r="AR15" s="311"/>
      <c r="AS15" s="311" t="s">
        <v>192</v>
      </c>
      <c r="AT15" s="311"/>
      <c r="AU15" s="311"/>
      <c r="AV15" s="311" t="s">
        <v>193</v>
      </c>
      <c r="AW15" s="311"/>
      <c r="AX15" s="311"/>
    </row>
    <row r="16" spans="1:50" ht="36.75" customHeight="1">
      <c r="A16" s="301"/>
      <c r="B16" s="331"/>
      <c r="C16" s="353"/>
      <c r="D16" s="95" t="s">
        <v>109</v>
      </c>
      <c r="E16" s="95" t="s">
        <v>110</v>
      </c>
      <c r="F16" s="301"/>
      <c r="G16" s="95" t="s">
        <v>109</v>
      </c>
      <c r="H16" s="95" t="s">
        <v>110</v>
      </c>
      <c r="I16" s="95" t="s">
        <v>107</v>
      </c>
      <c r="J16" s="95" t="s">
        <v>109</v>
      </c>
      <c r="K16" s="95" t="s">
        <v>110</v>
      </c>
      <c r="L16" s="95" t="s">
        <v>107</v>
      </c>
      <c r="M16" s="95" t="s">
        <v>109</v>
      </c>
      <c r="N16" s="95" t="s">
        <v>110</v>
      </c>
      <c r="O16" s="95" t="s">
        <v>107</v>
      </c>
      <c r="P16" s="95" t="s">
        <v>109</v>
      </c>
      <c r="Q16" s="95" t="s">
        <v>110</v>
      </c>
      <c r="R16" s="95" t="s">
        <v>107</v>
      </c>
      <c r="S16" s="95" t="s">
        <v>109</v>
      </c>
      <c r="T16" s="95" t="s">
        <v>110</v>
      </c>
      <c r="U16" s="95" t="s">
        <v>107</v>
      </c>
      <c r="V16" s="95" t="s">
        <v>109</v>
      </c>
      <c r="W16" s="95" t="s">
        <v>110</v>
      </c>
      <c r="X16" s="301"/>
      <c r="Y16" s="95" t="s">
        <v>109</v>
      </c>
      <c r="Z16" s="95" t="s">
        <v>110</v>
      </c>
      <c r="AA16" s="95" t="s">
        <v>107</v>
      </c>
      <c r="AB16" s="95" t="s">
        <v>109</v>
      </c>
      <c r="AC16" s="95" t="s">
        <v>110</v>
      </c>
      <c r="AD16" s="95" t="s">
        <v>107</v>
      </c>
      <c r="AE16" s="95" t="s">
        <v>109</v>
      </c>
      <c r="AF16" s="95" t="s">
        <v>110</v>
      </c>
      <c r="AG16" s="95" t="s">
        <v>107</v>
      </c>
      <c r="AH16" s="95" t="s">
        <v>109</v>
      </c>
      <c r="AI16" s="95" t="s">
        <v>110</v>
      </c>
      <c r="AJ16" s="95" t="s">
        <v>107</v>
      </c>
      <c r="AK16" s="95" t="s">
        <v>109</v>
      </c>
      <c r="AL16" s="95" t="s">
        <v>110</v>
      </c>
      <c r="AM16" s="301"/>
      <c r="AN16" s="95" t="s">
        <v>109</v>
      </c>
      <c r="AO16" s="95" t="s">
        <v>110</v>
      </c>
      <c r="AP16" s="95" t="s">
        <v>107</v>
      </c>
      <c r="AQ16" s="95" t="s">
        <v>109</v>
      </c>
      <c r="AR16" s="95" t="s">
        <v>110</v>
      </c>
      <c r="AS16" s="95" t="s">
        <v>107</v>
      </c>
      <c r="AT16" s="95" t="s">
        <v>109</v>
      </c>
      <c r="AU16" s="95" t="s">
        <v>110</v>
      </c>
      <c r="AV16" s="95" t="s">
        <v>107</v>
      </c>
      <c r="AW16" s="95" t="s">
        <v>109</v>
      </c>
      <c r="AX16" s="95" t="s">
        <v>110</v>
      </c>
    </row>
    <row r="17" spans="1:50">
      <c r="A17" s="43" t="s">
        <v>13</v>
      </c>
      <c r="B17" s="43" t="s">
        <v>14</v>
      </c>
      <c r="C17" s="43" t="s">
        <v>15</v>
      </c>
      <c r="D17" s="43" t="s">
        <v>16</v>
      </c>
      <c r="E17" s="43" t="s">
        <v>17</v>
      </c>
      <c r="F17" s="43" t="s">
        <v>18</v>
      </c>
      <c r="G17" s="43" t="s">
        <v>19</v>
      </c>
      <c r="H17" s="43" t="s">
        <v>20</v>
      </c>
      <c r="I17" s="43" t="s">
        <v>21</v>
      </c>
      <c r="J17" s="43" t="s">
        <v>22</v>
      </c>
      <c r="K17" s="43" t="s">
        <v>23</v>
      </c>
      <c r="L17" s="43" t="s">
        <v>24</v>
      </c>
      <c r="M17" s="43" t="s">
        <v>25</v>
      </c>
      <c r="N17" s="43" t="s">
        <v>26</v>
      </c>
      <c r="O17" s="43" t="s">
        <v>27</v>
      </c>
      <c r="P17" s="43" t="s">
        <v>28</v>
      </c>
      <c r="Q17" s="43" t="s">
        <v>29</v>
      </c>
      <c r="R17" s="43" t="s">
        <v>30</v>
      </c>
      <c r="S17" s="43" t="s">
        <v>98</v>
      </c>
      <c r="T17" s="43" t="s">
        <v>99</v>
      </c>
      <c r="U17" s="43" t="s">
        <v>100</v>
      </c>
      <c r="V17" s="43" t="s">
        <v>101</v>
      </c>
      <c r="W17" s="43" t="s">
        <v>102</v>
      </c>
      <c r="X17" s="43" t="s">
        <v>103</v>
      </c>
      <c r="Y17" s="43" t="s">
        <v>112</v>
      </c>
      <c r="Z17" s="43" t="s">
        <v>113</v>
      </c>
      <c r="AA17" s="43" t="s">
        <v>114</v>
      </c>
      <c r="AB17" s="43" t="s">
        <v>115</v>
      </c>
      <c r="AC17" s="43" t="s">
        <v>116</v>
      </c>
      <c r="AD17" s="43" t="s">
        <v>117</v>
      </c>
      <c r="AE17" s="43" t="s">
        <v>118</v>
      </c>
      <c r="AF17" s="43" t="s">
        <v>119</v>
      </c>
      <c r="AG17" s="43" t="s">
        <v>120</v>
      </c>
      <c r="AH17" s="43" t="s">
        <v>121</v>
      </c>
      <c r="AI17" s="43" t="s">
        <v>122</v>
      </c>
      <c r="AJ17" s="43" t="s">
        <v>123</v>
      </c>
      <c r="AK17" s="43" t="s">
        <v>124</v>
      </c>
      <c r="AL17" s="43" t="s">
        <v>125</v>
      </c>
      <c r="AM17" s="43" t="s">
        <v>126</v>
      </c>
      <c r="AN17" s="43" t="s">
        <v>127</v>
      </c>
      <c r="AO17" s="43" t="s">
        <v>128</v>
      </c>
      <c r="AP17" s="43" t="s">
        <v>129</v>
      </c>
      <c r="AQ17" s="43" t="s">
        <v>130</v>
      </c>
      <c r="AR17" s="43" t="s">
        <v>131</v>
      </c>
      <c r="AS17" s="43" t="s">
        <v>132</v>
      </c>
      <c r="AT17" s="43" t="s">
        <v>133</v>
      </c>
      <c r="AU17" s="43" t="s">
        <v>134</v>
      </c>
      <c r="AV17" s="43" t="s">
        <v>135</v>
      </c>
      <c r="AW17" s="43" t="s">
        <v>136</v>
      </c>
      <c r="AX17" s="43" t="s">
        <v>137</v>
      </c>
    </row>
    <row r="18" spans="1:50" ht="13.5" customHeight="1">
      <c r="A18" s="45" t="s">
        <v>31</v>
      </c>
      <c r="B18" s="47">
        <v>1</v>
      </c>
      <c r="C18" s="104">
        <f>SUM(D18:E18)</f>
        <v>797905</v>
      </c>
      <c r="D18" s="104">
        <f t="shared" ref="D18:D56" si="0">SUM(G18+Y18+AN18)</f>
        <v>401242</v>
      </c>
      <c r="E18" s="104">
        <f t="shared" ref="E18:E56" si="1">SUM(H18+Z18+AO18)</f>
        <v>396663</v>
      </c>
      <c r="F18" s="104">
        <f>SUM(G18:H18)</f>
        <v>379647</v>
      </c>
      <c r="G18" s="104">
        <f t="shared" ref="G18:G56" si="2">SUM(J18+M18+P18+S18+V18)</f>
        <v>194931</v>
      </c>
      <c r="H18" s="104">
        <f t="shared" ref="H18:H56" si="3">SUM(K18+N18+Q18+T18+W18)</f>
        <v>184716</v>
      </c>
      <c r="I18" s="104">
        <f>SUM(J18:K18)</f>
        <v>75917</v>
      </c>
      <c r="J18" s="104">
        <f>SUM(J19+J25+J32+J40+J44+J54)</f>
        <v>38984</v>
      </c>
      <c r="K18" s="104">
        <f t="shared" ref="K18:N18" si="4">SUM(K19+K25+K32+K40+K44+K54)</f>
        <v>36933</v>
      </c>
      <c r="L18" s="104">
        <f t="shared" ref="L18:L56" si="5">SUM(M18:N18)</f>
        <v>72967</v>
      </c>
      <c r="M18" s="104">
        <f t="shared" si="4"/>
        <v>37811</v>
      </c>
      <c r="N18" s="104">
        <f t="shared" si="4"/>
        <v>35156</v>
      </c>
      <c r="O18" s="104">
        <f t="shared" ref="O18:O56" si="6">SUM(P18:Q18)</f>
        <v>78655</v>
      </c>
      <c r="P18" s="104">
        <f t="shared" ref="P18:T18" si="7">SUM(P19+P25+P32+P40+P44+P54)</f>
        <v>40605</v>
      </c>
      <c r="Q18" s="104">
        <f t="shared" si="7"/>
        <v>38050</v>
      </c>
      <c r="R18" s="104">
        <f t="shared" ref="R18:R56" si="8">SUM(S18:T18)</f>
        <v>74674</v>
      </c>
      <c r="S18" s="104">
        <f t="shared" si="7"/>
        <v>37963</v>
      </c>
      <c r="T18" s="104">
        <f t="shared" si="7"/>
        <v>36711</v>
      </c>
      <c r="U18" s="104">
        <f t="shared" ref="U18:U56" si="9">SUM(V18:W18)</f>
        <v>77434</v>
      </c>
      <c r="V18" s="104">
        <f>SUM(V19+V25+V32+V40+V44+V54)</f>
        <v>39568</v>
      </c>
      <c r="W18" s="104">
        <f>SUM(W19+W25+W32+W40+W44+W54)</f>
        <v>37866</v>
      </c>
      <c r="X18" s="104">
        <f t="shared" ref="X18:X56" si="10">SUM(Y18:Z18)</f>
        <v>273943</v>
      </c>
      <c r="Y18" s="104">
        <f t="shared" ref="Y18:Y56" si="11">SUM(AB18+AE18+AH18+AK18)</f>
        <v>139554</v>
      </c>
      <c r="Z18" s="104">
        <f t="shared" ref="Z18:Z56" si="12">SUM(AC18+AF18+AI18+AL18)</f>
        <v>134389</v>
      </c>
      <c r="AA18" s="104">
        <f t="shared" ref="AA18:AA56" si="13">SUM(AB18:AC18)</f>
        <v>76139</v>
      </c>
      <c r="AB18" s="104">
        <f t="shared" ref="AB18:AF18" si="14">SUM(AB19+AB25+AB32+AB40+AB44+AB54)</f>
        <v>38979</v>
      </c>
      <c r="AC18" s="104">
        <f t="shared" si="14"/>
        <v>37160</v>
      </c>
      <c r="AD18" s="104">
        <f t="shared" ref="AD18:AD56" si="15">SUM(AE18:AF18)</f>
        <v>71145</v>
      </c>
      <c r="AE18" s="104">
        <f t="shared" si="14"/>
        <v>36078</v>
      </c>
      <c r="AF18" s="104">
        <f t="shared" si="14"/>
        <v>35067</v>
      </c>
      <c r="AG18" s="104">
        <f t="shared" ref="AG18:AG56" si="16">SUM(AH18:AI18)</f>
        <v>66570</v>
      </c>
      <c r="AH18" s="104">
        <f t="shared" ref="AH18:AL18" si="17">SUM(AH19+AH25+AH32+AH40+AH44+AH54)</f>
        <v>34073</v>
      </c>
      <c r="AI18" s="104">
        <f t="shared" si="17"/>
        <v>32497</v>
      </c>
      <c r="AJ18" s="104">
        <f t="shared" ref="AJ18:AJ56" si="18">SUM(AK18:AL18)</f>
        <v>60089</v>
      </c>
      <c r="AK18" s="104">
        <f t="shared" si="17"/>
        <v>30424</v>
      </c>
      <c r="AL18" s="104">
        <f t="shared" si="17"/>
        <v>29665</v>
      </c>
      <c r="AM18" s="104">
        <f t="shared" ref="AM18:AM56" si="19">SUM(AN18:AO18)</f>
        <v>144315</v>
      </c>
      <c r="AN18" s="104">
        <f t="shared" ref="AN18:AN56" si="20">SUM(AQ18+AT18+AW18)</f>
        <v>66757</v>
      </c>
      <c r="AO18" s="104">
        <f t="shared" ref="AO18:AO56" si="21">SUM(AR18+AU18+AX18)</f>
        <v>77558</v>
      </c>
      <c r="AP18" s="104">
        <f t="shared" ref="AP18:AP56" si="22">SUM(AQ18:AR18)</f>
        <v>52855</v>
      </c>
      <c r="AQ18" s="104">
        <f t="shared" ref="AQ18:AU18" si="23">SUM(AQ19+AQ25+AQ32+AQ40+AQ44+AQ54)</f>
        <v>24682</v>
      </c>
      <c r="AR18" s="104">
        <f t="shared" si="23"/>
        <v>28173</v>
      </c>
      <c r="AS18" s="104">
        <f t="shared" ref="AS18:AS56" si="24">SUM(AT18:AU18)</f>
        <v>48499</v>
      </c>
      <c r="AT18" s="104">
        <f t="shared" si="23"/>
        <v>22468</v>
      </c>
      <c r="AU18" s="104">
        <f t="shared" si="23"/>
        <v>26031</v>
      </c>
      <c r="AV18" s="104">
        <f t="shared" ref="AV18:AV56" si="25">SUM(AW18:AX18)</f>
        <v>42961</v>
      </c>
      <c r="AW18" s="104">
        <f>SUM(AW19+AW25+AW32+AW40+AW44+AW54)</f>
        <v>19607</v>
      </c>
      <c r="AX18" s="104">
        <f>SUM(AX19+AX25+AX32+AX40+AX44+AX54)</f>
        <v>23354</v>
      </c>
    </row>
    <row r="19" spans="1:50" ht="13.5" customHeight="1">
      <c r="A19" s="45" t="s">
        <v>32</v>
      </c>
      <c r="B19" s="47">
        <v>2</v>
      </c>
      <c r="C19" s="104">
        <f>SUM(D19:E19)</f>
        <v>96235</v>
      </c>
      <c r="D19" s="104">
        <f>SUM(G19+Y19+AN19)</f>
        <v>48405</v>
      </c>
      <c r="E19" s="104">
        <f>SUM(H19+Z19+AO19)</f>
        <v>47830</v>
      </c>
      <c r="F19" s="104">
        <f t="shared" ref="F19:F56" si="26">SUM(G19:H19)</f>
        <v>45330</v>
      </c>
      <c r="G19" s="104">
        <f t="shared" si="2"/>
        <v>23411</v>
      </c>
      <c r="H19" s="104">
        <f t="shared" si="3"/>
        <v>21919</v>
      </c>
      <c r="I19" s="104">
        <f t="shared" ref="I19:I56" si="27">SUM(J19:K19)</f>
        <v>9499</v>
      </c>
      <c r="J19" s="104">
        <f t="shared" ref="J19:N19" si="28">SUM(J20:J24)</f>
        <v>4882</v>
      </c>
      <c r="K19" s="104">
        <f t="shared" si="28"/>
        <v>4617</v>
      </c>
      <c r="L19" s="104">
        <f t="shared" si="5"/>
        <v>9116</v>
      </c>
      <c r="M19" s="104">
        <f t="shared" si="28"/>
        <v>4848</v>
      </c>
      <c r="N19" s="104">
        <f t="shared" si="28"/>
        <v>4268</v>
      </c>
      <c r="O19" s="104">
        <f t="shared" si="6"/>
        <v>9719</v>
      </c>
      <c r="P19" s="104">
        <f t="shared" ref="P19:T19" si="29">SUM(P20:P24)</f>
        <v>5034</v>
      </c>
      <c r="Q19" s="104">
        <f t="shared" si="29"/>
        <v>4685</v>
      </c>
      <c r="R19" s="104">
        <f t="shared" si="8"/>
        <v>8248</v>
      </c>
      <c r="S19" s="104">
        <f t="shared" si="29"/>
        <v>4168</v>
      </c>
      <c r="T19" s="104">
        <f t="shared" si="29"/>
        <v>4080</v>
      </c>
      <c r="U19" s="104">
        <f t="shared" si="9"/>
        <v>8748</v>
      </c>
      <c r="V19" s="104">
        <f>SUM(V20:V24)</f>
        <v>4479</v>
      </c>
      <c r="W19" s="104">
        <f>SUM(W20:W24)</f>
        <v>4269</v>
      </c>
      <c r="X19" s="104">
        <f t="shared" si="10"/>
        <v>32235</v>
      </c>
      <c r="Y19" s="104">
        <f t="shared" si="11"/>
        <v>16377</v>
      </c>
      <c r="Z19" s="104">
        <f t="shared" si="12"/>
        <v>15858</v>
      </c>
      <c r="AA19" s="104">
        <f t="shared" si="13"/>
        <v>8602</v>
      </c>
      <c r="AB19" s="104">
        <f t="shared" ref="AB19:AF19" si="30">SUM(AB20:AB24)</f>
        <v>4359</v>
      </c>
      <c r="AC19" s="104">
        <f t="shared" si="30"/>
        <v>4243</v>
      </c>
      <c r="AD19" s="104">
        <f t="shared" si="15"/>
        <v>8505</v>
      </c>
      <c r="AE19" s="104">
        <f t="shared" si="30"/>
        <v>4368</v>
      </c>
      <c r="AF19" s="104">
        <f t="shared" si="30"/>
        <v>4137</v>
      </c>
      <c r="AG19" s="104">
        <f t="shared" si="16"/>
        <v>8036</v>
      </c>
      <c r="AH19" s="104">
        <f t="shared" ref="AH19:AL19" si="31">SUM(AH20:AH24)</f>
        <v>4097</v>
      </c>
      <c r="AI19" s="104">
        <f t="shared" si="31"/>
        <v>3939</v>
      </c>
      <c r="AJ19" s="104">
        <f t="shared" si="18"/>
        <v>7092</v>
      </c>
      <c r="AK19" s="104">
        <f t="shared" si="31"/>
        <v>3553</v>
      </c>
      <c r="AL19" s="104">
        <f t="shared" si="31"/>
        <v>3539</v>
      </c>
      <c r="AM19" s="104">
        <f t="shared" si="19"/>
        <v>18670</v>
      </c>
      <c r="AN19" s="104">
        <f t="shared" si="20"/>
        <v>8617</v>
      </c>
      <c r="AO19" s="104">
        <f t="shared" si="21"/>
        <v>10053</v>
      </c>
      <c r="AP19" s="104">
        <f t="shared" si="22"/>
        <v>6736</v>
      </c>
      <c r="AQ19" s="104">
        <f t="shared" ref="AQ19:AU19" si="32">SUM(AQ20:AQ24)</f>
        <v>3172</v>
      </c>
      <c r="AR19" s="104">
        <f t="shared" si="32"/>
        <v>3564</v>
      </c>
      <c r="AS19" s="104">
        <f t="shared" si="24"/>
        <v>6291</v>
      </c>
      <c r="AT19" s="104">
        <f t="shared" si="32"/>
        <v>2954</v>
      </c>
      <c r="AU19" s="104">
        <f t="shared" si="32"/>
        <v>3337</v>
      </c>
      <c r="AV19" s="104">
        <f t="shared" si="25"/>
        <v>5643</v>
      </c>
      <c r="AW19" s="104">
        <f>SUM(AW20:AW24)</f>
        <v>2491</v>
      </c>
      <c r="AX19" s="104">
        <f>SUM(AX20:AX24)</f>
        <v>3152</v>
      </c>
    </row>
    <row r="20" spans="1:50" ht="13.5" customHeight="1">
      <c r="A20" s="46" t="s">
        <v>33</v>
      </c>
      <c r="B20" s="47">
        <v>3</v>
      </c>
      <c r="C20" s="104">
        <f t="shared" ref="C20:C56" si="33">SUM(D20:E20)</f>
        <v>26989</v>
      </c>
      <c r="D20" s="104">
        <f t="shared" si="0"/>
        <v>13517</v>
      </c>
      <c r="E20" s="104">
        <f t="shared" si="1"/>
        <v>13472</v>
      </c>
      <c r="F20" s="104">
        <f t="shared" si="26"/>
        <v>13143</v>
      </c>
      <c r="G20" s="104">
        <f t="shared" si="2"/>
        <v>6707</v>
      </c>
      <c r="H20" s="104">
        <f t="shared" si="3"/>
        <v>6436</v>
      </c>
      <c r="I20" s="104">
        <f t="shared" si="27"/>
        <v>2862</v>
      </c>
      <c r="J20" s="49">
        <v>1461</v>
      </c>
      <c r="K20" s="49">
        <v>1401</v>
      </c>
      <c r="L20" s="104">
        <f t="shared" si="5"/>
        <v>2752</v>
      </c>
      <c r="M20" s="49">
        <v>1448</v>
      </c>
      <c r="N20" s="49">
        <v>1304</v>
      </c>
      <c r="O20" s="104">
        <f t="shared" si="6"/>
        <v>2794</v>
      </c>
      <c r="P20" s="49">
        <v>1448</v>
      </c>
      <c r="Q20" s="49">
        <v>1346</v>
      </c>
      <c r="R20" s="104">
        <f t="shared" si="8"/>
        <v>2332</v>
      </c>
      <c r="S20" s="49">
        <v>1166</v>
      </c>
      <c r="T20" s="49">
        <v>1166</v>
      </c>
      <c r="U20" s="104">
        <f t="shared" si="9"/>
        <v>2403</v>
      </c>
      <c r="V20" s="49">
        <v>1184</v>
      </c>
      <c r="W20" s="49">
        <v>1219</v>
      </c>
      <c r="X20" s="104">
        <f t="shared" si="10"/>
        <v>8532</v>
      </c>
      <c r="Y20" s="104">
        <f t="shared" si="11"/>
        <v>4321</v>
      </c>
      <c r="Z20" s="104">
        <f t="shared" si="12"/>
        <v>4211</v>
      </c>
      <c r="AA20" s="104">
        <f t="shared" si="13"/>
        <v>2277</v>
      </c>
      <c r="AB20" s="49">
        <v>1182</v>
      </c>
      <c r="AC20" s="49">
        <v>1095</v>
      </c>
      <c r="AD20" s="104">
        <f t="shared" si="15"/>
        <v>2233</v>
      </c>
      <c r="AE20" s="49">
        <v>1143</v>
      </c>
      <c r="AF20" s="49">
        <v>1090</v>
      </c>
      <c r="AG20" s="104">
        <f t="shared" si="16"/>
        <v>2122</v>
      </c>
      <c r="AH20" s="49">
        <v>1038</v>
      </c>
      <c r="AI20" s="49">
        <v>1084</v>
      </c>
      <c r="AJ20" s="104">
        <f t="shared" si="18"/>
        <v>1900</v>
      </c>
      <c r="AK20" s="49">
        <v>958</v>
      </c>
      <c r="AL20" s="49">
        <v>942</v>
      </c>
      <c r="AM20" s="104">
        <f t="shared" si="19"/>
        <v>5314</v>
      </c>
      <c r="AN20" s="104">
        <f t="shared" si="20"/>
        <v>2489</v>
      </c>
      <c r="AO20" s="104">
        <f t="shared" si="21"/>
        <v>2825</v>
      </c>
      <c r="AP20" s="104">
        <f t="shared" si="22"/>
        <v>1867</v>
      </c>
      <c r="AQ20" s="49">
        <v>905</v>
      </c>
      <c r="AR20" s="49">
        <v>962</v>
      </c>
      <c r="AS20" s="104">
        <f t="shared" si="24"/>
        <v>1718</v>
      </c>
      <c r="AT20" s="49">
        <v>806</v>
      </c>
      <c r="AU20" s="49">
        <v>912</v>
      </c>
      <c r="AV20" s="104">
        <f t="shared" si="25"/>
        <v>1729</v>
      </c>
      <c r="AW20" s="49">
        <v>778</v>
      </c>
      <c r="AX20" s="49">
        <v>951</v>
      </c>
    </row>
    <row r="21" spans="1:50" ht="13.5" customHeight="1">
      <c r="A21" s="46" t="s">
        <v>34</v>
      </c>
      <c r="B21" s="47">
        <v>4</v>
      </c>
      <c r="C21" s="104">
        <f t="shared" si="33"/>
        <v>11827</v>
      </c>
      <c r="D21" s="104">
        <f t="shared" si="0"/>
        <v>5995</v>
      </c>
      <c r="E21" s="104">
        <f t="shared" si="1"/>
        <v>5832</v>
      </c>
      <c r="F21" s="104">
        <f t="shared" si="26"/>
        <v>5374</v>
      </c>
      <c r="G21" s="104">
        <f t="shared" si="2"/>
        <v>2826</v>
      </c>
      <c r="H21" s="104">
        <f t="shared" si="3"/>
        <v>2548</v>
      </c>
      <c r="I21" s="104">
        <f t="shared" si="27"/>
        <v>1142</v>
      </c>
      <c r="J21" s="49">
        <v>611</v>
      </c>
      <c r="K21" s="49">
        <v>531</v>
      </c>
      <c r="L21" s="104">
        <f t="shared" si="5"/>
        <v>1071</v>
      </c>
      <c r="M21" s="49">
        <v>576</v>
      </c>
      <c r="N21" s="49">
        <v>495</v>
      </c>
      <c r="O21" s="104">
        <f t="shared" si="6"/>
        <v>1079</v>
      </c>
      <c r="P21" s="49">
        <v>553</v>
      </c>
      <c r="Q21" s="49">
        <v>526</v>
      </c>
      <c r="R21" s="104">
        <f t="shared" si="8"/>
        <v>1016</v>
      </c>
      <c r="S21" s="49">
        <v>504</v>
      </c>
      <c r="T21" s="49">
        <v>512</v>
      </c>
      <c r="U21" s="104">
        <f t="shared" si="9"/>
        <v>1066</v>
      </c>
      <c r="V21" s="49">
        <v>582</v>
      </c>
      <c r="W21" s="49">
        <v>484</v>
      </c>
      <c r="X21" s="104">
        <f t="shared" si="10"/>
        <v>4185</v>
      </c>
      <c r="Y21" s="104">
        <f t="shared" si="11"/>
        <v>2125</v>
      </c>
      <c r="Z21" s="104">
        <f t="shared" si="12"/>
        <v>2060</v>
      </c>
      <c r="AA21" s="104">
        <f t="shared" si="13"/>
        <v>1142</v>
      </c>
      <c r="AB21" s="49">
        <v>569</v>
      </c>
      <c r="AC21" s="49">
        <v>573</v>
      </c>
      <c r="AD21" s="104">
        <f t="shared" si="15"/>
        <v>1101</v>
      </c>
      <c r="AE21" s="49">
        <v>574</v>
      </c>
      <c r="AF21" s="49">
        <v>527</v>
      </c>
      <c r="AG21" s="104">
        <f t="shared" si="16"/>
        <v>988</v>
      </c>
      <c r="AH21" s="49">
        <v>509</v>
      </c>
      <c r="AI21" s="49">
        <v>479</v>
      </c>
      <c r="AJ21" s="104">
        <f t="shared" si="18"/>
        <v>954</v>
      </c>
      <c r="AK21" s="49">
        <v>473</v>
      </c>
      <c r="AL21" s="49">
        <v>481</v>
      </c>
      <c r="AM21" s="104">
        <f t="shared" si="19"/>
        <v>2268</v>
      </c>
      <c r="AN21" s="104">
        <f t="shared" si="20"/>
        <v>1044</v>
      </c>
      <c r="AO21" s="104">
        <f t="shared" si="21"/>
        <v>1224</v>
      </c>
      <c r="AP21" s="104">
        <f t="shared" si="22"/>
        <v>777</v>
      </c>
      <c r="AQ21" s="49">
        <v>357</v>
      </c>
      <c r="AR21" s="49">
        <v>420</v>
      </c>
      <c r="AS21" s="104">
        <f t="shared" si="24"/>
        <v>763</v>
      </c>
      <c r="AT21" s="49">
        <v>372</v>
      </c>
      <c r="AU21" s="49">
        <v>391</v>
      </c>
      <c r="AV21" s="104">
        <f t="shared" si="25"/>
        <v>728</v>
      </c>
      <c r="AW21" s="49">
        <v>315</v>
      </c>
      <c r="AX21" s="49">
        <v>413</v>
      </c>
    </row>
    <row r="22" spans="1:50" ht="13.5" customHeight="1">
      <c r="A22" s="46" t="s">
        <v>35</v>
      </c>
      <c r="B22" s="47">
        <v>5</v>
      </c>
      <c r="C22" s="104">
        <f t="shared" si="33"/>
        <v>15683</v>
      </c>
      <c r="D22" s="104">
        <f t="shared" si="0"/>
        <v>7887</v>
      </c>
      <c r="E22" s="104">
        <f t="shared" si="1"/>
        <v>7796</v>
      </c>
      <c r="F22" s="104">
        <f t="shared" si="26"/>
        <v>7118</v>
      </c>
      <c r="G22" s="104">
        <f t="shared" si="2"/>
        <v>3694</v>
      </c>
      <c r="H22" s="104">
        <f t="shared" si="3"/>
        <v>3424</v>
      </c>
      <c r="I22" s="104">
        <f t="shared" si="27"/>
        <v>1465</v>
      </c>
      <c r="J22" s="49">
        <v>741</v>
      </c>
      <c r="K22" s="49">
        <v>724</v>
      </c>
      <c r="L22" s="104">
        <f t="shared" si="5"/>
        <v>1346</v>
      </c>
      <c r="M22" s="49">
        <v>730</v>
      </c>
      <c r="N22" s="49">
        <v>616</v>
      </c>
      <c r="O22" s="104">
        <f t="shared" si="6"/>
        <v>1510</v>
      </c>
      <c r="P22" s="49">
        <v>784</v>
      </c>
      <c r="Q22" s="49">
        <v>726</v>
      </c>
      <c r="R22" s="104">
        <f t="shared" si="8"/>
        <v>1361</v>
      </c>
      <c r="S22" s="49">
        <v>680</v>
      </c>
      <c r="T22" s="49">
        <v>681</v>
      </c>
      <c r="U22" s="104">
        <f t="shared" si="9"/>
        <v>1436</v>
      </c>
      <c r="V22" s="49">
        <v>759</v>
      </c>
      <c r="W22" s="49">
        <v>677</v>
      </c>
      <c r="X22" s="104">
        <f t="shared" si="10"/>
        <v>5257</v>
      </c>
      <c r="Y22" s="104">
        <f t="shared" si="11"/>
        <v>2682</v>
      </c>
      <c r="Z22" s="104">
        <f t="shared" si="12"/>
        <v>2575</v>
      </c>
      <c r="AA22" s="104">
        <f t="shared" si="13"/>
        <v>1381</v>
      </c>
      <c r="AB22" s="49">
        <v>686</v>
      </c>
      <c r="AC22" s="49">
        <v>695</v>
      </c>
      <c r="AD22" s="104">
        <f t="shared" si="15"/>
        <v>1369</v>
      </c>
      <c r="AE22" s="49">
        <v>715</v>
      </c>
      <c r="AF22" s="49">
        <v>654</v>
      </c>
      <c r="AG22" s="104">
        <f t="shared" si="16"/>
        <v>1273</v>
      </c>
      <c r="AH22" s="49">
        <v>656</v>
      </c>
      <c r="AI22" s="49">
        <v>617</v>
      </c>
      <c r="AJ22" s="104">
        <f t="shared" si="18"/>
        <v>1234</v>
      </c>
      <c r="AK22" s="49">
        <v>625</v>
      </c>
      <c r="AL22" s="49">
        <v>609</v>
      </c>
      <c r="AM22" s="104">
        <f t="shared" si="19"/>
        <v>3308</v>
      </c>
      <c r="AN22" s="104">
        <f t="shared" si="20"/>
        <v>1511</v>
      </c>
      <c r="AO22" s="104">
        <f t="shared" si="21"/>
        <v>1797</v>
      </c>
      <c r="AP22" s="104">
        <f t="shared" si="22"/>
        <v>1200</v>
      </c>
      <c r="AQ22" s="49">
        <v>554</v>
      </c>
      <c r="AR22" s="49">
        <v>646</v>
      </c>
      <c r="AS22" s="104">
        <f t="shared" si="24"/>
        <v>1140</v>
      </c>
      <c r="AT22" s="49">
        <v>530</v>
      </c>
      <c r="AU22" s="49">
        <v>610</v>
      </c>
      <c r="AV22" s="104">
        <f t="shared" si="25"/>
        <v>968</v>
      </c>
      <c r="AW22" s="49">
        <v>427</v>
      </c>
      <c r="AX22" s="49">
        <v>541</v>
      </c>
    </row>
    <row r="23" spans="1:50" ht="13.5" customHeight="1">
      <c r="A23" s="46" t="s">
        <v>36</v>
      </c>
      <c r="B23" s="47">
        <v>6</v>
      </c>
      <c r="C23" s="104">
        <f t="shared" si="33"/>
        <v>19984</v>
      </c>
      <c r="D23" s="104">
        <f t="shared" si="0"/>
        <v>10078</v>
      </c>
      <c r="E23" s="104">
        <f t="shared" si="1"/>
        <v>9906</v>
      </c>
      <c r="F23" s="104">
        <f t="shared" si="26"/>
        <v>9536</v>
      </c>
      <c r="G23" s="104">
        <f t="shared" si="2"/>
        <v>4992</v>
      </c>
      <c r="H23" s="104">
        <f t="shared" si="3"/>
        <v>4544</v>
      </c>
      <c r="I23" s="104">
        <f t="shared" si="27"/>
        <v>1904</v>
      </c>
      <c r="J23" s="49">
        <v>970</v>
      </c>
      <c r="K23" s="49">
        <v>934</v>
      </c>
      <c r="L23" s="104">
        <f t="shared" si="5"/>
        <v>1972</v>
      </c>
      <c r="M23" s="49">
        <v>1070</v>
      </c>
      <c r="N23" s="49">
        <v>902</v>
      </c>
      <c r="O23" s="104">
        <f t="shared" si="6"/>
        <v>2184</v>
      </c>
      <c r="P23" s="49">
        <v>1140</v>
      </c>
      <c r="Q23" s="49">
        <v>1044</v>
      </c>
      <c r="R23" s="104">
        <f t="shared" si="8"/>
        <v>1657</v>
      </c>
      <c r="S23" s="49">
        <v>872</v>
      </c>
      <c r="T23" s="49">
        <v>785</v>
      </c>
      <c r="U23" s="104">
        <f t="shared" si="9"/>
        <v>1819</v>
      </c>
      <c r="V23" s="49">
        <v>940</v>
      </c>
      <c r="W23" s="49">
        <v>879</v>
      </c>
      <c r="X23" s="104">
        <f t="shared" si="10"/>
        <v>6717</v>
      </c>
      <c r="Y23" s="104">
        <f t="shared" si="11"/>
        <v>3405</v>
      </c>
      <c r="Z23" s="104">
        <f t="shared" si="12"/>
        <v>3312</v>
      </c>
      <c r="AA23" s="104">
        <f t="shared" si="13"/>
        <v>1766</v>
      </c>
      <c r="AB23" s="49">
        <v>887</v>
      </c>
      <c r="AC23" s="49">
        <v>879</v>
      </c>
      <c r="AD23" s="104">
        <f t="shared" si="15"/>
        <v>1791</v>
      </c>
      <c r="AE23" s="49">
        <v>930</v>
      </c>
      <c r="AF23" s="49">
        <v>861</v>
      </c>
      <c r="AG23" s="104">
        <f t="shared" si="16"/>
        <v>1710</v>
      </c>
      <c r="AH23" s="49">
        <v>877</v>
      </c>
      <c r="AI23" s="49">
        <v>833</v>
      </c>
      <c r="AJ23" s="104">
        <f t="shared" si="18"/>
        <v>1450</v>
      </c>
      <c r="AK23" s="49">
        <v>711</v>
      </c>
      <c r="AL23" s="49">
        <v>739</v>
      </c>
      <c r="AM23" s="104">
        <f t="shared" si="19"/>
        <v>3731</v>
      </c>
      <c r="AN23" s="104">
        <f t="shared" si="20"/>
        <v>1681</v>
      </c>
      <c r="AO23" s="104">
        <f t="shared" si="21"/>
        <v>2050</v>
      </c>
      <c r="AP23" s="104">
        <f t="shared" si="22"/>
        <v>1399</v>
      </c>
      <c r="AQ23" s="49">
        <v>635</v>
      </c>
      <c r="AR23" s="49">
        <v>764</v>
      </c>
      <c r="AS23" s="104">
        <f t="shared" si="24"/>
        <v>1314</v>
      </c>
      <c r="AT23" s="49">
        <v>605</v>
      </c>
      <c r="AU23" s="49">
        <v>709</v>
      </c>
      <c r="AV23" s="104">
        <f t="shared" si="25"/>
        <v>1018</v>
      </c>
      <c r="AW23" s="49">
        <v>441</v>
      </c>
      <c r="AX23" s="49">
        <v>577</v>
      </c>
    </row>
    <row r="24" spans="1:50" ht="13.5" customHeight="1">
      <c r="A24" s="46" t="s">
        <v>37</v>
      </c>
      <c r="B24" s="47">
        <v>7</v>
      </c>
      <c r="C24" s="104">
        <f t="shared" si="33"/>
        <v>21752</v>
      </c>
      <c r="D24" s="104">
        <f t="shared" si="0"/>
        <v>10928</v>
      </c>
      <c r="E24" s="104">
        <f t="shared" si="1"/>
        <v>10824</v>
      </c>
      <c r="F24" s="104">
        <f t="shared" si="26"/>
        <v>10159</v>
      </c>
      <c r="G24" s="104">
        <f t="shared" si="2"/>
        <v>5192</v>
      </c>
      <c r="H24" s="104">
        <f t="shared" si="3"/>
        <v>4967</v>
      </c>
      <c r="I24" s="104">
        <f t="shared" si="27"/>
        <v>2126</v>
      </c>
      <c r="J24" s="49">
        <v>1099</v>
      </c>
      <c r="K24" s="49">
        <v>1027</v>
      </c>
      <c r="L24" s="104">
        <f t="shared" si="5"/>
        <v>1975</v>
      </c>
      <c r="M24" s="49">
        <v>1024</v>
      </c>
      <c r="N24" s="49">
        <v>951</v>
      </c>
      <c r="O24" s="104">
        <f t="shared" si="6"/>
        <v>2152</v>
      </c>
      <c r="P24" s="49">
        <v>1109</v>
      </c>
      <c r="Q24" s="49">
        <v>1043</v>
      </c>
      <c r="R24" s="104">
        <f t="shared" si="8"/>
        <v>1882</v>
      </c>
      <c r="S24" s="49">
        <v>946</v>
      </c>
      <c r="T24" s="49">
        <v>936</v>
      </c>
      <c r="U24" s="104">
        <f t="shared" si="9"/>
        <v>2024</v>
      </c>
      <c r="V24" s="49">
        <v>1014</v>
      </c>
      <c r="W24" s="49">
        <v>1010</v>
      </c>
      <c r="X24" s="104">
        <f t="shared" si="10"/>
        <v>7544</v>
      </c>
      <c r="Y24" s="104">
        <f t="shared" si="11"/>
        <v>3844</v>
      </c>
      <c r="Z24" s="104">
        <f t="shared" si="12"/>
        <v>3700</v>
      </c>
      <c r="AA24" s="104">
        <f t="shared" si="13"/>
        <v>2036</v>
      </c>
      <c r="AB24" s="49">
        <v>1035</v>
      </c>
      <c r="AC24" s="49">
        <v>1001</v>
      </c>
      <c r="AD24" s="104">
        <f t="shared" si="15"/>
        <v>2011</v>
      </c>
      <c r="AE24" s="49">
        <v>1006</v>
      </c>
      <c r="AF24" s="49">
        <v>1005</v>
      </c>
      <c r="AG24" s="104">
        <f t="shared" si="16"/>
        <v>1943</v>
      </c>
      <c r="AH24" s="49">
        <v>1017</v>
      </c>
      <c r="AI24" s="49">
        <v>926</v>
      </c>
      <c r="AJ24" s="104">
        <f t="shared" si="18"/>
        <v>1554</v>
      </c>
      <c r="AK24" s="49">
        <v>786</v>
      </c>
      <c r="AL24" s="49">
        <v>768</v>
      </c>
      <c r="AM24" s="104">
        <f t="shared" si="19"/>
        <v>4049</v>
      </c>
      <c r="AN24" s="104">
        <f t="shared" si="20"/>
        <v>1892</v>
      </c>
      <c r="AO24" s="104">
        <f t="shared" si="21"/>
        <v>2157</v>
      </c>
      <c r="AP24" s="104">
        <f t="shared" si="22"/>
        <v>1493</v>
      </c>
      <c r="AQ24" s="49">
        <v>721</v>
      </c>
      <c r="AR24" s="49">
        <v>772</v>
      </c>
      <c r="AS24" s="104">
        <f t="shared" si="24"/>
        <v>1356</v>
      </c>
      <c r="AT24" s="49">
        <v>641</v>
      </c>
      <c r="AU24" s="49">
        <v>715</v>
      </c>
      <c r="AV24" s="104">
        <f t="shared" si="25"/>
        <v>1200</v>
      </c>
      <c r="AW24" s="49">
        <v>530</v>
      </c>
      <c r="AX24" s="49">
        <v>670</v>
      </c>
    </row>
    <row r="25" spans="1:50" ht="13.5" customHeight="1">
      <c r="A25" s="45" t="s">
        <v>38</v>
      </c>
      <c r="B25" s="47">
        <v>8</v>
      </c>
      <c r="C25" s="104">
        <f>SUM(D25:E25)</f>
        <v>134057</v>
      </c>
      <c r="D25" s="104">
        <f t="shared" si="0"/>
        <v>66990</v>
      </c>
      <c r="E25" s="104">
        <f t="shared" si="1"/>
        <v>67067</v>
      </c>
      <c r="F25" s="104">
        <f t="shared" si="26"/>
        <v>62799</v>
      </c>
      <c r="G25" s="104">
        <f t="shared" si="2"/>
        <v>32190</v>
      </c>
      <c r="H25" s="104">
        <f t="shared" si="3"/>
        <v>30609</v>
      </c>
      <c r="I25" s="104">
        <f t="shared" si="27"/>
        <v>12525</v>
      </c>
      <c r="J25" s="104">
        <f t="shared" ref="J25:N25" si="34">SUM(J26:J31)</f>
        <v>6473</v>
      </c>
      <c r="K25" s="104">
        <f t="shared" si="34"/>
        <v>6052</v>
      </c>
      <c r="L25" s="104">
        <f t="shared" si="5"/>
        <v>12148</v>
      </c>
      <c r="M25" s="104">
        <f t="shared" si="34"/>
        <v>6220</v>
      </c>
      <c r="N25" s="104">
        <f t="shared" si="34"/>
        <v>5928</v>
      </c>
      <c r="O25" s="104">
        <f t="shared" si="6"/>
        <v>13047</v>
      </c>
      <c r="P25" s="104">
        <f t="shared" ref="P25:T25" si="35">SUM(P26:P31)</f>
        <v>6764</v>
      </c>
      <c r="Q25" s="104">
        <f t="shared" si="35"/>
        <v>6283</v>
      </c>
      <c r="R25" s="104">
        <f t="shared" si="8"/>
        <v>12202</v>
      </c>
      <c r="S25" s="104">
        <f t="shared" si="35"/>
        <v>6124</v>
      </c>
      <c r="T25" s="104">
        <f t="shared" si="35"/>
        <v>6078</v>
      </c>
      <c r="U25" s="104">
        <f t="shared" si="9"/>
        <v>12877</v>
      </c>
      <c r="V25" s="104">
        <f>SUM(V26:V31)</f>
        <v>6609</v>
      </c>
      <c r="W25" s="104">
        <f>SUM(W26:W31)</f>
        <v>6268</v>
      </c>
      <c r="X25" s="104">
        <f t="shared" si="10"/>
        <v>46635</v>
      </c>
      <c r="Y25" s="104">
        <f t="shared" si="11"/>
        <v>23664</v>
      </c>
      <c r="Z25" s="104">
        <f t="shared" si="12"/>
        <v>22971</v>
      </c>
      <c r="AA25" s="104">
        <f t="shared" si="13"/>
        <v>12915</v>
      </c>
      <c r="AB25" s="104">
        <f t="shared" ref="AB25:AF25" si="36">SUM(AB26:AB31)</f>
        <v>6603</v>
      </c>
      <c r="AC25" s="104">
        <f t="shared" si="36"/>
        <v>6312</v>
      </c>
      <c r="AD25" s="104">
        <f t="shared" si="15"/>
        <v>11919</v>
      </c>
      <c r="AE25" s="104">
        <f t="shared" si="36"/>
        <v>6024</v>
      </c>
      <c r="AF25" s="104">
        <f t="shared" si="36"/>
        <v>5895</v>
      </c>
      <c r="AG25" s="104">
        <f t="shared" si="16"/>
        <v>11513</v>
      </c>
      <c r="AH25" s="104">
        <f t="shared" ref="AH25:AL25" si="37">SUM(AH26:AH31)</f>
        <v>5857</v>
      </c>
      <c r="AI25" s="104">
        <f t="shared" si="37"/>
        <v>5656</v>
      </c>
      <c r="AJ25" s="104">
        <f t="shared" si="18"/>
        <v>10288</v>
      </c>
      <c r="AK25" s="104">
        <f t="shared" si="37"/>
        <v>5180</v>
      </c>
      <c r="AL25" s="104">
        <f t="shared" si="37"/>
        <v>5108</v>
      </c>
      <c r="AM25" s="104">
        <f t="shared" si="19"/>
        <v>24623</v>
      </c>
      <c r="AN25" s="104">
        <f t="shared" si="20"/>
        <v>11136</v>
      </c>
      <c r="AO25" s="104">
        <f t="shared" si="21"/>
        <v>13487</v>
      </c>
      <c r="AP25" s="104">
        <f t="shared" si="22"/>
        <v>8939</v>
      </c>
      <c r="AQ25" s="104">
        <f t="shared" ref="AQ25:AU25" si="38">SUM(AQ26:AQ31)</f>
        <v>4091</v>
      </c>
      <c r="AR25" s="104">
        <f t="shared" si="38"/>
        <v>4848</v>
      </c>
      <c r="AS25" s="104">
        <f t="shared" si="24"/>
        <v>8314</v>
      </c>
      <c r="AT25" s="104">
        <f t="shared" si="38"/>
        <v>3853</v>
      </c>
      <c r="AU25" s="104">
        <f t="shared" si="38"/>
        <v>4461</v>
      </c>
      <c r="AV25" s="104">
        <f t="shared" si="25"/>
        <v>7370</v>
      </c>
      <c r="AW25" s="104">
        <f>SUM(AW26:AW31)</f>
        <v>3192</v>
      </c>
      <c r="AX25" s="104">
        <f>SUM(AX26:AX31)</f>
        <v>4178</v>
      </c>
    </row>
    <row r="26" spans="1:50" ht="13.5" customHeight="1">
      <c r="A26" s="46" t="s">
        <v>39</v>
      </c>
      <c r="B26" s="47">
        <v>9</v>
      </c>
      <c r="C26" s="104">
        <f t="shared" si="33"/>
        <v>19761</v>
      </c>
      <c r="D26" s="104">
        <f t="shared" si="0"/>
        <v>9859</v>
      </c>
      <c r="E26" s="104">
        <f t="shared" si="1"/>
        <v>9902</v>
      </c>
      <c r="F26" s="104">
        <f t="shared" si="26"/>
        <v>9388</v>
      </c>
      <c r="G26" s="104">
        <f t="shared" si="2"/>
        <v>4851</v>
      </c>
      <c r="H26" s="104">
        <f t="shared" si="3"/>
        <v>4537</v>
      </c>
      <c r="I26" s="104">
        <f t="shared" si="27"/>
        <v>1787</v>
      </c>
      <c r="J26" s="49">
        <v>901</v>
      </c>
      <c r="K26" s="49">
        <v>886</v>
      </c>
      <c r="L26" s="104">
        <f t="shared" si="5"/>
        <v>1867</v>
      </c>
      <c r="M26" s="49">
        <v>983</v>
      </c>
      <c r="N26" s="49">
        <v>884</v>
      </c>
      <c r="O26" s="104">
        <f t="shared" si="6"/>
        <v>1988</v>
      </c>
      <c r="P26" s="49">
        <v>1057</v>
      </c>
      <c r="Q26" s="49">
        <v>931</v>
      </c>
      <c r="R26" s="104">
        <f t="shared" si="8"/>
        <v>1814</v>
      </c>
      <c r="S26" s="49">
        <v>900</v>
      </c>
      <c r="T26" s="49">
        <v>914</v>
      </c>
      <c r="U26" s="104">
        <f t="shared" si="9"/>
        <v>1932</v>
      </c>
      <c r="V26" s="49">
        <v>1010</v>
      </c>
      <c r="W26" s="49">
        <v>922</v>
      </c>
      <c r="X26" s="104">
        <f t="shared" si="10"/>
        <v>6756</v>
      </c>
      <c r="Y26" s="104">
        <f t="shared" si="11"/>
        <v>3397</v>
      </c>
      <c r="Z26" s="104">
        <f t="shared" si="12"/>
        <v>3359</v>
      </c>
      <c r="AA26" s="104">
        <f t="shared" si="13"/>
        <v>1863</v>
      </c>
      <c r="AB26" s="49">
        <v>963</v>
      </c>
      <c r="AC26" s="49">
        <v>900</v>
      </c>
      <c r="AD26" s="104">
        <f t="shared" si="15"/>
        <v>1723</v>
      </c>
      <c r="AE26" s="49">
        <v>858</v>
      </c>
      <c r="AF26" s="49">
        <v>865</v>
      </c>
      <c r="AG26" s="104">
        <f t="shared" si="16"/>
        <v>1687</v>
      </c>
      <c r="AH26" s="49">
        <v>838</v>
      </c>
      <c r="AI26" s="49">
        <v>849</v>
      </c>
      <c r="AJ26" s="104">
        <f t="shared" si="18"/>
        <v>1483</v>
      </c>
      <c r="AK26" s="49">
        <v>738</v>
      </c>
      <c r="AL26" s="49">
        <v>745</v>
      </c>
      <c r="AM26" s="104">
        <f t="shared" si="19"/>
        <v>3617</v>
      </c>
      <c r="AN26" s="104">
        <f t="shared" si="20"/>
        <v>1611</v>
      </c>
      <c r="AO26" s="104">
        <f t="shared" si="21"/>
        <v>2006</v>
      </c>
      <c r="AP26" s="104">
        <f t="shared" si="22"/>
        <v>1265</v>
      </c>
      <c r="AQ26" s="49">
        <v>574</v>
      </c>
      <c r="AR26" s="49">
        <v>691</v>
      </c>
      <c r="AS26" s="104">
        <f t="shared" si="24"/>
        <v>1203</v>
      </c>
      <c r="AT26" s="49">
        <v>544</v>
      </c>
      <c r="AU26" s="49">
        <v>659</v>
      </c>
      <c r="AV26" s="104">
        <f t="shared" si="25"/>
        <v>1149</v>
      </c>
      <c r="AW26" s="49">
        <v>493</v>
      </c>
      <c r="AX26" s="49">
        <v>656</v>
      </c>
    </row>
    <row r="27" spans="1:50" ht="13.5" customHeight="1">
      <c r="A27" s="46" t="s">
        <v>40</v>
      </c>
      <c r="B27" s="47">
        <v>10</v>
      </c>
      <c r="C27" s="104">
        <f t="shared" si="33"/>
        <v>19542</v>
      </c>
      <c r="D27" s="104">
        <f t="shared" si="0"/>
        <v>9611</v>
      </c>
      <c r="E27" s="104">
        <f t="shared" si="1"/>
        <v>9931</v>
      </c>
      <c r="F27" s="104">
        <f t="shared" si="26"/>
        <v>9337</v>
      </c>
      <c r="G27" s="104">
        <f t="shared" si="2"/>
        <v>4618</v>
      </c>
      <c r="H27" s="104">
        <f t="shared" si="3"/>
        <v>4719</v>
      </c>
      <c r="I27" s="104">
        <f t="shared" si="27"/>
        <v>1932</v>
      </c>
      <c r="J27" s="49">
        <v>962</v>
      </c>
      <c r="K27" s="49">
        <v>970</v>
      </c>
      <c r="L27" s="104">
        <f t="shared" si="5"/>
        <v>1865</v>
      </c>
      <c r="M27" s="49">
        <v>914</v>
      </c>
      <c r="N27" s="49">
        <v>951</v>
      </c>
      <c r="O27" s="104">
        <f t="shared" si="6"/>
        <v>1862</v>
      </c>
      <c r="P27" s="49">
        <v>916</v>
      </c>
      <c r="Q27" s="49">
        <v>946</v>
      </c>
      <c r="R27" s="104">
        <f t="shared" si="8"/>
        <v>1783</v>
      </c>
      <c r="S27" s="49">
        <v>872</v>
      </c>
      <c r="T27" s="49">
        <v>911</v>
      </c>
      <c r="U27" s="104">
        <f t="shared" si="9"/>
        <v>1895</v>
      </c>
      <c r="V27" s="49">
        <v>954</v>
      </c>
      <c r="W27" s="49">
        <v>941</v>
      </c>
      <c r="X27" s="104">
        <f t="shared" si="10"/>
        <v>7038</v>
      </c>
      <c r="Y27" s="104">
        <f t="shared" si="11"/>
        <v>3582</v>
      </c>
      <c r="Z27" s="104">
        <f t="shared" si="12"/>
        <v>3456</v>
      </c>
      <c r="AA27" s="104">
        <f t="shared" si="13"/>
        <v>2016</v>
      </c>
      <c r="AB27" s="49">
        <v>1035</v>
      </c>
      <c r="AC27" s="49">
        <v>981</v>
      </c>
      <c r="AD27" s="104">
        <f t="shared" si="15"/>
        <v>1808</v>
      </c>
      <c r="AE27" s="49">
        <v>913</v>
      </c>
      <c r="AF27" s="49">
        <v>895</v>
      </c>
      <c r="AG27" s="104">
        <f t="shared" si="16"/>
        <v>1725</v>
      </c>
      <c r="AH27" s="49">
        <v>864</v>
      </c>
      <c r="AI27" s="49">
        <v>861</v>
      </c>
      <c r="AJ27" s="104">
        <f t="shared" si="18"/>
        <v>1489</v>
      </c>
      <c r="AK27" s="49">
        <v>770</v>
      </c>
      <c r="AL27" s="49">
        <v>719</v>
      </c>
      <c r="AM27" s="104">
        <f t="shared" si="19"/>
        <v>3167</v>
      </c>
      <c r="AN27" s="104">
        <f t="shared" si="20"/>
        <v>1411</v>
      </c>
      <c r="AO27" s="104">
        <f t="shared" si="21"/>
        <v>1756</v>
      </c>
      <c r="AP27" s="104">
        <f t="shared" si="22"/>
        <v>1165</v>
      </c>
      <c r="AQ27" s="49">
        <v>539</v>
      </c>
      <c r="AR27" s="49">
        <v>626</v>
      </c>
      <c r="AS27" s="104">
        <f t="shared" si="24"/>
        <v>1110</v>
      </c>
      <c r="AT27" s="49">
        <v>512</v>
      </c>
      <c r="AU27" s="49">
        <v>598</v>
      </c>
      <c r="AV27" s="104">
        <f t="shared" si="25"/>
        <v>892</v>
      </c>
      <c r="AW27" s="49">
        <v>360</v>
      </c>
      <c r="AX27" s="49">
        <v>532</v>
      </c>
    </row>
    <row r="28" spans="1:50" ht="13.5" customHeight="1">
      <c r="A28" s="46" t="s">
        <v>41</v>
      </c>
      <c r="B28" s="47">
        <v>11</v>
      </c>
      <c r="C28" s="104">
        <f t="shared" si="33"/>
        <v>11457</v>
      </c>
      <c r="D28" s="104">
        <f t="shared" si="0"/>
        <v>5822</v>
      </c>
      <c r="E28" s="104">
        <f t="shared" si="1"/>
        <v>5635</v>
      </c>
      <c r="F28" s="104">
        <f t="shared" si="26"/>
        <v>5355</v>
      </c>
      <c r="G28" s="104">
        <f t="shared" si="2"/>
        <v>2798</v>
      </c>
      <c r="H28" s="104">
        <f t="shared" si="3"/>
        <v>2557</v>
      </c>
      <c r="I28" s="104">
        <f t="shared" si="27"/>
        <v>1044</v>
      </c>
      <c r="J28" s="49">
        <v>550</v>
      </c>
      <c r="K28" s="49">
        <v>494</v>
      </c>
      <c r="L28" s="104">
        <f t="shared" si="5"/>
        <v>1007</v>
      </c>
      <c r="M28" s="49">
        <v>515</v>
      </c>
      <c r="N28" s="49">
        <v>492</v>
      </c>
      <c r="O28" s="104">
        <f t="shared" si="6"/>
        <v>1089</v>
      </c>
      <c r="P28" s="49">
        <v>585</v>
      </c>
      <c r="Q28" s="49">
        <v>504</v>
      </c>
      <c r="R28" s="104">
        <f t="shared" si="8"/>
        <v>1026</v>
      </c>
      <c r="S28" s="49">
        <v>532</v>
      </c>
      <c r="T28" s="49">
        <v>494</v>
      </c>
      <c r="U28" s="104">
        <f t="shared" si="9"/>
        <v>1189</v>
      </c>
      <c r="V28" s="49">
        <v>616</v>
      </c>
      <c r="W28" s="49">
        <v>573</v>
      </c>
      <c r="X28" s="104">
        <f t="shared" si="10"/>
        <v>4003</v>
      </c>
      <c r="Y28" s="104">
        <f t="shared" si="11"/>
        <v>2082</v>
      </c>
      <c r="Z28" s="104">
        <f t="shared" si="12"/>
        <v>1921</v>
      </c>
      <c r="AA28" s="104">
        <f t="shared" si="13"/>
        <v>1124</v>
      </c>
      <c r="AB28" s="49">
        <v>585</v>
      </c>
      <c r="AC28" s="49">
        <v>539</v>
      </c>
      <c r="AD28" s="104">
        <f t="shared" si="15"/>
        <v>1027</v>
      </c>
      <c r="AE28" s="49">
        <v>541</v>
      </c>
      <c r="AF28" s="49">
        <v>486</v>
      </c>
      <c r="AG28" s="104">
        <f t="shared" si="16"/>
        <v>948</v>
      </c>
      <c r="AH28" s="49">
        <v>487</v>
      </c>
      <c r="AI28" s="49">
        <v>461</v>
      </c>
      <c r="AJ28" s="104">
        <f t="shared" si="18"/>
        <v>904</v>
      </c>
      <c r="AK28" s="49">
        <v>469</v>
      </c>
      <c r="AL28" s="49">
        <v>435</v>
      </c>
      <c r="AM28" s="104">
        <f t="shared" si="19"/>
        <v>2099</v>
      </c>
      <c r="AN28" s="104">
        <f t="shared" si="20"/>
        <v>942</v>
      </c>
      <c r="AO28" s="104">
        <f t="shared" si="21"/>
        <v>1157</v>
      </c>
      <c r="AP28" s="104">
        <f t="shared" si="22"/>
        <v>759</v>
      </c>
      <c r="AQ28" s="49">
        <v>355</v>
      </c>
      <c r="AR28" s="49">
        <v>404</v>
      </c>
      <c r="AS28" s="104">
        <f t="shared" si="24"/>
        <v>672</v>
      </c>
      <c r="AT28" s="49">
        <v>315</v>
      </c>
      <c r="AU28" s="49">
        <v>357</v>
      </c>
      <c r="AV28" s="104">
        <f t="shared" si="25"/>
        <v>668</v>
      </c>
      <c r="AW28" s="49">
        <v>272</v>
      </c>
      <c r="AX28" s="49">
        <v>396</v>
      </c>
    </row>
    <row r="29" spans="1:50" ht="13.5" customHeight="1">
      <c r="A29" s="46" t="s">
        <v>42</v>
      </c>
      <c r="B29" s="47">
        <v>12</v>
      </c>
      <c r="C29" s="104">
        <f>SUM(D29:E29)</f>
        <v>26940</v>
      </c>
      <c r="D29" s="104">
        <f t="shared" si="0"/>
        <v>13559</v>
      </c>
      <c r="E29" s="104">
        <f t="shared" si="1"/>
        <v>13381</v>
      </c>
      <c r="F29" s="104">
        <f t="shared" si="26"/>
        <v>12485</v>
      </c>
      <c r="G29" s="104">
        <f t="shared" si="2"/>
        <v>6421</v>
      </c>
      <c r="H29" s="104">
        <f t="shared" si="3"/>
        <v>6064</v>
      </c>
      <c r="I29" s="104">
        <f t="shared" si="27"/>
        <v>2555</v>
      </c>
      <c r="J29" s="49">
        <v>1348</v>
      </c>
      <c r="K29" s="49">
        <v>1207</v>
      </c>
      <c r="L29" s="104">
        <f t="shared" si="5"/>
        <v>2436</v>
      </c>
      <c r="M29" s="49">
        <v>1246</v>
      </c>
      <c r="N29" s="49">
        <v>1190</v>
      </c>
      <c r="O29" s="104">
        <f t="shared" si="6"/>
        <v>2529</v>
      </c>
      <c r="P29" s="49">
        <v>1311</v>
      </c>
      <c r="Q29" s="49">
        <v>1218</v>
      </c>
      <c r="R29" s="104">
        <f t="shared" si="8"/>
        <v>2459</v>
      </c>
      <c r="S29" s="49">
        <v>1253</v>
      </c>
      <c r="T29" s="49">
        <v>1206</v>
      </c>
      <c r="U29" s="104">
        <f t="shared" si="9"/>
        <v>2506</v>
      </c>
      <c r="V29" s="49">
        <v>1263</v>
      </c>
      <c r="W29" s="49">
        <v>1243</v>
      </c>
      <c r="X29" s="104">
        <f t="shared" si="10"/>
        <v>9211</v>
      </c>
      <c r="Y29" s="104">
        <f t="shared" si="11"/>
        <v>4684</v>
      </c>
      <c r="Z29" s="104">
        <f t="shared" si="12"/>
        <v>4527</v>
      </c>
      <c r="AA29" s="104">
        <f t="shared" si="13"/>
        <v>2498</v>
      </c>
      <c r="AB29" s="49">
        <v>1267</v>
      </c>
      <c r="AC29" s="49">
        <v>1231</v>
      </c>
      <c r="AD29" s="104">
        <f t="shared" si="15"/>
        <v>2362</v>
      </c>
      <c r="AE29" s="49">
        <v>1200</v>
      </c>
      <c r="AF29" s="49">
        <v>1162</v>
      </c>
      <c r="AG29" s="104">
        <f t="shared" si="16"/>
        <v>2296</v>
      </c>
      <c r="AH29" s="49">
        <v>1166</v>
      </c>
      <c r="AI29" s="49">
        <v>1130</v>
      </c>
      <c r="AJ29" s="104">
        <f t="shared" si="18"/>
        <v>2055</v>
      </c>
      <c r="AK29" s="49">
        <v>1051</v>
      </c>
      <c r="AL29" s="49">
        <v>1004</v>
      </c>
      <c r="AM29" s="104">
        <f t="shared" si="19"/>
        <v>5244</v>
      </c>
      <c r="AN29" s="104">
        <f t="shared" si="20"/>
        <v>2454</v>
      </c>
      <c r="AO29" s="104">
        <f t="shared" si="21"/>
        <v>2790</v>
      </c>
      <c r="AP29" s="104">
        <f t="shared" si="22"/>
        <v>1897</v>
      </c>
      <c r="AQ29" s="49">
        <v>878</v>
      </c>
      <c r="AR29" s="49">
        <v>1019</v>
      </c>
      <c r="AS29" s="104">
        <f t="shared" si="24"/>
        <v>1786</v>
      </c>
      <c r="AT29" s="49">
        <v>847</v>
      </c>
      <c r="AU29" s="49">
        <v>939</v>
      </c>
      <c r="AV29" s="104">
        <f t="shared" si="25"/>
        <v>1561</v>
      </c>
      <c r="AW29" s="49">
        <v>729</v>
      </c>
      <c r="AX29" s="49">
        <v>832</v>
      </c>
    </row>
    <row r="30" spans="1:50" ht="13.5" customHeight="1">
      <c r="A30" s="46" t="s">
        <v>43</v>
      </c>
      <c r="B30" s="47">
        <v>13</v>
      </c>
      <c r="C30" s="104">
        <f t="shared" si="33"/>
        <v>25090</v>
      </c>
      <c r="D30" s="104">
        <f t="shared" si="0"/>
        <v>12443</v>
      </c>
      <c r="E30" s="104">
        <f t="shared" si="1"/>
        <v>12647</v>
      </c>
      <c r="F30" s="104">
        <f t="shared" si="26"/>
        <v>11984</v>
      </c>
      <c r="G30" s="104">
        <f t="shared" si="2"/>
        <v>6131</v>
      </c>
      <c r="H30" s="104">
        <f t="shared" si="3"/>
        <v>5853</v>
      </c>
      <c r="I30" s="104">
        <f t="shared" si="27"/>
        <v>2332</v>
      </c>
      <c r="J30" s="49">
        <v>1209</v>
      </c>
      <c r="K30" s="49">
        <v>1123</v>
      </c>
      <c r="L30" s="104">
        <f t="shared" si="5"/>
        <v>2296</v>
      </c>
      <c r="M30" s="49">
        <v>1167</v>
      </c>
      <c r="N30" s="49">
        <v>1129</v>
      </c>
      <c r="O30" s="104">
        <f t="shared" si="6"/>
        <v>2524</v>
      </c>
      <c r="P30" s="49">
        <v>1317</v>
      </c>
      <c r="Q30" s="49">
        <v>1207</v>
      </c>
      <c r="R30" s="104">
        <f t="shared" si="8"/>
        <v>2446</v>
      </c>
      <c r="S30" s="49">
        <v>1239</v>
      </c>
      <c r="T30" s="49">
        <v>1207</v>
      </c>
      <c r="U30" s="104">
        <f t="shared" si="9"/>
        <v>2386</v>
      </c>
      <c r="V30" s="49">
        <v>1199</v>
      </c>
      <c r="W30" s="49">
        <v>1187</v>
      </c>
      <c r="X30" s="104">
        <f t="shared" si="10"/>
        <v>8700</v>
      </c>
      <c r="Y30" s="104">
        <f t="shared" si="11"/>
        <v>4338</v>
      </c>
      <c r="Z30" s="104">
        <f t="shared" si="12"/>
        <v>4362</v>
      </c>
      <c r="AA30" s="104">
        <f t="shared" si="13"/>
        <v>2426</v>
      </c>
      <c r="AB30" s="49">
        <v>1218</v>
      </c>
      <c r="AC30" s="49">
        <v>1208</v>
      </c>
      <c r="AD30" s="104">
        <f t="shared" si="15"/>
        <v>2160</v>
      </c>
      <c r="AE30" s="49">
        <v>1080</v>
      </c>
      <c r="AF30" s="49">
        <v>1080</v>
      </c>
      <c r="AG30" s="104">
        <f t="shared" si="16"/>
        <v>2154</v>
      </c>
      <c r="AH30" s="49">
        <v>1086</v>
      </c>
      <c r="AI30" s="49">
        <v>1068</v>
      </c>
      <c r="AJ30" s="104">
        <f t="shared" si="18"/>
        <v>1960</v>
      </c>
      <c r="AK30" s="49">
        <v>954</v>
      </c>
      <c r="AL30" s="49">
        <v>1006</v>
      </c>
      <c r="AM30" s="104">
        <f t="shared" si="19"/>
        <v>4406</v>
      </c>
      <c r="AN30" s="104">
        <f t="shared" si="20"/>
        <v>1974</v>
      </c>
      <c r="AO30" s="104">
        <f t="shared" si="21"/>
        <v>2432</v>
      </c>
      <c r="AP30" s="104">
        <f t="shared" si="22"/>
        <v>1627</v>
      </c>
      <c r="AQ30" s="49">
        <v>748</v>
      </c>
      <c r="AR30" s="49">
        <v>879</v>
      </c>
      <c r="AS30" s="104">
        <f t="shared" si="24"/>
        <v>1456</v>
      </c>
      <c r="AT30" s="49">
        <v>658</v>
      </c>
      <c r="AU30" s="49">
        <v>798</v>
      </c>
      <c r="AV30" s="104">
        <f t="shared" si="25"/>
        <v>1323</v>
      </c>
      <c r="AW30" s="49">
        <v>568</v>
      </c>
      <c r="AX30" s="49">
        <v>755</v>
      </c>
    </row>
    <row r="31" spans="1:50" ht="13.5" customHeight="1">
      <c r="A31" s="46" t="s">
        <v>44</v>
      </c>
      <c r="B31" s="47">
        <v>14</v>
      </c>
      <c r="C31" s="104">
        <f t="shared" si="33"/>
        <v>31267</v>
      </c>
      <c r="D31" s="104">
        <f t="shared" si="0"/>
        <v>15696</v>
      </c>
      <c r="E31" s="104">
        <f t="shared" si="1"/>
        <v>15571</v>
      </c>
      <c r="F31" s="104">
        <f t="shared" si="26"/>
        <v>14250</v>
      </c>
      <c r="G31" s="104">
        <f t="shared" si="2"/>
        <v>7371</v>
      </c>
      <c r="H31" s="104">
        <f t="shared" si="3"/>
        <v>6879</v>
      </c>
      <c r="I31" s="104">
        <f t="shared" si="27"/>
        <v>2875</v>
      </c>
      <c r="J31" s="49">
        <v>1503</v>
      </c>
      <c r="K31" s="49">
        <v>1372</v>
      </c>
      <c r="L31" s="104">
        <f t="shared" si="5"/>
        <v>2677</v>
      </c>
      <c r="M31" s="49">
        <v>1395</v>
      </c>
      <c r="N31" s="49">
        <v>1282</v>
      </c>
      <c r="O31" s="104">
        <f t="shared" si="6"/>
        <v>3055</v>
      </c>
      <c r="P31" s="49">
        <v>1578</v>
      </c>
      <c r="Q31" s="49">
        <v>1477</v>
      </c>
      <c r="R31" s="104">
        <f t="shared" si="8"/>
        <v>2674</v>
      </c>
      <c r="S31" s="49">
        <v>1328</v>
      </c>
      <c r="T31" s="49">
        <v>1346</v>
      </c>
      <c r="U31" s="104">
        <f t="shared" si="9"/>
        <v>2969</v>
      </c>
      <c r="V31" s="49">
        <v>1567</v>
      </c>
      <c r="W31" s="49">
        <v>1402</v>
      </c>
      <c r="X31" s="104">
        <f t="shared" si="10"/>
        <v>10927</v>
      </c>
      <c r="Y31" s="104">
        <f t="shared" si="11"/>
        <v>5581</v>
      </c>
      <c r="Z31" s="104">
        <f t="shared" si="12"/>
        <v>5346</v>
      </c>
      <c r="AA31" s="104">
        <f t="shared" si="13"/>
        <v>2988</v>
      </c>
      <c r="AB31" s="49">
        <v>1535</v>
      </c>
      <c r="AC31" s="49">
        <v>1453</v>
      </c>
      <c r="AD31" s="104">
        <f t="shared" si="15"/>
        <v>2839</v>
      </c>
      <c r="AE31" s="49">
        <v>1432</v>
      </c>
      <c r="AF31" s="49">
        <v>1407</v>
      </c>
      <c r="AG31" s="104">
        <f t="shared" si="16"/>
        <v>2703</v>
      </c>
      <c r="AH31" s="49">
        <v>1416</v>
      </c>
      <c r="AI31" s="49">
        <v>1287</v>
      </c>
      <c r="AJ31" s="104">
        <f t="shared" si="18"/>
        <v>2397</v>
      </c>
      <c r="AK31" s="49">
        <v>1198</v>
      </c>
      <c r="AL31" s="49">
        <v>1199</v>
      </c>
      <c r="AM31" s="104">
        <f t="shared" si="19"/>
        <v>6090</v>
      </c>
      <c r="AN31" s="104">
        <f t="shared" si="20"/>
        <v>2744</v>
      </c>
      <c r="AO31" s="104">
        <f t="shared" si="21"/>
        <v>3346</v>
      </c>
      <c r="AP31" s="104">
        <f t="shared" si="22"/>
        <v>2226</v>
      </c>
      <c r="AQ31" s="49">
        <v>997</v>
      </c>
      <c r="AR31" s="49">
        <v>1229</v>
      </c>
      <c r="AS31" s="104">
        <f t="shared" si="24"/>
        <v>2087</v>
      </c>
      <c r="AT31" s="49">
        <v>977</v>
      </c>
      <c r="AU31" s="49">
        <v>1110</v>
      </c>
      <c r="AV31" s="104">
        <f t="shared" si="25"/>
        <v>1777</v>
      </c>
      <c r="AW31" s="49">
        <v>770</v>
      </c>
      <c r="AX31" s="49">
        <v>1007</v>
      </c>
    </row>
    <row r="32" spans="1:50" ht="13.5" customHeight="1">
      <c r="A32" s="45" t="s">
        <v>45</v>
      </c>
      <c r="B32" s="47">
        <v>15</v>
      </c>
      <c r="C32" s="104">
        <f t="shared" si="33"/>
        <v>116612</v>
      </c>
      <c r="D32" s="104">
        <f t="shared" si="0"/>
        <v>58742</v>
      </c>
      <c r="E32" s="104">
        <f t="shared" si="1"/>
        <v>57870</v>
      </c>
      <c r="F32" s="104">
        <f t="shared" si="26"/>
        <v>56328</v>
      </c>
      <c r="G32" s="104">
        <f t="shared" si="2"/>
        <v>29079</v>
      </c>
      <c r="H32" s="104">
        <f t="shared" si="3"/>
        <v>27249</v>
      </c>
      <c r="I32" s="104">
        <f t="shared" si="27"/>
        <v>11562</v>
      </c>
      <c r="J32" s="104">
        <f t="shared" ref="J32:N32" si="39">SUM(J33:J39)</f>
        <v>5976</v>
      </c>
      <c r="K32" s="104">
        <f t="shared" si="39"/>
        <v>5586</v>
      </c>
      <c r="L32" s="104">
        <f t="shared" si="5"/>
        <v>10639</v>
      </c>
      <c r="M32" s="104">
        <f t="shared" si="39"/>
        <v>5490</v>
      </c>
      <c r="N32" s="104">
        <f t="shared" si="39"/>
        <v>5149</v>
      </c>
      <c r="O32" s="104">
        <f t="shared" si="6"/>
        <v>11451</v>
      </c>
      <c r="P32" s="104">
        <f t="shared" ref="P32:T32" si="40">SUM(P33:P39)</f>
        <v>5930</v>
      </c>
      <c r="Q32" s="104">
        <f t="shared" si="40"/>
        <v>5521</v>
      </c>
      <c r="R32" s="104">
        <f t="shared" si="8"/>
        <v>11268</v>
      </c>
      <c r="S32" s="104">
        <f t="shared" si="40"/>
        <v>5736</v>
      </c>
      <c r="T32" s="104">
        <f t="shared" si="40"/>
        <v>5532</v>
      </c>
      <c r="U32" s="104">
        <f t="shared" si="9"/>
        <v>11408</v>
      </c>
      <c r="V32" s="104">
        <f>SUM(V33:V39)</f>
        <v>5947</v>
      </c>
      <c r="W32" s="104">
        <f>SUM(W33:W39)</f>
        <v>5461</v>
      </c>
      <c r="X32" s="104">
        <f t="shared" si="10"/>
        <v>40374</v>
      </c>
      <c r="Y32" s="104">
        <f t="shared" si="11"/>
        <v>20776</v>
      </c>
      <c r="Z32" s="104">
        <f t="shared" si="12"/>
        <v>19598</v>
      </c>
      <c r="AA32" s="104">
        <f t="shared" si="13"/>
        <v>11097</v>
      </c>
      <c r="AB32" s="104">
        <f t="shared" ref="AB32:AF32" si="41">SUM(AB33:AB39)</f>
        <v>5728</v>
      </c>
      <c r="AC32" s="104">
        <f t="shared" si="41"/>
        <v>5369</v>
      </c>
      <c r="AD32" s="104">
        <f t="shared" si="15"/>
        <v>10446</v>
      </c>
      <c r="AE32" s="104">
        <f t="shared" si="41"/>
        <v>5344</v>
      </c>
      <c r="AF32" s="104">
        <f t="shared" si="41"/>
        <v>5102</v>
      </c>
      <c r="AG32" s="104">
        <f t="shared" si="16"/>
        <v>9806</v>
      </c>
      <c r="AH32" s="104">
        <f t="shared" ref="AH32:AL32" si="42">SUM(AH33:AH39)</f>
        <v>5089</v>
      </c>
      <c r="AI32" s="104">
        <f t="shared" si="42"/>
        <v>4717</v>
      </c>
      <c r="AJ32" s="104">
        <f t="shared" si="18"/>
        <v>9025</v>
      </c>
      <c r="AK32" s="104">
        <f t="shared" si="42"/>
        <v>4615</v>
      </c>
      <c r="AL32" s="104">
        <f t="shared" si="42"/>
        <v>4410</v>
      </c>
      <c r="AM32" s="104">
        <f t="shared" si="19"/>
        <v>19910</v>
      </c>
      <c r="AN32" s="104">
        <f t="shared" si="20"/>
        <v>8887</v>
      </c>
      <c r="AO32" s="104">
        <f t="shared" si="21"/>
        <v>11023</v>
      </c>
      <c r="AP32" s="104">
        <f t="shared" si="22"/>
        <v>7360</v>
      </c>
      <c r="AQ32" s="104">
        <f t="shared" ref="AQ32:AU32" si="43">SUM(AQ33:AQ39)</f>
        <v>3287</v>
      </c>
      <c r="AR32" s="104">
        <f t="shared" si="43"/>
        <v>4073</v>
      </c>
      <c r="AS32" s="104">
        <f t="shared" si="24"/>
        <v>6717</v>
      </c>
      <c r="AT32" s="104">
        <f t="shared" si="43"/>
        <v>2926</v>
      </c>
      <c r="AU32" s="104">
        <f t="shared" si="43"/>
        <v>3791</v>
      </c>
      <c r="AV32" s="104">
        <f t="shared" si="25"/>
        <v>5833</v>
      </c>
      <c r="AW32" s="104">
        <f>SUM(AW33:AW39)</f>
        <v>2674</v>
      </c>
      <c r="AX32" s="104">
        <f>SUM(AX33:AX39)</f>
        <v>3159</v>
      </c>
    </row>
    <row r="33" spans="1:50" ht="13.5" customHeight="1">
      <c r="A33" s="46" t="s">
        <v>46</v>
      </c>
      <c r="B33" s="47">
        <v>16</v>
      </c>
      <c r="C33" s="104">
        <f t="shared" si="33"/>
        <v>4517</v>
      </c>
      <c r="D33" s="104">
        <f t="shared" si="0"/>
        <v>2255</v>
      </c>
      <c r="E33" s="104">
        <f t="shared" si="1"/>
        <v>2262</v>
      </c>
      <c r="F33" s="104">
        <f t="shared" si="26"/>
        <v>2218</v>
      </c>
      <c r="G33" s="104">
        <f t="shared" si="2"/>
        <v>1141</v>
      </c>
      <c r="H33" s="104">
        <f t="shared" si="3"/>
        <v>1077</v>
      </c>
      <c r="I33" s="104">
        <f t="shared" si="27"/>
        <v>476</v>
      </c>
      <c r="J33" s="49">
        <v>250</v>
      </c>
      <c r="K33" s="49">
        <v>226</v>
      </c>
      <c r="L33" s="104">
        <f t="shared" si="5"/>
        <v>400</v>
      </c>
      <c r="M33" s="49">
        <v>218</v>
      </c>
      <c r="N33" s="49">
        <v>182</v>
      </c>
      <c r="O33" s="104">
        <f t="shared" si="6"/>
        <v>460</v>
      </c>
      <c r="P33" s="49">
        <v>239</v>
      </c>
      <c r="Q33" s="49">
        <v>221</v>
      </c>
      <c r="R33" s="104">
        <f t="shared" si="8"/>
        <v>430</v>
      </c>
      <c r="S33" s="49">
        <v>203</v>
      </c>
      <c r="T33" s="49">
        <v>227</v>
      </c>
      <c r="U33" s="104">
        <f t="shared" si="9"/>
        <v>452</v>
      </c>
      <c r="V33" s="49">
        <v>231</v>
      </c>
      <c r="W33" s="49">
        <v>221</v>
      </c>
      <c r="X33" s="104">
        <f t="shared" si="10"/>
        <v>1547</v>
      </c>
      <c r="Y33" s="104">
        <f t="shared" si="11"/>
        <v>787</v>
      </c>
      <c r="Z33" s="104">
        <f t="shared" si="12"/>
        <v>760</v>
      </c>
      <c r="AA33" s="104">
        <f t="shared" si="13"/>
        <v>456</v>
      </c>
      <c r="AB33" s="49">
        <v>225</v>
      </c>
      <c r="AC33" s="49">
        <v>231</v>
      </c>
      <c r="AD33" s="104">
        <f t="shared" si="15"/>
        <v>409</v>
      </c>
      <c r="AE33" s="49">
        <v>215</v>
      </c>
      <c r="AF33" s="49">
        <v>194</v>
      </c>
      <c r="AG33" s="104">
        <f t="shared" si="16"/>
        <v>340</v>
      </c>
      <c r="AH33" s="49">
        <v>180</v>
      </c>
      <c r="AI33" s="49">
        <v>160</v>
      </c>
      <c r="AJ33" s="104">
        <f t="shared" si="18"/>
        <v>342</v>
      </c>
      <c r="AK33" s="49">
        <v>167</v>
      </c>
      <c r="AL33" s="49">
        <v>175</v>
      </c>
      <c r="AM33" s="104">
        <f t="shared" si="19"/>
        <v>752</v>
      </c>
      <c r="AN33" s="104">
        <f t="shared" si="20"/>
        <v>327</v>
      </c>
      <c r="AO33" s="104">
        <f t="shared" si="21"/>
        <v>425</v>
      </c>
      <c r="AP33" s="104">
        <f t="shared" si="22"/>
        <v>258</v>
      </c>
      <c r="AQ33" s="49">
        <v>112</v>
      </c>
      <c r="AR33" s="49">
        <v>146</v>
      </c>
      <c r="AS33" s="104">
        <f t="shared" si="24"/>
        <v>261</v>
      </c>
      <c r="AT33" s="49">
        <v>103</v>
      </c>
      <c r="AU33" s="49">
        <v>158</v>
      </c>
      <c r="AV33" s="104">
        <f t="shared" si="25"/>
        <v>233</v>
      </c>
      <c r="AW33" s="49">
        <v>112</v>
      </c>
      <c r="AX33" s="49">
        <v>121</v>
      </c>
    </row>
    <row r="34" spans="1:50" ht="13.5" customHeight="1">
      <c r="A34" s="46" t="s">
        <v>47</v>
      </c>
      <c r="B34" s="47">
        <v>17</v>
      </c>
      <c r="C34" s="104">
        <f t="shared" si="33"/>
        <v>27205</v>
      </c>
      <c r="D34" s="104">
        <f t="shared" si="0"/>
        <v>13563</v>
      </c>
      <c r="E34" s="104">
        <f t="shared" si="1"/>
        <v>13642</v>
      </c>
      <c r="F34" s="104">
        <f t="shared" si="26"/>
        <v>12715</v>
      </c>
      <c r="G34" s="104">
        <f t="shared" si="2"/>
        <v>6525</v>
      </c>
      <c r="H34" s="104">
        <f t="shared" si="3"/>
        <v>6190</v>
      </c>
      <c r="I34" s="104">
        <f t="shared" si="27"/>
        <v>2577</v>
      </c>
      <c r="J34" s="49">
        <v>1339</v>
      </c>
      <c r="K34" s="49">
        <v>1238</v>
      </c>
      <c r="L34" s="104">
        <f t="shared" si="5"/>
        <v>2364</v>
      </c>
      <c r="M34" s="49">
        <v>1197</v>
      </c>
      <c r="N34" s="49">
        <v>1167</v>
      </c>
      <c r="O34" s="104">
        <f t="shared" si="6"/>
        <v>2664</v>
      </c>
      <c r="P34" s="49">
        <v>1419</v>
      </c>
      <c r="Q34" s="49">
        <v>1245</v>
      </c>
      <c r="R34" s="104">
        <f t="shared" si="8"/>
        <v>2487</v>
      </c>
      <c r="S34" s="49">
        <v>1247</v>
      </c>
      <c r="T34" s="49">
        <v>1240</v>
      </c>
      <c r="U34" s="104">
        <f t="shared" si="9"/>
        <v>2623</v>
      </c>
      <c r="V34" s="49">
        <v>1323</v>
      </c>
      <c r="W34" s="49">
        <v>1300</v>
      </c>
      <c r="X34" s="104">
        <f t="shared" si="10"/>
        <v>9216</v>
      </c>
      <c r="Y34" s="104">
        <f t="shared" si="11"/>
        <v>4677</v>
      </c>
      <c r="Z34" s="104">
        <f t="shared" si="12"/>
        <v>4539</v>
      </c>
      <c r="AA34" s="104">
        <f t="shared" si="13"/>
        <v>2539</v>
      </c>
      <c r="AB34" s="49">
        <v>1295</v>
      </c>
      <c r="AC34" s="49">
        <v>1244</v>
      </c>
      <c r="AD34" s="104">
        <f t="shared" si="15"/>
        <v>2404</v>
      </c>
      <c r="AE34" s="49">
        <v>1220</v>
      </c>
      <c r="AF34" s="49">
        <v>1184</v>
      </c>
      <c r="AG34" s="104">
        <f t="shared" si="16"/>
        <v>2212</v>
      </c>
      <c r="AH34" s="49">
        <v>1133</v>
      </c>
      <c r="AI34" s="49">
        <v>1079</v>
      </c>
      <c r="AJ34" s="104">
        <f t="shared" si="18"/>
        <v>2061</v>
      </c>
      <c r="AK34" s="49">
        <v>1029</v>
      </c>
      <c r="AL34" s="49">
        <v>1032</v>
      </c>
      <c r="AM34" s="104">
        <f t="shared" si="19"/>
        <v>5274</v>
      </c>
      <c r="AN34" s="104">
        <f t="shared" si="20"/>
        <v>2361</v>
      </c>
      <c r="AO34" s="104">
        <f t="shared" si="21"/>
        <v>2913</v>
      </c>
      <c r="AP34" s="104">
        <f t="shared" si="22"/>
        <v>1966</v>
      </c>
      <c r="AQ34" s="49">
        <v>882</v>
      </c>
      <c r="AR34" s="49">
        <v>1084</v>
      </c>
      <c r="AS34" s="104">
        <f t="shared" si="24"/>
        <v>1771</v>
      </c>
      <c r="AT34" s="49">
        <v>772</v>
      </c>
      <c r="AU34" s="49">
        <v>999</v>
      </c>
      <c r="AV34" s="104">
        <f t="shared" si="25"/>
        <v>1537</v>
      </c>
      <c r="AW34" s="49">
        <v>707</v>
      </c>
      <c r="AX34" s="49">
        <v>830</v>
      </c>
    </row>
    <row r="35" spans="1:50" ht="13.5" customHeight="1">
      <c r="A35" s="46" t="s">
        <v>48</v>
      </c>
      <c r="B35" s="47">
        <v>18</v>
      </c>
      <c r="C35" s="104">
        <f t="shared" si="33"/>
        <v>16157</v>
      </c>
      <c r="D35" s="104">
        <f t="shared" si="0"/>
        <v>8151</v>
      </c>
      <c r="E35" s="104">
        <f t="shared" si="1"/>
        <v>8006</v>
      </c>
      <c r="F35" s="104">
        <f t="shared" si="26"/>
        <v>7865</v>
      </c>
      <c r="G35" s="104">
        <f t="shared" si="2"/>
        <v>4067</v>
      </c>
      <c r="H35" s="104">
        <f t="shared" si="3"/>
        <v>3798</v>
      </c>
      <c r="I35" s="104">
        <f t="shared" si="27"/>
        <v>1551</v>
      </c>
      <c r="J35" s="49">
        <v>800</v>
      </c>
      <c r="K35" s="49">
        <v>751</v>
      </c>
      <c r="L35" s="104">
        <f t="shared" si="5"/>
        <v>1481</v>
      </c>
      <c r="M35" s="49">
        <v>750</v>
      </c>
      <c r="N35" s="49">
        <v>731</v>
      </c>
      <c r="O35" s="104">
        <f t="shared" si="6"/>
        <v>1565</v>
      </c>
      <c r="P35" s="49">
        <v>824</v>
      </c>
      <c r="Q35" s="49">
        <v>741</v>
      </c>
      <c r="R35" s="104">
        <f t="shared" si="8"/>
        <v>1652</v>
      </c>
      <c r="S35" s="49">
        <v>835</v>
      </c>
      <c r="T35" s="49">
        <v>817</v>
      </c>
      <c r="U35" s="104">
        <f t="shared" si="9"/>
        <v>1616</v>
      </c>
      <c r="V35" s="49">
        <v>858</v>
      </c>
      <c r="W35" s="49">
        <v>758</v>
      </c>
      <c r="X35" s="104">
        <f t="shared" si="10"/>
        <v>5726</v>
      </c>
      <c r="Y35" s="104">
        <f t="shared" si="11"/>
        <v>2947</v>
      </c>
      <c r="Z35" s="104">
        <f t="shared" si="12"/>
        <v>2779</v>
      </c>
      <c r="AA35" s="104">
        <f t="shared" si="13"/>
        <v>1529</v>
      </c>
      <c r="AB35" s="49">
        <v>802</v>
      </c>
      <c r="AC35" s="49">
        <v>727</v>
      </c>
      <c r="AD35" s="104">
        <f t="shared" si="15"/>
        <v>1504</v>
      </c>
      <c r="AE35" s="49">
        <v>771</v>
      </c>
      <c r="AF35" s="49">
        <v>733</v>
      </c>
      <c r="AG35" s="104">
        <f t="shared" si="16"/>
        <v>1411</v>
      </c>
      <c r="AH35" s="49">
        <v>721</v>
      </c>
      <c r="AI35" s="49">
        <v>690</v>
      </c>
      <c r="AJ35" s="104">
        <f t="shared" si="18"/>
        <v>1282</v>
      </c>
      <c r="AK35" s="49">
        <v>653</v>
      </c>
      <c r="AL35" s="49">
        <v>629</v>
      </c>
      <c r="AM35" s="104">
        <f t="shared" si="19"/>
        <v>2566</v>
      </c>
      <c r="AN35" s="104">
        <f t="shared" si="20"/>
        <v>1137</v>
      </c>
      <c r="AO35" s="104">
        <f t="shared" si="21"/>
        <v>1429</v>
      </c>
      <c r="AP35" s="104">
        <f t="shared" si="22"/>
        <v>952</v>
      </c>
      <c r="AQ35" s="49">
        <v>420</v>
      </c>
      <c r="AR35" s="49">
        <v>532</v>
      </c>
      <c r="AS35" s="104">
        <f t="shared" si="24"/>
        <v>855</v>
      </c>
      <c r="AT35" s="49">
        <v>377</v>
      </c>
      <c r="AU35" s="49">
        <v>478</v>
      </c>
      <c r="AV35" s="104">
        <f t="shared" si="25"/>
        <v>759</v>
      </c>
      <c r="AW35" s="49">
        <v>340</v>
      </c>
      <c r="AX35" s="49">
        <v>419</v>
      </c>
    </row>
    <row r="36" spans="1:50" ht="13.5" customHeight="1">
      <c r="A36" s="46" t="s">
        <v>49</v>
      </c>
      <c r="B36" s="47">
        <v>19</v>
      </c>
      <c r="C36" s="104">
        <f t="shared" si="33"/>
        <v>8984</v>
      </c>
      <c r="D36" s="104">
        <f t="shared" si="0"/>
        <v>4537</v>
      </c>
      <c r="E36" s="104">
        <f t="shared" si="1"/>
        <v>4447</v>
      </c>
      <c r="F36" s="104">
        <f t="shared" si="26"/>
        <v>4536</v>
      </c>
      <c r="G36" s="104">
        <f t="shared" si="2"/>
        <v>2357</v>
      </c>
      <c r="H36" s="104">
        <f t="shared" si="3"/>
        <v>2179</v>
      </c>
      <c r="I36" s="104">
        <f t="shared" si="27"/>
        <v>971</v>
      </c>
      <c r="J36" s="49">
        <v>495</v>
      </c>
      <c r="K36" s="49">
        <v>476</v>
      </c>
      <c r="L36" s="104">
        <f t="shared" si="5"/>
        <v>869</v>
      </c>
      <c r="M36" s="49">
        <v>468</v>
      </c>
      <c r="N36" s="49">
        <v>401</v>
      </c>
      <c r="O36" s="104">
        <f t="shared" si="6"/>
        <v>918</v>
      </c>
      <c r="P36" s="49">
        <v>458</v>
      </c>
      <c r="Q36" s="49">
        <v>460</v>
      </c>
      <c r="R36" s="104">
        <f t="shared" si="8"/>
        <v>948</v>
      </c>
      <c r="S36" s="49">
        <v>475</v>
      </c>
      <c r="T36" s="49">
        <v>473</v>
      </c>
      <c r="U36" s="104">
        <f t="shared" si="9"/>
        <v>830</v>
      </c>
      <c r="V36" s="49">
        <v>461</v>
      </c>
      <c r="W36" s="49">
        <v>369</v>
      </c>
      <c r="X36" s="104">
        <f t="shared" si="10"/>
        <v>2967</v>
      </c>
      <c r="Y36" s="104">
        <f t="shared" si="11"/>
        <v>1549</v>
      </c>
      <c r="Z36" s="104">
        <f t="shared" si="12"/>
        <v>1418</v>
      </c>
      <c r="AA36" s="104">
        <f t="shared" si="13"/>
        <v>831</v>
      </c>
      <c r="AB36" s="49">
        <v>438</v>
      </c>
      <c r="AC36" s="49">
        <v>393</v>
      </c>
      <c r="AD36" s="104">
        <f t="shared" si="15"/>
        <v>728</v>
      </c>
      <c r="AE36" s="49">
        <v>371</v>
      </c>
      <c r="AF36" s="49">
        <v>357</v>
      </c>
      <c r="AG36" s="104">
        <f t="shared" si="16"/>
        <v>692</v>
      </c>
      <c r="AH36" s="49">
        <v>350</v>
      </c>
      <c r="AI36" s="49">
        <v>342</v>
      </c>
      <c r="AJ36" s="104">
        <f t="shared" si="18"/>
        <v>716</v>
      </c>
      <c r="AK36" s="49">
        <v>390</v>
      </c>
      <c r="AL36" s="49">
        <v>326</v>
      </c>
      <c r="AM36" s="104">
        <f t="shared" si="19"/>
        <v>1481</v>
      </c>
      <c r="AN36" s="104">
        <f t="shared" si="20"/>
        <v>631</v>
      </c>
      <c r="AO36" s="104">
        <f t="shared" si="21"/>
        <v>850</v>
      </c>
      <c r="AP36" s="104">
        <f t="shared" si="22"/>
        <v>543</v>
      </c>
      <c r="AQ36" s="49">
        <v>233</v>
      </c>
      <c r="AR36" s="49">
        <v>310</v>
      </c>
      <c r="AS36" s="104">
        <f t="shared" si="24"/>
        <v>479</v>
      </c>
      <c r="AT36" s="49">
        <v>192</v>
      </c>
      <c r="AU36" s="49">
        <v>287</v>
      </c>
      <c r="AV36" s="104">
        <f t="shared" si="25"/>
        <v>459</v>
      </c>
      <c r="AW36" s="49">
        <v>206</v>
      </c>
      <c r="AX36" s="49">
        <v>253</v>
      </c>
    </row>
    <row r="37" spans="1:50" ht="13.5" customHeight="1">
      <c r="A37" s="46" t="s">
        <v>50</v>
      </c>
      <c r="B37" s="47">
        <v>20</v>
      </c>
      <c r="C37" s="104">
        <f t="shared" si="33"/>
        <v>17373</v>
      </c>
      <c r="D37" s="104">
        <f t="shared" si="0"/>
        <v>8704</v>
      </c>
      <c r="E37" s="104">
        <f t="shared" si="1"/>
        <v>8669</v>
      </c>
      <c r="F37" s="104">
        <f t="shared" si="26"/>
        <v>8773</v>
      </c>
      <c r="G37" s="104">
        <f t="shared" si="2"/>
        <v>4480</v>
      </c>
      <c r="H37" s="104">
        <f t="shared" si="3"/>
        <v>4293</v>
      </c>
      <c r="I37" s="104">
        <f t="shared" si="27"/>
        <v>1926</v>
      </c>
      <c r="J37" s="49">
        <v>961</v>
      </c>
      <c r="K37" s="49">
        <v>965</v>
      </c>
      <c r="L37" s="104">
        <f t="shared" si="5"/>
        <v>1606</v>
      </c>
      <c r="M37" s="49">
        <v>829</v>
      </c>
      <c r="N37" s="49">
        <v>777</v>
      </c>
      <c r="O37" s="104">
        <f t="shared" si="6"/>
        <v>1818</v>
      </c>
      <c r="P37" s="49">
        <v>920</v>
      </c>
      <c r="Q37" s="49">
        <v>898</v>
      </c>
      <c r="R37" s="104">
        <f t="shared" si="8"/>
        <v>1732</v>
      </c>
      <c r="S37" s="49">
        <v>895</v>
      </c>
      <c r="T37" s="49">
        <v>837</v>
      </c>
      <c r="U37" s="104">
        <f t="shared" si="9"/>
        <v>1691</v>
      </c>
      <c r="V37" s="49">
        <v>875</v>
      </c>
      <c r="W37" s="49">
        <v>816</v>
      </c>
      <c r="X37" s="104">
        <f t="shared" si="10"/>
        <v>5938</v>
      </c>
      <c r="Y37" s="104">
        <f t="shared" si="11"/>
        <v>3047</v>
      </c>
      <c r="Z37" s="104">
        <f t="shared" si="12"/>
        <v>2891</v>
      </c>
      <c r="AA37" s="104">
        <f t="shared" si="13"/>
        <v>1731</v>
      </c>
      <c r="AB37" s="49">
        <v>903</v>
      </c>
      <c r="AC37" s="49">
        <v>828</v>
      </c>
      <c r="AD37" s="104">
        <f t="shared" si="15"/>
        <v>1534</v>
      </c>
      <c r="AE37" s="49">
        <v>763</v>
      </c>
      <c r="AF37" s="49">
        <v>771</v>
      </c>
      <c r="AG37" s="104">
        <f t="shared" si="16"/>
        <v>1409</v>
      </c>
      <c r="AH37" s="49">
        <v>741</v>
      </c>
      <c r="AI37" s="49">
        <v>668</v>
      </c>
      <c r="AJ37" s="104">
        <f t="shared" si="18"/>
        <v>1264</v>
      </c>
      <c r="AK37" s="49">
        <v>640</v>
      </c>
      <c r="AL37" s="49">
        <v>624</v>
      </c>
      <c r="AM37" s="104">
        <f t="shared" si="19"/>
        <v>2662</v>
      </c>
      <c r="AN37" s="104">
        <f t="shared" si="20"/>
        <v>1177</v>
      </c>
      <c r="AO37" s="104">
        <f t="shared" si="21"/>
        <v>1485</v>
      </c>
      <c r="AP37" s="104">
        <f t="shared" si="22"/>
        <v>1017</v>
      </c>
      <c r="AQ37" s="49">
        <v>459</v>
      </c>
      <c r="AR37" s="49">
        <v>558</v>
      </c>
      <c r="AS37" s="104">
        <f t="shared" si="24"/>
        <v>902</v>
      </c>
      <c r="AT37" s="49">
        <v>371</v>
      </c>
      <c r="AU37" s="49">
        <v>531</v>
      </c>
      <c r="AV37" s="104">
        <f t="shared" si="25"/>
        <v>743</v>
      </c>
      <c r="AW37" s="49">
        <v>347</v>
      </c>
      <c r="AX37" s="49">
        <v>396</v>
      </c>
    </row>
    <row r="38" spans="1:50" ht="13.5" customHeight="1">
      <c r="A38" s="46" t="s">
        <v>51</v>
      </c>
      <c r="B38" s="47">
        <v>21</v>
      </c>
      <c r="C38" s="104">
        <f t="shared" si="33"/>
        <v>22534</v>
      </c>
      <c r="D38" s="104">
        <f t="shared" si="0"/>
        <v>11362</v>
      </c>
      <c r="E38" s="104">
        <f t="shared" si="1"/>
        <v>11172</v>
      </c>
      <c r="F38" s="104">
        <f t="shared" si="26"/>
        <v>10557</v>
      </c>
      <c r="G38" s="104">
        <f t="shared" si="2"/>
        <v>5435</v>
      </c>
      <c r="H38" s="104">
        <f t="shared" si="3"/>
        <v>5122</v>
      </c>
      <c r="I38" s="104">
        <f t="shared" si="27"/>
        <v>2151</v>
      </c>
      <c r="J38" s="49">
        <v>1130</v>
      </c>
      <c r="K38" s="49">
        <v>1021</v>
      </c>
      <c r="L38" s="104">
        <f t="shared" si="5"/>
        <v>2025</v>
      </c>
      <c r="M38" s="49">
        <v>1026</v>
      </c>
      <c r="N38" s="49">
        <v>999</v>
      </c>
      <c r="O38" s="104">
        <f t="shared" si="6"/>
        <v>2095</v>
      </c>
      <c r="P38" s="49">
        <v>1067</v>
      </c>
      <c r="Q38" s="49">
        <v>1028</v>
      </c>
      <c r="R38" s="104">
        <f t="shared" si="8"/>
        <v>2041</v>
      </c>
      <c r="S38" s="49">
        <v>1041</v>
      </c>
      <c r="T38" s="49">
        <v>1000</v>
      </c>
      <c r="U38" s="104">
        <f t="shared" si="9"/>
        <v>2245</v>
      </c>
      <c r="V38" s="49">
        <v>1171</v>
      </c>
      <c r="W38" s="49">
        <v>1074</v>
      </c>
      <c r="X38" s="104">
        <f t="shared" si="10"/>
        <v>7912</v>
      </c>
      <c r="Y38" s="104">
        <f t="shared" si="11"/>
        <v>4066</v>
      </c>
      <c r="Z38" s="104">
        <f t="shared" si="12"/>
        <v>3846</v>
      </c>
      <c r="AA38" s="104">
        <f t="shared" si="13"/>
        <v>2099</v>
      </c>
      <c r="AB38" s="49">
        <v>1076</v>
      </c>
      <c r="AC38" s="49">
        <v>1023</v>
      </c>
      <c r="AD38" s="104">
        <f t="shared" si="15"/>
        <v>2010</v>
      </c>
      <c r="AE38" s="49">
        <v>1041</v>
      </c>
      <c r="AF38" s="49">
        <v>969</v>
      </c>
      <c r="AG38" s="104">
        <f t="shared" si="16"/>
        <v>1943</v>
      </c>
      <c r="AH38" s="49">
        <v>1010</v>
      </c>
      <c r="AI38" s="49">
        <v>933</v>
      </c>
      <c r="AJ38" s="104">
        <f t="shared" si="18"/>
        <v>1860</v>
      </c>
      <c r="AK38" s="49">
        <v>939</v>
      </c>
      <c r="AL38" s="49">
        <v>921</v>
      </c>
      <c r="AM38" s="104">
        <f t="shared" si="19"/>
        <v>4065</v>
      </c>
      <c r="AN38" s="104">
        <f t="shared" si="20"/>
        <v>1861</v>
      </c>
      <c r="AO38" s="104">
        <f t="shared" si="21"/>
        <v>2204</v>
      </c>
      <c r="AP38" s="104">
        <f t="shared" si="22"/>
        <v>1493</v>
      </c>
      <c r="AQ38" s="49">
        <v>655</v>
      </c>
      <c r="AR38" s="49">
        <v>838</v>
      </c>
      <c r="AS38" s="104">
        <f t="shared" si="24"/>
        <v>1370</v>
      </c>
      <c r="AT38" s="49">
        <v>630</v>
      </c>
      <c r="AU38" s="49">
        <v>740</v>
      </c>
      <c r="AV38" s="104">
        <f t="shared" si="25"/>
        <v>1202</v>
      </c>
      <c r="AW38" s="49">
        <v>576</v>
      </c>
      <c r="AX38" s="49">
        <v>626</v>
      </c>
    </row>
    <row r="39" spans="1:50" ht="13.5" customHeight="1">
      <c r="A39" s="46" t="s">
        <v>52</v>
      </c>
      <c r="B39" s="47">
        <v>22</v>
      </c>
      <c r="C39" s="104">
        <f t="shared" si="33"/>
        <v>19842</v>
      </c>
      <c r="D39" s="104">
        <f t="shared" si="0"/>
        <v>10170</v>
      </c>
      <c r="E39" s="104">
        <f t="shared" si="1"/>
        <v>9672</v>
      </c>
      <c r="F39" s="104">
        <f t="shared" si="26"/>
        <v>9664</v>
      </c>
      <c r="G39" s="104">
        <f t="shared" si="2"/>
        <v>5074</v>
      </c>
      <c r="H39" s="104">
        <f t="shared" si="3"/>
        <v>4590</v>
      </c>
      <c r="I39" s="104">
        <f t="shared" si="27"/>
        <v>1910</v>
      </c>
      <c r="J39" s="49">
        <v>1001</v>
      </c>
      <c r="K39" s="49">
        <v>909</v>
      </c>
      <c r="L39" s="104">
        <f t="shared" si="5"/>
        <v>1894</v>
      </c>
      <c r="M39" s="49">
        <v>1002</v>
      </c>
      <c r="N39" s="49">
        <v>892</v>
      </c>
      <c r="O39" s="104">
        <f t="shared" si="6"/>
        <v>1931</v>
      </c>
      <c r="P39" s="49">
        <v>1003</v>
      </c>
      <c r="Q39" s="49">
        <v>928</v>
      </c>
      <c r="R39" s="104">
        <f t="shared" si="8"/>
        <v>1978</v>
      </c>
      <c r="S39" s="49">
        <v>1040</v>
      </c>
      <c r="T39" s="49">
        <v>938</v>
      </c>
      <c r="U39" s="104">
        <f t="shared" si="9"/>
        <v>1951</v>
      </c>
      <c r="V39" s="49">
        <v>1028</v>
      </c>
      <c r="W39" s="49">
        <v>923</v>
      </c>
      <c r="X39" s="104">
        <f t="shared" si="10"/>
        <v>7068</v>
      </c>
      <c r="Y39" s="104">
        <f t="shared" si="11"/>
        <v>3703</v>
      </c>
      <c r="Z39" s="104">
        <f t="shared" si="12"/>
        <v>3365</v>
      </c>
      <c r="AA39" s="104">
        <f t="shared" si="13"/>
        <v>1912</v>
      </c>
      <c r="AB39" s="49">
        <v>989</v>
      </c>
      <c r="AC39" s="49">
        <v>923</v>
      </c>
      <c r="AD39" s="104">
        <f t="shared" si="15"/>
        <v>1857</v>
      </c>
      <c r="AE39" s="49">
        <v>963</v>
      </c>
      <c r="AF39" s="49">
        <v>894</v>
      </c>
      <c r="AG39" s="104">
        <f t="shared" si="16"/>
        <v>1799</v>
      </c>
      <c r="AH39" s="49">
        <v>954</v>
      </c>
      <c r="AI39" s="49">
        <v>845</v>
      </c>
      <c r="AJ39" s="104">
        <f t="shared" si="18"/>
        <v>1500</v>
      </c>
      <c r="AK39" s="49">
        <v>797</v>
      </c>
      <c r="AL39" s="49">
        <v>703</v>
      </c>
      <c r="AM39" s="104">
        <f t="shared" si="19"/>
        <v>3110</v>
      </c>
      <c r="AN39" s="104">
        <f t="shared" si="20"/>
        <v>1393</v>
      </c>
      <c r="AO39" s="104">
        <f t="shared" si="21"/>
        <v>1717</v>
      </c>
      <c r="AP39" s="104">
        <f t="shared" si="22"/>
        <v>1131</v>
      </c>
      <c r="AQ39" s="49">
        <v>526</v>
      </c>
      <c r="AR39" s="49">
        <v>605</v>
      </c>
      <c r="AS39" s="104">
        <f t="shared" si="24"/>
        <v>1079</v>
      </c>
      <c r="AT39" s="49">
        <v>481</v>
      </c>
      <c r="AU39" s="49">
        <v>598</v>
      </c>
      <c r="AV39" s="104">
        <f t="shared" si="25"/>
        <v>900</v>
      </c>
      <c r="AW39" s="49">
        <v>386</v>
      </c>
      <c r="AX39" s="49">
        <v>514</v>
      </c>
    </row>
    <row r="40" spans="1:50" ht="13.5" customHeight="1">
      <c r="A40" s="45" t="s">
        <v>53</v>
      </c>
      <c r="B40" s="47">
        <v>23</v>
      </c>
      <c r="C40" s="104">
        <f t="shared" si="33"/>
        <v>52273</v>
      </c>
      <c r="D40" s="104">
        <f t="shared" si="0"/>
        <v>26127</v>
      </c>
      <c r="E40" s="104">
        <f t="shared" si="1"/>
        <v>26146</v>
      </c>
      <c r="F40" s="104">
        <f t="shared" si="26"/>
        <v>25413</v>
      </c>
      <c r="G40" s="104">
        <f t="shared" si="2"/>
        <v>12992</v>
      </c>
      <c r="H40" s="104">
        <f t="shared" si="3"/>
        <v>12421</v>
      </c>
      <c r="I40" s="104">
        <f t="shared" si="27"/>
        <v>5083</v>
      </c>
      <c r="J40" s="104">
        <f t="shared" ref="J40:N40" si="44">SUM(J41:J43)</f>
        <v>2550</v>
      </c>
      <c r="K40" s="104">
        <f t="shared" si="44"/>
        <v>2533</v>
      </c>
      <c r="L40" s="104">
        <f t="shared" si="5"/>
        <v>4965</v>
      </c>
      <c r="M40" s="104">
        <f t="shared" si="44"/>
        <v>2584</v>
      </c>
      <c r="N40" s="104">
        <f t="shared" si="44"/>
        <v>2381</v>
      </c>
      <c r="O40" s="104">
        <f t="shared" si="6"/>
        <v>5277</v>
      </c>
      <c r="P40" s="104">
        <f t="shared" ref="P40:T40" si="45">SUM(P41:P43)</f>
        <v>2690</v>
      </c>
      <c r="Q40" s="104">
        <f t="shared" si="45"/>
        <v>2587</v>
      </c>
      <c r="R40" s="104">
        <f t="shared" si="8"/>
        <v>5026</v>
      </c>
      <c r="S40" s="104">
        <f t="shared" si="45"/>
        <v>2615</v>
      </c>
      <c r="T40" s="104">
        <f t="shared" si="45"/>
        <v>2411</v>
      </c>
      <c r="U40" s="104">
        <f t="shared" si="9"/>
        <v>5062</v>
      </c>
      <c r="V40" s="104">
        <f>SUM(V41:V43)</f>
        <v>2553</v>
      </c>
      <c r="W40" s="104">
        <f>SUM(W41:W43)</f>
        <v>2509</v>
      </c>
      <c r="X40" s="104">
        <f t="shared" si="10"/>
        <v>18419</v>
      </c>
      <c r="Y40" s="104">
        <f t="shared" si="11"/>
        <v>9470</v>
      </c>
      <c r="Z40" s="104">
        <f t="shared" si="12"/>
        <v>8949</v>
      </c>
      <c r="AA40" s="104">
        <f t="shared" si="13"/>
        <v>4999</v>
      </c>
      <c r="AB40" s="104">
        <f t="shared" ref="AB40:AF40" si="46">SUM(AB41:AB43)</f>
        <v>2554</v>
      </c>
      <c r="AC40" s="104">
        <f t="shared" si="46"/>
        <v>2445</v>
      </c>
      <c r="AD40" s="104">
        <f t="shared" si="15"/>
        <v>4643</v>
      </c>
      <c r="AE40" s="104">
        <f t="shared" si="46"/>
        <v>2398</v>
      </c>
      <c r="AF40" s="104">
        <f t="shared" si="46"/>
        <v>2245</v>
      </c>
      <c r="AG40" s="104">
        <f t="shared" si="16"/>
        <v>4649</v>
      </c>
      <c r="AH40" s="104">
        <f t="shared" ref="AH40:AL40" si="47">SUM(AH41:AH43)</f>
        <v>2385</v>
      </c>
      <c r="AI40" s="104">
        <f t="shared" si="47"/>
        <v>2264</v>
      </c>
      <c r="AJ40" s="104">
        <f t="shared" si="18"/>
        <v>4128</v>
      </c>
      <c r="AK40" s="104">
        <f t="shared" si="47"/>
        <v>2133</v>
      </c>
      <c r="AL40" s="104">
        <f t="shared" si="47"/>
        <v>1995</v>
      </c>
      <c r="AM40" s="104">
        <f t="shared" si="19"/>
        <v>8441</v>
      </c>
      <c r="AN40" s="104">
        <f t="shared" si="20"/>
        <v>3665</v>
      </c>
      <c r="AO40" s="104">
        <f t="shared" si="21"/>
        <v>4776</v>
      </c>
      <c r="AP40" s="104">
        <f t="shared" si="22"/>
        <v>3100</v>
      </c>
      <c r="AQ40" s="104">
        <f t="shared" ref="AQ40:AU40" si="48">SUM(AQ41:AQ43)</f>
        <v>1380</v>
      </c>
      <c r="AR40" s="104">
        <f t="shared" si="48"/>
        <v>1720</v>
      </c>
      <c r="AS40" s="104">
        <f t="shared" si="24"/>
        <v>2825</v>
      </c>
      <c r="AT40" s="104">
        <f t="shared" si="48"/>
        <v>1243</v>
      </c>
      <c r="AU40" s="104">
        <f t="shared" si="48"/>
        <v>1582</v>
      </c>
      <c r="AV40" s="104">
        <f t="shared" si="25"/>
        <v>2516</v>
      </c>
      <c r="AW40" s="104">
        <f>SUM(AW41:AW43)</f>
        <v>1042</v>
      </c>
      <c r="AX40" s="104">
        <f>SUM(AX41:AX43)</f>
        <v>1474</v>
      </c>
    </row>
    <row r="41" spans="1:50" ht="13.5" customHeight="1">
      <c r="A41" s="46" t="s">
        <v>54</v>
      </c>
      <c r="B41" s="47">
        <v>24</v>
      </c>
      <c r="C41" s="104">
        <f t="shared" si="33"/>
        <v>20259</v>
      </c>
      <c r="D41" s="104">
        <f t="shared" si="0"/>
        <v>10143</v>
      </c>
      <c r="E41" s="104">
        <f t="shared" si="1"/>
        <v>10116</v>
      </c>
      <c r="F41" s="104">
        <f t="shared" si="26"/>
        <v>9860</v>
      </c>
      <c r="G41" s="104">
        <f t="shared" si="2"/>
        <v>5036</v>
      </c>
      <c r="H41" s="104">
        <f t="shared" si="3"/>
        <v>4824</v>
      </c>
      <c r="I41" s="104">
        <f t="shared" si="27"/>
        <v>1965</v>
      </c>
      <c r="J41" s="49">
        <v>980</v>
      </c>
      <c r="K41" s="49">
        <v>985</v>
      </c>
      <c r="L41" s="104">
        <f t="shared" si="5"/>
        <v>1966</v>
      </c>
      <c r="M41" s="49">
        <v>1029</v>
      </c>
      <c r="N41" s="49">
        <v>937</v>
      </c>
      <c r="O41" s="104">
        <f t="shared" si="6"/>
        <v>2082</v>
      </c>
      <c r="P41" s="49">
        <v>1062</v>
      </c>
      <c r="Q41" s="49">
        <v>1020</v>
      </c>
      <c r="R41" s="104">
        <f t="shared" si="8"/>
        <v>1907</v>
      </c>
      <c r="S41" s="49">
        <v>993</v>
      </c>
      <c r="T41" s="49">
        <v>914</v>
      </c>
      <c r="U41" s="104">
        <f t="shared" si="9"/>
        <v>1940</v>
      </c>
      <c r="V41" s="49">
        <v>972</v>
      </c>
      <c r="W41" s="49">
        <v>968</v>
      </c>
      <c r="X41" s="104">
        <f t="shared" si="10"/>
        <v>7075</v>
      </c>
      <c r="Y41" s="104">
        <f t="shared" si="11"/>
        <v>3638</v>
      </c>
      <c r="Z41" s="104">
        <f t="shared" si="12"/>
        <v>3437</v>
      </c>
      <c r="AA41" s="104">
        <f t="shared" si="13"/>
        <v>1897</v>
      </c>
      <c r="AB41" s="49">
        <v>958</v>
      </c>
      <c r="AC41" s="49">
        <v>939</v>
      </c>
      <c r="AD41" s="104">
        <f t="shared" si="15"/>
        <v>1817</v>
      </c>
      <c r="AE41" s="49">
        <v>962</v>
      </c>
      <c r="AF41" s="49">
        <v>855</v>
      </c>
      <c r="AG41" s="104">
        <f t="shared" si="16"/>
        <v>1781</v>
      </c>
      <c r="AH41" s="49">
        <v>894</v>
      </c>
      <c r="AI41" s="49">
        <v>887</v>
      </c>
      <c r="AJ41" s="104">
        <f t="shared" si="18"/>
        <v>1580</v>
      </c>
      <c r="AK41" s="49">
        <v>824</v>
      </c>
      <c r="AL41" s="49">
        <v>756</v>
      </c>
      <c r="AM41" s="104">
        <f t="shared" si="19"/>
        <v>3324</v>
      </c>
      <c r="AN41" s="104">
        <f t="shared" si="20"/>
        <v>1469</v>
      </c>
      <c r="AO41" s="104">
        <f t="shared" si="21"/>
        <v>1855</v>
      </c>
      <c r="AP41" s="104">
        <f t="shared" si="22"/>
        <v>1229</v>
      </c>
      <c r="AQ41" s="49">
        <v>544</v>
      </c>
      <c r="AR41" s="49">
        <v>685</v>
      </c>
      <c r="AS41" s="104">
        <f t="shared" si="24"/>
        <v>1159</v>
      </c>
      <c r="AT41" s="49">
        <v>514</v>
      </c>
      <c r="AU41" s="49">
        <v>645</v>
      </c>
      <c r="AV41" s="104">
        <f t="shared" si="25"/>
        <v>936</v>
      </c>
      <c r="AW41" s="49">
        <v>411</v>
      </c>
      <c r="AX41" s="49">
        <v>525</v>
      </c>
    </row>
    <row r="42" spans="1:50" ht="13.5" customHeight="1">
      <c r="A42" s="46" t="s">
        <v>55</v>
      </c>
      <c r="B42" s="47">
        <v>25</v>
      </c>
      <c r="C42" s="104">
        <f t="shared" si="33"/>
        <v>14466</v>
      </c>
      <c r="D42" s="104">
        <f t="shared" si="0"/>
        <v>7220</v>
      </c>
      <c r="E42" s="104">
        <f t="shared" si="1"/>
        <v>7246</v>
      </c>
      <c r="F42" s="104">
        <f t="shared" si="26"/>
        <v>7077</v>
      </c>
      <c r="G42" s="104">
        <f t="shared" si="2"/>
        <v>3600</v>
      </c>
      <c r="H42" s="104">
        <f t="shared" si="3"/>
        <v>3477</v>
      </c>
      <c r="I42" s="104">
        <f t="shared" si="27"/>
        <v>1421</v>
      </c>
      <c r="J42" s="49">
        <v>744</v>
      </c>
      <c r="K42" s="49">
        <v>677</v>
      </c>
      <c r="L42" s="104">
        <f t="shared" si="5"/>
        <v>1396</v>
      </c>
      <c r="M42" s="49">
        <v>717</v>
      </c>
      <c r="N42" s="49">
        <v>679</v>
      </c>
      <c r="O42" s="104">
        <f t="shared" si="6"/>
        <v>1395</v>
      </c>
      <c r="P42" s="49">
        <v>708</v>
      </c>
      <c r="Q42" s="49">
        <v>687</v>
      </c>
      <c r="R42" s="104">
        <f t="shared" si="8"/>
        <v>1444</v>
      </c>
      <c r="S42" s="49">
        <v>722</v>
      </c>
      <c r="T42" s="49">
        <v>722</v>
      </c>
      <c r="U42" s="104">
        <f t="shared" si="9"/>
        <v>1421</v>
      </c>
      <c r="V42" s="49">
        <v>709</v>
      </c>
      <c r="W42" s="49">
        <v>712</v>
      </c>
      <c r="X42" s="104">
        <f t="shared" si="10"/>
        <v>5155</v>
      </c>
      <c r="Y42" s="104">
        <f t="shared" si="11"/>
        <v>2678</v>
      </c>
      <c r="Z42" s="104">
        <f t="shared" si="12"/>
        <v>2477</v>
      </c>
      <c r="AA42" s="104">
        <f t="shared" si="13"/>
        <v>1345</v>
      </c>
      <c r="AB42" s="49">
        <v>711</v>
      </c>
      <c r="AC42" s="49">
        <v>634</v>
      </c>
      <c r="AD42" s="104">
        <f t="shared" si="15"/>
        <v>1282</v>
      </c>
      <c r="AE42" s="49">
        <v>654</v>
      </c>
      <c r="AF42" s="49">
        <v>628</v>
      </c>
      <c r="AG42" s="104">
        <f t="shared" si="16"/>
        <v>1354</v>
      </c>
      <c r="AH42" s="49">
        <v>703</v>
      </c>
      <c r="AI42" s="49">
        <v>651</v>
      </c>
      <c r="AJ42" s="104">
        <f t="shared" si="18"/>
        <v>1174</v>
      </c>
      <c r="AK42" s="49">
        <v>610</v>
      </c>
      <c r="AL42" s="49">
        <v>564</v>
      </c>
      <c r="AM42" s="104">
        <f t="shared" si="19"/>
        <v>2234</v>
      </c>
      <c r="AN42" s="104">
        <f t="shared" si="20"/>
        <v>942</v>
      </c>
      <c r="AO42" s="104">
        <f t="shared" si="21"/>
        <v>1292</v>
      </c>
      <c r="AP42" s="104">
        <f t="shared" si="22"/>
        <v>838</v>
      </c>
      <c r="AQ42" s="49">
        <v>373</v>
      </c>
      <c r="AR42" s="49">
        <v>465</v>
      </c>
      <c r="AS42" s="104">
        <f t="shared" si="24"/>
        <v>735</v>
      </c>
      <c r="AT42" s="49">
        <v>317</v>
      </c>
      <c r="AU42" s="49">
        <v>418</v>
      </c>
      <c r="AV42" s="104">
        <f t="shared" si="25"/>
        <v>661</v>
      </c>
      <c r="AW42" s="49">
        <v>252</v>
      </c>
      <c r="AX42" s="49">
        <v>409</v>
      </c>
    </row>
    <row r="43" spans="1:50" ht="13.5" customHeight="1">
      <c r="A43" s="46" t="s">
        <v>56</v>
      </c>
      <c r="B43" s="47">
        <v>26</v>
      </c>
      <c r="C43" s="104">
        <f t="shared" si="33"/>
        <v>17548</v>
      </c>
      <c r="D43" s="104">
        <f t="shared" si="0"/>
        <v>8764</v>
      </c>
      <c r="E43" s="104">
        <f t="shared" si="1"/>
        <v>8784</v>
      </c>
      <c r="F43" s="104">
        <f t="shared" si="26"/>
        <v>8476</v>
      </c>
      <c r="G43" s="104">
        <f t="shared" si="2"/>
        <v>4356</v>
      </c>
      <c r="H43" s="104">
        <f t="shared" si="3"/>
        <v>4120</v>
      </c>
      <c r="I43" s="104">
        <f t="shared" si="27"/>
        <v>1697</v>
      </c>
      <c r="J43" s="49">
        <v>826</v>
      </c>
      <c r="K43" s="49">
        <v>871</v>
      </c>
      <c r="L43" s="104">
        <f t="shared" si="5"/>
        <v>1603</v>
      </c>
      <c r="M43" s="49">
        <v>838</v>
      </c>
      <c r="N43" s="49">
        <v>765</v>
      </c>
      <c r="O43" s="104">
        <f t="shared" si="6"/>
        <v>1800</v>
      </c>
      <c r="P43" s="49">
        <v>920</v>
      </c>
      <c r="Q43" s="49">
        <v>880</v>
      </c>
      <c r="R43" s="104">
        <f t="shared" si="8"/>
        <v>1675</v>
      </c>
      <c r="S43" s="49">
        <v>900</v>
      </c>
      <c r="T43" s="49">
        <v>775</v>
      </c>
      <c r="U43" s="104">
        <f t="shared" si="9"/>
        <v>1701</v>
      </c>
      <c r="V43" s="49">
        <v>872</v>
      </c>
      <c r="W43" s="49">
        <v>829</v>
      </c>
      <c r="X43" s="104">
        <f t="shared" si="10"/>
        <v>6189</v>
      </c>
      <c r="Y43" s="104">
        <f t="shared" si="11"/>
        <v>3154</v>
      </c>
      <c r="Z43" s="104">
        <f t="shared" si="12"/>
        <v>3035</v>
      </c>
      <c r="AA43" s="104">
        <f t="shared" si="13"/>
        <v>1757</v>
      </c>
      <c r="AB43" s="49">
        <v>885</v>
      </c>
      <c r="AC43" s="49">
        <v>872</v>
      </c>
      <c r="AD43" s="104">
        <f t="shared" si="15"/>
        <v>1544</v>
      </c>
      <c r="AE43" s="49">
        <v>782</v>
      </c>
      <c r="AF43" s="49">
        <v>762</v>
      </c>
      <c r="AG43" s="104">
        <f t="shared" si="16"/>
        <v>1514</v>
      </c>
      <c r="AH43" s="49">
        <v>788</v>
      </c>
      <c r="AI43" s="49">
        <v>726</v>
      </c>
      <c r="AJ43" s="104">
        <f t="shared" si="18"/>
        <v>1374</v>
      </c>
      <c r="AK43" s="49">
        <v>699</v>
      </c>
      <c r="AL43" s="49">
        <v>675</v>
      </c>
      <c r="AM43" s="104">
        <f t="shared" si="19"/>
        <v>2883</v>
      </c>
      <c r="AN43" s="104">
        <f t="shared" si="20"/>
        <v>1254</v>
      </c>
      <c r="AO43" s="104">
        <f t="shared" si="21"/>
        <v>1629</v>
      </c>
      <c r="AP43" s="104">
        <f t="shared" si="22"/>
        <v>1033</v>
      </c>
      <c r="AQ43" s="49">
        <v>463</v>
      </c>
      <c r="AR43" s="49">
        <v>570</v>
      </c>
      <c r="AS43" s="104">
        <f t="shared" si="24"/>
        <v>931</v>
      </c>
      <c r="AT43" s="49">
        <v>412</v>
      </c>
      <c r="AU43" s="49">
        <v>519</v>
      </c>
      <c r="AV43" s="104">
        <f t="shared" si="25"/>
        <v>919</v>
      </c>
      <c r="AW43" s="49">
        <v>379</v>
      </c>
      <c r="AX43" s="49">
        <v>540</v>
      </c>
    </row>
    <row r="44" spans="1:50" ht="13.5" customHeight="1">
      <c r="A44" s="45" t="s">
        <v>57</v>
      </c>
      <c r="B44" s="47">
        <v>27</v>
      </c>
      <c r="C44" s="104">
        <f t="shared" si="33"/>
        <v>397338</v>
      </c>
      <c r="D44" s="104">
        <f t="shared" si="0"/>
        <v>200215</v>
      </c>
      <c r="E44" s="104">
        <f t="shared" si="1"/>
        <v>197123</v>
      </c>
      <c r="F44" s="104">
        <f t="shared" si="26"/>
        <v>189701</v>
      </c>
      <c r="G44" s="104">
        <f t="shared" si="2"/>
        <v>97224</v>
      </c>
      <c r="H44" s="104">
        <f t="shared" si="3"/>
        <v>92477</v>
      </c>
      <c r="I44" s="104">
        <f t="shared" si="27"/>
        <v>37236</v>
      </c>
      <c r="J44" s="104">
        <f t="shared" ref="J44:N44" si="49">SUM(J45:J53)</f>
        <v>19098</v>
      </c>
      <c r="K44" s="104">
        <f t="shared" si="49"/>
        <v>18138</v>
      </c>
      <c r="L44" s="104">
        <f t="shared" si="5"/>
        <v>36094</v>
      </c>
      <c r="M44" s="104">
        <f t="shared" si="49"/>
        <v>18667</v>
      </c>
      <c r="N44" s="104">
        <f t="shared" si="49"/>
        <v>17427</v>
      </c>
      <c r="O44" s="104">
        <f t="shared" si="6"/>
        <v>39147</v>
      </c>
      <c r="P44" s="104">
        <f t="shared" ref="P44:T44" si="50">SUM(P45:P53)</f>
        <v>20179</v>
      </c>
      <c r="Q44" s="104">
        <f t="shared" si="50"/>
        <v>18968</v>
      </c>
      <c r="R44" s="104">
        <f t="shared" si="8"/>
        <v>37910</v>
      </c>
      <c r="S44" s="104">
        <f t="shared" si="50"/>
        <v>19309</v>
      </c>
      <c r="T44" s="104">
        <f t="shared" si="50"/>
        <v>18601</v>
      </c>
      <c r="U44" s="104">
        <f t="shared" si="9"/>
        <v>39314</v>
      </c>
      <c r="V44" s="104">
        <f>SUM(V45:V53)</f>
        <v>19971</v>
      </c>
      <c r="W44" s="104">
        <f>SUM(W45:W53)</f>
        <v>19343</v>
      </c>
      <c r="X44" s="104">
        <f t="shared" si="10"/>
        <v>135666</v>
      </c>
      <c r="Y44" s="104">
        <f t="shared" si="11"/>
        <v>68906</v>
      </c>
      <c r="Z44" s="104">
        <f t="shared" si="12"/>
        <v>66760</v>
      </c>
      <c r="AA44" s="104">
        <f t="shared" si="13"/>
        <v>38396</v>
      </c>
      <c r="AB44" s="104">
        <f t="shared" ref="AB44:AF44" si="51">SUM(AB45:AB53)</f>
        <v>19653</v>
      </c>
      <c r="AC44" s="104">
        <f t="shared" si="51"/>
        <v>18743</v>
      </c>
      <c r="AD44" s="104">
        <f t="shared" si="15"/>
        <v>35505</v>
      </c>
      <c r="AE44" s="104">
        <f t="shared" si="51"/>
        <v>17875</v>
      </c>
      <c r="AF44" s="104">
        <f t="shared" si="51"/>
        <v>17630</v>
      </c>
      <c r="AG44" s="104">
        <f t="shared" si="16"/>
        <v>32437</v>
      </c>
      <c r="AH44" s="104">
        <f t="shared" ref="AH44:AL44" si="52">SUM(AH45:AH53)</f>
        <v>16562</v>
      </c>
      <c r="AI44" s="104">
        <f t="shared" si="52"/>
        <v>15875</v>
      </c>
      <c r="AJ44" s="104">
        <f t="shared" si="18"/>
        <v>29328</v>
      </c>
      <c r="AK44" s="104">
        <f t="shared" si="52"/>
        <v>14816</v>
      </c>
      <c r="AL44" s="104">
        <f t="shared" si="52"/>
        <v>14512</v>
      </c>
      <c r="AM44" s="104">
        <f t="shared" si="19"/>
        <v>71971</v>
      </c>
      <c r="AN44" s="104">
        <f t="shared" si="20"/>
        <v>34085</v>
      </c>
      <c r="AO44" s="104">
        <f t="shared" si="21"/>
        <v>37886</v>
      </c>
      <c r="AP44" s="104">
        <f t="shared" si="22"/>
        <v>26492</v>
      </c>
      <c r="AQ44" s="104">
        <f t="shared" ref="AQ44:AU44" si="53">SUM(AQ45:AQ53)</f>
        <v>12648</v>
      </c>
      <c r="AR44" s="104">
        <f t="shared" si="53"/>
        <v>13844</v>
      </c>
      <c r="AS44" s="104">
        <f t="shared" si="24"/>
        <v>24100</v>
      </c>
      <c r="AT44" s="104">
        <f t="shared" si="53"/>
        <v>11352</v>
      </c>
      <c r="AU44" s="104">
        <f t="shared" si="53"/>
        <v>12748</v>
      </c>
      <c r="AV44" s="104">
        <f t="shared" si="25"/>
        <v>21379</v>
      </c>
      <c r="AW44" s="104">
        <f>SUM(AW45:AW53)</f>
        <v>10085</v>
      </c>
      <c r="AX44" s="104">
        <f>SUM(AX45:AX53)</f>
        <v>11294</v>
      </c>
    </row>
    <row r="45" spans="1:50" ht="13.5" customHeight="1">
      <c r="A45" s="51" t="s">
        <v>58</v>
      </c>
      <c r="B45" s="47">
        <v>28</v>
      </c>
      <c r="C45" s="104">
        <f t="shared" si="33"/>
        <v>7283</v>
      </c>
      <c r="D45" s="104">
        <f t="shared" si="0"/>
        <v>3609</v>
      </c>
      <c r="E45" s="104">
        <f t="shared" si="1"/>
        <v>3674</v>
      </c>
      <c r="F45" s="104">
        <f t="shared" si="26"/>
        <v>3185</v>
      </c>
      <c r="G45" s="104">
        <f t="shared" si="2"/>
        <v>1638</v>
      </c>
      <c r="H45" s="104">
        <f t="shared" si="3"/>
        <v>1547</v>
      </c>
      <c r="I45" s="104">
        <f t="shared" si="27"/>
        <v>661</v>
      </c>
      <c r="J45" s="49">
        <v>351</v>
      </c>
      <c r="K45" s="49">
        <v>310</v>
      </c>
      <c r="L45" s="104">
        <f t="shared" si="5"/>
        <v>590</v>
      </c>
      <c r="M45" s="49">
        <v>306</v>
      </c>
      <c r="N45" s="49">
        <v>284</v>
      </c>
      <c r="O45" s="104">
        <f t="shared" si="6"/>
        <v>630</v>
      </c>
      <c r="P45" s="49">
        <v>324</v>
      </c>
      <c r="Q45" s="49">
        <v>306</v>
      </c>
      <c r="R45" s="104">
        <f t="shared" si="8"/>
        <v>594</v>
      </c>
      <c r="S45" s="49">
        <v>293</v>
      </c>
      <c r="T45" s="49">
        <v>301</v>
      </c>
      <c r="U45" s="104">
        <f t="shared" si="9"/>
        <v>710</v>
      </c>
      <c r="V45" s="49">
        <v>364</v>
      </c>
      <c r="W45" s="49">
        <v>346</v>
      </c>
      <c r="X45" s="104">
        <f t="shared" si="10"/>
        <v>2666</v>
      </c>
      <c r="Y45" s="104">
        <f t="shared" si="11"/>
        <v>1346</v>
      </c>
      <c r="Z45" s="104">
        <f t="shared" si="12"/>
        <v>1320</v>
      </c>
      <c r="AA45" s="104">
        <f t="shared" si="13"/>
        <v>767</v>
      </c>
      <c r="AB45" s="49">
        <v>388</v>
      </c>
      <c r="AC45" s="49">
        <v>379</v>
      </c>
      <c r="AD45" s="104">
        <f t="shared" si="15"/>
        <v>685</v>
      </c>
      <c r="AE45" s="49">
        <v>329</v>
      </c>
      <c r="AF45" s="49">
        <v>356</v>
      </c>
      <c r="AG45" s="104">
        <f t="shared" si="16"/>
        <v>607</v>
      </c>
      <c r="AH45" s="49">
        <v>304</v>
      </c>
      <c r="AI45" s="49">
        <v>303</v>
      </c>
      <c r="AJ45" s="104">
        <f t="shared" si="18"/>
        <v>607</v>
      </c>
      <c r="AK45" s="49">
        <v>325</v>
      </c>
      <c r="AL45" s="49">
        <v>282</v>
      </c>
      <c r="AM45" s="104">
        <f t="shared" si="19"/>
        <v>1432</v>
      </c>
      <c r="AN45" s="104">
        <f t="shared" si="20"/>
        <v>625</v>
      </c>
      <c r="AO45" s="104">
        <f t="shared" si="21"/>
        <v>807</v>
      </c>
      <c r="AP45" s="104">
        <f t="shared" si="22"/>
        <v>533</v>
      </c>
      <c r="AQ45" s="49">
        <v>246</v>
      </c>
      <c r="AR45" s="49">
        <v>287</v>
      </c>
      <c r="AS45" s="104">
        <f t="shared" si="24"/>
        <v>482</v>
      </c>
      <c r="AT45" s="49">
        <v>221</v>
      </c>
      <c r="AU45" s="49">
        <v>261</v>
      </c>
      <c r="AV45" s="104">
        <f t="shared" si="25"/>
        <v>417</v>
      </c>
      <c r="AW45" s="49">
        <v>158</v>
      </c>
      <c r="AX45" s="49">
        <v>259</v>
      </c>
    </row>
    <row r="46" spans="1:50" ht="13.5" customHeight="1">
      <c r="A46" s="51" t="s">
        <v>59</v>
      </c>
      <c r="B46" s="47">
        <v>29</v>
      </c>
      <c r="C46" s="104">
        <f t="shared" si="33"/>
        <v>865</v>
      </c>
      <c r="D46" s="104">
        <f t="shared" si="0"/>
        <v>453</v>
      </c>
      <c r="E46" s="104">
        <f t="shared" si="1"/>
        <v>412</v>
      </c>
      <c r="F46" s="104">
        <f t="shared" si="26"/>
        <v>433</v>
      </c>
      <c r="G46" s="104">
        <f t="shared" si="2"/>
        <v>218</v>
      </c>
      <c r="H46" s="104">
        <f t="shared" si="3"/>
        <v>215</v>
      </c>
      <c r="I46" s="104">
        <f t="shared" si="27"/>
        <v>87</v>
      </c>
      <c r="J46" s="49">
        <v>41</v>
      </c>
      <c r="K46" s="49">
        <v>46</v>
      </c>
      <c r="L46" s="104">
        <f t="shared" si="5"/>
        <v>96</v>
      </c>
      <c r="M46" s="49">
        <v>48</v>
      </c>
      <c r="N46" s="49">
        <v>48</v>
      </c>
      <c r="O46" s="104">
        <f t="shared" si="6"/>
        <v>80</v>
      </c>
      <c r="P46" s="49">
        <v>41</v>
      </c>
      <c r="Q46" s="49">
        <v>39</v>
      </c>
      <c r="R46" s="104">
        <f t="shared" si="8"/>
        <v>78</v>
      </c>
      <c r="S46" s="49">
        <v>39</v>
      </c>
      <c r="T46" s="49">
        <v>39</v>
      </c>
      <c r="U46" s="104">
        <f t="shared" si="9"/>
        <v>92</v>
      </c>
      <c r="V46" s="49">
        <v>49</v>
      </c>
      <c r="W46" s="49">
        <v>43</v>
      </c>
      <c r="X46" s="104">
        <f t="shared" si="10"/>
        <v>308</v>
      </c>
      <c r="Y46" s="104">
        <f t="shared" si="11"/>
        <v>167</v>
      </c>
      <c r="Z46" s="104">
        <f t="shared" si="12"/>
        <v>141</v>
      </c>
      <c r="AA46" s="104">
        <f t="shared" si="13"/>
        <v>90</v>
      </c>
      <c r="AB46" s="49">
        <v>50</v>
      </c>
      <c r="AC46" s="49">
        <v>40</v>
      </c>
      <c r="AD46" s="104">
        <f t="shared" si="15"/>
        <v>79</v>
      </c>
      <c r="AE46" s="49">
        <v>37</v>
      </c>
      <c r="AF46" s="49">
        <v>42</v>
      </c>
      <c r="AG46" s="104">
        <f t="shared" si="16"/>
        <v>71</v>
      </c>
      <c r="AH46" s="49">
        <v>39</v>
      </c>
      <c r="AI46" s="49">
        <v>32</v>
      </c>
      <c r="AJ46" s="104">
        <f t="shared" si="18"/>
        <v>68</v>
      </c>
      <c r="AK46" s="49">
        <v>41</v>
      </c>
      <c r="AL46" s="49">
        <v>27</v>
      </c>
      <c r="AM46" s="104">
        <f t="shared" si="19"/>
        <v>124</v>
      </c>
      <c r="AN46" s="104">
        <f t="shared" si="20"/>
        <v>68</v>
      </c>
      <c r="AO46" s="104">
        <f t="shared" si="21"/>
        <v>56</v>
      </c>
      <c r="AP46" s="104">
        <f t="shared" si="22"/>
        <v>41</v>
      </c>
      <c r="AQ46" s="49">
        <v>19</v>
      </c>
      <c r="AR46" s="49">
        <v>22</v>
      </c>
      <c r="AS46" s="104">
        <f t="shared" si="24"/>
        <v>49</v>
      </c>
      <c r="AT46" s="49">
        <v>28</v>
      </c>
      <c r="AU46" s="49">
        <v>21</v>
      </c>
      <c r="AV46" s="104">
        <f t="shared" si="25"/>
        <v>34</v>
      </c>
      <c r="AW46" s="49">
        <v>21</v>
      </c>
      <c r="AX46" s="49">
        <v>13</v>
      </c>
    </row>
    <row r="47" spans="1:50" ht="13.5" customHeight="1">
      <c r="A47" s="51" t="s">
        <v>60</v>
      </c>
      <c r="B47" s="47">
        <v>30</v>
      </c>
      <c r="C47" s="104">
        <f t="shared" si="33"/>
        <v>62045</v>
      </c>
      <c r="D47" s="104">
        <f t="shared" si="0"/>
        <v>31378</v>
      </c>
      <c r="E47" s="104">
        <f t="shared" si="1"/>
        <v>30667</v>
      </c>
      <c r="F47" s="104">
        <f t="shared" si="26"/>
        <v>29431</v>
      </c>
      <c r="G47" s="104">
        <f t="shared" si="2"/>
        <v>15103</v>
      </c>
      <c r="H47" s="104">
        <f t="shared" si="3"/>
        <v>14328</v>
      </c>
      <c r="I47" s="104">
        <f t="shared" si="27"/>
        <v>5615</v>
      </c>
      <c r="J47" s="49">
        <v>2907</v>
      </c>
      <c r="K47" s="49">
        <v>2708</v>
      </c>
      <c r="L47" s="104">
        <f t="shared" si="5"/>
        <v>5503</v>
      </c>
      <c r="M47" s="49">
        <v>2872</v>
      </c>
      <c r="N47" s="49">
        <v>2631</v>
      </c>
      <c r="O47" s="104">
        <f t="shared" si="6"/>
        <v>6037</v>
      </c>
      <c r="P47" s="49">
        <v>3053</v>
      </c>
      <c r="Q47" s="49">
        <v>2984</v>
      </c>
      <c r="R47" s="104">
        <f t="shared" si="8"/>
        <v>5950</v>
      </c>
      <c r="S47" s="49">
        <v>3031</v>
      </c>
      <c r="T47" s="49">
        <v>2919</v>
      </c>
      <c r="U47" s="104">
        <f t="shared" si="9"/>
        <v>6326</v>
      </c>
      <c r="V47" s="49">
        <v>3240</v>
      </c>
      <c r="W47" s="49">
        <v>3086</v>
      </c>
      <c r="X47" s="104">
        <f t="shared" si="10"/>
        <v>21060</v>
      </c>
      <c r="Y47" s="104">
        <f t="shared" si="11"/>
        <v>10733</v>
      </c>
      <c r="Z47" s="104">
        <f t="shared" si="12"/>
        <v>10327</v>
      </c>
      <c r="AA47" s="104">
        <f t="shared" si="13"/>
        <v>5922</v>
      </c>
      <c r="AB47" s="49">
        <v>3126</v>
      </c>
      <c r="AC47" s="49">
        <v>2796</v>
      </c>
      <c r="AD47" s="104">
        <f t="shared" si="15"/>
        <v>5689</v>
      </c>
      <c r="AE47" s="49">
        <v>2819</v>
      </c>
      <c r="AF47" s="49">
        <v>2870</v>
      </c>
      <c r="AG47" s="104">
        <f t="shared" si="16"/>
        <v>4930</v>
      </c>
      <c r="AH47" s="49">
        <v>2509</v>
      </c>
      <c r="AI47" s="49">
        <v>2421</v>
      </c>
      <c r="AJ47" s="104">
        <f t="shared" si="18"/>
        <v>4519</v>
      </c>
      <c r="AK47" s="49">
        <v>2279</v>
      </c>
      <c r="AL47" s="49">
        <v>2240</v>
      </c>
      <c r="AM47" s="104">
        <f t="shared" si="19"/>
        <v>11554</v>
      </c>
      <c r="AN47" s="104">
        <f t="shared" si="20"/>
        <v>5542</v>
      </c>
      <c r="AO47" s="104">
        <f t="shared" si="21"/>
        <v>6012</v>
      </c>
      <c r="AP47" s="104">
        <f t="shared" si="22"/>
        <v>4275</v>
      </c>
      <c r="AQ47" s="49">
        <v>2044</v>
      </c>
      <c r="AR47" s="49">
        <v>2231</v>
      </c>
      <c r="AS47" s="104">
        <f t="shared" si="24"/>
        <v>3896</v>
      </c>
      <c r="AT47" s="49">
        <v>1853</v>
      </c>
      <c r="AU47" s="49">
        <v>2043</v>
      </c>
      <c r="AV47" s="104">
        <f t="shared" si="25"/>
        <v>3383</v>
      </c>
      <c r="AW47" s="49">
        <v>1645</v>
      </c>
      <c r="AX47" s="49">
        <v>1738</v>
      </c>
    </row>
    <row r="48" spans="1:50" ht="13.5" customHeight="1">
      <c r="A48" s="51" t="s">
        <v>61</v>
      </c>
      <c r="B48" s="47">
        <v>31</v>
      </c>
      <c r="C48" s="104">
        <f t="shared" si="33"/>
        <v>101295</v>
      </c>
      <c r="D48" s="104">
        <f t="shared" si="0"/>
        <v>51291</v>
      </c>
      <c r="E48" s="104">
        <f t="shared" si="1"/>
        <v>50004</v>
      </c>
      <c r="F48" s="104">
        <f t="shared" si="26"/>
        <v>48480</v>
      </c>
      <c r="G48" s="104">
        <f t="shared" si="2"/>
        <v>24886</v>
      </c>
      <c r="H48" s="104">
        <f t="shared" si="3"/>
        <v>23594</v>
      </c>
      <c r="I48" s="104">
        <f t="shared" si="27"/>
        <v>9469</v>
      </c>
      <c r="J48" s="49">
        <v>4793</v>
      </c>
      <c r="K48" s="49">
        <v>4676</v>
      </c>
      <c r="L48" s="104">
        <f t="shared" si="5"/>
        <v>9402</v>
      </c>
      <c r="M48" s="49">
        <v>4868</v>
      </c>
      <c r="N48" s="49">
        <v>4534</v>
      </c>
      <c r="O48" s="104">
        <f t="shared" si="6"/>
        <v>10045</v>
      </c>
      <c r="P48" s="49">
        <v>5221</v>
      </c>
      <c r="Q48" s="49">
        <v>4824</v>
      </c>
      <c r="R48" s="104">
        <f t="shared" si="8"/>
        <v>9585</v>
      </c>
      <c r="S48" s="49">
        <v>4956</v>
      </c>
      <c r="T48" s="49">
        <v>4629</v>
      </c>
      <c r="U48" s="104">
        <f t="shared" si="9"/>
        <v>9979</v>
      </c>
      <c r="V48" s="49">
        <v>5048</v>
      </c>
      <c r="W48" s="49">
        <v>4931</v>
      </c>
      <c r="X48" s="104">
        <f t="shared" si="10"/>
        <v>34049</v>
      </c>
      <c r="Y48" s="104">
        <f t="shared" si="11"/>
        <v>17250</v>
      </c>
      <c r="Z48" s="104">
        <f t="shared" si="12"/>
        <v>16799</v>
      </c>
      <c r="AA48" s="104">
        <f t="shared" si="13"/>
        <v>9868</v>
      </c>
      <c r="AB48" s="49">
        <v>4975</v>
      </c>
      <c r="AC48" s="49">
        <v>4893</v>
      </c>
      <c r="AD48" s="104">
        <f t="shared" si="15"/>
        <v>8800</v>
      </c>
      <c r="AE48" s="49">
        <v>4406</v>
      </c>
      <c r="AF48" s="49">
        <v>4394</v>
      </c>
      <c r="AG48" s="104">
        <f t="shared" si="16"/>
        <v>8174</v>
      </c>
      <c r="AH48" s="49">
        <v>4250</v>
      </c>
      <c r="AI48" s="49">
        <v>3924</v>
      </c>
      <c r="AJ48" s="104">
        <f t="shared" si="18"/>
        <v>7207</v>
      </c>
      <c r="AK48" s="49">
        <v>3619</v>
      </c>
      <c r="AL48" s="49">
        <v>3588</v>
      </c>
      <c r="AM48" s="104">
        <f t="shared" si="19"/>
        <v>18766</v>
      </c>
      <c r="AN48" s="104">
        <f t="shared" si="20"/>
        <v>9155</v>
      </c>
      <c r="AO48" s="104">
        <f t="shared" si="21"/>
        <v>9611</v>
      </c>
      <c r="AP48" s="104">
        <f t="shared" si="22"/>
        <v>6893</v>
      </c>
      <c r="AQ48" s="49">
        <v>3367</v>
      </c>
      <c r="AR48" s="49">
        <v>3526</v>
      </c>
      <c r="AS48" s="104">
        <f t="shared" si="24"/>
        <v>6206</v>
      </c>
      <c r="AT48" s="49">
        <v>3029</v>
      </c>
      <c r="AU48" s="49">
        <v>3177</v>
      </c>
      <c r="AV48" s="104">
        <f t="shared" si="25"/>
        <v>5667</v>
      </c>
      <c r="AW48" s="49">
        <v>2759</v>
      </c>
      <c r="AX48" s="49">
        <v>2908</v>
      </c>
    </row>
    <row r="49" spans="1:54" ht="13.5" customHeight="1">
      <c r="A49" s="51" t="s">
        <v>62</v>
      </c>
      <c r="B49" s="47">
        <v>32</v>
      </c>
      <c r="C49" s="104">
        <f t="shared" si="33"/>
        <v>9385</v>
      </c>
      <c r="D49" s="104">
        <f t="shared" si="0"/>
        <v>4664</v>
      </c>
      <c r="E49" s="104">
        <f t="shared" si="1"/>
        <v>4721</v>
      </c>
      <c r="F49" s="104">
        <f t="shared" si="26"/>
        <v>4420</v>
      </c>
      <c r="G49" s="104">
        <f t="shared" si="2"/>
        <v>2246</v>
      </c>
      <c r="H49" s="104">
        <f t="shared" si="3"/>
        <v>2174</v>
      </c>
      <c r="I49" s="104">
        <f t="shared" si="27"/>
        <v>892</v>
      </c>
      <c r="J49" s="49">
        <v>459</v>
      </c>
      <c r="K49" s="49">
        <v>433</v>
      </c>
      <c r="L49" s="104">
        <f t="shared" si="5"/>
        <v>811</v>
      </c>
      <c r="M49" s="49">
        <v>427</v>
      </c>
      <c r="N49" s="49">
        <v>384</v>
      </c>
      <c r="O49" s="104">
        <f t="shared" si="6"/>
        <v>890</v>
      </c>
      <c r="P49" s="49">
        <v>436</v>
      </c>
      <c r="Q49" s="49">
        <v>454</v>
      </c>
      <c r="R49" s="104">
        <f t="shared" si="8"/>
        <v>897</v>
      </c>
      <c r="S49" s="49">
        <v>450</v>
      </c>
      <c r="T49" s="49">
        <v>447</v>
      </c>
      <c r="U49" s="104">
        <f t="shared" si="9"/>
        <v>930</v>
      </c>
      <c r="V49" s="49">
        <v>474</v>
      </c>
      <c r="W49" s="49">
        <v>456</v>
      </c>
      <c r="X49" s="104">
        <f t="shared" si="10"/>
        <v>3490</v>
      </c>
      <c r="Y49" s="104">
        <f t="shared" si="11"/>
        <v>1798</v>
      </c>
      <c r="Z49" s="104">
        <f t="shared" si="12"/>
        <v>1692</v>
      </c>
      <c r="AA49" s="104">
        <f t="shared" si="13"/>
        <v>966</v>
      </c>
      <c r="AB49" s="49">
        <v>507</v>
      </c>
      <c r="AC49" s="49">
        <v>459</v>
      </c>
      <c r="AD49" s="104">
        <f t="shared" si="15"/>
        <v>901</v>
      </c>
      <c r="AE49" s="49">
        <v>439</v>
      </c>
      <c r="AF49" s="49">
        <v>462</v>
      </c>
      <c r="AG49" s="104">
        <f t="shared" si="16"/>
        <v>821</v>
      </c>
      <c r="AH49" s="49">
        <v>423</v>
      </c>
      <c r="AI49" s="49">
        <v>398</v>
      </c>
      <c r="AJ49" s="104">
        <f t="shared" si="18"/>
        <v>802</v>
      </c>
      <c r="AK49" s="49">
        <v>429</v>
      </c>
      <c r="AL49" s="49">
        <v>373</v>
      </c>
      <c r="AM49" s="104">
        <f t="shared" si="19"/>
        <v>1475</v>
      </c>
      <c r="AN49" s="104">
        <f t="shared" si="20"/>
        <v>620</v>
      </c>
      <c r="AO49" s="104">
        <f t="shared" si="21"/>
        <v>855</v>
      </c>
      <c r="AP49" s="104">
        <f t="shared" si="22"/>
        <v>573</v>
      </c>
      <c r="AQ49" s="49">
        <v>238</v>
      </c>
      <c r="AR49" s="49">
        <v>335</v>
      </c>
      <c r="AS49" s="104">
        <f t="shared" si="24"/>
        <v>454</v>
      </c>
      <c r="AT49" s="49">
        <v>188</v>
      </c>
      <c r="AU49" s="49">
        <v>266</v>
      </c>
      <c r="AV49" s="104">
        <f t="shared" si="25"/>
        <v>448</v>
      </c>
      <c r="AW49" s="49">
        <v>194</v>
      </c>
      <c r="AX49" s="49">
        <v>254</v>
      </c>
    </row>
    <row r="50" spans="1:54" ht="13.5" customHeight="1">
      <c r="A50" s="51" t="s">
        <v>63</v>
      </c>
      <c r="B50" s="47">
        <v>33</v>
      </c>
      <c r="C50" s="104">
        <f t="shared" si="33"/>
        <v>68089</v>
      </c>
      <c r="D50" s="104">
        <f t="shared" si="0"/>
        <v>34115</v>
      </c>
      <c r="E50" s="104">
        <f t="shared" si="1"/>
        <v>33974</v>
      </c>
      <c r="F50" s="104">
        <f t="shared" si="26"/>
        <v>34251</v>
      </c>
      <c r="G50" s="104">
        <f t="shared" si="2"/>
        <v>17682</v>
      </c>
      <c r="H50" s="104">
        <f t="shared" si="3"/>
        <v>16569</v>
      </c>
      <c r="I50" s="104">
        <f t="shared" si="27"/>
        <v>6731</v>
      </c>
      <c r="J50" s="49">
        <v>3533</v>
      </c>
      <c r="K50" s="49">
        <v>3198</v>
      </c>
      <c r="L50" s="104">
        <f t="shared" si="5"/>
        <v>6350</v>
      </c>
      <c r="M50" s="49">
        <v>3300</v>
      </c>
      <c r="N50" s="49">
        <v>3050</v>
      </c>
      <c r="O50" s="104">
        <f t="shared" si="6"/>
        <v>7324</v>
      </c>
      <c r="P50" s="49">
        <v>3783</v>
      </c>
      <c r="Q50" s="49">
        <v>3541</v>
      </c>
      <c r="R50" s="104">
        <f t="shared" si="8"/>
        <v>6838</v>
      </c>
      <c r="S50" s="49">
        <v>3529</v>
      </c>
      <c r="T50" s="49">
        <v>3309</v>
      </c>
      <c r="U50" s="104">
        <f t="shared" si="9"/>
        <v>7008</v>
      </c>
      <c r="V50" s="49">
        <v>3537</v>
      </c>
      <c r="W50" s="49">
        <v>3471</v>
      </c>
      <c r="X50" s="104">
        <f t="shared" si="10"/>
        <v>23719</v>
      </c>
      <c r="Y50" s="104">
        <f t="shared" si="11"/>
        <v>12017</v>
      </c>
      <c r="Z50" s="104">
        <f t="shared" si="12"/>
        <v>11702</v>
      </c>
      <c r="AA50" s="104">
        <f t="shared" si="13"/>
        <v>6639</v>
      </c>
      <c r="AB50" s="49">
        <v>3413</v>
      </c>
      <c r="AC50" s="49">
        <v>3226</v>
      </c>
      <c r="AD50" s="104">
        <f t="shared" si="15"/>
        <v>6177</v>
      </c>
      <c r="AE50" s="49">
        <v>3118</v>
      </c>
      <c r="AF50" s="49">
        <v>3059</v>
      </c>
      <c r="AG50" s="104">
        <f t="shared" si="16"/>
        <v>5750</v>
      </c>
      <c r="AH50" s="49">
        <v>2935</v>
      </c>
      <c r="AI50" s="49">
        <v>2815</v>
      </c>
      <c r="AJ50" s="104">
        <f t="shared" si="18"/>
        <v>5153</v>
      </c>
      <c r="AK50" s="49">
        <v>2551</v>
      </c>
      <c r="AL50" s="49">
        <v>2602</v>
      </c>
      <c r="AM50" s="104">
        <f t="shared" si="19"/>
        <v>10119</v>
      </c>
      <c r="AN50" s="104">
        <f t="shared" si="20"/>
        <v>4416</v>
      </c>
      <c r="AO50" s="104">
        <f t="shared" si="21"/>
        <v>5703</v>
      </c>
      <c r="AP50" s="104">
        <f t="shared" si="22"/>
        <v>3667</v>
      </c>
      <c r="AQ50" s="49">
        <v>1646</v>
      </c>
      <c r="AR50" s="49">
        <v>2021</v>
      </c>
      <c r="AS50" s="104">
        <f t="shared" si="24"/>
        <v>3377</v>
      </c>
      <c r="AT50" s="49">
        <v>1442</v>
      </c>
      <c r="AU50" s="49">
        <v>1935</v>
      </c>
      <c r="AV50" s="104">
        <f t="shared" si="25"/>
        <v>3075</v>
      </c>
      <c r="AW50" s="49">
        <v>1328</v>
      </c>
      <c r="AX50" s="49">
        <v>1747</v>
      </c>
    </row>
    <row r="51" spans="1:54" ht="13.5" customHeight="1">
      <c r="A51" s="51" t="s">
        <v>64</v>
      </c>
      <c r="B51" s="47">
        <v>34</v>
      </c>
      <c r="C51" s="104">
        <f t="shared" si="33"/>
        <v>49580</v>
      </c>
      <c r="D51" s="104">
        <f t="shared" si="0"/>
        <v>25138</v>
      </c>
      <c r="E51" s="104">
        <f t="shared" si="1"/>
        <v>24442</v>
      </c>
      <c r="F51" s="104">
        <f t="shared" si="26"/>
        <v>20971</v>
      </c>
      <c r="G51" s="104">
        <f t="shared" si="2"/>
        <v>10670</v>
      </c>
      <c r="H51" s="104">
        <f t="shared" si="3"/>
        <v>10301</v>
      </c>
      <c r="I51" s="104">
        <f t="shared" si="27"/>
        <v>4092</v>
      </c>
      <c r="J51" s="49">
        <v>2099</v>
      </c>
      <c r="K51" s="49">
        <v>1993</v>
      </c>
      <c r="L51" s="104">
        <f t="shared" si="5"/>
        <v>4091</v>
      </c>
      <c r="M51" s="49">
        <v>2066</v>
      </c>
      <c r="N51" s="49">
        <v>2025</v>
      </c>
      <c r="O51" s="104">
        <f t="shared" si="6"/>
        <v>4179</v>
      </c>
      <c r="P51" s="49">
        <v>2173</v>
      </c>
      <c r="Q51" s="49">
        <v>2006</v>
      </c>
      <c r="R51" s="104">
        <f t="shared" si="8"/>
        <v>4240</v>
      </c>
      <c r="S51" s="49">
        <v>2129</v>
      </c>
      <c r="T51" s="49">
        <v>2111</v>
      </c>
      <c r="U51" s="104">
        <f t="shared" si="9"/>
        <v>4369</v>
      </c>
      <c r="V51" s="49">
        <v>2203</v>
      </c>
      <c r="W51" s="49">
        <v>2166</v>
      </c>
      <c r="X51" s="104">
        <f t="shared" si="10"/>
        <v>17295</v>
      </c>
      <c r="Y51" s="104">
        <f t="shared" si="11"/>
        <v>8922</v>
      </c>
      <c r="Z51" s="104">
        <f t="shared" si="12"/>
        <v>8373</v>
      </c>
      <c r="AA51" s="104">
        <f t="shared" si="13"/>
        <v>4688</v>
      </c>
      <c r="AB51" s="49">
        <v>2441</v>
      </c>
      <c r="AC51" s="49">
        <v>2247</v>
      </c>
      <c r="AD51" s="104">
        <f t="shared" si="15"/>
        <v>4510</v>
      </c>
      <c r="AE51" s="49">
        <v>2340</v>
      </c>
      <c r="AF51" s="49">
        <v>2170</v>
      </c>
      <c r="AG51" s="104">
        <f t="shared" si="16"/>
        <v>4168</v>
      </c>
      <c r="AH51" s="49">
        <v>2111</v>
      </c>
      <c r="AI51" s="49">
        <v>2057</v>
      </c>
      <c r="AJ51" s="104">
        <f t="shared" si="18"/>
        <v>3929</v>
      </c>
      <c r="AK51" s="49">
        <v>2030</v>
      </c>
      <c r="AL51" s="49">
        <v>1899</v>
      </c>
      <c r="AM51" s="104">
        <f t="shared" si="19"/>
        <v>11314</v>
      </c>
      <c r="AN51" s="104">
        <f t="shared" si="20"/>
        <v>5546</v>
      </c>
      <c r="AO51" s="104">
        <f t="shared" si="21"/>
        <v>5768</v>
      </c>
      <c r="AP51" s="104">
        <f t="shared" si="22"/>
        <v>4053</v>
      </c>
      <c r="AQ51" s="49">
        <v>2005</v>
      </c>
      <c r="AR51" s="49">
        <v>2048</v>
      </c>
      <c r="AS51" s="104">
        <f t="shared" si="24"/>
        <v>3898</v>
      </c>
      <c r="AT51" s="49">
        <v>1933</v>
      </c>
      <c r="AU51" s="49">
        <v>1965</v>
      </c>
      <c r="AV51" s="104">
        <f t="shared" si="25"/>
        <v>3363</v>
      </c>
      <c r="AW51" s="49">
        <v>1608</v>
      </c>
      <c r="AX51" s="49">
        <v>1755</v>
      </c>
    </row>
    <row r="52" spans="1:54" ht="13.5" customHeight="1">
      <c r="A52" s="51" t="s">
        <v>65</v>
      </c>
      <c r="B52" s="47">
        <v>35</v>
      </c>
      <c r="C52" s="104">
        <f t="shared" si="33"/>
        <v>29432</v>
      </c>
      <c r="D52" s="104">
        <f t="shared" si="0"/>
        <v>14682</v>
      </c>
      <c r="E52" s="104">
        <f t="shared" si="1"/>
        <v>14750</v>
      </c>
      <c r="F52" s="104">
        <f t="shared" si="26"/>
        <v>12899</v>
      </c>
      <c r="G52" s="104">
        <f t="shared" si="2"/>
        <v>6590</v>
      </c>
      <c r="H52" s="104">
        <f t="shared" si="3"/>
        <v>6309</v>
      </c>
      <c r="I52" s="104">
        <f t="shared" si="27"/>
        <v>2363</v>
      </c>
      <c r="J52" s="49">
        <v>1174</v>
      </c>
      <c r="K52" s="49">
        <v>1189</v>
      </c>
      <c r="L52" s="104">
        <f t="shared" si="5"/>
        <v>2339</v>
      </c>
      <c r="M52" s="49">
        <v>1242</v>
      </c>
      <c r="N52" s="49">
        <v>1097</v>
      </c>
      <c r="O52" s="104">
        <f t="shared" si="6"/>
        <v>2619</v>
      </c>
      <c r="P52" s="49">
        <v>1352</v>
      </c>
      <c r="Q52" s="49">
        <v>1267</v>
      </c>
      <c r="R52" s="104">
        <f t="shared" si="8"/>
        <v>2744</v>
      </c>
      <c r="S52" s="49">
        <v>1364</v>
      </c>
      <c r="T52" s="49">
        <v>1380</v>
      </c>
      <c r="U52" s="104">
        <f t="shared" si="9"/>
        <v>2834</v>
      </c>
      <c r="V52" s="49">
        <v>1458</v>
      </c>
      <c r="W52" s="49">
        <v>1376</v>
      </c>
      <c r="X52" s="104">
        <f t="shared" si="10"/>
        <v>10488</v>
      </c>
      <c r="Y52" s="104">
        <f t="shared" si="11"/>
        <v>5354</v>
      </c>
      <c r="Z52" s="104">
        <f t="shared" si="12"/>
        <v>5134</v>
      </c>
      <c r="AA52" s="104">
        <f t="shared" si="13"/>
        <v>2828</v>
      </c>
      <c r="AB52" s="49">
        <v>1456</v>
      </c>
      <c r="AC52" s="49">
        <v>1372</v>
      </c>
      <c r="AD52" s="104">
        <f t="shared" si="15"/>
        <v>2703</v>
      </c>
      <c r="AE52" s="49">
        <v>1376</v>
      </c>
      <c r="AF52" s="49">
        <v>1327</v>
      </c>
      <c r="AG52" s="104">
        <f t="shared" si="16"/>
        <v>2570</v>
      </c>
      <c r="AH52" s="49">
        <v>1317</v>
      </c>
      <c r="AI52" s="49">
        <v>1253</v>
      </c>
      <c r="AJ52" s="104">
        <f t="shared" si="18"/>
        <v>2387</v>
      </c>
      <c r="AK52" s="49">
        <v>1205</v>
      </c>
      <c r="AL52" s="49">
        <v>1182</v>
      </c>
      <c r="AM52" s="104">
        <f t="shared" si="19"/>
        <v>6045</v>
      </c>
      <c r="AN52" s="104">
        <f t="shared" si="20"/>
        <v>2738</v>
      </c>
      <c r="AO52" s="104">
        <f t="shared" si="21"/>
        <v>3307</v>
      </c>
      <c r="AP52" s="104">
        <f t="shared" si="22"/>
        <v>2152</v>
      </c>
      <c r="AQ52" s="49">
        <v>977</v>
      </c>
      <c r="AR52" s="49">
        <v>1175</v>
      </c>
      <c r="AS52" s="104">
        <f t="shared" si="24"/>
        <v>1983</v>
      </c>
      <c r="AT52" s="49">
        <v>873</v>
      </c>
      <c r="AU52" s="49">
        <v>1110</v>
      </c>
      <c r="AV52" s="104">
        <f t="shared" si="25"/>
        <v>1910</v>
      </c>
      <c r="AW52" s="49">
        <v>888</v>
      </c>
      <c r="AX52" s="49">
        <v>1022</v>
      </c>
    </row>
    <row r="53" spans="1:54" ht="13.5" customHeight="1">
      <c r="A53" s="51" t="s">
        <v>66</v>
      </c>
      <c r="B53" s="47">
        <v>36</v>
      </c>
      <c r="C53" s="104">
        <f t="shared" si="33"/>
        <v>69364</v>
      </c>
      <c r="D53" s="104">
        <f t="shared" si="0"/>
        <v>34885</v>
      </c>
      <c r="E53" s="104">
        <f t="shared" si="1"/>
        <v>34479</v>
      </c>
      <c r="F53" s="104">
        <f t="shared" si="26"/>
        <v>35631</v>
      </c>
      <c r="G53" s="104">
        <f t="shared" si="2"/>
        <v>18191</v>
      </c>
      <c r="H53" s="104">
        <f t="shared" si="3"/>
        <v>17440</v>
      </c>
      <c r="I53" s="104">
        <f t="shared" si="27"/>
        <v>7326</v>
      </c>
      <c r="J53" s="49">
        <v>3741</v>
      </c>
      <c r="K53" s="49">
        <v>3585</v>
      </c>
      <c r="L53" s="104">
        <f t="shared" si="5"/>
        <v>6912</v>
      </c>
      <c r="M53" s="49">
        <v>3538</v>
      </c>
      <c r="N53" s="49">
        <v>3374</v>
      </c>
      <c r="O53" s="104">
        <f t="shared" si="6"/>
        <v>7343</v>
      </c>
      <c r="P53" s="49">
        <v>3796</v>
      </c>
      <c r="Q53" s="49">
        <v>3547</v>
      </c>
      <c r="R53" s="104">
        <f t="shared" si="8"/>
        <v>6984</v>
      </c>
      <c r="S53" s="49">
        <v>3518</v>
      </c>
      <c r="T53" s="49">
        <v>3466</v>
      </c>
      <c r="U53" s="104">
        <f t="shared" si="9"/>
        <v>7066</v>
      </c>
      <c r="V53" s="49">
        <v>3598</v>
      </c>
      <c r="W53" s="49">
        <v>3468</v>
      </c>
      <c r="X53" s="104">
        <f t="shared" si="10"/>
        <v>22591</v>
      </c>
      <c r="Y53" s="104">
        <f t="shared" si="11"/>
        <v>11319</v>
      </c>
      <c r="Z53" s="104">
        <f t="shared" si="12"/>
        <v>11272</v>
      </c>
      <c r="AA53" s="104">
        <f t="shared" si="13"/>
        <v>6628</v>
      </c>
      <c r="AB53" s="49">
        <v>3297</v>
      </c>
      <c r="AC53" s="49">
        <v>3331</v>
      </c>
      <c r="AD53" s="104">
        <f t="shared" si="15"/>
        <v>5961</v>
      </c>
      <c r="AE53" s="49">
        <v>3011</v>
      </c>
      <c r="AF53" s="49">
        <v>2950</v>
      </c>
      <c r="AG53" s="104">
        <f t="shared" si="16"/>
        <v>5346</v>
      </c>
      <c r="AH53" s="49">
        <v>2674</v>
      </c>
      <c r="AI53" s="49">
        <v>2672</v>
      </c>
      <c r="AJ53" s="104">
        <f t="shared" si="18"/>
        <v>4656</v>
      </c>
      <c r="AK53" s="49">
        <v>2337</v>
      </c>
      <c r="AL53" s="49">
        <v>2319</v>
      </c>
      <c r="AM53" s="104">
        <f t="shared" si="19"/>
        <v>11142</v>
      </c>
      <c r="AN53" s="104">
        <f t="shared" si="20"/>
        <v>5375</v>
      </c>
      <c r="AO53" s="104">
        <f t="shared" si="21"/>
        <v>5767</v>
      </c>
      <c r="AP53" s="104">
        <f t="shared" si="22"/>
        <v>4305</v>
      </c>
      <c r="AQ53" s="49">
        <v>2106</v>
      </c>
      <c r="AR53" s="49">
        <v>2199</v>
      </c>
      <c r="AS53" s="104">
        <f t="shared" si="24"/>
        <v>3755</v>
      </c>
      <c r="AT53" s="49">
        <v>1785</v>
      </c>
      <c r="AU53" s="49">
        <v>1970</v>
      </c>
      <c r="AV53" s="104">
        <f t="shared" si="25"/>
        <v>3082</v>
      </c>
      <c r="AW53" s="49">
        <v>1484</v>
      </c>
      <c r="AX53" s="49">
        <v>1598</v>
      </c>
    </row>
    <row r="54" spans="1:54" ht="13.5" customHeight="1">
      <c r="A54" s="53" t="s">
        <v>67</v>
      </c>
      <c r="B54" s="47">
        <v>37</v>
      </c>
      <c r="C54" s="104">
        <f t="shared" si="33"/>
        <v>1390</v>
      </c>
      <c r="D54" s="104">
        <f t="shared" si="0"/>
        <v>763</v>
      </c>
      <c r="E54" s="104">
        <f t="shared" si="1"/>
        <v>627</v>
      </c>
      <c r="F54" s="104">
        <f t="shared" si="26"/>
        <v>76</v>
      </c>
      <c r="G54" s="104">
        <f t="shared" si="2"/>
        <v>35</v>
      </c>
      <c r="H54" s="104">
        <f t="shared" si="3"/>
        <v>41</v>
      </c>
      <c r="I54" s="104">
        <f t="shared" si="27"/>
        <v>12</v>
      </c>
      <c r="J54" s="49">
        <v>5</v>
      </c>
      <c r="K54" s="49">
        <v>7</v>
      </c>
      <c r="L54" s="104">
        <f t="shared" si="5"/>
        <v>5</v>
      </c>
      <c r="M54" s="49">
        <v>2</v>
      </c>
      <c r="N54" s="49">
        <v>3</v>
      </c>
      <c r="O54" s="104">
        <f t="shared" si="6"/>
        <v>14</v>
      </c>
      <c r="P54" s="49">
        <v>8</v>
      </c>
      <c r="Q54" s="49">
        <v>6</v>
      </c>
      <c r="R54" s="104">
        <f t="shared" si="8"/>
        <v>20</v>
      </c>
      <c r="S54" s="49">
        <v>11</v>
      </c>
      <c r="T54" s="49">
        <v>9</v>
      </c>
      <c r="U54" s="104">
        <f t="shared" si="9"/>
        <v>25</v>
      </c>
      <c r="V54" s="49">
        <v>9</v>
      </c>
      <c r="W54" s="49">
        <v>16</v>
      </c>
      <c r="X54" s="104">
        <f t="shared" si="10"/>
        <v>614</v>
      </c>
      <c r="Y54" s="104">
        <f t="shared" si="11"/>
        <v>361</v>
      </c>
      <c r="Z54" s="104">
        <f t="shared" si="12"/>
        <v>253</v>
      </c>
      <c r="AA54" s="104">
        <f t="shared" si="13"/>
        <v>130</v>
      </c>
      <c r="AB54" s="49">
        <v>82</v>
      </c>
      <c r="AC54" s="49">
        <v>48</v>
      </c>
      <c r="AD54" s="104">
        <f t="shared" si="15"/>
        <v>127</v>
      </c>
      <c r="AE54" s="49">
        <v>69</v>
      </c>
      <c r="AF54" s="49">
        <v>58</v>
      </c>
      <c r="AG54" s="104">
        <f t="shared" si="16"/>
        <v>129</v>
      </c>
      <c r="AH54" s="49">
        <v>83</v>
      </c>
      <c r="AI54" s="49">
        <v>46</v>
      </c>
      <c r="AJ54" s="104">
        <f t="shared" si="18"/>
        <v>228</v>
      </c>
      <c r="AK54" s="49">
        <v>127</v>
      </c>
      <c r="AL54" s="49">
        <v>101</v>
      </c>
      <c r="AM54" s="104">
        <f t="shared" si="19"/>
        <v>700</v>
      </c>
      <c r="AN54" s="104">
        <f t="shared" si="20"/>
        <v>367</v>
      </c>
      <c r="AO54" s="104">
        <f t="shared" si="21"/>
        <v>333</v>
      </c>
      <c r="AP54" s="104">
        <f t="shared" si="22"/>
        <v>228</v>
      </c>
      <c r="AQ54" s="49">
        <v>104</v>
      </c>
      <c r="AR54" s="49">
        <v>124</v>
      </c>
      <c r="AS54" s="104">
        <f t="shared" si="24"/>
        <v>252</v>
      </c>
      <c r="AT54" s="49">
        <v>140</v>
      </c>
      <c r="AU54" s="49">
        <v>112</v>
      </c>
      <c r="AV54" s="104">
        <f t="shared" si="25"/>
        <v>220</v>
      </c>
      <c r="AW54" s="49">
        <v>123</v>
      </c>
      <c r="AX54" s="49">
        <v>97</v>
      </c>
    </row>
    <row r="55" spans="1:54" ht="13.5" customHeight="1">
      <c r="A55" s="53" t="s">
        <v>68</v>
      </c>
      <c r="B55" s="47">
        <v>38</v>
      </c>
      <c r="C55" s="104">
        <f t="shared" si="33"/>
        <v>721758</v>
      </c>
      <c r="D55" s="104">
        <f t="shared" si="0"/>
        <v>362943</v>
      </c>
      <c r="E55" s="104">
        <f t="shared" si="1"/>
        <v>358815</v>
      </c>
      <c r="F55" s="104">
        <f t="shared" si="26"/>
        <v>343289</v>
      </c>
      <c r="G55" s="104">
        <f t="shared" si="2"/>
        <v>176629</v>
      </c>
      <c r="H55" s="104">
        <f t="shared" si="3"/>
        <v>166660</v>
      </c>
      <c r="I55" s="104">
        <f t="shared" si="27"/>
        <v>68243</v>
      </c>
      <c r="J55" s="49">
        <v>35194</v>
      </c>
      <c r="K55" s="49">
        <v>33049</v>
      </c>
      <c r="L55" s="104">
        <f t="shared" si="5"/>
        <v>65442</v>
      </c>
      <c r="M55" s="49">
        <v>34001</v>
      </c>
      <c r="N55" s="49">
        <v>31441</v>
      </c>
      <c r="O55" s="104">
        <f t="shared" si="6"/>
        <v>71046</v>
      </c>
      <c r="P55" s="49">
        <v>36715</v>
      </c>
      <c r="Q55" s="49">
        <v>34331</v>
      </c>
      <c r="R55" s="104">
        <f t="shared" si="8"/>
        <v>67739</v>
      </c>
      <c r="S55" s="49">
        <v>34504</v>
      </c>
      <c r="T55" s="49">
        <v>33235</v>
      </c>
      <c r="U55" s="104">
        <f t="shared" si="9"/>
        <v>70819</v>
      </c>
      <c r="V55" s="49">
        <v>36215</v>
      </c>
      <c r="W55" s="49">
        <v>34604</v>
      </c>
      <c r="X55" s="104">
        <f t="shared" si="10"/>
        <v>249820</v>
      </c>
      <c r="Y55" s="104">
        <f t="shared" si="11"/>
        <v>127438</v>
      </c>
      <c r="Z55" s="104">
        <f t="shared" si="12"/>
        <v>122382</v>
      </c>
      <c r="AA55" s="104">
        <f t="shared" si="13"/>
        <v>68949</v>
      </c>
      <c r="AB55" s="49">
        <v>35323</v>
      </c>
      <c r="AC55" s="49">
        <v>33626</v>
      </c>
      <c r="AD55" s="104">
        <f t="shared" si="15"/>
        <v>64795</v>
      </c>
      <c r="AE55" s="49">
        <v>32890</v>
      </c>
      <c r="AF55" s="49">
        <v>31905</v>
      </c>
      <c r="AG55" s="104">
        <f t="shared" si="16"/>
        <v>60927</v>
      </c>
      <c r="AH55" s="49">
        <v>31266</v>
      </c>
      <c r="AI55" s="49">
        <v>29661</v>
      </c>
      <c r="AJ55" s="104">
        <f t="shared" si="18"/>
        <v>55149</v>
      </c>
      <c r="AK55" s="49">
        <v>27959</v>
      </c>
      <c r="AL55" s="49">
        <v>27190</v>
      </c>
      <c r="AM55" s="104">
        <f t="shared" si="19"/>
        <v>128649</v>
      </c>
      <c r="AN55" s="104">
        <f t="shared" si="20"/>
        <v>58876</v>
      </c>
      <c r="AO55" s="104">
        <f t="shared" si="21"/>
        <v>69773</v>
      </c>
      <c r="AP55" s="104">
        <f t="shared" si="22"/>
        <v>47218</v>
      </c>
      <c r="AQ55" s="49">
        <v>21785</v>
      </c>
      <c r="AR55" s="49">
        <v>25433</v>
      </c>
      <c r="AS55" s="104">
        <f t="shared" si="24"/>
        <v>43048</v>
      </c>
      <c r="AT55" s="49">
        <v>19775</v>
      </c>
      <c r="AU55" s="49">
        <v>23273</v>
      </c>
      <c r="AV55" s="104">
        <f t="shared" si="25"/>
        <v>38383</v>
      </c>
      <c r="AW55" s="49">
        <v>17316</v>
      </c>
      <c r="AX55" s="49">
        <v>21067</v>
      </c>
    </row>
    <row r="56" spans="1:54" ht="13.5" customHeight="1">
      <c r="A56" s="53" t="s">
        <v>69</v>
      </c>
      <c r="B56" s="47">
        <v>39</v>
      </c>
      <c r="C56" s="104">
        <f t="shared" si="33"/>
        <v>76147</v>
      </c>
      <c r="D56" s="104">
        <f t="shared" si="0"/>
        <v>38299</v>
      </c>
      <c r="E56" s="104">
        <f t="shared" si="1"/>
        <v>37848</v>
      </c>
      <c r="F56" s="104">
        <f t="shared" si="26"/>
        <v>36358</v>
      </c>
      <c r="G56" s="104">
        <f t="shared" si="2"/>
        <v>18302</v>
      </c>
      <c r="H56" s="104">
        <f t="shared" si="3"/>
        <v>18056</v>
      </c>
      <c r="I56" s="104">
        <f t="shared" si="27"/>
        <v>7674</v>
      </c>
      <c r="J56" s="49">
        <v>3790</v>
      </c>
      <c r="K56" s="49">
        <v>3884</v>
      </c>
      <c r="L56" s="104">
        <f t="shared" si="5"/>
        <v>7525</v>
      </c>
      <c r="M56" s="49">
        <v>3810</v>
      </c>
      <c r="N56" s="49">
        <v>3715</v>
      </c>
      <c r="O56" s="104">
        <f t="shared" si="6"/>
        <v>7609</v>
      </c>
      <c r="P56" s="49">
        <v>3890</v>
      </c>
      <c r="Q56" s="49">
        <v>3719</v>
      </c>
      <c r="R56" s="104">
        <f t="shared" si="8"/>
        <v>6935</v>
      </c>
      <c r="S56" s="49">
        <v>3459</v>
      </c>
      <c r="T56" s="49">
        <v>3476</v>
      </c>
      <c r="U56" s="104">
        <f t="shared" si="9"/>
        <v>6615</v>
      </c>
      <c r="V56" s="49">
        <v>3353</v>
      </c>
      <c r="W56" s="49">
        <v>3262</v>
      </c>
      <c r="X56" s="104">
        <f t="shared" si="10"/>
        <v>24123</v>
      </c>
      <c r="Y56" s="104">
        <f t="shared" si="11"/>
        <v>12116</v>
      </c>
      <c r="Z56" s="104">
        <f t="shared" si="12"/>
        <v>12007</v>
      </c>
      <c r="AA56" s="104">
        <f t="shared" si="13"/>
        <v>7190</v>
      </c>
      <c r="AB56" s="49">
        <v>3656</v>
      </c>
      <c r="AC56" s="49">
        <v>3534</v>
      </c>
      <c r="AD56" s="104">
        <f t="shared" si="15"/>
        <v>6350</v>
      </c>
      <c r="AE56" s="49">
        <v>3188</v>
      </c>
      <c r="AF56" s="49">
        <v>3162</v>
      </c>
      <c r="AG56" s="104">
        <f t="shared" si="16"/>
        <v>5643</v>
      </c>
      <c r="AH56" s="49">
        <v>2807</v>
      </c>
      <c r="AI56" s="49">
        <v>2836</v>
      </c>
      <c r="AJ56" s="104">
        <f t="shared" si="18"/>
        <v>4940</v>
      </c>
      <c r="AK56" s="49">
        <v>2465</v>
      </c>
      <c r="AL56" s="49">
        <v>2475</v>
      </c>
      <c r="AM56" s="104">
        <f t="shared" si="19"/>
        <v>15666</v>
      </c>
      <c r="AN56" s="104">
        <f t="shared" si="20"/>
        <v>7881</v>
      </c>
      <c r="AO56" s="104">
        <f t="shared" si="21"/>
        <v>7785</v>
      </c>
      <c r="AP56" s="104">
        <f t="shared" si="22"/>
        <v>5637</v>
      </c>
      <c r="AQ56" s="49">
        <v>2897</v>
      </c>
      <c r="AR56" s="49">
        <v>2740</v>
      </c>
      <c r="AS56" s="104">
        <f t="shared" si="24"/>
        <v>5451</v>
      </c>
      <c r="AT56" s="49">
        <v>2693</v>
      </c>
      <c r="AU56" s="49">
        <v>2758</v>
      </c>
      <c r="AV56" s="104">
        <f t="shared" si="25"/>
        <v>4578</v>
      </c>
      <c r="AW56" s="49">
        <v>2291</v>
      </c>
      <c r="AX56" s="49">
        <v>2287</v>
      </c>
    </row>
    <row r="57" spans="1:54" ht="13.5" customHeight="1">
      <c r="A57" s="351" t="s">
        <v>70</v>
      </c>
      <c r="B57" s="351"/>
      <c r="C57" s="54" t="s">
        <v>153</v>
      </c>
      <c r="D57" s="55"/>
      <c r="E57" s="56"/>
      <c r="F57" s="56"/>
      <c r="G57" s="56"/>
      <c r="H57" s="56"/>
      <c r="I57" s="56"/>
      <c r="J57" s="56"/>
      <c r="K57" s="57"/>
      <c r="L57" s="57"/>
      <c r="M57" s="57"/>
      <c r="N57" s="57"/>
      <c r="O57" s="56"/>
      <c r="P57" s="57"/>
      <c r="Q57" s="57"/>
      <c r="R57" s="57"/>
      <c r="S57" s="57"/>
      <c r="T57" s="57"/>
      <c r="U57" s="57"/>
      <c r="V57" s="57"/>
      <c r="W57" s="57"/>
      <c r="X57" s="39"/>
      <c r="Y57" s="39"/>
      <c r="Z57" s="39"/>
      <c r="AA57" s="39"/>
      <c r="AB57" s="39"/>
      <c r="AC57" s="39"/>
      <c r="AD57" s="4"/>
      <c r="AE57" s="4"/>
      <c r="AF57" s="4"/>
      <c r="AM57" s="39"/>
      <c r="AN57" s="39"/>
      <c r="AO57" s="39"/>
    </row>
    <row r="58" spans="1:54" ht="15.95" customHeight="1">
      <c r="A58" s="344"/>
      <c r="B58" s="344"/>
      <c r="C58" s="302" t="s">
        <v>194</v>
      </c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4"/>
      <c r="Y58" s="4"/>
      <c r="Z58" s="4"/>
      <c r="AA58" s="4"/>
      <c r="AB58" s="4"/>
      <c r="AC58" s="4"/>
    </row>
    <row r="59" spans="1:54" ht="24.75" customHeight="1">
      <c r="A59" s="58"/>
      <c r="B59" s="59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4"/>
      <c r="Y59" s="4"/>
      <c r="Z59" s="4"/>
      <c r="AA59" s="4"/>
      <c r="AB59" s="4"/>
      <c r="AC59" s="4"/>
      <c r="AD59" s="4"/>
      <c r="AE59" s="4"/>
      <c r="AF59" s="4"/>
    </row>
    <row r="60" spans="1:54" ht="15.95" customHeight="1">
      <c r="A60" s="58"/>
      <c r="B60" s="59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4"/>
      <c r="Y60" s="4"/>
      <c r="Z60" s="4"/>
      <c r="AA60" s="4"/>
      <c r="AB60" s="4"/>
      <c r="AC60" s="4"/>
      <c r="AD60" s="4"/>
      <c r="AE60" s="4"/>
      <c r="AF60" s="4"/>
    </row>
    <row r="61" spans="1:54" s="5" customFormat="1">
      <c r="A61" s="6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54" s="5" customFormat="1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X62" s="6"/>
      <c r="Y62" s="6"/>
      <c r="Z62" s="6"/>
      <c r="AA62" s="6"/>
      <c r="AB62" s="6"/>
      <c r="AC62" s="6"/>
      <c r="AD62" s="6"/>
      <c r="AE62" s="6"/>
      <c r="AG62" s="6"/>
      <c r="AH62" s="6"/>
      <c r="AI62" s="6"/>
      <c r="AJ62" s="6"/>
      <c r="AK62" s="6"/>
      <c r="AL62" s="6"/>
      <c r="AM62" s="6"/>
      <c r="AN62" s="6"/>
      <c r="AS62" s="6"/>
      <c r="AT62" s="6"/>
      <c r="AZ62" s="6"/>
      <c r="BA62" s="6"/>
      <c r="BB62" s="6"/>
    </row>
    <row r="63" spans="1:54" s="5" customFormat="1"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54" s="5" customFormat="1"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54" s="5" customFormat="1">
      <c r="A65" s="6"/>
      <c r="B65" s="6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X65" s="6"/>
      <c r="Y65" s="6"/>
      <c r="Z65" s="6"/>
      <c r="AA65" s="6"/>
      <c r="AB65" s="6"/>
      <c r="AC65" s="6"/>
      <c r="AD65" s="6"/>
      <c r="AE65" s="6"/>
      <c r="AG65" s="6"/>
      <c r="AH65" s="6"/>
      <c r="AI65" s="6"/>
      <c r="AJ65" s="6"/>
      <c r="AK65" s="6"/>
      <c r="AL65" s="6"/>
      <c r="AS65" s="6"/>
      <c r="AT65" s="6"/>
      <c r="AZ65" s="6"/>
      <c r="BA65" s="6"/>
      <c r="BB65" s="6"/>
    </row>
    <row r="66" spans="1:54"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54">
      <c r="K67" s="5"/>
    </row>
  </sheetData>
  <mergeCells count="26">
    <mergeCell ref="C4:P4"/>
    <mergeCell ref="A57:B58"/>
    <mergeCell ref="C58:W59"/>
    <mergeCell ref="AV15:AX15"/>
    <mergeCell ref="A15:A16"/>
    <mergeCell ref="B15:B16"/>
    <mergeCell ref="C15:C16"/>
    <mergeCell ref="F15:F16"/>
    <mergeCell ref="X15:X16"/>
    <mergeCell ref="AM15:AM16"/>
    <mergeCell ref="AG15:AI15"/>
    <mergeCell ref="AJ15:AL15"/>
    <mergeCell ref="AN15:AO15"/>
    <mergeCell ref="AP15:AR15"/>
    <mergeCell ref="AS15:AU15"/>
    <mergeCell ref="R15:T15"/>
    <mergeCell ref="U15:W15"/>
    <mergeCell ref="Y15:Z15"/>
    <mergeCell ref="AA15:AC15"/>
    <mergeCell ref="AD15:AF15"/>
    <mergeCell ref="I5:P5"/>
    <mergeCell ref="D15:E15"/>
    <mergeCell ref="G15:H15"/>
    <mergeCell ref="I15:K15"/>
    <mergeCell ref="L15:N15"/>
    <mergeCell ref="O15:Q15"/>
  </mergeCells>
  <pageMargins left="0.25" right="0.25" top="0.75" bottom="0.5" header="0.3" footer="0.3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57"/>
  <sheetViews>
    <sheetView topLeftCell="A11" zoomScaleNormal="100" workbookViewId="0">
      <selection activeCell="I21" sqref="I21"/>
    </sheetView>
  </sheetViews>
  <sheetFormatPr defaultColWidth="4.140625" defaultRowHeight="11.25"/>
  <cols>
    <col min="1" max="1" width="17.28515625" style="5" customWidth="1"/>
    <col min="2" max="2" width="4.28515625" style="5" customWidth="1"/>
    <col min="3" max="11" width="8.85546875" style="5" customWidth="1"/>
    <col min="12" max="12" width="17.140625" style="5" customWidth="1"/>
    <col min="13" max="14" width="11.28515625" style="5" customWidth="1"/>
    <col min="15" max="16384" width="4.140625" style="5"/>
  </cols>
  <sheetData>
    <row r="1" spans="1:40">
      <c r="K1" s="128"/>
      <c r="N1" s="111" t="s">
        <v>195</v>
      </c>
    </row>
    <row r="2" spans="1:40">
      <c r="A2" s="4"/>
      <c r="K2" s="128"/>
    </row>
    <row r="3" spans="1:40" ht="15.75">
      <c r="D3" s="2"/>
      <c r="E3" s="2"/>
      <c r="F3" s="2"/>
      <c r="G3" s="2"/>
      <c r="H3" s="425" t="s">
        <v>196</v>
      </c>
      <c r="I3" s="127"/>
      <c r="J3" s="127"/>
      <c r="K3" s="128"/>
    </row>
    <row r="4" spans="1:40" ht="15.75">
      <c r="D4" s="426" t="s">
        <v>197</v>
      </c>
      <c r="E4" s="2"/>
      <c r="F4" s="2"/>
      <c r="G4" s="2"/>
      <c r="H4" s="2"/>
      <c r="I4" s="2"/>
      <c r="J4" s="2"/>
      <c r="K4" s="6"/>
    </row>
    <row r="5" spans="1:40">
      <c r="H5" s="6"/>
      <c r="K5" s="6"/>
      <c r="AN5" s="5" t="s">
        <v>198</v>
      </c>
    </row>
    <row r="6" spans="1:40">
      <c r="A6" s="354"/>
      <c r="B6" s="354"/>
      <c r="C6" s="354"/>
      <c r="D6" s="40"/>
      <c r="E6" s="308"/>
      <c r="F6" s="308"/>
      <c r="G6" s="6"/>
      <c r="I6" s="130"/>
      <c r="J6" s="130"/>
    </row>
    <row r="7" spans="1:40" ht="32.25" customHeight="1">
      <c r="F7" s="64"/>
      <c r="G7" s="64"/>
      <c r="H7" s="6"/>
      <c r="I7" s="130"/>
      <c r="J7" s="130"/>
    </row>
    <row r="8" spans="1:40">
      <c r="K8" s="131"/>
    </row>
    <row r="9" spans="1:40" ht="12.75" customHeight="1">
      <c r="A9" s="355" t="s">
        <v>2</v>
      </c>
      <c r="B9" s="355" t="s">
        <v>3</v>
      </c>
      <c r="C9" s="340" t="s">
        <v>107</v>
      </c>
      <c r="D9" s="116"/>
      <c r="E9" s="116"/>
      <c r="F9" s="133"/>
      <c r="G9" s="122"/>
      <c r="H9" s="122"/>
      <c r="I9" s="118"/>
      <c r="J9" s="122"/>
      <c r="K9" s="116"/>
      <c r="L9" s="133"/>
      <c r="M9" s="122"/>
      <c r="N9" s="134"/>
    </row>
    <row r="10" spans="1:40" ht="12.75" customHeight="1">
      <c r="A10" s="356"/>
      <c r="B10" s="356"/>
      <c r="C10" s="341"/>
      <c r="D10" s="333" t="s">
        <v>109</v>
      </c>
      <c r="E10" s="333" t="s">
        <v>110</v>
      </c>
      <c r="F10" s="340" t="s">
        <v>199</v>
      </c>
      <c r="G10" s="116"/>
      <c r="H10" s="117"/>
      <c r="I10" s="340" t="s">
        <v>200</v>
      </c>
      <c r="J10" s="116"/>
      <c r="K10" s="117"/>
      <c r="L10" s="340" t="s">
        <v>201</v>
      </c>
      <c r="M10" s="116"/>
      <c r="N10" s="117"/>
    </row>
    <row r="11" spans="1:40" ht="38.25" customHeight="1">
      <c r="A11" s="343"/>
      <c r="B11" s="343"/>
      <c r="C11" s="342"/>
      <c r="D11" s="333"/>
      <c r="E11" s="333"/>
      <c r="F11" s="342"/>
      <c r="G11" s="121" t="s">
        <v>109</v>
      </c>
      <c r="H11" s="121" t="s">
        <v>110</v>
      </c>
      <c r="I11" s="342"/>
      <c r="J11" s="121" t="s">
        <v>109</v>
      </c>
      <c r="K11" s="121" t="s">
        <v>110</v>
      </c>
      <c r="L11" s="342"/>
      <c r="M11" s="121" t="s">
        <v>109</v>
      </c>
      <c r="N11" s="121" t="s">
        <v>110</v>
      </c>
    </row>
    <row r="12" spans="1:40" s="101" customFormat="1">
      <c r="A12" s="121" t="s">
        <v>13</v>
      </c>
      <c r="B12" s="121" t="s">
        <v>14</v>
      </c>
      <c r="C12" s="121">
        <v>1</v>
      </c>
      <c r="D12" s="121">
        <v>2</v>
      </c>
      <c r="E12" s="121">
        <v>3</v>
      </c>
      <c r="F12" s="121">
        <v>4</v>
      </c>
      <c r="G12" s="121">
        <v>5</v>
      </c>
      <c r="H12" s="121">
        <v>6</v>
      </c>
      <c r="I12" s="121">
        <v>7</v>
      </c>
      <c r="J12" s="121">
        <v>8</v>
      </c>
      <c r="K12" s="121">
        <v>9</v>
      </c>
      <c r="L12" s="121">
        <v>10</v>
      </c>
      <c r="M12" s="121">
        <v>11</v>
      </c>
      <c r="N12" s="121">
        <v>12</v>
      </c>
    </row>
    <row r="13" spans="1:40" s="101" customFormat="1">
      <c r="A13" s="45" t="s">
        <v>31</v>
      </c>
      <c r="B13" s="47">
        <v>1</v>
      </c>
      <c r="C13" s="135">
        <f t="shared" ref="C13:C49" si="0">SUM(D13:E13)</f>
        <v>74367</v>
      </c>
      <c r="D13" s="135">
        <f t="shared" ref="D13:D49" si="1">SUM(G13+J13)</f>
        <v>38165</v>
      </c>
      <c r="E13" s="135">
        <f t="shared" ref="E13:E49" si="2">SUM(H13+K13)</f>
        <v>36202</v>
      </c>
      <c r="F13" s="135">
        <f t="shared" ref="F13:F49" si="3">SUM(G13:H13)</f>
        <v>66802</v>
      </c>
      <c r="G13" s="135">
        <f t="shared" ref="G13:K13" si="4">SUM(G14+G20+G27+G35+G39+G49)</f>
        <v>34427</v>
      </c>
      <c r="H13" s="135">
        <f t="shared" si="4"/>
        <v>32375</v>
      </c>
      <c r="I13" s="135">
        <f t="shared" ref="I13:I49" si="5">SUM(J13:K13)</f>
        <v>7565</v>
      </c>
      <c r="J13" s="135">
        <f t="shared" si="4"/>
        <v>3738</v>
      </c>
      <c r="K13" s="135">
        <f t="shared" si="4"/>
        <v>3827</v>
      </c>
      <c r="L13" s="135">
        <f t="shared" ref="L13:L49" si="6">SUM(M13:N13)</f>
        <v>72896</v>
      </c>
      <c r="M13" s="135">
        <f>SUM(M14+M20+M27+M35+M39+M49)</f>
        <v>37320</v>
      </c>
      <c r="N13" s="135">
        <f>SUM(N14+N20+N27+N35+N39+N49)</f>
        <v>35576</v>
      </c>
    </row>
    <row r="14" spans="1:40" s="101" customFormat="1">
      <c r="A14" s="45" t="s">
        <v>32</v>
      </c>
      <c r="B14" s="47">
        <v>2</v>
      </c>
      <c r="C14" s="135">
        <f t="shared" si="0"/>
        <v>9478</v>
      </c>
      <c r="D14" s="135">
        <f t="shared" si="1"/>
        <v>4868</v>
      </c>
      <c r="E14" s="135">
        <f t="shared" si="2"/>
        <v>4610</v>
      </c>
      <c r="F14" s="135">
        <f t="shared" si="3"/>
        <v>9292</v>
      </c>
      <c r="G14" s="135">
        <f t="shared" ref="G14:K14" si="7">SUM(G15:G19)</f>
        <v>4777</v>
      </c>
      <c r="H14" s="135">
        <f t="shared" si="7"/>
        <v>4515</v>
      </c>
      <c r="I14" s="135">
        <f t="shared" si="5"/>
        <v>186</v>
      </c>
      <c r="J14" s="135">
        <f t="shared" si="7"/>
        <v>91</v>
      </c>
      <c r="K14" s="135">
        <f t="shared" si="7"/>
        <v>95</v>
      </c>
      <c r="L14" s="135">
        <f t="shared" si="6"/>
        <v>9002</v>
      </c>
      <c r="M14" s="135">
        <f>SUM(M15:M19)</f>
        <v>4604</v>
      </c>
      <c r="N14" s="135">
        <f>SUM(N15:N19)</f>
        <v>4398</v>
      </c>
    </row>
    <row r="15" spans="1:40" s="101" customFormat="1">
      <c r="A15" s="46" t="s">
        <v>33</v>
      </c>
      <c r="B15" s="47">
        <v>3</v>
      </c>
      <c r="C15" s="135">
        <f t="shared" si="0"/>
        <v>2851</v>
      </c>
      <c r="D15" s="135">
        <f t="shared" si="1"/>
        <v>1453</v>
      </c>
      <c r="E15" s="135">
        <f t="shared" si="2"/>
        <v>1398</v>
      </c>
      <c r="F15" s="135">
        <f t="shared" si="3"/>
        <v>2730</v>
      </c>
      <c r="G15" s="136">
        <v>1396</v>
      </c>
      <c r="H15" s="136">
        <v>1334</v>
      </c>
      <c r="I15" s="135">
        <f t="shared" si="5"/>
        <v>121</v>
      </c>
      <c r="J15" s="137">
        <v>57</v>
      </c>
      <c r="K15" s="136">
        <v>64</v>
      </c>
      <c r="L15" s="135">
        <f t="shared" si="6"/>
        <v>2495</v>
      </c>
      <c r="M15" s="136">
        <v>1256</v>
      </c>
      <c r="N15" s="136">
        <v>1239</v>
      </c>
    </row>
    <row r="16" spans="1:40" s="101" customFormat="1">
      <c r="A16" s="46" t="s">
        <v>34</v>
      </c>
      <c r="B16" s="47">
        <v>4</v>
      </c>
      <c r="C16" s="135">
        <f t="shared" si="0"/>
        <v>1141</v>
      </c>
      <c r="D16" s="135">
        <f t="shared" si="1"/>
        <v>610</v>
      </c>
      <c r="E16" s="135">
        <f t="shared" si="2"/>
        <v>531</v>
      </c>
      <c r="F16" s="135">
        <f t="shared" si="3"/>
        <v>1141</v>
      </c>
      <c r="G16" s="136">
        <v>610</v>
      </c>
      <c r="H16" s="136">
        <v>531</v>
      </c>
      <c r="I16" s="135">
        <f t="shared" si="5"/>
        <v>0</v>
      </c>
      <c r="J16" s="137"/>
      <c r="K16" s="136"/>
      <c r="L16" s="135">
        <f t="shared" si="6"/>
        <v>1131</v>
      </c>
      <c r="M16" s="136">
        <v>603</v>
      </c>
      <c r="N16" s="136">
        <v>528</v>
      </c>
    </row>
    <row r="17" spans="1:14" s="101" customFormat="1">
      <c r="A17" s="46" t="s">
        <v>35</v>
      </c>
      <c r="B17" s="47">
        <v>5</v>
      </c>
      <c r="C17" s="135">
        <f t="shared" si="0"/>
        <v>1465</v>
      </c>
      <c r="D17" s="135">
        <f t="shared" si="1"/>
        <v>741</v>
      </c>
      <c r="E17" s="135">
        <f t="shared" si="2"/>
        <v>724</v>
      </c>
      <c r="F17" s="135">
        <f t="shared" si="3"/>
        <v>1465</v>
      </c>
      <c r="G17" s="136">
        <v>741</v>
      </c>
      <c r="H17" s="136">
        <v>724</v>
      </c>
      <c r="I17" s="135">
        <f t="shared" si="5"/>
        <v>0</v>
      </c>
      <c r="J17" s="137"/>
      <c r="K17" s="136"/>
      <c r="L17" s="135">
        <f t="shared" si="6"/>
        <v>1452</v>
      </c>
      <c r="M17" s="136">
        <v>734</v>
      </c>
      <c r="N17" s="136">
        <v>718</v>
      </c>
    </row>
    <row r="18" spans="1:14" s="101" customFormat="1">
      <c r="A18" s="46" t="s">
        <v>36</v>
      </c>
      <c r="B18" s="47">
        <v>6</v>
      </c>
      <c r="C18" s="135">
        <f t="shared" si="0"/>
        <v>1904</v>
      </c>
      <c r="D18" s="135">
        <f t="shared" si="1"/>
        <v>970</v>
      </c>
      <c r="E18" s="135">
        <f t="shared" si="2"/>
        <v>934</v>
      </c>
      <c r="F18" s="135">
        <f t="shared" si="3"/>
        <v>1839</v>
      </c>
      <c r="G18" s="136">
        <v>936</v>
      </c>
      <c r="H18" s="136">
        <v>903</v>
      </c>
      <c r="I18" s="135">
        <f t="shared" si="5"/>
        <v>65</v>
      </c>
      <c r="J18" s="137">
        <v>34</v>
      </c>
      <c r="K18" s="136">
        <v>31</v>
      </c>
      <c r="L18" s="135">
        <f t="shared" si="6"/>
        <v>1866</v>
      </c>
      <c r="M18" s="136">
        <v>950</v>
      </c>
      <c r="N18" s="136">
        <v>916</v>
      </c>
    </row>
    <row r="19" spans="1:14" s="101" customFormat="1">
      <c r="A19" s="46" t="s">
        <v>37</v>
      </c>
      <c r="B19" s="47">
        <v>7</v>
      </c>
      <c r="C19" s="135">
        <f t="shared" si="0"/>
        <v>2117</v>
      </c>
      <c r="D19" s="135">
        <f t="shared" si="1"/>
        <v>1094</v>
      </c>
      <c r="E19" s="135">
        <f t="shared" si="2"/>
        <v>1023</v>
      </c>
      <c r="F19" s="135">
        <f t="shared" si="3"/>
        <v>2117</v>
      </c>
      <c r="G19" s="136">
        <v>1094</v>
      </c>
      <c r="H19" s="136">
        <v>1023</v>
      </c>
      <c r="I19" s="135">
        <f t="shared" si="5"/>
        <v>0</v>
      </c>
      <c r="J19" s="137"/>
      <c r="K19" s="136"/>
      <c r="L19" s="135">
        <f t="shared" si="6"/>
        <v>2058</v>
      </c>
      <c r="M19" s="136">
        <v>1061</v>
      </c>
      <c r="N19" s="136">
        <v>997</v>
      </c>
    </row>
    <row r="20" spans="1:14" s="101" customFormat="1">
      <c r="A20" s="45" t="s">
        <v>38</v>
      </c>
      <c r="B20" s="47">
        <v>8</v>
      </c>
      <c r="C20" s="135">
        <f t="shared" si="0"/>
        <v>11336</v>
      </c>
      <c r="D20" s="135">
        <f t="shared" si="1"/>
        <v>5821</v>
      </c>
      <c r="E20" s="135">
        <f t="shared" si="2"/>
        <v>5515</v>
      </c>
      <c r="F20" s="135">
        <f t="shared" si="3"/>
        <v>11152</v>
      </c>
      <c r="G20" s="135">
        <f t="shared" ref="G20:K20" si="8">SUM(G21:G26)</f>
        <v>5734</v>
      </c>
      <c r="H20" s="135">
        <f t="shared" si="8"/>
        <v>5418</v>
      </c>
      <c r="I20" s="135">
        <f t="shared" si="5"/>
        <v>184</v>
      </c>
      <c r="J20" s="138">
        <f t="shared" si="8"/>
        <v>87</v>
      </c>
      <c r="K20" s="138">
        <f t="shared" si="8"/>
        <v>97</v>
      </c>
      <c r="L20" s="135">
        <f t="shared" si="6"/>
        <v>10952</v>
      </c>
      <c r="M20" s="135">
        <f>SUM(M21:M26)</f>
        <v>5591</v>
      </c>
      <c r="N20" s="135">
        <f>SUM(N21:N26)</f>
        <v>5361</v>
      </c>
    </row>
    <row r="21" spans="1:14" s="101" customFormat="1">
      <c r="A21" s="46" t="s">
        <v>39</v>
      </c>
      <c r="B21" s="47">
        <v>9</v>
      </c>
      <c r="C21" s="135">
        <f t="shared" si="0"/>
        <v>1521</v>
      </c>
      <c r="D21" s="135">
        <f t="shared" si="1"/>
        <v>762</v>
      </c>
      <c r="E21" s="135">
        <f t="shared" si="2"/>
        <v>759</v>
      </c>
      <c r="F21" s="135">
        <f t="shared" si="3"/>
        <v>1521</v>
      </c>
      <c r="G21" s="136">
        <v>762</v>
      </c>
      <c r="H21" s="136">
        <v>759</v>
      </c>
      <c r="I21" s="135">
        <f t="shared" si="5"/>
        <v>0</v>
      </c>
      <c r="J21" s="137"/>
      <c r="K21" s="136"/>
      <c r="L21" s="135">
        <f t="shared" si="6"/>
        <v>1451</v>
      </c>
      <c r="M21" s="136">
        <v>717</v>
      </c>
      <c r="N21" s="136">
        <v>734</v>
      </c>
    </row>
    <row r="22" spans="1:14" s="101" customFormat="1">
      <c r="A22" s="46" t="s">
        <v>40</v>
      </c>
      <c r="B22" s="47">
        <v>10</v>
      </c>
      <c r="C22" s="135">
        <f t="shared" si="0"/>
        <v>1932</v>
      </c>
      <c r="D22" s="135">
        <f t="shared" si="1"/>
        <v>962</v>
      </c>
      <c r="E22" s="135">
        <f t="shared" si="2"/>
        <v>970</v>
      </c>
      <c r="F22" s="135">
        <f t="shared" si="3"/>
        <v>1848</v>
      </c>
      <c r="G22" s="136">
        <v>926</v>
      </c>
      <c r="H22" s="136">
        <v>922</v>
      </c>
      <c r="I22" s="135">
        <f t="shared" si="5"/>
        <v>84</v>
      </c>
      <c r="J22" s="137">
        <v>36</v>
      </c>
      <c r="K22" s="136">
        <v>48</v>
      </c>
      <c r="L22" s="135">
        <f t="shared" si="6"/>
        <v>1924</v>
      </c>
      <c r="M22" s="136">
        <v>957</v>
      </c>
      <c r="N22" s="136">
        <v>967</v>
      </c>
    </row>
    <row r="23" spans="1:14" s="101" customFormat="1">
      <c r="A23" s="46" t="s">
        <v>41</v>
      </c>
      <c r="B23" s="47">
        <v>11</v>
      </c>
      <c r="C23" s="135">
        <f t="shared" si="0"/>
        <v>1044</v>
      </c>
      <c r="D23" s="135">
        <f t="shared" si="1"/>
        <v>550</v>
      </c>
      <c r="E23" s="135">
        <f t="shared" si="2"/>
        <v>494</v>
      </c>
      <c r="F23" s="135">
        <f t="shared" si="3"/>
        <v>1044</v>
      </c>
      <c r="G23" s="136">
        <v>550</v>
      </c>
      <c r="H23" s="136">
        <v>494</v>
      </c>
      <c r="I23" s="135">
        <f t="shared" si="5"/>
        <v>0</v>
      </c>
      <c r="J23" s="137"/>
      <c r="K23" s="136"/>
      <c r="L23" s="135">
        <f t="shared" si="6"/>
        <v>1018</v>
      </c>
      <c r="M23" s="136">
        <v>534</v>
      </c>
      <c r="N23" s="136">
        <v>484</v>
      </c>
    </row>
    <row r="24" spans="1:14" s="101" customFormat="1">
      <c r="A24" s="46" t="s">
        <v>42</v>
      </c>
      <c r="B24" s="47">
        <v>12</v>
      </c>
      <c r="C24" s="135">
        <f t="shared" si="0"/>
        <v>2089</v>
      </c>
      <c r="D24" s="135">
        <f t="shared" si="1"/>
        <v>1081</v>
      </c>
      <c r="E24" s="135">
        <f t="shared" si="2"/>
        <v>1008</v>
      </c>
      <c r="F24" s="135">
        <f t="shared" si="3"/>
        <v>1989</v>
      </c>
      <c r="G24" s="136">
        <v>1030</v>
      </c>
      <c r="H24" s="136">
        <v>959</v>
      </c>
      <c r="I24" s="135">
        <f t="shared" si="5"/>
        <v>100</v>
      </c>
      <c r="J24" s="137">
        <v>51</v>
      </c>
      <c r="K24" s="136">
        <v>49</v>
      </c>
      <c r="L24" s="135">
        <f t="shared" si="6"/>
        <v>2061</v>
      </c>
      <c r="M24" s="136">
        <v>1070</v>
      </c>
      <c r="N24" s="136">
        <v>991</v>
      </c>
    </row>
    <row r="25" spans="1:14" s="101" customFormat="1">
      <c r="A25" s="46" t="s">
        <v>43</v>
      </c>
      <c r="B25" s="47">
        <v>13</v>
      </c>
      <c r="C25" s="135">
        <f t="shared" si="0"/>
        <v>1875</v>
      </c>
      <c r="D25" s="135">
        <f t="shared" si="1"/>
        <v>963</v>
      </c>
      <c r="E25" s="135">
        <f t="shared" si="2"/>
        <v>912</v>
      </c>
      <c r="F25" s="135">
        <f t="shared" si="3"/>
        <v>1875</v>
      </c>
      <c r="G25" s="121">
        <v>963</v>
      </c>
      <c r="H25" s="121">
        <v>912</v>
      </c>
      <c r="I25" s="135">
        <f t="shared" si="5"/>
        <v>0</v>
      </c>
      <c r="J25" s="114"/>
      <c r="K25" s="121"/>
      <c r="L25" s="135">
        <f t="shared" si="6"/>
        <v>1799</v>
      </c>
      <c r="M25" s="121">
        <v>917</v>
      </c>
      <c r="N25" s="121">
        <v>882</v>
      </c>
    </row>
    <row r="26" spans="1:14" s="101" customFormat="1">
      <c r="A26" s="46" t="s">
        <v>44</v>
      </c>
      <c r="B26" s="47">
        <v>14</v>
      </c>
      <c r="C26" s="135">
        <f t="shared" si="0"/>
        <v>2875</v>
      </c>
      <c r="D26" s="135">
        <f t="shared" si="1"/>
        <v>1503</v>
      </c>
      <c r="E26" s="135">
        <f t="shared" si="2"/>
        <v>1372</v>
      </c>
      <c r="F26" s="135">
        <f t="shared" si="3"/>
        <v>2875</v>
      </c>
      <c r="G26" s="121">
        <v>1503</v>
      </c>
      <c r="H26" s="121">
        <v>1372</v>
      </c>
      <c r="I26" s="135">
        <f t="shared" si="5"/>
        <v>0</v>
      </c>
      <c r="J26" s="114"/>
      <c r="K26" s="121"/>
      <c r="L26" s="135">
        <f t="shared" si="6"/>
        <v>2699</v>
      </c>
      <c r="M26" s="121">
        <v>1396</v>
      </c>
      <c r="N26" s="121">
        <v>1303</v>
      </c>
    </row>
    <row r="27" spans="1:14" s="101" customFormat="1">
      <c r="A27" s="45" t="s">
        <v>45</v>
      </c>
      <c r="B27" s="47">
        <v>15</v>
      </c>
      <c r="C27" s="135">
        <f t="shared" si="0"/>
        <v>11475</v>
      </c>
      <c r="D27" s="135">
        <f t="shared" si="1"/>
        <v>5936</v>
      </c>
      <c r="E27" s="135">
        <f t="shared" si="2"/>
        <v>5539</v>
      </c>
      <c r="F27" s="135">
        <f t="shared" si="3"/>
        <v>11175</v>
      </c>
      <c r="G27" s="135">
        <f t="shared" ref="G27:K27" si="9">SUM(G28:G34)</f>
        <v>5762</v>
      </c>
      <c r="H27" s="135">
        <f t="shared" si="9"/>
        <v>5413</v>
      </c>
      <c r="I27" s="135">
        <f t="shared" si="5"/>
        <v>300</v>
      </c>
      <c r="J27" s="135">
        <f t="shared" si="9"/>
        <v>174</v>
      </c>
      <c r="K27" s="135">
        <f t="shared" si="9"/>
        <v>126</v>
      </c>
      <c r="L27" s="135">
        <f t="shared" si="6"/>
        <v>11240</v>
      </c>
      <c r="M27" s="135">
        <f>SUM(M28:M34)</f>
        <v>5796</v>
      </c>
      <c r="N27" s="135">
        <f>SUM(N28:N34)</f>
        <v>5444</v>
      </c>
    </row>
    <row r="28" spans="1:14" s="101" customFormat="1">
      <c r="A28" s="46" t="s">
        <v>46</v>
      </c>
      <c r="B28" s="47">
        <v>16</v>
      </c>
      <c r="C28" s="135">
        <f t="shared" si="0"/>
        <v>476</v>
      </c>
      <c r="D28" s="135">
        <f t="shared" si="1"/>
        <v>250</v>
      </c>
      <c r="E28" s="135">
        <f t="shared" si="2"/>
        <v>226</v>
      </c>
      <c r="F28" s="135">
        <f t="shared" si="3"/>
        <v>476</v>
      </c>
      <c r="G28" s="121">
        <v>250</v>
      </c>
      <c r="H28" s="121">
        <v>226</v>
      </c>
      <c r="I28" s="135">
        <f t="shared" si="5"/>
        <v>0</v>
      </c>
      <c r="J28" s="114"/>
      <c r="K28" s="121"/>
      <c r="L28" s="135">
        <f t="shared" si="6"/>
        <v>466</v>
      </c>
      <c r="M28" s="121">
        <v>245</v>
      </c>
      <c r="N28" s="121">
        <v>221</v>
      </c>
    </row>
    <row r="29" spans="1:14" s="101" customFormat="1">
      <c r="A29" s="46" t="s">
        <v>47</v>
      </c>
      <c r="B29" s="47">
        <v>17</v>
      </c>
      <c r="C29" s="135">
        <f t="shared" si="0"/>
        <v>2572</v>
      </c>
      <c r="D29" s="135">
        <f t="shared" si="1"/>
        <v>1338</v>
      </c>
      <c r="E29" s="135">
        <f t="shared" si="2"/>
        <v>1234</v>
      </c>
      <c r="F29" s="135">
        <f t="shared" si="3"/>
        <v>2313</v>
      </c>
      <c r="G29" s="121">
        <v>1185</v>
      </c>
      <c r="H29" s="121">
        <v>1128</v>
      </c>
      <c r="I29" s="135">
        <f t="shared" si="5"/>
        <v>259</v>
      </c>
      <c r="J29" s="114">
        <v>153</v>
      </c>
      <c r="K29" s="121">
        <v>106</v>
      </c>
      <c r="L29" s="135">
        <f t="shared" si="6"/>
        <v>2533</v>
      </c>
      <c r="M29" s="121">
        <v>1318</v>
      </c>
      <c r="N29" s="121">
        <v>1215</v>
      </c>
    </row>
    <row r="30" spans="1:14" s="101" customFormat="1">
      <c r="A30" s="46" t="s">
        <v>48</v>
      </c>
      <c r="B30" s="47">
        <v>18</v>
      </c>
      <c r="C30" s="135">
        <f t="shared" si="0"/>
        <v>1551</v>
      </c>
      <c r="D30" s="135">
        <f t="shared" si="1"/>
        <v>800</v>
      </c>
      <c r="E30" s="135">
        <f t="shared" si="2"/>
        <v>751</v>
      </c>
      <c r="F30" s="135">
        <f t="shared" si="3"/>
        <v>1551</v>
      </c>
      <c r="G30" s="121">
        <v>800</v>
      </c>
      <c r="H30" s="121">
        <v>751</v>
      </c>
      <c r="I30" s="135">
        <f t="shared" si="5"/>
        <v>0</v>
      </c>
      <c r="J30" s="114"/>
      <c r="K30" s="121"/>
      <c r="L30" s="135">
        <f t="shared" si="6"/>
        <v>1525</v>
      </c>
      <c r="M30" s="121">
        <v>787</v>
      </c>
      <c r="N30" s="121">
        <v>738</v>
      </c>
    </row>
    <row r="31" spans="1:14" s="101" customFormat="1">
      <c r="A31" s="46" t="s">
        <v>49</v>
      </c>
      <c r="B31" s="47">
        <v>19</v>
      </c>
      <c r="C31" s="135">
        <f t="shared" si="0"/>
        <v>970</v>
      </c>
      <c r="D31" s="135">
        <f t="shared" si="1"/>
        <v>495</v>
      </c>
      <c r="E31" s="135">
        <f t="shared" si="2"/>
        <v>475</v>
      </c>
      <c r="F31" s="135">
        <f t="shared" si="3"/>
        <v>970</v>
      </c>
      <c r="G31" s="121">
        <v>495</v>
      </c>
      <c r="H31" s="121">
        <v>475</v>
      </c>
      <c r="I31" s="135">
        <f t="shared" si="5"/>
        <v>0</v>
      </c>
      <c r="J31" s="114"/>
      <c r="K31" s="121"/>
      <c r="L31" s="135">
        <f t="shared" si="6"/>
        <v>963</v>
      </c>
      <c r="M31" s="121">
        <v>489</v>
      </c>
      <c r="N31" s="121">
        <v>474</v>
      </c>
    </row>
    <row r="32" spans="1:14" s="101" customFormat="1">
      <c r="A32" s="46" t="s">
        <v>50</v>
      </c>
      <c r="B32" s="47">
        <v>20</v>
      </c>
      <c r="C32" s="135">
        <f t="shared" si="0"/>
        <v>1926</v>
      </c>
      <c r="D32" s="135">
        <f t="shared" si="1"/>
        <v>961</v>
      </c>
      <c r="E32" s="135">
        <f t="shared" si="2"/>
        <v>965</v>
      </c>
      <c r="F32" s="135">
        <f t="shared" si="3"/>
        <v>1903</v>
      </c>
      <c r="G32" s="121">
        <v>948</v>
      </c>
      <c r="H32" s="121">
        <v>955</v>
      </c>
      <c r="I32" s="135">
        <f t="shared" si="5"/>
        <v>23</v>
      </c>
      <c r="J32" s="114">
        <v>13</v>
      </c>
      <c r="K32" s="121">
        <v>10</v>
      </c>
      <c r="L32" s="135">
        <f t="shared" si="6"/>
        <v>1896</v>
      </c>
      <c r="M32" s="121">
        <v>942</v>
      </c>
      <c r="N32" s="121">
        <v>954</v>
      </c>
    </row>
    <row r="33" spans="1:14" s="101" customFormat="1">
      <c r="A33" s="46" t="s">
        <v>51</v>
      </c>
      <c r="B33" s="47">
        <v>21</v>
      </c>
      <c r="C33" s="135">
        <f t="shared" si="0"/>
        <v>2151</v>
      </c>
      <c r="D33" s="135">
        <f t="shared" si="1"/>
        <v>1130</v>
      </c>
      <c r="E33" s="135">
        <f t="shared" si="2"/>
        <v>1021</v>
      </c>
      <c r="F33" s="135">
        <f t="shared" si="3"/>
        <v>2151</v>
      </c>
      <c r="G33" s="121">
        <v>1130</v>
      </c>
      <c r="H33" s="121">
        <v>1021</v>
      </c>
      <c r="I33" s="135">
        <f t="shared" si="5"/>
        <v>0</v>
      </c>
      <c r="J33" s="114"/>
      <c r="K33" s="121"/>
      <c r="L33" s="135">
        <f t="shared" si="6"/>
        <v>2101</v>
      </c>
      <c r="M33" s="121">
        <v>1103</v>
      </c>
      <c r="N33" s="121">
        <v>998</v>
      </c>
    </row>
    <row r="34" spans="1:14" s="101" customFormat="1">
      <c r="A34" s="46" t="s">
        <v>52</v>
      </c>
      <c r="B34" s="47">
        <v>22</v>
      </c>
      <c r="C34" s="135">
        <f t="shared" si="0"/>
        <v>1829</v>
      </c>
      <c r="D34" s="135">
        <f t="shared" si="1"/>
        <v>962</v>
      </c>
      <c r="E34" s="135">
        <f t="shared" si="2"/>
        <v>867</v>
      </c>
      <c r="F34" s="135">
        <f t="shared" si="3"/>
        <v>1811</v>
      </c>
      <c r="G34" s="121">
        <v>954</v>
      </c>
      <c r="H34" s="121">
        <v>857</v>
      </c>
      <c r="I34" s="135">
        <f t="shared" si="5"/>
        <v>18</v>
      </c>
      <c r="J34" s="114">
        <v>8</v>
      </c>
      <c r="K34" s="121">
        <v>10</v>
      </c>
      <c r="L34" s="135">
        <f t="shared" si="6"/>
        <v>1756</v>
      </c>
      <c r="M34" s="121">
        <v>912</v>
      </c>
      <c r="N34" s="121">
        <v>844</v>
      </c>
    </row>
    <row r="35" spans="1:14" s="101" customFormat="1">
      <c r="A35" s="45" t="s">
        <v>53</v>
      </c>
      <c r="B35" s="47">
        <v>23</v>
      </c>
      <c r="C35" s="135">
        <f t="shared" si="0"/>
        <v>4896</v>
      </c>
      <c r="D35" s="135">
        <f t="shared" si="1"/>
        <v>2466</v>
      </c>
      <c r="E35" s="135">
        <f t="shared" si="2"/>
        <v>2430</v>
      </c>
      <c r="F35" s="135">
        <f t="shared" si="3"/>
        <v>4843</v>
      </c>
      <c r="G35" s="135">
        <f t="shared" ref="G35:K35" si="10">SUM(G36:G38)</f>
        <v>2441</v>
      </c>
      <c r="H35" s="135">
        <f t="shared" si="10"/>
        <v>2402</v>
      </c>
      <c r="I35" s="135">
        <f t="shared" si="5"/>
        <v>53</v>
      </c>
      <c r="J35" s="135">
        <f t="shared" si="10"/>
        <v>25</v>
      </c>
      <c r="K35" s="135">
        <f t="shared" si="10"/>
        <v>28</v>
      </c>
      <c r="L35" s="135">
        <f t="shared" si="6"/>
        <v>4845</v>
      </c>
      <c r="M35" s="135">
        <f>SUM(M36:M38)</f>
        <v>2436</v>
      </c>
      <c r="N35" s="135">
        <f>SUM(N36:N38)</f>
        <v>2409</v>
      </c>
    </row>
    <row r="36" spans="1:14">
      <c r="A36" s="46" t="s">
        <v>54</v>
      </c>
      <c r="B36" s="47">
        <v>24</v>
      </c>
      <c r="C36" s="135">
        <f t="shared" si="0"/>
        <v>1965</v>
      </c>
      <c r="D36" s="135">
        <f t="shared" si="1"/>
        <v>980</v>
      </c>
      <c r="E36" s="135">
        <f t="shared" si="2"/>
        <v>985</v>
      </c>
      <c r="F36" s="135">
        <f t="shared" si="3"/>
        <v>1912</v>
      </c>
      <c r="G36" s="121">
        <v>955</v>
      </c>
      <c r="H36" s="121">
        <v>957</v>
      </c>
      <c r="I36" s="135">
        <f t="shared" si="5"/>
        <v>53</v>
      </c>
      <c r="J36" s="114">
        <v>25</v>
      </c>
      <c r="K36" s="121">
        <v>28</v>
      </c>
      <c r="L36" s="135">
        <f t="shared" si="6"/>
        <v>1939</v>
      </c>
      <c r="M36" s="121">
        <v>963</v>
      </c>
      <c r="N36" s="121">
        <v>976</v>
      </c>
    </row>
    <row r="37" spans="1:14">
      <c r="A37" s="46" t="s">
        <v>55</v>
      </c>
      <c r="B37" s="47">
        <v>25</v>
      </c>
      <c r="C37" s="135">
        <f t="shared" si="0"/>
        <v>1421</v>
      </c>
      <c r="D37" s="135">
        <f t="shared" si="1"/>
        <v>744</v>
      </c>
      <c r="E37" s="135">
        <f t="shared" si="2"/>
        <v>677</v>
      </c>
      <c r="F37" s="135">
        <f t="shared" si="3"/>
        <v>1421</v>
      </c>
      <c r="G37" s="121">
        <v>744</v>
      </c>
      <c r="H37" s="121">
        <v>677</v>
      </c>
      <c r="I37" s="135">
        <f t="shared" si="5"/>
        <v>0</v>
      </c>
      <c r="J37" s="114"/>
      <c r="K37" s="121"/>
      <c r="L37" s="135">
        <f t="shared" si="6"/>
        <v>1420</v>
      </c>
      <c r="M37" s="121">
        <v>743</v>
      </c>
      <c r="N37" s="121">
        <v>677</v>
      </c>
    </row>
    <row r="38" spans="1:14">
      <c r="A38" s="46" t="s">
        <v>56</v>
      </c>
      <c r="B38" s="47">
        <v>26</v>
      </c>
      <c r="C38" s="135">
        <f t="shared" si="0"/>
        <v>1510</v>
      </c>
      <c r="D38" s="135">
        <f t="shared" si="1"/>
        <v>742</v>
      </c>
      <c r="E38" s="135">
        <f t="shared" si="2"/>
        <v>768</v>
      </c>
      <c r="F38" s="135">
        <f t="shared" si="3"/>
        <v>1510</v>
      </c>
      <c r="G38" s="121">
        <v>742</v>
      </c>
      <c r="H38" s="121">
        <v>768</v>
      </c>
      <c r="I38" s="135">
        <f t="shared" si="5"/>
        <v>0</v>
      </c>
      <c r="J38" s="114"/>
      <c r="K38" s="121"/>
      <c r="L38" s="135">
        <f t="shared" si="6"/>
        <v>1486</v>
      </c>
      <c r="M38" s="121">
        <v>730</v>
      </c>
      <c r="N38" s="121">
        <v>756</v>
      </c>
    </row>
    <row r="39" spans="1:14">
      <c r="A39" s="45" t="s">
        <v>57</v>
      </c>
      <c r="B39" s="47">
        <v>27</v>
      </c>
      <c r="C39" s="135">
        <f t="shared" si="0"/>
        <v>37180</v>
      </c>
      <c r="D39" s="135">
        <f t="shared" si="1"/>
        <v>19073</v>
      </c>
      <c r="E39" s="135">
        <f t="shared" si="2"/>
        <v>18107</v>
      </c>
      <c r="F39" s="135">
        <f t="shared" si="3"/>
        <v>30340</v>
      </c>
      <c r="G39" s="135">
        <f t="shared" ref="G39:K39" si="11">SUM(G40:G48)</f>
        <v>15713</v>
      </c>
      <c r="H39" s="135">
        <f t="shared" si="11"/>
        <v>14627</v>
      </c>
      <c r="I39" s="135">
        <f t="shared" si="5"/>
        <v>6840</v>
      </c>
      <c r="J39" s="135">
        <f t="shared" si="11"/>
        <v>3360</v>
      </c>
      <c r="K39" s="135">
        <f t="shared" si="11"/>
        <v>3480</v>
      </c>
      <c r="L39" s="135">
        <f t="shared" si="6"/>
        <v>36855</v>
      </c>
      <c r="M39" s="135">
        <f>SUM(M40:M48)</f>
        <v>18892</v>
      </c>
      <c r="N39" s="135">
        <f>SUM(N40:N48)</f>
        <v>17963</v>
      </c>
    </row>
    <row r="40" spans="1:14">
      <c r="A40" s="51" t="s">
        <v>58</v>
      </c>
      <c r="B40" s="47">
        <v>28</v>
      </c>
      <c r="C40" s="135">
        <f t="shared" si="0"/>
        <v>661</v>
      </c>
      <c r="D40" s="135">
        <f t="shared" si="1"/>
        <v>351</v>
      </c>
      <c r="E40" s="135">
        <f t="shared" si="2"/>
        <v>310</v>
      </c>
      <c r="F40" s="135">
        <f t="shared" si="3"/>
        <v>626</v>
      </c>
      <c r="G40" s="121">
        <v>333</v>
      </c>
      <c r="H40" s="121">
        <v>293</v>
      </c>
      <c r="I40" s="135">
        <f t="shared" si="5"/>
        <v>35</v>
      </c>
      <c r="J40" s="114">
        <v>18</v>
      </c>
      <c r="K40" s="121">
        <v>17</v>
      </c>
      <c r="L40" s="135">
        <f t="shared" si="6"/>
        <v>657</v>
      </c>
      <c r="M40" s="121">
        <v>348</v>
      </c>
      <c r="N40" s="121">
        <v>309</v>
      </c>
    </row>
    <row r="41" spans="1:14">
      <c r="A41" s="51" t="s">
        <v>59</v>
      </c>
      <c r="B41" s="47">
        <v>29</v>
      </c>
      <c r="C41" s="135">
        <f t="shared" si="0"/>
        <v>87</v>
      </c>
      <c r="D41" s="135">
        <f t="shared" si="1"/>
        <v>41</v>
      </c>
      <c r="E41" s="135">
        <f t="shared" si="2"/>
        <v>46</v>
      </c>
      <c r="F41" s="135">
        <f t="shared" si="3"/>
        <v>87</v>
      </c>
      <c r="G41" s="121">
        <v>41</v>
      </c>
      <c r="H41" s="121">
        <v>46</v>
      </c>
      <c r="I41" s="135">
        <f t="shared" si="5"/>
        <v>0</v>
      </c>
      <c r="J41" s="114"/>
      <c r="K41" s="121"/>
      <c r="L41" s="135">
        <f t="shared" si="6"/>
        <v>87</v>
      </c>
      <c r="M41" s="121">
        <v>41</v>
      </c>
      <c r="N41" s="121">
        <v>46</v>
      </c>
    </row>
    <row r="42" spans="1:14">
      <c r="A42" s="51" t="s">
        <v>60</v>
      </c>
      <c r="B42" s="47">
        <v>30</v>
      </c>
      <c r="C42" s="135">
        <f t="shared" si="0"/>
        <v>5591</v>
      </c>
      <c r="D42" s="135">
        <f t="shared" si="1"/>
        <v>2898</v>
      </c>
      <c r="E42" s="135">
        <f t="shared" si="2"/>
        <v>2693</v>
      </c>
      <c r="F42" s="135">
        <f t="shared" si="3"/>
        <v>4692</v>
      </c>
      <c r="G42" s="121">
        <v>2461</v>
      </c>
      <c r="H42" s="121">
        <v>2231</v>
      </c>
      <c r="I42" s="135">
        <f t="shared" si="5"/>
        <v>899</v>
      </c>
      <c r="J42" s="114">
        <v>437</v>
      </c>
      <c r="K42" s="121">
        <v>462</v>
      </c>
      <c r="L42" s="135">
        <f t="shared" si="6"/>
        <v>5558</v>
      </c>
      <c r="M42" s="121">
        <v>2884</v>
      </c>
      <c r="N42" s="121">
        <v>2674</v>
      </c>
    </row>
    <row r="43" spans="1:14">
      <c r="A43" s="51" t="s">
        <v>61</v>
      </c>
      <c r="B43" s="47">
        <v>31</v>
      </c>
      <c r="C43" s="135">
        <f t="shared" si="0"/>
        <v>9437</v>
      </c>
      <c r="D43" s="135">
        <f t="shared" si="1"/>
        <v>4777</v>
      </c>
      <c r="E43" s="135">
        <f t="shared" si="2"/>
        <v>4660</v>
      </c>
      <c r="F43" s="135">
        <f t="shared" si="3"/>
        <v>7633</v>
      </c>
      <c r="G43" s="121">
        <v>3882</v>
      </c>
      <c r="H43" s="121">
        <v>3751</v>
      </c>
      <c r="I43" s="135">
        <f t="shared" si="5"/>
        <v>1804</v>
      </c>
      <c r="J43" s="114">
        <v>895</v>
      </c>
      <c r="K43" s="121">
        <v>909</v>
      </c>
      <c r="L43" s="135">
        <f t="shared" si="6"/>
        <v>9374</v>
      </c>
      <c r="M43" s="121">
        <v>4738</v>
      </c>
      <c r="N43" s="121">
        <v>4636</v>
      </c>
    </row>
    <row r="44" spans="1:14">
      <c r="A44" s="51" t="s">
        <v>62</v>
      </c>
      <c r="B44" s="47">
        <v>32</v>
      </c>
      <c r="C44" s="135">
        <f t="shared" si="0"/>
        <v>892</v>
      </c>
      <c r="D44" s="135">
        <f t="shared" si="1"/>
        <v>459</v>
      </c>
      <c r="E44" s="135">
        <f t="shared" si="2"/>
        <v>433</v>
      </c>
      <c r="F44" s="135">
        <f t="shared" si="3"/>
        <v>865</v>
      </c>
      <c r="G44" s="121">
        <v>449</v>
      </c>
      <c r="H44" s="121">
        <v>416</v>
      </c>
      <c r="I44" s="135">
        <f t="shared" si="5"/>
        <v>27</v>
      </c>
      <c r="J44" s="114">
        <v>10</v>
      </c>
      <c r="K44" s="121">
        <v>17</v>
      </c>
      <c r="L44" s="135">
        <f t="shared" si="6"/>
        <v>862</v>
      </c>
      <c r="M44" s="121">
        <v>439</v>
      </c>
      <c r="N44" s="121">
        <v>423</v>
      </c>
    </row>
    <row r="45" spans="1:14">
      <c r="A45" s="51" t="s">
        <v>63</v>
      </c>
      <c r="B45" s="47">
        <v>33</v>
      </c>
      <c r="C45" s="135">
        <f t="shared" si="0"/>
        <v>6731</v>
      </c>
      <c r="D45" s="135">
        <f t="shared" si="1"/>
        <v>3533</v>
      </c>
      <c r="E45" s="135">
        <f t="shared" si="2"/>
        <v>3198</v>
      </c>
      <c r="F45" s="135">
        <f t="shared" si="3"/>
        <v>6489</v>
      </c>
      <c r="G45" s="121">
        <v>3409</v>
      </c>
      <c r="H45" s="121">
        <v>3080</v>
      </c>
      <c r="I45" s="135">
        <f t="shared" si="5"/>
        <v>242</v>
      </c>
      <c r="J45" s="114">
        <v>124</v>
      </c>
      <c r="K45" s="121">
        <v>118</v>
      </c>
      <c r="L45" s="135">
        <f t="shared" si="6"/>
        <v>6676</v>
      </c>
      <c r="M45" s="121">
        <v>3498</v>
      </c>
      <c r="N45" s="121">
        <v>3178</v>
      </c>
    </row>
    <row r="46" spans="1:14">
      <c r="A46" s="51" t="s">
        <v>64</v>
      </c>
      <c r="B46" s="47">
        <v>34</v>
      </c>
      <c r="C46" s="135">
        <f t="shared" si="0"/>
        <v>4092</v>
      </c>
      <c r="D46" s="135">
        <f t="shared" si="1"/>
        <v>2099</v>
      </c>
      <c r="E46" s="135">
        <f t="shared" si="2"/>
        <v>1993</v>
      </c>
      <c r="F46" s="135">
        <f t="shared" si="3"/>
        <v>2900</v>
      </c>
      <c r="G46" s="121">
        <v>1518</v>
      </c>
      <c r="H46" s="121">
        <v>1382</v>
      </c>
      <c r="I46" s="135">
        <f t="shared" si="5"/>
        <v>1192</v>
      </c>
      <c r="J46" s="114">
        <v>581</v>
      </c>
      <c r="K46" s="121">
        <v>611</v>
      </c>
      <c r="L46" s="135">
        <f t="shared" si="6"/>
        <v>4068</v>
      </c>
      <c r="M46" s="121">
        <v>2082</v>
      </c>
      <c r="N46" s="121">
        <v>1986</v>
      </c>
    </row>
    <row r="47" spans="1:14">
      <c r="A47" s="51" t="s">
        <v>65</v>
      </c>
      <c r="B47" s="47">
        <v>35</v>
      </c>
      <c r="C47" s="135">
        <f t="shared" si="0"/>
        <v>2363</v>
      </c>
      <c r="D47" s="135">
        <f t="shared" si="1"/>
        <v>1174</v>
      </c>
      <c r="E47" s="135">
        <f t="shared" si="2"/>
        <v>1189</v>
      </c>
      <c r="F47" s="135">
        <f t="shared" si="3"/>
        <v>2198</v>
      </c>
      <c r="G47" s="121">
        <v>1091</v>
      </c>
      <c r="H47" s="121">
        <v>1107</v>
      </c>
      <c r="I47" s="135">
        <f t="shared" si="5"/>
        <v>165</v>
      </c>
      <c r="J47" s="114">
        <v>83</v>
      </c>
      <c r="K47" s="121">
        <v>82</v>
      </c>
      <c r="L47" s="135">
        <f t="shared" si="6"/>
        <v>2338</v>
      </c>
      <c r="M47" s="121">
        <v>1164</v>
      </c>
      <c r="N47" s="121">
        <v>1174</v>
      </c>
    </row>
    <row r="48" spans="1:14">
      <c r="A48" s="51" t="s">
        <v>66</v>
      </c>
      <c r="B48" s="47">
        <v>36</v>
      </c>
      <c r="C48" s="135">
        <f t="shared" si="0"/>
        <v>7326</v>
      </c>
      <c r="D48" s="135">
        <f t="shared" si="1"/>
        <v>3741</v>
      </c>
      <c r="E48" s="135">
        <f t="shared" si="2"/>
        <v>3585</v>
      </c>
      <c r="F48" s="135">
        <f t="shared" si="3"/>
        <v>4850</v>
      </c>
      <c r="G48" s="121">
        <v>2529</v>
      </c>
      <c r="H48" s="121">
        <v>2321</v>
      </c>
      <c r="I48" s="135">
        <f t="shared" si="5"/>
        <v>2476</v>
      </c>
      <c r="J48" s="114">
        <v>1212</v>
      </c>
      <c r="K48" s="121">
        <v>1264</v>
      </c>
      <c r="L48" s="135">
        <f t="shared" si="6"/>
        <v>7235</v>
      </c>
      <c r="M48" s="121">
        <v>3698</v>
      </c>
      <c r="N48" s="121">
        <v>3537</v>
      </c>
    </row>
    <row r="49" spans="1:24">
      <c r="A49" s="139" t="s">
        <v>67</v>
      </c>
      <c r="B49" s="47">
        <v>37</v>
      </c>
      <c r="C49" s="135">
        <f t="shared" si="0"/>
        <v>2</v>
      </c>
      <c r="D49" s="135">
        <f t="shared" si="1"/>
        <v>1</v>
      </c>
      <c r="E49" s="135">
        <f t="shared" si="2"/>
        <v>1</v>
      </c>
      <c r="F49" s="135">
        <f t="shared" si="3"/>
        <v>0</v>
      </c>
      <c r="G49" s="121"/>
      <c r="H49" s="121"/>
      <c r="I49" s="135">
        <f t="shared" si="5"/>
        <v>2</v>
      </c>
      <c r="J49" s="114">
        <v>1</v>
      </c>
      <c r="K49" s="121">
        <v>1</v>
      </c>
      <c r="L49" s="135">
        <f t="shared" si="6"/>
        <v>2</v>
      </c>
      <c r="M49" s="121">
        <v>1</v>
      </c>
      <c r="N49" s="121">
        <v>1</v>
      </c>
    </row>
    <row r="50" spans="1:24" s="40" customFormat="1" ht="12.75" customHeight="1">
      <c r="A50" s="344" t="s">
        <v>70</v>
      </c>
      <c r="B50" s="344"/>
      <c r="C50" s="54" t="s">
        <v>153</v>
      </c>
      <c r="D50" s="55"/>
      <c r="E50" s="56"/>
      <c r="F50" s="56"/>
      <c r="G50" s="56"/>
      <c r="H50" s="56"/>
      <c r="I50" s="56"/>
      <c r="J50" s="56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63"/>
      <c r="W50" s="107"/>
      <c r="X50" s="108"/>
    </row>
    <row r="51" spans="1:24" s="40" customFormat="1">
      <c r="A51" s="344"/>
      <c r="B51" s="344"/>
      <c r="C51" s="302" t="s">
        <v>202</v>
      </c>
      <c r="D51" s="302"/>
      <c r="E51" s="302"/>
      <c r="F51" s="302"/>
      <c r="G51" s="302"/>
      <c r="H51" s="302"/>
      <c r="I51" s="302"/>
      <c r="J51" s="302"/>
      <c r="K51" s="30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</row>
    <row r="52" spans="1:24" s="40" customFormat="1" ht="23.25" customHeight="1">
      <c r="A52" s="58"/>
      <c r="B52" s="59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</row>
    <row r="53" spans="1:24">
      <c r="A53" s="60"/>
      <c r="B53" s="61"/>
      <c r="C53" s="302"/>
      <c r="D53" s="302"/>
      <c r="E53" s="302"/>
      <c r="F53" s="302"/>
      <c r="G53" s="302"/>
      <c r="H53" s="62"/>
      <c r="I53" s="322"/>
      <c r="J53" s="322"/>
      <c r="K53" s="62"/>
      <c r="L53" s="323"/>
      <c r="M53" s="323"/>
      <c r="N53" s="323"/>
      <c r="O53" s="62"/>
      <c r="P53" s="62"/>
      <c r="Q53" s="62"/>
      <c r="R53" s="62"/>
      <c r="S53" s="62"/>
      <c r="T53" s="62"/>
      <c r="U53" s="62"/>
      <c r="V53" s="62"/>
      <c r="W53" s="62"/>
      <c r="X53" s="62"/>
    </row>
    <row r="54" spans="1:24">
      <c r="E54" s="308"/>
      <c r="F54" s="308"/>
      <c r="G54" s="308"/>
      <c r="I54" s="308"/>
      <c r="J54" s="308"/>
      <c r="K54" s="308"/>
      <c r="L54" s="308"/>
      <c r="M54" s="308"/>
      <c r="N54" s="308"/>
      <c r="O54" s="62"/>
    </row>
    <row r="55" spans="1:24">
      <c r="C55" s="57"/>
      <c r="E55" s="324"/>
      <c r="F55" s="324"/>
      <c r="G55" s="324"/>
      <c r="I55" s="325"/>
      <c r="J55" s="325"/>
      <c r="L55" s="308"/>
      <c r="M55" s="308"/>
      <c r="N55" s="308"/>
    </row>
    <row r="56" spans="1:24">
      <c r="E56" s="308"/>
      <c r="F56" s="308"/>
      <c r="G56" s="308"/>
      <c r="I56" s="308"/>
      <c r="J56" s="308"/>
      <c r="K56" s="308"/>
      <c r="L56" s="308"/>
      <c r="M56" s="308"/>
      <c r="N56" s="308"/>
    </row>
    <row r="57" spans="1:24">
      <c r="C57" s="4"/>
      <c r="D57" s="4"/>
      <c r="E57" s="4"/>
      <c r="F57" s="4"/>
      <c r="G57" s="4"/>
      <c r="I57" s="4"/>
      <c r="J57" s="4"/>
      <c r="K57" s="4"/>
      <c r="L57" s="4"/>
      <c r="M57" s="4"/>
      <c r="N57" s="4"/>
    </row>
  </sheetData>
  <mergeCells count="25">
    <mergeCell ref="E56:G56"/>
    <mergeCell ref="I56:K56"/>
    <mergeCell ref="L56:N56"/>
    <mergeCell ref="E54:G54"/>
    <mergeCell ref="I54:K54"/>
    <mergeCell ref="L54:N54"/>
    <mergeCell ref="E55:G55"/>
    <mergeCell ref="I55:J55"/>
    <mergeCell ref="L55:N55"/>
    <mergeCell ref="L10:L11"/>
    <mergeCell ref="A50:B51"/>
    <mergeCell ref="C53:D53"/>
    <mergeCell ref="E53:G53"/>
    <mergeCell ref="I53:J53"/>
    <mergeCell ref="L53:N53"/>
    <mergeCell ref="A6:C6"/>
    <mergeCell ref="E6:F6"/>
    <mergeCell ref="C51:K51"/>
    <mergeCell ref="A9:A11"/>
    <mergeCell ref="B9:B11"/>
    <mergeCell ref="C9:C11"/>
    <mergeCell ref="D10:D11"/>
    <mergeCell ref="E10:E11"/>
    <mergeCell ref="F10:F11"/>
    <mergeCell ref="I10:I11"/>
  </mergeCells>
  <pageMargins left="0.25" right="0.25" top="0.75" bottom="0.75" header="0.3" footer="0.3"/>
  <pageSetup scale="66" orientation="landscape" r:id="rId1"/>
  <rowBreaks count="1" manualBreakCount="1">
    <brk id="61" max="16383" man="1"/>
  </rowBreaks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61"/>
  <sheetViews>
    <sheetView zoomScaleNormal="100" workbookViewId="0">
      <selection activeCell="S68" sqref="S68"/>
    </sheetView>
  </sheetViews>
  <sheetFormatPr defaultColWidth="9.140625" defaultRowHeight="11.25"/>
  <cols>
    <col min="1" max="1" width="17.85546875" style="142" customWidth="1"/>
    <col min="2" max="2" width="3.5703125" style="142" customWidth="1"/>
    <col min="3" max="3" width="14.28515625" style="142" customWidth="1"/>
    <col min="4" max="23" width="7.28515625" style="142" customWidth="1"/>
    <col min="24" max="24" width="11.85546875" style="142" customWidth="1"/>
    <col min="25" max="25" width="3.5703125" style="142" customWidth="1"/>
    <col min="26" max="49" width="5.42578125" style="142" customWidth="1"/>
    <col min="50" max="50" width="11.42578125" style="142" customWidth="1"/>
    <col min="51" max="54" width="5.42578125" style="142" customWidth="1"/>
    <col min="55" max="55" width="9.28515625" style="142" customWidth="1"/>
    <col min="56" max="66" width="5.42578125" style="142" customWidth="1"/>
    <col min="67" max="67" width="12.28515625" style="142" customWidth="1"/>
    <col min="68" max="86" width="5.42578125" style="142" customWidth="1"/>
    <col min="87" max="88" width="7.7109375" style="142" customWidth="1"/>
    <col min="89" max="99" width="7.28515625" style="142" customWidth="1"/>
    <col min="100" max="100" width="4.28515625" style="142" customWidth="1"/>
    <col min="101" max="106" width="8.5703125" style="142" customWidth="1"/>
    <col min="107" max="107" width="12.28515625" style="142" customWidth="1"/>
    <col min="108" max="108" width="13.140625" style="142" customWidth="1"/>
    <col min="109" max="115" width="8.5703125" style="142" customWidth="1"/>
    <col min="116" max="116" width="10" style="142" customWidth="1"/>
    <col min="117" max="16384" width="9.140625" style="142"/>
  </cols>
  <sheetData>
    <row r="1" spans="1:104" s="143" customFormat="1" ht="13.5" customHeight="1">
      <c r="A1" s="142"/>
      <c r="C1" s="144"/>
      <c r="D1" s="144"/>
      <c r="V1" s="145" t="s">
        <v>203</v>
      </c>
      <c r="AU1" s="145" t="s">
        <v>277</v>
      </c>
      <c r="BL1" s="145" t="s">
        <v>277</v>
      </c>
      <c r="CF1" s="145" t="s">
        <v>277</v>
      </c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</row>
    <row r="2" spans="1:104" s="143" customFormat="1" ht="12" customHeight="1"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Z2" s="146"/>
    </row>
    <row r="3" spans="1:104" s="143" customFormat="1">
      <c r="AB3" s="144"/>
      <c r="AC3" s="144"/>
      <c r="AD3" s="144"/>
      <c r="AE3" s="144"/>
      <c r="AF3" s="144"/>
      <c r="AG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CI3" s="144"/>
      <c r="CW3" s="144"/>
      <c r="CZ3" s="144"/>
    </row>
    <row r="4" spans="1:104" s="143" customFormat="1" ht="15.75">
      <c r="A4" s="147"/>
      <c r="B4" s="147"/>
      <c r="E4" s="427" t="s">
        <v>204</v>
      </c>
      <c r="H4" s="142"/>
      <c r="I4" s="142"/>
      <c r="J4" s="142"/>
      <c r="K4" s="142"/>
      <c r="L4" s="142"/>
      <c r="M4" s="142"/>
      <c r="O4" s="142"/>
      <c r="P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F4" s="142"/>
      <c r="AG4" s="142"/>
      <c r="BC4" s="142"/>
      <c r="BD4" s="142"/>
      <c r="BE4" s="142"/>
      <c r="BF4" s="142"/>
      <c r="BG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Y4" s="142"/>
    </row>
    <row r="5" spans="1:104" s="143" customFormat="1" ht="15.75">
      <c r="A5" s="147"/>
      <c r="B5" s="147"/>
      <c r="F5" s="428" t="s">
        <v>205</v>
      </c>
      <c r="J5" s="146"/>
      <c r="L5" s="148"/>
      <c r="M5" s="148"/>
      <c r="N5" s="142"/>
      <c r="O5" s="146"/>
      <c r="P5" s="146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BC5" s="142"/>
      <c r="BD5" s="142"/>
      <c r="BE5" s="142"/>
      <c r="BF5" s="142"/>
      <c r="BG5" s="142"/>
      <c r="BI5" s="142"/>
      <c r="BJ5" s="142"/>
      <c r="BK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Y5" s="142"/>
    </row>
    <row r="6" spans="1:104" s="143" customFormat="1">
      <c r="A6" s="147"/>
      <c r="B6" s="147"/>
      <c r="I6" s="146"/>
      <c r="J6" s="146"/>
      <c r="L6" s="148"/>
      <c r="M6" s="148"/>
      <c r="N6" s="142"/>
      <c r="O6" s="146"/>
      <c r="P6" s="146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BC6" s="142"/>
      <c r="BD6" s="377"/>
      <c r="BE6" s="377"/>
      <c r="BF6" s="377"/>
      <c r="BG6" s="377"/>
      <c r="BH6" s="377"/>
      <c r="BI6" s="377"/>
      <c r="BJ6" s="377"/>
      <c r="BK6" s="377"/>
      <c r="BL6" s="377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Y6" s="142"/>
    </row>
    <row r="7" spans="1:104" s="143" customFormat="1" ht="14.25" customHeight="1">
      <c r="A7" s="147"/>
      <c r="B7" s="147"/>
      <c r="I7" s="146"/>
      <c r="J7" s="146"/>
      <c r="L7" s="148"/>
      <c r="M7" s="148"/>
      <c r="N7" s="142"/>
      <c r="O7" s="146"/>
      <c r="P7" s="146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BC7" s="142"/>
      <c r="BD7" s="377"/>
      <c r="BE7" s="377"/>
      <c r="BF7" s="377"/>
      <c r="BG7" s="377"/>
      <c r="BH7" s="149"/>
      <c r="BI7" s="149"/>
      <c r="BJ7" s="377"/>
      <c r="BK7" s="377"/>
      <c r="BL7" s="377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Y7" s="142"/>
    </row>
    <row r="8" spans="1:104" s="143" customFormat="1">
      <c r="A8" s="147"/>
      <c r="B8" s="147"/>
      <c r="I8" s="146"/>
      <c r="J8" s="146"/>
      <c r="L8" s="148"/>
      <c r="M8" s="148"/>
      <c r="N8" s="142"/>
      <c r="O8" s="146"/>
      <c r="P8" s="146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BC8" s="142"/>
      <c r="BD8" s="142"/>
      <c r="BE8" s="142"/>
      <c r="BF8" s="142"/>
      <c r="BG8" s="142"/>
      <c r="BI8" s="142"/>
      <c r="BJ8" s="142"/>
      <c r="BK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Y8" s="142"/>
    </row>
    <row r="9" spans="1:104" s="143" customFormat="1">
      <c r="A9" s="147"/>
      <c r="B9" s="147"/>
      <c r="I9" s="146"/>
      <c r="J9" s="146"/>
      <c r="L9" s="148"/>
      <c r="M9" s="148"/>
      <c r="N9" s="142"/>
      <c r="O9" s="146"/>
      <c r="P9" s="146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BC9" s="142"/>
      <c r="BD9" s="142"/>
      <c r="BE9" s="142"/>
      <c r="BF9" s="142"/>
      <c r="BG9" s="142"/>
      <c r="BI9" s="142"/>
      <c r="BJ9" s="142"/>
      <c r="BK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Y9" s="142"/>
    </row>
    <row r="10" spans="1:104" s="143" customFormat="1" hidden="1">
      <c r="A10" s="147"/>
      <c r="B10" s="147"/>
      <c r="I10" s="146"/>
      <c r="J10" s="146"/>
      <c r="L10" s="148"/>
      <c r="M10" s="148"/>
      <c r="N10" s="142"/>
      <c r="O10" s="146"/>
      <c r="P10" s="146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BC10" s="142"/>
      <c r="BD10" s="142"/>
      <c r="BE10" s="142"/>
      <c r="BF10" s="142"/>
      <c r="BG10" s="142"/>
      <c r="BI10" s="142"/>
      <c r="BJ10" s="142"/>
      <c r="BK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Y10" s="142"/>
    </row>
    <row r="11" spans="1:104" s="143" customFormat="1" hidden="1">
      <c r="A11" s="147"/>
      <c r="B11" s="147"/>
      <c r="I11" s="146"/>
      <c r="J11" s="146"/>
      <c r="L11" s="148"/>
      <c r="M11" s="148"/>
      <c r="N11" s="142"/>
      <c r="O11" s="146"/>
      <c r="P11" s="146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BC11" s="142"/>
      <c r="BD11" s="142"/>
      <c r="BE11" s="142"/>
      <c r="BF11" s="142"/>
      <c r="BG11" s="142"/>
      <c r="BI11" s="142"/>
      <c r="BJ11" s="142"/>
      <c r="BK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Y11" s="142"/>
    </row>
    <row r="12" spans="1:104" s="143" customFormat="1" hidden="1">
      <c r="A12" s="147"/>
      <c r="B12" s="147"/>
      <c r="I12" s="146"/>
      <c r="J12" s="146"/>
      <c r="L12" s="148"/>
      <c r="M12" s="148"/>
      <c r="N12" s="142"/>
      <c r="O12" s="146"/>
      <c r="P12" s="146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BC12" s="142"/>
      <c r="BD12" s="142"/>
      <c r="BE12" s="142"/>
      <c r="BF12" s="142"/>
      <c r="BG12" s="142"/>
      <c r="BI12" s="142"/>
      <c r="BJ12" s="142"/>
      <c r="BK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Y12" s="142"/>
    </row>
    <row r="13" spans="1:104" s="143" customFormat="1">
      <c r="A13" s="147"/>
      <c r="B13" s="147"/>
      <c r="I13" s="146"/>
      <c r="J13" s="146"/>
      <c r="L13" s="148"/>
      <c r="M13" s="148"/>
      <c r="N13" s="142"/>
      <c r="O13" s="146"/>
      <c r="P13" s="146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BC13" s="142"/>
      <c r="BD13" s="142"/>
      <c r="BE13" s="142"/>
      <c r="BF13" s="142"/>
      <c r="BG13" s="142"/>
      <c r="BI13" s="142"/>
      <c r="BJ13" s="142"/>
      <c r="BK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Y13" s="142"/>
    </row>
    <row r="14" spans="1:104" s="156" customFormat="1" ht="18" customHeight="1">
      <c r="A14" s="359" t="s">
        <v>2</v>
      </c>
      <c r="B14" s="359" t="s">
        <v>3</v>
      </c>
      <c r="C14" s="363" t="s">
        <v>206</v>
      </c>
      <c r="D14" s="150"/>
      <c r="E14" s="150"/>
      <c r="F14" s="151"/>
      <c r="G14" s="357"/>
      <c r="H14" s="357"/>
      <c r="I14" s="152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359" t="s">
        <v>2</v>
      </c>
      <c r="Y14" s="359" t="s">
        <v>3</v>
      </c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3"/>
      <c r="AX14" s="359" t="s">
        <v>2</v>
      </c>
      <c r="AY14" s="359" t="s">
        <v>3</v>
      </c>
      <c r="AZ14" s="363" t="s">
        <v>207</v>
      </c>
      <c r="BA14" s="154"/>
      <c r="BB14" s="155"/>
      <c r="BC14" s="363" t="s">
        <v>158</v>
      </c>
      <c r="BD14" s="357"/>
      <c r="BE14" s="357"/>
      <c r="BF14" s="150"/>
      <c r="BG14" s="150"/>
      <c r="BH14" s="150"/>
      <c r="BI14" s="150"/>
      <c r="BJ14" s="150"/>
      <c r="BK14" s="150"/>
      <c r="BL14" s="150"/>
      <c r="BM14" s="150"/>
      <c r="BN14" s="150"/>
      <c r="BO14" s="359" t="s">
        <v>2</v>
      </c>
      <c r="BP14" s="359" t="s">
        <v>3</v>
      </c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3"/>
    </row>
    <row r="15" spans="1:104" s="156" customFormat="1" ht="12.75" customHeight="1">
      <c r="A15" s="360"/>
      <c r="B15" s="360"/>
      <c r="C15" s="364"/>
      <c r="D15" s="366" t="s">
        <v>109</v>
      </c>
      <c r="E15" s="366" t="s">
        <v>110</v>
      </c>
      <c r="F15" s="363" t="s">
        <v>163</v>
      </c>
      <c r="I15" s="369" t="s">
        <v>208</v>
      </c>
      <c r="J15" s="157"/>
      <c r="K15" s="157"/>
      <c r="X15" s="360"/>
      <c r="Y15" s="360"/>
      <c r="AX15" s="360"/>
      <c r="AY15" s="360"/>
      <c r="AZ15" s="364"/>
      <c r="BA15" s="366" t="s">
        <v>109</v>
      </c>
      <c r="BB15" s="366" t="s">
        <v>110</v>
      </c>
      <c r="BC15" s="364"/>
      <c r="BD15" s="366" t="s">
        <v>109</v>
      </c>
      <c r="BE15" s="366" t="s">
        <v>110</v>
      </c>
      <c r="BF15" s="363" t="s">
        <v>167</v>
      </c>
      <c r="BG15" s="150"/>
      <c r="BH15" s="153"/>
      <c r="BI15" s="363" t="s">
        <v>168</v>
      </c>
      <c r="BJ15" s="150"/>
      <c r="BK15" s="153"/>
      <c r="BL15" s="363" t="s">
        <v>169</v>
      </c>
      <c r="BM15" s="150"/>
      <c r="BN15" s="153"/>
      <c r="BO15" s="360"/>
      <c r="BP15" s="360"/>
      <c r="BQ15" s="363" t="s">
        <v>170</v>
      </c>
      <c r="BR15" s="150"/>
      <c r="BS15" s="153"/>
      <c r="BT15" s="154"/>
      <c r="BU15" s="154"/>
      <c r="BV15" s="154"/>
      <c r="BW15" s="154"/>
      <c r="BX15" s="154"/>
      <c r="BY15" s="154"/>
      <c r="BZ15" s="363" t="s">
        <v>171</v>
      </c>
      <c r="CA15" s="154"/>
      <c r="CB15" s="154"/>
      <c r="CC15" s="363" t="s">
        <v>172</v>
      </c>
      <c r="CD15" s="150"/>
      <c r="CE15" s="153"/>
      <c r="CF15" s="363" t="s">
        <v>173</v>
      </c>
      <c r="CG15" s="150"/>
      <c r="CH15" s="153"/>
    </row>
    <row r="16" spans="1:104" s="156" customFormat="1" ht="12.75" customHeight="1">
      <c r="A16" s="360"/>
      <c r="B16" s="360"/>
      <c r="C16" s="364"/>
      <c r="D16" s="367"/>
      <c r="E16" s="367"/>
      <c r="F16" s="364"/>
      <c r="G16" s="366" t="s">
        <v>109</v>
      </c>
      <c r="H16" s="366" t="s">
        <v>110</v>
      </c>
      <c r="I16" s="370"/>
      <c r="J16" s="372" t="s">
        <v>109</v>
      </c>
      <c r="K16" s="372" t="s">
        <v>110</v>
      </c>
      <c r="L16" s="358" t="s">
        <v>180</v>
      </c>
      <c r="M16" s="358"/>
      <c r="N16" s="358"/>
      <c r="O16" s="358" t="s">
        <v>181</v>
      </c>
      <c r="P16" s="358"/>
      <c r="Q16" s="358"/>
      <c r="R16" s="358" t="s">
        <v>182</v>
      </c>
      <c r="S16" s="358"/>
      <c r="T16" s="358"/>
      <c r="U16" s="358" t="s">
        <v>183</v>
      </c>
      <c r="V16" s="358"/>
      <c r="W16" s="358"/>
      <c r="X16" s="360"/>
      <c r="Y16" s="360"/>
      <c r="Z16" s="358" t="s">
        <v>184</v>
      </c>
      <c r="AA16" s="358"/>
      <c r="AB16" s="358"/>
      <c r="AC16" s="358" t="s">
        <v>186</v>
      </c>
      <c r="AD16" s="358"/>
      <c r="AE16" s="358"/>
      <c r="AF16" s="358" t="s">
        <v>187</v>
      </c>
      <c r="AG16" s="358"/>
      <c r="AH16" s="358"/>
      <c r="AI16" s="358" t="s">
        <v>188</v>
      </c>
      <c r="AJ16" s="358"/>
      <c r="AK16" s="358"/>
      <c r="AL16" s="358" t="s">
        <v>189</v>
      </c>
      <c r="AM16" s="358"/>
      <c r="AN16" s="358"/>
      <c r="AO16" s="358" t="s">
        <v>191</v>
      </c>
      <c r="AP16" s="358"/>
      <c r="AQ16" s="358"/>
      <c r="AR16" s="358" t="s">
        <v>192</v>
      </c>
      <c r="AS16" s="358"/>
      <c r="AT16" s="358"/>
      <c r="AU16" s="358" t="s">
        <v>193</v>
      </c>
      <c r="AV16" s="358"/>
      <c r="AW16" s="358"/>
      <c r="AX16" s="360"/>
      <c r="AY16" s="360"/>
      <c r="AZ16" s="364"/>
      <c r="BA16" s="367"/>
      <c r="BB16" s="367"/>
      <c r="BC16" s="364"/>
      <c r="BD16" s="367"/>
      <c r="BE16" s="367"/>
      <c r="BF16" s="364"/>
      <c r="BG16" s="366" t="s">
        <v>109</v>
      </c>
      <c r="BH16" s="366" t="s">
        <v>110</v>
      </c>
      <c r="BI16" s="364"/>
      <c r="BJ16" s="366" t="s">
        <v>109</v>
      </c>
      <c r="BK16" s="366" t="s">
        <v>110</v>
      </c>
      <c r="BL16" s="364"/>
      <c r="BM16" s="366" t="s">
        <v>109</v>
      </c>
      <c r="BN16" s="366" t="s">
        <v>110</v>
      </c>
      <c r="BO16" s="360"/>
      <c r="BP16" s="360"/>
      <c r="BQ16" s="364"/>
      <c r="BR16" s="366" t="s">
        <v>109</v>
      </c>
      <c r="BS16" s="366" t="s">
        <v>110</v>
      </c>
      <c r="BT16" s="379" t="s">
        <v>174</v>
      </c>
      <c r="BU16" s="159"/>
      <c r="BV16" s="160"/>
      <c r="BW16" s="379" t="s">
        <v>175</v>
      </c>
      <c r="BX16" s="159"/>
      <c r="BY16" s="159"/>
      <c r="BZ16" s="364"/>
      <c r="CA16" s="366" t="s">
        <v>109</v>
      </c>
      <c r="CB16" s="366" t="s">
        <v>110</v>
      </c>
      <c r="CC16" s="364"/>
      <c r="CD16" s="366" t="s">
        <v>109</v>
      </c>
      <c r="CE16" s="366" t="s">
        <v>110</v>
      </c>
      <c r="CF16" s="364"/>
      <c r="CG16" s="366" t="s">
        <v>109</v>
      </c>
      <c r="CH16" s="366" t="s">
        <v>110</v>
      </c>
    </row>
    <row r="17" spans="1:86" s="156" customFormat="1" ht="12.75" customHeight="1">
      <c r="A17" s="360"/>
      <c r="B17" s="360"/>
      <c r="C17" s="364"/>
      <c r="D17" s="367"/>
      <c r="E17" s="367"/>
      <c r="F17" s="364"/>
      <c r="G17" s="367"/>
      <c r="H17" s="367"/>
      <c r="I17" s="370"/>
      <c r="J17" s="373"/>
      <c r="K17" s="373"/>
      <c r="L17" s="375" t="s">
        <v>107</v>
      </c>
      <c r="M17" s="161"/>
      <c r="O17" s="375" t="s">
        <v>107</v>
      </c>
      <c r="P17" s="161"/>
      <c r="R17" s="375" t="s">
        <v>107</v>
      </c>
      <c r="S17" s="161"/>
      <c r="U17" s="375" t="s">
        <v>107</v>
      </c>
      <c r="V17" s="161"/>
      <c r="X17" s="360"/>
      <c r="Y17" s="360"/>
      <c r="Z17" s="375" t="s">
        <v>107</v>
      </c>
      <c r="AA17" s="161"/>
      <c r="AC17" s="375" t="s">
        <v>107</v>
      </c>
      <c r="AD17" s="161"/>
      <c r="AF17" s="375" t="s">
        <v>107</v>
      </c>
      <c r="AG17" s="161"/>
      <c r="AI17" s="375" t="s">
        <v>107</v>
      </c>
      <c r="AJ17" s="161"/>
      <c r="AL17" s="375" t="s">
        <v>107</v>
      </c>
      <c r="AM17" s="161"/>
      <c r="AO17" s="375" t="s">
        <v>107</v>
      </c>
      <c r="AP17" s="161"/>
      <c r="AR17" s="375" t="s">
        <v>107</v>
      </c>
      <c r="AS17" s="161"/>
      <c r="AU17" s="375" t="s">
        <v>107</v>
      </c>
      <c r="AV17" s="161"/>
      <c r="AX17" s="360"/>
      <c r="AY17" s="360"/>
      <c r="AZ17" s="364"/>
      <c r="BA17" s="367"/>
      <c r="BB17" s="367"/>
      <c r="BC17" s="364"/>
      <c r="BD17" s="367"/>
      <c r="BE17" s="367"/>
      <c r="BF17" s="364"/>
      <c r="BG17" s="367"/>
      <c r="BH17" s="367"/>
      <c r="BI17" s="364"/>
      <c r="BJ17" s="367"/>
      <c r="BK17" s="367"/>
      <c r="BL17" s="364"/>
      <c r="BM17" s="367"/>
      <c r="BN17" s="367"/>
      <c r="BO17" s="360"/>
      <c r="BP17" s="360"/>
      <c r="BQ17" s="364"/>
      <c r="BR17" s="367"/>
      <c r="BS17" s="367"/>
      <c r="BT17" s="380"/>
      <c r="BU17" s="162"/>
      <c r="BV17" s="163"/>
      <c r="BW17" s="380"/>
      <c r="BX17" s="162"/>
      <c r="BY17" s="164"/>
      <c r="BZ17" s="364"/>
      <c r="CA17" s="367"/>
      <c r="CB17" s="367"/>
      <c r="CC17" s="364"/>
      <c r="CD17" s="367"/>
      <c r="CE17" s="367"/>
      <c r="CF17" s="364"/>
      <c r="CG17" s="367"/>
      <c r="CH17" s="367"/>
    </row>
    <row r="18" spans="1:86" s="156" customFormat="1" ht="33" customHeight="1">
      <c r="A18" s="361"/>
      <c r="B18" s="361"/>
      <c r="C18" s="365"/>
      <c r="D18" s="368"/>
      <c r="E18" s="368"/>
      <c r="F18" s="365"/>
      <c r="G18" s="368"/>
      <c r="H18" s="368"/>
      <c r="I18" s="371"/>
      <c r="J18" s="374"/>
      <c r="K18" s="374"/>
      <c r="L18" s="376"/>
      <c r="M18" s="165" t="s">
        <v>109</v>
      </c>
      <c r="N18" s="165" t="s">
        <v>110</v>
      </c>
      <c r="O18" s="376"/>
      <c r="P18" s="165" t="s">
        <v>109</v>
      </c>
      <c r="Q18" s="165" t="s">
        <v>110</v>
      </c>
      <c r="R18" s="376"/>
      <c r="S18" s="165" t="s">
        <v>109</v>
      </c>
      <c r="T18" s="165" t="s">
        <v>110</v>
      </c>
      <c r="U18" s="376"/>
      <c r="V18" s="165" t="s">
        <v>109</v>
      </c>
      <c r="W18" s="165" t="s">
        <v>110</v>
      </c>
      <c r="X18" s="361"/>
      <c r="Y18" s="361"/>
      <c r="Z18" s="376"/>
      <c r="AA18" s="165" t="s">
        <v>109</v>
      </c>
      <c r="AB18" s="165" t="s">
        <v>110</v>
      </c>
      <c r="AC18" s="376"/>
      <c r="AD18" s="165" t="s">
        <v>109</v>
      </c>
      <c r="AE18" s="165" t="s">
        <v>110</v>
      </c>
      <c r="AF18" s="376"/>
      <c r="AG18" s="165" t="s">
        <v>109</v>
      </c>
      <c r="AH18" s="165" t="s">
        <v>110</v>
      </c>
      <c r="AI18" s="376"/>
      <c r="AJ18" s="165" t="s">
        <v>109</v>
      </c>
      <c r="AK18" s="165" t="s">
        <v>110</v>
      </c>
      <c r="AL18" s="376"/>
      <c r="AM18" s="165" t="s">
        <v>109</v>
      </c>
      <c r="AN18" s="165" t="s">
        <v>110</v>
      </c>
      <c r="AO18" s="376"/>
      <c r="AP18" s="165" t="s">
        <v>109</v>
      </c>
      <c r="AQ18" s="165" t="s">
        <v>110</v>
      </c>
      <c r="AR18" s="376"/>
      <c r="AS18" s="165" t="s">
        <v>109</v>
      </c>
      <c r="AT18" s="165" t="s">
        <v>110</v>
      </c>
      <c r="AU18" s="376"/>
      <c r="AV18" s="165" t="s">
        <v>109</v>
      </c>
      <c r="AW18" s="165" t="s">
        <v>110</v>
      </c>
      <c r="AX18" s="361"/>
      <c r="AY18" s="361"/>
      <c r="AZ18" s="365"/>
      <c r="BA18" s="368"/>
      <c r="BB18" s="368"/>
      <c r="BC18" s="365"/>
      <c r="BD18" s="368"/>
      <c r="BE18" s="368"/>
      <c r="BF18" s="365"/>
      <c r="BG18" s="368"/>
      <c r="BH18" s="368"/>
      <c r="BI18" s="365"/>
      <c r="BJ18" s="368"/>
      <c r="BK18" s="368"/>
      <c r="BL18" s="365"/>
      <c r="BM18" s="368"/>
      <c r="BN18" s="368"/>
      <c r="BO18" s="361"/>
      <c r="BP18" s="361"/>
      <c r="BQ18" s="365"/>
      <c r="BR18" s="368"/>
      <c r="BS18" s="368"/>
      <c r="BT18" s="381"/>
      <c r="BU18" s="166" t="s">
        <v>109</v>
      </c>
      <c r="BV18" s="166" t="s">
        <v>110</v>
      </c>
      <c r="BW18" s="381"/>
      <c r="BX18" s="166" t="s">
        <v>109</v>
      </c>
      <c r="BY18" s="167" t="s">
        <v>110</v>
      </c>
      <c r="BZ18" s="365"/>
      <c r="CA18" s="368"/>
      <c r="CB18" s="368"/>
      <c r="CC18" s="365"/>
      <c r="CD18" s="368"/>
      <c r="CE18" s="368"/>
      <c r="CF18" s="365"/>
      <c r="CG18" s="368"/>
      <c r="CH18" s="368"/>
    </row>
    <row r="19" spans="1:86" s="156" customFormat="1">
      <c r="A19" s="165" t="s">
        <v>13</v>
      </c>
      <c r="B19" s="165" t="s">
        <v>14</v>
      </c>
      <c r="C19" s="168" t="s">
        <v>15</v>
      </c>
      <c r="D19" s="168" t="s">
        <v>16</v>
      </c>
      <c r="E19" s="168" t="s">
        <v>17</v>
      </c>
      <c r="F19" s="168" t="s">
        <v>18</v>
      </c>
      <c r="G19" s="168" t="s">
        <v>19</v>
      </c>
      <c r="H19" s="168" t="s">
        <v>20</v>
      </c>
      <c r="I19" s="169" t="s">
        <v>21</v>
      </c>
      <c r="J19" s="169" t="s">
        <v>22</v>
      </c>
      <c r="K19" s="169" t="s">
        <v>23</v>
      </c>
      <c r="L19" s="168" t="s">
        <v>24</v>
      </c>
      <c r="M19" s="168" t="s">
        <v>25</v>
      </c>
      <c r="N19" s="168" t="s">
        <v>26</v>
      </c>
      <c r="O19" s="168" t="s">
        <v>27</v>
      </c>
      <c r="P19" s="168" t="s">
        <v>28</v>
      </c>
      <c r="Q19" s="168" t="s">
        <v>29</v>
      </c>
      <c r="R19" s="168" t="s">
        <v>30</v>
      </c>
      <c r="S19" s="168" t="s">
        <v>98</v>
      </c>
      <c r="T19" s="168" t="s">
        <v>99</v>
      </c>
      <c r="U19" s="168" t="s">
        <v>100</v>
      </c>
      <c r="V19" s="168" t="s">
        <v>101</v>
      </c>
      <c r="W19" s="168" t="s">
        <v>102</v>
      </c>
      <c r="X19" s="165" t="s">
        <v>13</v>
      </c>
      <c r="Y19" s="165" t="s">
        <v>14</v>
      </c>
      <c r="Z19" s="168" t="s">
        <v>103</v>
      </c>
      <c r="AA19" s="168" t="s">
        <v>112</v>
      </c>
      <c r="AB19" s="168" t="s">
        <v>113</v>
      </c>
      <c r="AC19" s="168" t="s">
        <v>114</v>
      </c>
      <c r="AD19" s="168" t="s">
        <v>115</v>
      </c>
      <c r="AE19" s="168" t="s">
        <v>116</v>
      </c>
      <c r="AF19" s="168" t="s">
        <v>117</v>
      </c>
      <c r="AG19" s="168" t="s">
        <v>118</v>
      </c>
      <c r="AH19" s="168" t="s">
        <v>119</v>
      </c>
      <c r="AI19" s="168" t="s">
        <v>120</v>
      </c>
      <c r="AJ19" s="168" t="s">
        <v>121</v>
      </c>
      <c r="AK19" s="168" t="s">
        <v>122</v>
      </c>
      <c r="AL19" s="168" t="s">
        <v>123</v>
      </c>
      <c r="AM19" s="168" t="s">
        <v>124</v>
      </c>
      <c r="AN19" s="168" t="s">
        <v>125</v>
      </c>
      <c r="AO19" s="168" t="s">
        <v>126</v>
      </c>
      <c r="AP19" s="168" t="s">
        <v>127</v>
      </c>
      <c r="AQ19" s="168" t="s">
        <v>128</v>
      </c>
      <c r="AR19" s="168" t="s">
        <v>129</v>
      </c>
      <c r="AS19" s="168" t="s">
        <v>130</v>
      </c>
      <c r="AT19" s="168" t="s">
        <v>131</v>
      </c>
      <c r="AU19" s="168" t="s">
        <v>132</v>
      </c>
      <c r="AV19" s="168" t="s">
        <v>133</v>
      </c>
      <c r="AW19" s="168" t="s">
        <v>134</v>
      </c>
      <c r="AX19" s="165" t="s">
        <v>13</v>
      </c>
      <c r="AY19" s="165" t="s">
        <v>14</v>
      </c>
      <c r="AZ19" s="168" t="s">
        <v>135</v>
      </c>
      <c r="BA19" s="168" t="s">
        <v>136</v>
      </c>
      <c r="BB19" s="168" t="s">
        <v>137</v>
      </c>
      <c r="BC19" s="168" t="s">
        <v>138</v>
      </c>
      <c r="BD19" s="168" t="s">
        <v>139</v>
      </c>
      <c r="BE19" s="168" t="s">
        <v>140</v>
      </c>
      <c r="BF19" s="168" t="s">
        <v>141</v>
      </c>
      <c r="BG19" s="168" t="s">
        <v>142</v>
      </c>
      <c r="BH19" s="168" t="s">
        <v>143</v>
      </c>
      <c r="BI19" s="168" t="s">
        <v>144</v>
      </c>
      <c r="BJ19" s="168" t="s">
        <v>145</v>
      </c>
      <c r="BK19" s="168" t="s">
        <v>146</v>
      </c>
      <c r="BL19" s="168" t="s">
        <v>147</v>
      </c>
      <c r="BM19" s="168" t="s">
        <v>148</v>
      </c>
      <c r="BN19" s="168" t="s">
        <v>149</v>
      </c>
      <c r="BO19" s="165" t="s">
        <v>13</v>
      </c>
      <c r="BP19" s="165" t="s">
        <v>14</v>
      </c>
      <c r="BQ19" s="168" t="s">
        <v>150</v>
      </c>
      <c r="BR19" s="168" t="s">
        <v>151</v>
      </c>
      <c r="BS19" s="168" t="s">
        <v>152</v>
      </c>
      <c r="BT19" s="170" t="s">
        <v>209</v>
      </c>
      <c r="BU19" s="170" t="s">
        <v>210</v>
      </c>
      <c r="BV19" s="170" t="s">
        <v>211</v>
      </c>
      <c r="BW19" s="170" t="s">
        <v>212</v>
      </c>
      <c r="BX19" s="170" t="s">
        <v>213</v>
      </c>
      <c r="BY19" s="170" t="s">
        <v>214</v>
      </c>
      <c r="BZ19" s="168" t="s">
        <v>215</v>
      </c>
      <c r="CA19" s="168" t="s">
        <v>216</v>
      </c>
      <c r="CB19" s="168" t="s">
        <v>217</v>
      </c>
      <c r="CC19" s="168" t="s">
        <v>218</v>
      </c>
      <c r="CD19" s="168" t="s">
        <v>219</v>
      </c>
      <c r="CE19" s="168" t="s">
        <v>220</v>
      </c>
      <c r="CF19" s="168" t="s">
        <v>221</v>
      </c>
      <c r="CG19" s="168" t="s">
        <v>222</v>
      </c>
      <c r="CH19" s="168" t="s">
        <v>223</v>
      </c>
    </row>
    <row r="20" spans="1:86" s="149" customFormat="1" ht="12" customHeight="1">
      <c r="A20" s="171" t="s">
        <v>31</v>
      </c>
      <c r="B20" s="172" t="s">
        <v>15</v>
      </c>
      <c r="C20" s="48">
        <f t="shared" ref="C20:W20" si="0">C21+C27+C34+C42+C46+C56</f>
        <v>35817</v>
      </c>
      <c r="D20" s="48">
        <f t="shared" si="0"/>
        <v>17442</v>
      </c>
      <c r="E20" s="48">
        <f t="shared" si="0"/>
        <v>18375</v>
      </c>
      <c r="F20" s="48">
        <f t="shared" si="0"/>
        <v>27359</v>
      </c>
      <c r="G20" s="48">
        <f t="shared" si="0"/>
        <v>13147</v>
      </c>
      <c r="H20" s="48">
        <f t="shared" si="0"/>
        <v>14212</v>
      </c>
      <c r="I20" s="48">
        <f t="shared" si="0"/>
        <v>35486</v>
      </c>
      <c r="J20" s="48">
        <f t="shared" si="0"/>
        <v>17266</v>
      </c>
      <c r="K20" s="48">
        <f t="shared" si="0"/>
        <v>18220</v>
      </c>
      <c r="L20" s="48">
        <f t="shared" si="0"/>
        <v>1521</v>
      </c>
      <c r="M20" s="48">
        <f t="shared" si="0"/>
        <v>798</v>
      </c>
      <c r="N20" s="48">
        <f t="shared" si="0"/>
        <v>723</v>
      </c>
      <c r="O20" s="48">
        <f t="shared" si="0"/>
        <v>2013</v>
      </c>
      <c r="P20" s="48">
        <f t="shared" si="0"/>
        <v>1069</v>
      </c>
      <c r="Q20" s="48">
        <f t="shared" si="0"/>
        <v>944</v>
      </c>
      <c r="R20" s="48">
        <f t="shared" si="0"/>
        <v>2682</v>
      </c>
      <c r="S20" s="48">
        <f t="shared" si="0"/>
        <v>1424</v>
      </c>
      <c r="T20" s="48">
        <f t="shared" si="0"/>
        <v>1258</v>
      </c>
      <c r="U20" s="48">
        <f t="shared" si="0"/>
        <v>2479</v>
      </c>
      <c r="V20" s="48">
        <f t="shared" si="0"/>
        <v>1314</v>
      </c>
      <c r="W20" s="48">
        <f t="shared" si="0"/>
        <v>1165</v>
      </c>
      <c r="X20" s="171" t="s">
        <v>31</v>
      </c>
      <c r="Y20" s="172" t="s">
        <v>15</v>
      </c>
      <c r="Z20" s="48">
        <f t="shared" ref="Z20:AW20" si="1">Z21+Z27+Z34+Z42+Z46+Z56</f>
        <v>3059</v>
      </c>
      <c r="AA20" s="48">
        <f t="shared" si="1"/>
        <v>1555</v>
      </c>
      <c r="AB20" s="48">
        <f t="shared" si="1"/>
        <v>1504</v>
      </c>
      <c r="AC20" s="48">
        <f t="shared" si="1"/>
        <v>3462</v>
      </c>
      <c r="AD20" s="48">
        <f t="shared" si="1"/>
        <v>1797</v>
      </c>
      <c r="AE20" s="48">
        <f t="shared" si="1"/>
        <v>1665</v>
      </c>
      <c r="AF20" s="48">
        <f t="shared" si="1"/>
        <v>3580</v>
      </c>
      <c r="AG20" s="48">
        <f t="shared" si="1"/>
        <v>1831</v>
      </c>
      <c r="AH20" s="48">
        <f t="shared" si="1"/>
        <v>1749</v>
      </c>
      <c r="AI20" s="48">
        <f t="shared" si="1"/>
        <v>3903</v>
      </c>
      <c r="AJ20" s="48">
        <f t="shared" si="1"/>
        <v>1923</v>
      </c>
      <c r="AK20" s="48">
        <f t="shared" si="1"/>
        <v>1980</v>
      </c>
      <c r="AL20" s="48">
        <f t="shared" si="1"/>
        <v>3630</v>
      </c>
      <c r="AM20" s="48">
        <f t="shared" si="1"/>
        <v>1834</v>
      </c>
      <c r="AN20" s="48">
        <f t="shared" si="1"/>
        <v>1796</v>
      </c>
      <c r="AO20" s="48">
        <f t="shared" si="1"/>
        <v>3255</v>
      </c>
      <c r="AP20" s="48">
        <f t="shared" si="1"/>
        <v>1346</v>
      </c>
      <c r="AQ20" s="48">
        <f t="shared" si="1"/>
        <v>1909</v>
      </c>
      <c r="AR20" s="48">
        <f t="shared" si="1"/>
        <v>3133</v>
      </c>
      <c r="AS20" s="48">
        <f t="shared" si="1"/>
        <v>1286</v>
      </c>
      <c r="AT20" s="48">
        <f t="shared" si="1"/>
        <v>1847</v>
      </c>
      <c r="AU20" s="48">
        <f t="shared" si="1"/>
        <v>2769</v>
      </c>
      <c r="AV20" s="48">
        <f t="shared" si="1"/>
        <v>1089</v>
      </c>
      <c r="AW20" s="48">
        <f t="shared" si="1"/>
        <v>1680</v>
      </c>
      <c r="AX20" s="171" t="s">
        <v>31</v>
      </c>
      <c r="AY20" s="49">
        <f>AY21+AY27+AY34+AY42+AY46</f>
        <v>98</v>
      </c>
      <c r="AZ20" s="48">
        <f t="shared" ref="AZ20:BN20" si="2">AZ21+AZ27+AZ34+AZ42+AZ46+AZ56</f>
        <v>27136</v>
      </c>
      <c r="BA20" s="48">
        <f t="shared" si="2"/>
        <v>13039</v>
      </c>
      <c r="BB20" s="48">
        <f t="shared" si="2"/>
        <v>14097</v>
      </c>
      <c r="BC20" s="48">
        <f t="shared" si="2"/>
        <v>283</v>
      </c>
      <c r="BD20" s="48">
        <f t="shared" si="2"/>
        <v>145</v>
      </c>
      <c r="BE20" s="48">
        <f t="shared" si="2"/>
        <v>138</v>
      </c>
      <c r="BF20" s="48">
        <f t="shared" si="2"/>
        <v>76</v>
      </c>
      <c r="BG20" s="48">
        <f t="shared" si="2"/>
        <v>36</v>
      </c>
      <c r="BH20" s="48">
        <f t="shared" si="2"/>
        <v>40</v>
      </c>
      <c r="BI20" s="48">
        <f t="shared" si="2"/>
        <v>80</v>
      </c>
      <c r="BJ20" s="48">
        <f t="shared" si="2"/>
        <v>44</v>
      </c>
      <c r="BK20" s="48">
        <f t="shared" si="2"/>
        <v>36</v>
      </c>
      <c r="BL20" s="48">
        <f t="shared" si="2"/>
        <v>23</v>
      </c>
      <c r="BM20" s="48">
        <f t="shared" si="2"/>
        <v>16</v>
      </c>
      <c r="BN20" s="48">
        <f t="shared" si="2"/>
        <v>7</v>
      </c>
      <c r="BO20" s="45" t="s">
        <v>31</v>
      </c>
      <c r="BP20" s="173" t="s">
        <v>15</v>
      </c>
      <c r="BQ20" s="48">
        <f t="shared" ref="BQ20:CH20" si="3">BQ21+BQ27+BQ34+BQ42+BQ46+BQ56</f>
        <v>20</v>
      </c>
      <c r="BR20" s="48">
        <f t="shared" si="3"/>
        <v>9</v>
      </c>
      <c r="BS20" s="48">
        <f t="shared" si="3"/>
        <v>11</v>
      </c>
      <c r="BT20" s="48">
        <f t="shared" si="3"/>
        <v>18</v>
      </c>
      <c r="BU20" s="48">
        <f t="shared" si="3"/>
        <v>8</v>
      </c>
      <c r="BV20" s="48">
        <f t="shared" si="3"/>
        <v>10</v>
      </c>
      <c r="BW20" s="48">
        <f t="shared" si="3"/>
        <v>2</v>
      </c>
      <c r="BX20" s="48">
        <f t="shared" si="3"/>
        <v>1</v>
      </c>
      <c r="BY20" s="48">
        <f t="shared" si="3"/>
        <v>1</v>
      </c>
      <c r="BZ20" s="48">
        <f t="shared" si="3"/>
        <v>2</v>
      </c>
      <c r="CA20" s="48">
        <f t="shared" si="3"/>
        <v>1</v>
      </c>
      <c r="CB20" s="48">
        <f t="shared" si="3"/>
        <v>1</v>
      </c>
      <c r="CC20" s="48">
        <f t="shared" si="3"/>
        <v>45</v>
      </c>
      <c r="CD20" s="48">
        <f t="shared" si="3"/>
        <v>21</v>
      </c>
      <c r="CE20" s="48">
        <f t="shared" si="3"/>
        <v>24</v>
      </c>
      <c r="CF20" s="48">
        <f t="shared" si="3"/>
        <v>37</v>
      </c>
      <c r="CG20" s="48">
        <f t="shared" si="3"/>
        <v>18</v>
      </c>
      <c r="CH20" s="48">
        <f t="shared" si="3"/>
        <v>19</v>
      </c>
    </row>
    <row r="21" spans="1:86" s="149" customFormat="1" ht="12" customHeight="1">
      <c r="A21" s="174" t="s">
        <v>32</v>
      </c>
      <c r="B21" s="175" t="s">
        <v>16</v>
      </c>
      <c r="C21" s="176">
        <f t="shared" ref="C21:W21" si="4">C22+C23+C24+C25+C26</f>
        <v>10964</v>
      </c>
      <c r="D21" s="177">
        <f t="shared" si="4"/>
        <v>5295</v>
      </c>
      <c r="E21" s="177">
        <f t="shared" si="4"/>
        <v>5669</v>
      </c>
      <c r="F21" s="177">
        <f t="shared" si="4"/>
        <v>9452</v>
      </c>
      <c r="G21" s="177">
        <f t="shared" si="4"/>
        <v>4568</v>
      </c>
      <c r="H21" s="177">
        <f t="shared" si="4"/>
        <v>4884</v>
      </c>
      <c r="I21" s="177">
        <f t="shared" si="4"/>
        <v>10869</v>
      </c>
      <c r="J21" s="177">
        <f t="shared" si="4"/>
        <v>5247</v>
      </c>
      <c r="K21" s="177">
        <f t="shared" si="4"/>
        <v>5622</v>
      </c>
      <c r="L21" s="177">
        <f t="shared" si="4"/>
        <v>572</v>
      </c>
      <c r="M21" s="177">
        <f t="shared" si="4"/>
        <v>296</v>
      </c>
      <c r="N21" s="177">
        <f t="shared" si="4"/>
        <v>276</v>
      </c>
      <c r="O21" s="177">
        <f t="shared" si="4"/>
        <v>702</v>
      </c>
      <c r="P21" s="177">
        <f t="shared" si="4"/>
        <v>367</v>
      </c>
      <c r="Q21" s="177">
        <f t="shared" si="4"/>
        <v>335</v>
      </c>
      <c r="R21" s="177">
        <f t="shared" si="4"/>
        <v>901</v>
      </c>
      <c r="S21" s="177">
        <f t="shared" si="4"/>
        <v>470</v>
      </c>
      <c r="T21" s="177">
        <f t="shared" si="4"/>
        <v>431</v>
      </c>
      <c r="U21" s="177">
        <f t="shared" si="4"/>
        <v>726</v>
      </c>
      <c r="V21" s="177">
        <f t="shared" si="4"/>
        <v>393</v>
      </c>
      <c r="W21" s="177">
        <f t="shared" si="4"/>
        <v>333</v>
      </c>
      <c r="X21" s="174" t="s">
        <v>32</v>
      </c>
      <c r="Y21" s="178" t="s">
        <v>16</v>
      </c>
      <c r="Z21" s="179">
        <f t="shared" ref="Z21:AW21" si="5">Z22+Z23+Z24+Z25+Z26</f>
        <v>888</v>
      </c>
      <c r="AA21" s="179">
        <f t="shared" si="5"/>
        <v>444</v>
      </c>
      <c r="AB21" s="179">
        <f t="shared" si="5"/>
        <v>444</v>
      </c>
      <c r="AC21" s="179">
        <f t="shared" si="5"/>
        <v>1020</v>
      </c>
      <c r="AD21" s="179">
        <f t="shared" si="5"/>
        <v>528</v>
      </c>
      <c r="AE21" s="179">
        <f t="shared" si="5"/>
        <v>492</v>
      </c>
      <c r="AF21" s="179">
        <f t="shared" si="5"/>
        <v>1120</v>
      </c>
      <c r="AG21" s="179">
        <f t="shared" si="5"/>
        <v>580</v>
      </c>
      <c r="AH21" s="179">
        <f t="shared" si="5"/>
        <v>540</v>
      </c>
      <c r="AI21" s="179">
        <f t="shared" si="5"/>
        <v>1130</v>
      </c>
      <c r="AJ21" s="179">
        <f t="shared" si="5"/>
        <v>528</v>
      </c>
      <c r="AK21" s="179">
        <f t="shared" si="5"/>
        <v>602</v>
      </c>
      <c r="AL21" s="179">
        <f t="shared" si="5"/>
        <v>1037</v>
      </c>
      <c r="AM21" s="179">
        <f t="shared" si="5"/>
        <v>499</v>
      </c>
      <c r="AN21" s="179">
        <f t="shared" si="5"/>
        <v>538</v>
      </c>
      <c r="AO21" s="179">
        <f t="shared" si="5"/>
        <v>979</v>
      </c>
      <c r="AP21" s="179">
        <f t="shared" si="5"/>
        <v>402</v>
      </c>
      <c r="AQ21" s="179">
        <f t="shared" si="5"/>
        <v>577</v>
      </c>
      <c r="AR21" s="179">
        <f t="shared" si="5"/>
        <v>960</v>
      </c>
      <c r="AS21" s="179">
        <f t="shared" si="5"/>
        <v>415</v>
      </c>
      <c r="AT21" s="179">
        <f t="shared" si="5"/>
        <v>545</v>
      </c>
      <c r="AU21" s="179">
        <f t="shared" si="5"/>
        <v>834</v>
      </c>
      <c r="AV21" s="179">
        <f t="shared" si="5"/>
        <v>325</v>
      </c>
      <c r="AW21" s="179">
        <f t="shared" si="5"/>
        <v>509</v>
      </c>
      <c r="AX21" s="174" t="s">
        <v>32</v>
      </c>
      <c r="AY21" s="180">
        <f t="shared" ref="AY21:BN21" si="6">AY22+AY23+AY24+AY25+AY26</f>
        <v>25</v>
      </c>
      <c r="AZ21" s="180">
        <f t="shared" si="6"/>
        <v>9365</v>
      </c>
      <c r="BA21" s="180">
        <f t="shared" si="6"/>
        <v>4521</v>
      </c>
      <c r="BB21" s="180">
        <f t="shared" si="6"/>
        <v>4844</v>
      </c>
      <c r="BC21" s="180">
        <f t="shared" si="6"/>
        <v>60</v>
      </c>
      <c r="BD21" s="180">
        <f t="shared" si="6"/>
        <v>25</v>
      </c>
      <c r="BE21" s="180">
        <f t="shared" si="6"/>
        <v>35</v>
      </c>
      <c r="BF21" s="180">
        <f t="shared" si="6"/>
        <v>16</v>
      </c>
      <c r="BG21" s="180">
        <f t="shared" si="6"/>
        <v>4</v>
      </c>
      <c r="BH21" s="180">
        <f t="shared" si="6"/>
        <v>12</v>
      </c>
      <c r="BI21" s="180">
        <f t="shared" si="6"/>
        <v>1</v>
      </c>
      <c r="BJ21" s="180">
        <f t="shared" si="6"/>
        <v>1</v>
      </c>
      <c r="BK21" s="180">
        <f t="shared" si="6"/>
        <v>0</v>
      </c>
      <c r="BL21" s="180">
        <f t="shared" si="6"/>
        <v>9</v>
      </c>
      <c r="BM21" s="180">
        <f t="shared" si="6"/>
        <v>4</v>
      </c>
      <c r="BN21" s="180">
        <f t="shared" si="6"/>
        <v>5</v>
      </c>
      <c r="BO21" s="181" t="s">
        <v>32</v>
      </c>
      <c r="BP21" s="180" t="s">
        <v>16</v>
      </c>
      <c r="BQ21" s="180">
        <f t="shared" ref="BQ21:CH21" si="7">BQ22+BQ23+BQ24+BQ25+BQ26</f>
        <v>4</v>
      </c>
      <c r="BR21" s="180">
        <f t="shared" si="7"/>
        <v>1</v>
      </c>
      <c r="BS21" s="180">
        <f t="shared" si="7"/>
        <v>3</v>
      </c>
      <c r="BT21" s="180">
        <f t="shared" si="7"/>
        <v>3</v>
      </c>
      <c r="BU21" s="180">
        <f t="shared" si="7"/>
        <v>0</v>
      </c>
      <c r="BV21" s="180">
        <f t="shared" si="7"/>
        <v>3</v>
      </c>
      <c r="BW21" s="180">
        <f t="shared" si="7"/>
        <v>1</v>
      </c>
      <c r="BX21" s="180">
        <f t="shared" si="7"/>
        <v>1</v>
      </c>
      <c r="BY21" s="180">
        <f t="shared" si="7"/>
        <v>0</v>
      </c>
      <c r="BZ21" s="180">
        <f t="shared" si="7"/>
        <v>1</v>
      </c>
      <c r="CA21" s="180">
        <f t="shared" si="7"/>
        <v>0</v>
      </c>
      <c r="CB21" s="180">
        <f t="shared" si="7"/>
        <v>1</v>
      </c>
      <c r="CC21" s="180">
        <f t="shared" si="7"/>
        <v>17</v>
      </c>
      <c r="CD21" s="180">
        <f t="shared" si="7"/>
        <v>9</v>
      </c>
      <c r="CE21" s="180">
        <f t="shared" si="7"/>
        <v>8</v>
      </c>
      <c r="CF21" s="180">
        <f t="shared" si="7"/>
        <v>12</v>
      </c>
      <c r="CG21" s="180">
        <f t="shared" si="7"/>
        <v>6</v>
      </c>
      <c r="CH21" s="180">
        <f t="shared" si="7"/>
        <v>6</v>
      </c>
    </row>
    <row r="22" spans="1:86" s="149" customFormat="1" ht="12" customHeight="1">
      <c r="A22" s="182" t="s">
        <v>33</v>
      </c>
      <c r="B22" s="172" t="s">
        <v>17</v>
      </c>
      <c r="C22" s="49">
        <f t="shared" ref="C22:C26" si="8">D22+E22</f>
        <v>3474</v>
      </c>
      <c r="D22" s="49">
        <v>1679</v>
      </c>
      <c r="E22" s="49">
        <v>1795</v>
      </c>
      <c r="F22" s="49">
        <f t="shared" ref="F22:F26" si="9">G22+H22</f>
        <v>2797</v>
      </c>
      <c r="G22" s="49">
        <v>1344</v>
      </c>
      <c r="H22" s="49">
        <v>1453</v>
      </c>
      <c r="I22" s="50">
        <f t="shared" ref="I22:I26" si="10">J22+K22</f>
        <v>3415</v>
      </c>
      <c r="J22" s="50">
        <f t="shared" ref="J22:J26" si="11">M22+P22+S22+V22+AA22+AD22+AG22+AJ22+AM22+AP22+AS22+AV22</f>
        <v>1646</v>
      </c>
      <c r="K22" s="50">
        <f t="shared" ref="K22:K26" si="12">N22+Q22+T22+W22+AB22+AE22+AH22+AK22+AN22+AQ22+AT22+AW22</f>
        <v>1769</v>
      </c>
      <c r="L22" s="49">
        <f t="shared" ref="L22:L26" si="13">M22+N22</f>
        <v>253</v>
      </c>
      <c r="M22" s="49">
        <v>137</v>
      </c>
      <c r="N22" s="49">
        <v>116</v>
      </c>
      <c r="O22" s="49">
        <f t="shared" ref="O22:O26" si="14">P22+Q22</f>
        <v>257</v>
      </c>
      <c r="P22" s="49">
        <v>132</v>
      </c>
      <c r="Q22" s="49">
        <v>125</v>
      </c>
      <c r="R22" s="49">
        <f t="shared" ref="R22:R26" si="15">S22+T22</f>
        <v>288</v>
      </c>
      <c r="S22" s="49">
        <v>149</v>
      </c>
      <c r="T22" s="49">
        <v>139</v>
      </c>
      <c r="U22" s="49">
        <f t="shared" ref="U22:U26" si="16">V22+W22</f>
        <v>256</v>
      </c>
      <c r="V22" s="49">
        <v>129</v>
      </c>
      <c r="W22" s="49">
        <v>127</v>
      </c>
      <c r="X22" s="182" t="s">
        <v>33</v>
      </c>
      <c r="Y22" s="172" t="s">
        <v>17</v>
      </c>
      <c r="Z22" s="173">
        <f t="shared" ref="Z22:Z26" si="17">AA22+AB22</f>
        <v>313</v>
      </c>
      <c r="AA22" s="173">
        <v>146</v>
      </c>
      <c r="AB22" s="173">
        <v>167</v>
      </c>
      <c r="AC22" s="173">
        <f t="shared" ref="AC22:AC26" si="18">AD22+AE22</f>
        <v>295</v>
      </c>
      <c r="AD22" s="173">
        <v>149</v>
      </c>
      <c r="AE22" s="173">
        <v>146</v>
      </c>
      <c r="AF22" s="173">
        <f t="shared" ref="AF22:AF26" si="19">AG22+AH22</f>
        <v>329</v>
      </c>
      <c r="AG22" s="173">
        <v>171</v>
      </c>
      <c r="AH22" s="173">
        <v>158</v>
      </c>
      <c r="AI22" s="173">
        <f t="shared" ref="AI22:AI26" si="20">AJ22+AK22</f>
        <v>322</v>
      </c>
      <c r="AJ22" s="173">
        <v>135</v>
      </c>
      <c r="AK22" s="173">
        <v>187</v>
      </c>
      <c r="AL22" s="173">
        <f t="shared" ref="AL22:AL26" si="21">AM22+AN22</f>
        <v>296</v>
      </c>
      <c r="AM22" s="173">
        <v>150</v>
      </c>
      <c r="AN22" s="173">
        <v>146</v>
      </c>
      <c r="AO22" s="173">
        <f t="shared" ref="AO22:AO26" si="22">AP22+AQ22</f>
        <v>291</v>
      </c>
      <c r="AP22" s="173">
        <v>126</v>
      </c>
      <c r="AQ22" s="173">
        <v>165</v>
      </c>
      <c r="AR22" s="173">
        <f t="shared" ref="AR22:AR26" si="23">AS22+AT22</f>
        <v>265</v>
      </c>
      <c r="AS22" s="173">
        <v>119</v>
      </c>
      <c r="AT22" s="173">
        <v>146</v>
      </c>
      <c r="AU22" s="173">
        <f t="shared" ref="AU22:AU26" si="24">AV22+AW22</f>
        <v>250</v>
      </c>
      <c r="AV22" s="173">
        <v>103</v>
      </c>
      <c r="AW22" s="173">
        <v>147</v>
      </c>
      <c r="AX22" s="46" t="s">
        <v>33</v>
      </c>
      <c r="AY22" s="173" t="s">
        <v>17</v>
      </c>
      <c r="AZ22" s="173">
        <f t="shared" ref="AZ22:AZ26" si="25">BA22+BB22</f>
        <v>2747</v>
      </c>
      <c r="BA22" s="173">
        <v>1314</v>
      </c>
      <c r="BB22" s="173">
        <v>1433</v>
      </c>
      <c r="BC22" s="173">
        <f t="shared" ref="BC22:BC26" si="26">BD22+BE22</f>
        <v>23</v>
      </c>
      <c r="BD22" s="173">
        <f t="shared" ref="BD22:BD26" si="27">BG22+BJ22+BM22+BR22+CA22+CD22+CG22</f>
        <v>9</v>
      </c>
      <c r="BE22" s="173">
        <f t="shared" ref="BE22:BE26" si="28">BH22+BK22+BN22+BS22+CB22+CE22+CH22</f>
        <v>14</v>
      </c>
      <c r="BF22" s="173">
        <f t="shared" ref="BF22:BF26" si="29">BG22+BH22</f>
        <v>2</v>
      </c>
      <c r="BG22" s="173"/>
      <c r="BH22" s="173">
        <v>2</v>
      </c>
      <c r="BI22" s="173">
        <f t="shared" ref="BI22:BI26" si="30">BJ22+BK22</f>
        <v>0</v>
      </c>
      <c r="BJ22" s="173"/>
      <c r="BK22" s="173"/>
      <c r="BL22" s="121">
        <f t="shared" ref="BL22:BL26" si="31">BM22+BN22</f>
        <v>6</v>
      </c>
      <c r="BM22" s="173">
        <v>3</v>
      </c>
      <c r="BN22" s="173">
        <v>3</v>
      </c>
      <c r="BO22" s="46" t="s">
        <v>33</v>
      </c>
      <c r="BP22" s="173" t="s">
        <v>17</v>
      </c>
      <c r="BQ22" s="173">
        <f t="shared" ref="BQ22:BQ26" si="32">BR22+BS22</f>
        <v>1</v>
      </c>
      <c r="BR22" s="173">
        <f t="shared" ref="BR22:BR26" si="33">BU22+BX22</f>
        <v>0</v>
      </c>
      <c r="BS22" s="173">
        <f t="shared" ref="BS22:BS26" si="34">BV22+BY22</f>
        <v>1</v>
      </c>
      <c r="BT22" s="183">
        <f t="shared" ref="BT22:BT26" si="35">BU22+BV22</f>
        <v>1</v>
      </c>
      <c r="BU22" s="184"/>
      <c r="BV22" s="184">
        <v>1</v>
      </c>
      <c r="BW22" s="184">
        <f t="shared" ref="BW22:BW26" si="36">BX22+BY22</f>
        <v>0</v>
      </c>
      <c r="BX22" s="184"/>
      <c r="BY22" s="184"/>
      <c r="BZ22" s="121">
        <f t="shared" ref="BZ22:BZ26" si="37">CA22+CB22</f>
        <v>0</v>
      </c>
      <c r="CA22" s="173"/>
      <c r="CB22" s="173"/>
      <c r="CC22" s="173">
        <f t="shared" ref="CC22:CC26" si="38">CD22+CE22</f>
        <v>8</v>
      </c>
      <c r="CD22" s="173">
        <v>4</v>
      </c>
      <c r="CE22" s="173">
        <v>4</v>
      </c>
      <c r="CF22" s="121">
        <f t="shared" ref="CF22:CF26" si="39">CG22+CH22</f>
        <v>6</v>
      </c>
      <c r="CG22" s="173">
        <v>2</v>
      </c>
      <c r="CH22" s="173">
        <v>4</v>
      </c>
    </row>
    <row r="23" spans="1:86" s="149" customFormat="1" ht="12" customHeight="1">
      <c r="A23" s="182" t="s">
        <v>34</v>
      </c>
      <c r="B23" s="172" t="s">
        <v>18</v>
      </c>
      <c r="C23" s="49">
        <f t="shared" si="8"/>
        <v>1148</v>
      </c>
      <c r="D23" s="49">
        <v>550</v>
      </c>
      <c r="E23" s="49">
        <v>598</v>
      </c>
      <c r="F23" s="49">
        <f t="shared" si="9"/>
        <v>1054</v>
      </c>
      <c r="G23" s="49">
        <v>511</v>
      </c>
      <c r="H23" s="49">
        <v>543</v>
      </c>
      <c r="I23" s="50">
        <f t="shared" si="10"/>
        <v>1148</v>
      </c>
      <c r="J23" s="50">
        <f t="shared" si="11"/>
        <v>550</v>
      </c>
      <c r="K23" s="50">
        <f t="shared" si="12"/>
        <v>598</v>
      </c>
      <c r="L23" s="49">
        <f t="shared" si="13"/>
        <v>24</v>
      </c>
      <c r="M23" s="49">
        <v>14</v>
      </c>
      <c r="N23" s="49">
        <v>10</v>
      </c>
      <c r="O23" s="49">
        <f t="shared" si="14"/>
        <v>41</v>
      </c>
      <c r="P23" s="49">
        <v>22</v>
      </c>
      <c r="Q23" s="49">
        <v>19</v>
      </c>
      <c r="R23" s="49">
        <f t="shared" si="15"/>
        <v>60</v>
      </c>
      <c r="S23" s="49">
        <v>26</v>
      </c>
      <c r="T23" s="49">
        <v>34</v>
      </c>
      <c r="U23" s="49">
        <f t="shared" si="16"/>
        <v>71</v>
      </c>
      <c r="V23" s="49">
        <v>41</v>
      </c>
      <c r="W23" s="49">
        <v>30</v>
      </c>
      <c r="X23" s="182" t="s">
        <v>34</v>
      </c>
      <c r="Y23" s="172" t="s">
        <v>18</v>
      </c>
      <c r="Z23" s="173">
        <f t="shared" si="17"/>
        <v>92</v>
      </c>
      <c r="AA23" s="173">
        <v>41</v>
      </c>
      <c r="AB23" s="173">
        <v>51</v>
      </c>
      <c r="AC23" s="173">
        <f t="shared" si="18"/>
        <v>138</v>
      </c>
      <c r="AD23" s="173">
        <v>75</v>
      </c>
      <c r="AE23" s="173">
        <v>63</v>
      </c>
      <c r="AF23" s="173">
        <f t="shared" si="19"/>
        <v>123</v>
      </c>
      <c r="AG23" s="173">
        <v>56</v>
      </c>
      <c r="AH23" s="173">
        <v>67</v>
      </c>
      <c r="AI23" s="173">
        <f t="shared" si="20"/>
        <v>127</v>
      </c>
      <c r="AJ23" s="173">
        <v>70</v>
      </c>
      <c r="AK23" s="173">
        <v>57</v>
      </c>
      <c r="AL23" s="173">
        <f t="shared" si="21"/>
        <v>134</v>
      </c>
      <c r="AM23" s="173">
        <v>64</v>
      </c>
      <c r="AN23" s="173">
        <v>70</v>
      </c>
      <c r="AO23" s="173">
        <f t="shared" si="22"/>
        <v>108</v>
      </c>
      <c r="AP23" s="173">
        <v>49</v>
      </c>
      <c r="AQ23" s="173">
        <v>59</v>
      </c>
      <c r="AR23" s="173">
        <f t="shared" si="23"/>
        <v>106</v>
      </c>
      <c r="AS23" s="173">
        <v>43</v>
      </c>
      <c r="AT23" s="173">
        <v>63</v>
      </c>
      <c r="AU23" s="173">
        <f t="shared" si="24"/>
        <v>124</v>
      </c>
      <c r="AV23" s="173">
        <v>49</v>
      </c>
      <c r="AW23" s="173">
        <v>75</v>
      </c>
      <c r="AX23" s="46" t="s">
        <v>34</v>
      </c>
      <c r="AY23" s="173" t="s">
        <v>18</v>
      </c>
      <c r="AZ23" s="173">
        <f t="shared" si="25"/>
        <v>1054</v>
      </c>
      <c r="BA23" s="173">
        <v>511</v>
      </c>
      <c r="BB23" s="173">
        <v>543</v>
      </c>
      <c r="BC23" s="173">
        <f t="shared" si="26"/>
        <v>7</v>
      </c>
      <c r="BD23" s="173">
        <f t="shared" si="27"/>
        <v>4</v>
      </c>
      <c r="BE23" s="173">
        <f t="shared" si="28"/>
        <v>3</v>
      </c>
      <c r="BF23" s="173">
        <f t="shared" si="29"/>
        <v>0</v>
      </c>
      <c r="BG23" s="173"/>
      <c r="BH23" s="173"/>
      <c r="BI23" s="173">
        <f t="shared" si="30"/>
        <v>0</v>
      </c>
      <c r="BJ23" s="173"/>
      <c r="BK23" s="173"/>
      <c r="BL23" s="121">
        <f t="shared" si="31"/>
        <v>1</v>
      </c>
      <c r="BM23" s="173"/>
      <c r="BN23" s="173">
        <v>1</v>
      </c>
      <c r="BO23" s="46" t="s">
        <v>34</v>
      </c>
      <c r="BP23" s="173" t="s">
        <v>18</v>
      </c>
      <c r="BQ23" s="173">
        <f t="shared" si="32"/>
        <v>0</v>
      </c>
      <c r="BR23" s="173">
        <f t="shared" si="33"/>
        <v>0</v>
      </c>
      <c r="BS23" s="173">
        <f t="shared" si="34"/>
        <v>0</v>
      </c>
      <c r="BT23" s="183">
        <f t="shared" si="35"/>
        <v>0</v>
      </c>
      <c r="BU23" s="184"/>
      <c r="BV23" s="184"/>
      <c r="BW23" s="184">
        <f t="shared" si="36"/>
        <v>0</v>
      </c>
      <c r="BX23" s="184"/>
      <c r="BY23" s="184"/>
      <c r="BZ23" s="121">
        <f t="shared" si="37"/>
        <v>0</v>
      </c>
      <c r="CA23" s="173"/>
      <c r="CB23" s="173"/>
      <c r="CC23" s="173">
        <f t="shared" si="38"/>
        <v>3</v>
      </c>
      <c r="CD23" s="173">
        <v>2</v>
      </c>
      <c r="CE23" s="173">
        <v>1</v>
      </c>
      <c r="CF23" s="121">
        <f t="shared" si="39"/>
        <v>3</v>
      </c>
      <c r="CG23" s="173">
        <v>2</v>
      </c>
      <c r="CH23" s="173">
        <v>1</v>
      </c>
    </row>
    <row r="24" spans="1:86" s="149" customFormat="1" ht="12" customHeight="1">
      <c r="A24" s="182" t="s">
        <v>35</v>
      </c>
      <c r="B24" s="172" t="s">
        <v>19</v>
      </c>
      <c r="C24" s="49">
        <f t="shared" si="8"/>
        <v>1579</v>
      </c>
      <c r="D24" s="49">
        <v>759</v>
      </c>
      <c r="E24" s="49">
        <v>820</v>
      </c>
      <c r="F24" s="49">
        <f t="shared" si="9"/>
        <v>1358</v>
      </c>
      <c r="G24" s="49">
        <v>660</v>
      </c>
      <c r="H24" s="49">
        <v>698</v>
      </c>
      <c r="I24" s="50">
        <f t="shared" si="10"/>
        <v>1577</v>
      </c>
      <c r="J24" s="50">
        <f t="shared" si="11"/>
        <v>757</v>
      </c>
      <c r="K24" s="50">
        <f t="shared" si="12"/>
        <v>820</v>
      </c>
      <c r="L24" s="49">
        <f t="shared" si="13"/>
        <v>53</v>
      </c>
      <c r="M24" s="49">
        <v>24</v>
      </c>
      <c r="N24" s="49">
        <v>29</v>
      </c>
      <c r="O24" s="49">
        <f t="shared" si="14"/>
        <v>79</v>
      </c>
      <c r="P24" s="49">
        <v>34</v>
      </c>
      <c r="Q24" s="49">
        <v>45</v>
      </c>
      <c r="R24" s="49">
        <f t="shared" si="15"/>
        <v>119</v>
      </c>
      <c r="S24" s="49">
        <v>66</v>
      </c>
      <c r="T24" s="49">
        <v>53</v>
      </c>
      <c r="U24" s="49">
        <f t="shared" si="16"/>
        <v>99</v>
      </c>
      <c r="V24" s="49">
        <v>48</v>
      </c>
      <c r="W24" s="49">
        <v>51</v>
      </c>
      <c r="X24" s="182" t="s">
        <v>35</v>
      </c>
      <c r="Y24" s="172" t="s">
        <v>19</v>
      </c>
      <c r="Z24" s="173">
        <f t="shared" si="17"/>
        <v>103</v>
      </c>
      <c r="AA24" s="173">
        <v>57</v>
      </c>
      <c r="AB24" s="173">
        <v>46</v>
      </c>
      <c r="AC24" s="173">
        <f t="shared" si="18"/>
        <v>149</v>
      </c>
      <c r="AD24" s="173">
        <v>66</v>
      </c>
      <c r="AE24" s="173">
        <v>83</v>
      </c>
      <c r="AF24" s="173">
        <f t="shared" si="19"/>
        <v>169</v>
      </c>
      <c r="AG24" s="173">
        <v>93</v>
      </c>
      <c r="AH24" s="173">
        <v>76</v>
      </c>
      <c r="AI24" s="173">
        <f t="shared" si="20"/>
        <v>157</v>
      </c>
      <c r="AJ24" s="173">
        <v>75</v>
      </c>
      <c r="AK24" s="173">
        <v>82</v>
      </c>
      <c r="AL24" s="173">
        <f t="shared" si="21"/>
        <v>176</v>
      </c>
      <c r="AM24" s="173">
        <v>92</v>
      </c>
      <c r="AN24" s="173">
        <v>84</v>
      </c>
      <c r="AO24" s="173">
        <f t="shared" si="22"/>
        <v>163</v>
      </c>
      <c r="AP24" s="173">
        <v>74</v>
      </c>
      <c r="AQ24" s="173">
        <v>89</v>
      </c>
      <c r="AR24" s="173">
        <f t="shared" si="23"/>
        <v>184</v>
      </c>
      <c r="AS24" s="173">
        <v>78</v>
      </c>
      <c r="AT24" s="173">
        <v>106</v>
      </c>
      <c r="AU24" s="173">
        <f t="shared" si="24"/>
        <v>126</v>
      </c>
      <c r="AV24" s="173">
        <v>50</v>
      </c>
      <c r="AW24" s="173">
        <v>76</v>
      </c>
      <c r="AX24" s="46" t="s">
        <v>35</v>
      </c>
      <c r="AY24" s="173" t="s">
        <v>19</v>
      </c>
      <c r="AZ24" s="173">
        <f t="shared" si="25"/>
        <v>1356</v>
      </c>
      <c r="BA24" s="173">
        <v>658</v>
      </c>
      <c r="BB24" s="173">
        <v>698</v>
      </c>
      <c r="BC24" s="173">
        <f t="shared" si="26"/>
        <v>7</v>
      </c>
      <c r="BD24" s="173">
        <f t="shared" si="27"/>
        <v>3</v>
      </c>
      <c r="BE24" s="173">
        <f t="shared" si="28"/>
        <v>4</v>
      </c>
      <c r="BF24" s="173">
        <f t="shared" si="29"/>
        <v>6</v>
      </c>
      <c r="BG24" s="173">
        <v>2</v>
      </c>
      <c r="BH24" s="173">
        <v>4</v>
      </c>
      <c r="BI24" s="173">
        <f t="shared" si="30"/>
        <v>0</v>
      </c>
      <c r="BJ24" s="173"/>
      <c r="BK24" s="173"/>
      <c r="BL24" s="121">
        <f t="shared" si="31"/>
        <v>0</v>
      </c>
      <c r="BM24" s="173"/>
      <c r="BN24" s="173"/>
      <c r="BO24" s="46" t="s">
        <v>35</v>
      </c>
      <c r="BP24" s="173" t="s">
        <v>19</v>
      </c>
      <c r="BQ24" s="173">
        <f t="shared" si="32"/>
        <v>0</v>
      </c>
      <c r="BR24" s="173">
        <f t="shared" si="33"/>
        <v>0</v>
      </c>
      <c r="BS24" s="173">
        <f t="shared" si="34"/>
        <v>0</v>
      </c>
      <c r="BT24" s="183">
        <f t="shared" si="35"/>
        <v>0</v>
      </c>
      <c r="BU24" s="184"/>
      <c r="BV24" s="184"/>
      <c r="BW24" s="184">
        <f t="shared" si="36"/>
        <v>0</v>
      </c>
      <c r="BX24" s="184"/>
      <c r="BY24" s="184"/>
      <c r="BZ24" s="121">
        <f t="shared" si="37"/>
        <v>0</v>
      </c>
      <c r="CA24" s="173"/>
      <c r="CB24" s="173"/>
      <c r="CC24" s="173">
        <f t="shared" si="38"/>
        <v>0</v>
      </c>
      <c r="CD24" s="173"/>
      <c r="CE24" s="173"/>
      <c r="CF24" s="121">
        <f t="shared" si="39"/>
        <v>1</v>
      </c>
      <c r="CG24" s="173">
        <v>1</v>
      </c>
      <c r="CH24" s="173"/>
    </row>
    <row r="25" spans="1:86" s="149" customFormat="1" ht="12" customHeight="1">
      <c r="A25" s="182" t="s">
        <v>36</v>
      </c>
      <c r="B25" s="172" t="s">
        <v>20</v>
      </c>
      <c r="C25" s="49">
        <f t="shared" si="8"/>
        <v>2991</v>
      </c>
      <c r="D25" s="49">
        <v>1403</v>
      </c>
      <c r="E25" s="49">
        <v>1588</v>
      </c>
      <c r="F25" s="49">
        <f t="shared" si="9"/>
        <v>2699</v>
      </c>
      <c r="G25" s="49">
        <v>1271</v>
      </c>
      <c r="H25" s="49">
        <v>1428</v>
      </c>
      <c r="I25" s="50">
        <f t="shared" si="10"/>
        <v>2975</v>
      </c>
      <c r="J25" s="50">
        <f t="shared" si="11"/>
        <v>1393</v>
      </c>
      <c r="K25" s="50">
        <f t="shared" si="12"/>
        <v>1582</v>
      </c>
      <c r="L25" s="49">
        <f t="shared" si="13"/>
        <v>145</v>
      </c>
      <c r="M25" s="49">
        <v>70</v>
      </c>
      <c r="N25" s="49">
        <v>75</v>
      </c>
      <c r="O25" s="49">
        <f t="shared" si="14"/>
        <v>217</v>
      </c>
      <c r="P25" s="49">
        <v>129</v>
      </c>
      <c r="Q25" s="49">
        <v>88</v>
      </c>
      <c r="R25" s="49">
        <f t="shared" si="15"/>
        <v>280</v>
      </c>
      <c r="S25" s="49">
        <v>145</v>
      </c>
      <c r="T25" s="49">
        <v>135</v>
      </c>
      <c r="U25" s="49">
        <f t="shared" si="16"/>
        <v>183</v>
      </c>
      <c r="V25" s="49">
        <v>104</v>
      </c>
      <c r="W25" s="49">
        <v>79</v>
      </c>
      <c r="X25" s="182" t="s">
        <v>36</v>
      </c>
      <c r="Y25" s="172" t="s">
        <v>20</v>
      </c>
      <c r="Z25" s="173">
        <f t="shared" si="17"/>
        <v>235</v>
      </c>
      <c r="AA25" s="173">
        <v>127</v>
      </c>
      <c r="AB25" s="173">
        <v>108</v>
      </c>
      <c r="AC25" s="173">
        <f t="shared" si="18"/>
        <v>261</v>
      </c>
      <c r="AD25" s="173">
        <v>139</v>
      </c>
      <c r="AE25" s="173">
        <v>122</v>
      </c>
      <c r="AF25" s="173">
        <f t="shared" si="19"/>
        <v>285</v>
      </c>
      <c r="AG25" s="173">
        <v>155</v>
      </c>
      <c r="AH25" s="173">
        <v>130</v>
      </c>
      <c r="AI25" s="173">
        <f t="shared" si="20"/>
        <v>328</v>
      </c>
      <c r="AJ25" s="173">
        <v>141</v>
      </c>
      <c r="AK25" s="173">
        <v>187</v>
      </c>
      <c r="AL25" s="173">
        <f t="shared" si="21"/>
        <v>273</v>
      </c>
      <c r="AM25" s="173">
        <v>106</v>
      </c>
      <c r="AN25" s="173">
        <v>167</v>
      </c>
      <c r="AO25" s="173">
        <f t="shared" si="22"/>
        <v>275</v>
      </c>
      <c r="AP25" s="173">
        <v>84</v>
      </c>
      <c r="AQ25" s="173">
        <v>191</v>
      </c>
      <c r="AR25" s="173">
        <f t="shared" si="23"/>
        <v>274</v>
      </c>
      <c r="AS25" s="173">
        <v>114</v>
      </c>
      <c r="AT25" s="173">
        <v>160</v>
      </c>
      <c r="AU25" s="173">
        <f t="shared" si="24"/>
        <v>219</v>
      </c>
      <c r="AV25" s="173">
        <v>79</v>
      </c>
      <c r="AW25" s="173">
        <v>140</v>
      </c>
      <c r="AX25" s="46" t="s">
        <v>36</v>
      </c>
      <c r="AY25" s="173" t="s">
        <v>20</v>
      </c>
      <c r="AZ25" s="173">
        <f t="shared" si="25"/>
        <v>2685</v>
      </c>
      <c r="BA25" s="173">
        <v>1261</v>
      </c>
      <c r="BB25" s="173">
        <v>1424</v>
      </c>
      <c r="BC25" s="173">
        <f t="shared" si="26"/>
        <v>15</v>
      </c>
      <c r="BD25" s="173">
        <f t="shared" si="27"/>
        <v>6</v>
      </c>
      <c r="BE25" s="173">
        <f t="shared" si="28"/>
        <v>9</v>
      </c>
      <c r="BF25" s="173">
        <f t="shared" si="29"/>
        <v>6</v>
      </c>
      <c r="BG25" s="173">
        <v>2</v>
      </c>
      <c r="BH25" s="173">
        <v>4</v>
      </c>
      <c r="BI25" s="173">
        <f t="shared" si="30"/>
        <v>1</v>
      </c>
      <c r="BJ25" s="173">
        <v>1</v>
      </c>
      <c r="BK25" s="173"/>
      <c r="BL25" s="121">
        <f t="shared" si="31"/>
        <v>1</v>
      </c>
      <c r="BM25" s="173"/>
      <c r="BN25" s="173">
        <v>1</v>
      </c>
      <c r="BO25" s="46" t="s">
        <v>36</v>
      </c>
      <c r="BP25" s="173" t="s">
        <v>20</v>
      </c>
      <c r="BQ25" s="173">
        <f t="shared" si="32"/>
        <v>0</v>
      </c>
      <c r="BR25" s="173">
        <f t="shared" si="33"/>
        <v>0</v>
      </c>
      <c r="BS25" s="173">
        <f t="shared" si="34"/>
        <v>0</v>
      </c>
      <c r="BT25" s="183">
        <f t="shared" si="35"/>
        <v>0</v>
      </c>
      <c r="BU25" s="184"/>
      <c r="BV25" s="184"/>
      <c r="BW25" s="184">
        <f t="shared" si="36"/>
        <v>0</v>
      </c>
      <c r="BX25" s="184"/>
      <c r="BY25" s="184"/>
      <c r="BZ25" s="121">
        <f t="shared" si="37"/>
        <v>1</v>
      </c>
      <c r="CA25" s="173"/>
      <c r="CB25" s="173">
        <v>1</v>
      </c>
      <c r="CC25" s="173">
        <f t="shared" si="38"/>
        <v>4</v>
      </c>
      <c r="CD25" s="173">
        <v>2</v>
      </c>
      <c r="CE25" s="173">
        <v>2</v>
      </c>
      <c r="CF25" s="121">
        <f t="shared" si="39"/>
        <v>2</v>
      </c>
      <c r="CG25" s="173">
        <v>1</v>
      </c>
      <c r="CH25" s="173">
        <v>1</v>
      </c>
    </row>
    <row r="26" spans="1:86" s="149" customFormat="1" ht="12" customHeight="1">
      <c r="A26" s="182" t="s">
        <v>37</v>
      </c>
      <c r="B26" s="172" t="s">
        <v>21</v>
      </c>
      <c r="C26" s="49">
        <f t="shared" si="8"/>
        <v>1772</v>
      </c>
      <c r="D26" s="49">
        <v>904</v>
      </c>
      <c r="E26" s="49">
        <v>868</v>
      </c>
      <c r="F26" s="49">
        <f t="shared" si="9"/>
        <v>1544</v>
      </c>
      <c r="G26" s="49">
        <v>782</v>
      </c>
      <c r="H26" s="49">
        <v>762</v>
      </c>
      <c r="I26" s="50">
        <f t="shared" si="10"/>
        <v>1754</v>
      </c>
      <c r="J26" s="50">
        <f t="shared" si="11"/>
        <v>901</v>
      </c>
      <c r="K26" s="50">
        <f t="shared" si="12"/>
        <v>853</v>
      </c>
      <c r="L26" s="49">
        <f t="shared" si="13"/>
        <v>97</v>
      </c>
      <c r="M26" s="49">
        <v>51</v>
      </c>
      <c r="N26" s="49">
        <v>46</v>
      </c>
      <c r="O26" s="49">
        <f t="shared" si="14"/>
        <v>108</v>
      </c>
      <c r="P26" s="49">
        <v>50</v>
      </c>
      <c r="Q26" s="49">
        <v>58</v>
      </c>
      <c r="R26" s="49">
        <f t="shared" si="15"/>
        <v>154</v>
      </c>
      <c r="S26" s="49">
        <v>84</v>
      </c>
      <c r="T26" s="49">
        <v>70</v>
      </c>
      <c r="U26" s="49">
        <f t="shared" si="16"/>
        <v>117</v>
      </c>
      <c r="V26" s="49">
        <v>71</v>
      </c>
      <c r="W26" s="49">
        <v>46</v>
      </c>
      <c r="X26" s="182" t="s">
        <v>37</v>
      </c>
      <c r="Y26" s="172" t="s">
        <v>21</v>
      </c>
      <c r="Z26" s="173">
        <f t="shared" si="17"/>
        <v>145</v>
      </c>
      <c r="AA26" s="173">
        <v>73</v>
      </c>
      <c r="AB26" s="173">
        <v>72</v>
      </c>
      <c r="AC26" s="173">
        <f t="shared" si="18"/>
        <v>177</v>
      </c>
      <c r="AD26" s="173">
        <v>99</v>
      </c>
      <c r="AE26" s="173">
        <v>78</v>
      </c>
      <c r="AF26" s="173">
        <f t="shared" si="19"/>
        <v>214</v>
      </c>
      <c r="AG26" s="173">
        <v>105</v>
      </c>
      <c r="AH26" s="173">
        <v>109</v>
      </c>
      <c r="AI26" s="173">
        <f t="shared" si="20"/>
        <v>196</v>
      </c>
      <c r="AJ26" s="173">
        <v>107</v>
      </c>
      <c r="AK26" s="173">
        <v>89</v>
      </c>
      <c r="AL26" s="173">
        <f t="shared" si="21"/>
        <v>158</v>
      </c>
      <c r="AM26" s="173">
        <v>87</v>
      </c>
      <c r="AN26" s="173">
        <v>71</v>
      </c>
      <c r="AO26" s="173">
        <f t="shared" si="22"/>
        <v>142</v>
      </c>
      <c r="AP26" s="173">
        <v>69</v>
      </c>
      <c r="AQ26" s="173">
        <v>73</v>
      </c>
      <c r="AR26" s="173">
        <f t="shared" si="23"/>
        <v>131</v>
      </c>
      <c r="AS26" s="173">
        <v>61</v>
      </c>
      <c r="AT26" s="173">
        <v>70</v>
      </c>
      <c r="AU26" s="173">
        <f t="shared" si="24"/>
        <v>115</v>
      </c>
      <c r="AV26" s="173">
        <v>44</v>
      </c>
      <c r="AW26" s="173">
        <v>71</v>
      </c>
      <c r="AX26" s="46" t="s">
        <v>37</v>
      </c>
      <c r="AY26" s="173" t="s">
        <v>21</v>
      </c>
      <c r="AZ26" s="173">
        <f t="shared" si="25"/>
        <v>1523</v>
      </c>
      <c r="BA26" s="173">
        <v>777</v>
      </c>
      <c r="BB26" s="173">
        <v>746</v>
      </c>
      <c r="BC26" s="173">
        <f t="shared" si="26"/>
        <v>8</v>
      </c>
      <c r="BD26" s="173">
        <f t="shared" si="27"/>
        <v>3</v>
      </c>
      <c r="BE26" s="173">
        <f t="shared" si="28"/>
        <v>5</v>
      </c>
      <c r="BF26" s="173">
        <f t="shared" si="29"/>
        <v>2</v>
      </c>
      <c r="BG26" s="173"/>
      <c r="BH26" s="173">
        <v>2</v>
      </c>
      <c r="BI26" s="173">
        <f t="shared" si="30"/>
        <v>0</v>
      </c>
      <c r="BJ26" s="173"/>
      <c r="BK26" s="173"/>
      <c r="BL26" s="121">
        <f t="shared" si="31"/>
        <v>1</v>
      </c>
      <c r="BM26" s="173">
        <v>1</v>
      </c>
      <c r="BN26" s="173"/>
      <c r="BO26" s="46" t="s">
        <v>37</v>
      </c>
      <c r="BP26" s="173" t="s">
        <v>21</v>
      </c>
      <c r="BQ26" s="173">
        <f t="shared" si="32"/>
        <v>3</v>
      </c>
      <c r="BR26" s="173">
        <f t="shared" si="33"/>
        <v>1</v>
      </c>
      <c r="BS26" s="173">
        <f t="shared" si="34"/>
        <v>2</v>
      </c>
      <c r="BT26" s="183">
        <f t="shared" si="35"/>
        <v>2</v>
      </c>
      <c r="BU26" s="184"/>
      <c r="BV26" s="184">
        <v>2</v>
      </c>
      <c r="BW26" s="184">
        <f t="shared" si="36"/>
        <v>1</v>
      </c>
      <c r="BX26" s="184">
        <v>1</v>
      </c>
      <c r="BY26" s="184"/>
      <c r="BZ26" s="121">
        <f t="shared" si="37"/>
        <v>0</v>
      </c>
      <c r="CA26" s="173"/>
      <c r="CB26" s="173"/>
      <c r="CC26" s="173">
        <f t="shared" si="38"/>
        <v>2</v>
      </c>
      <c r="CD26" s="173">
        <v>1</v>
      </c>
      <c r="CE26" s="173">
        <v>1</v>
      </c>
      <c r="CF26" s="121">
        <f t="shared" si="39"/>
        <v>0</v>
      </c>
      <c r="CG26" s="173"/>
      <c r="CH26" s="173"/>
    </row>
    <row r="27" spans="1:86" s="149" customFormat="1" ht="12" customHeight="1">
      <c r="A27" s="174" t="s">
        <v>38</v>
      </c>
      <c r="B27" s="175" t="s">
        <v>22</v>
      </c>
      <c r="C27" s="176">
        <f t="shared" ref="C27:W27" si="40">SUM(C28:C33)</f>
        <v>11894</v>
      </c>
      <c r="D27" s="177">
        <f t="shared" si="40"/>
        <v>5650</v>
      </c>
      <c r="E27" s="177">
        <f t="shared" si="40"/>
        <v>6244</v>
      </c>
      <c r="F27" s="177">
        <f t="shared" si="40"/>
        <v>10042</v>
      </c>
      <c r="G27" s="177">
        <f t="shared" si="40"/>
        <v>4760</v>
      </c>
      <c r="H27" s="177">
        <f t="shared" si="40"/>
        <v>5282</v>
      </c>
      <c r="I27" s="177">
        <f t="shared" si="40"/>
        <v>11884</v>
      </c>
      <c r="J27" s="177">
        <f t="shared" si="40"/>
        <v>5644</v>
      </c>
      <c r="K27" s="177">
        <f t="shared" si="40"/>
        <v>6240</v>
      </c>
      <c r="L27" s="177">
        <f t="shared" si="40"/>
        <v>428</v>
      </c>
      <c r="M27" s="177">
        <f t="shared" si="40"/>
        <v>230</v>
      </c>
      <c r="N27" s="177">
        <f t="shared" si="40"/>
        <v>198</v>
      </c>
      <c r="O27" s="177">
        <f t="shared" si="40"/>
        <v>661</v>
      </c>
      <c r="P27" s="177">
        <f t="shared" si="40"/>
        <v>354</v>
      </c>
      <c r="Q27" s="177">
        <f t="shared" si="40"/>
        <v>307</v>
      </c>
      <c r="R27" s="177">
        <f t="shared" si="40"/>
        <v>900</v>
      </c>
      <c r="S27" s="177">
        <f t="shared" si="40"/>
        <v>472</v>
      </c>
      <c r="T27" s="177">
        <f t="shared" si="40"/>
        <v>428</v>
      </c>
      <c r="U27" s="177">
        <f t="shared" si="40"/>
        <v>838</v>
      </c>
      <c r="V27" s="177">
        <f t="shared" si="40"/>
        <v>424</v>
      </c>
      <c r="W27" s="177">
        <f t="shared" si="40"/>
        <v>414</v>
      </c>
      <c r="X27" s="174" t="s">
        <v>38</v>
      </c>
      <c r="Y27" s="178" t="s">
        <v>22</v>
      </c>
      <c r="Z27" s="179">
        <f t="shared" ref="Z27:AW27" si="41">Z28+Z29+Z30+Z31+Z32+Z33</f>
        <v>1094</v>
      </c>
      <c r="AA27" s="179">
        <f t="shared" si="41"/>
        <v>540</v>
      </c>
      <c r="AB27" s="179">
        <f t="shared" si="41"/>
        <v>554</v>
      </c>
      <c r="AC27" s="179">
        <f t="shared" si="41"/>
        <v>1178</v>
      </c>
      <c r="AD27" s="179">
        <f t="shared" si="41"/>
        <v>598</v>
      </c>
      <c r="AE27" s="179">
        <f t="shared" si="41"/>
        <v>580</v>
      </c>
      <c r="AF27" s="179">
        <f t="shared" si="41"/>
        <v>1170</v>
      </c>
      <c r="AG27" s="179">
        <f t="shared" si="41"/>
        <v>578</v>
      </c>
      <c r="AH27" s="179">
        <f t="shared" si="41"/>
        <v>592</v>
      </c>
      <c r="AI27" s="179">
        <f t="shared" si="41"/>
        <v>1330</v>
      </c>
      <c r="AJ27" s="179">
        <f t="shared" si="41"/>
        <v>641</v>
      </c>
      <c r="AK27" s="179">
        <f t="shared" si="41"/>
        <v>689</v>
      </c>
      <c r="AL27" s="179">
        <f t="shared" si="41"/>
        <v>1261</v>
      </c>
      <c r="AM27" s="179">
        <f t="shared" si="41"/>
        <v>632</v>
      </c>
      <c r="AN27" s="179">
        <f t="shared" si="41"/>
        <v>629</v>
      </c>
      <c r="AO27" s="179">
        <f t="shared" si="41"/>
        <v>1058</v>
      </c>
      <c r="AP27" s="179">
        <f t="shared" si="41"/>
        <v>428</v>
      </c>
      <c r="AQ27" s="179">
        <f t="shared" si="41"/>
        <v>630</v>
      </c>
      <c r="AR27" s="179">
        <f t="shared" si="41"/>
        <v>1052</v>
      </c>
      <c r="AS27" s="179">
        <f t="shared" si="41"/>
        <v>421</v>
      </c>
      <c r="AT27" s="179">
        <f t="shared" si="41"/>
        <v>631</v>
      </c>
      <c r="AU27" s="179">
        <f t="shared" si="41"/>
        <v>914</v>
      </c>
      <c r="AV27" s="179">
        <f t="shared" si="41"/>
        <v>326</v>
      </c>
      <c r="AW27" s="179">
        <f t="shared" si="41"/>
        <v>588</v>
      </c>
      <c r="AX27" s="181" t="s">
        <v>38</v>
      </c>
      <c r="AY27" s="180" t="s">
        <v>22</v>
      </c>
      <c r="AZ27" s="180">
        <f t="shared" ref="AZ27:BN27" si="42">SUM(AZ28:AZ33)</f>
        <v>10029</v>
      </c>
      <c r="BA27" s="180">
        <f t="shared" si="42"/>
        <v>4757</v>
      </c>
      <c r="BB27" s="180">
        <f t="shared" si="42"/>
        <v>5272</v>
      </c>
      <c r="BC27" s="180">
        <f t="shared" si="42"/>
        <v>61</v>
      </c>
      <c r="BD27" s="180">
        <f t="shared" si="42"/>
        <v>27</v>
      </c>
      <c r="BE27" s="180">
        <f t="shared" si="42"/>
        <v>34</v>
      </c>
      <c r="BF27" s="180">
        <f t="shared" si="42"/>
        <v>10</v>
      </c>
      <c r="BG27" s="180">
        <f t="shared" si="42"/>
        <v>3</v>
      </c>
      <c r="BH27" s="180">
        <f t="shared" si="42"/>
        <v>7</v>
      </c>
      <c r="BI27" s="180">
        <f t="shared" si="42"/>
        <v>7</v>
      </c>
      <c r="BJ27" s="180">
        <f t="shared" si="42"/>
        <v>5</v>
      </c>
      <c r="BK27" s="180">
        <f t="shared" si="42"/>
        <v>2</v>
      </c>
      <c r="BL27" s="180">
        <f t="shared" si="42"/>
        <v>5</v>
      </c>
      <c r="BM27" s="180">
        <f t="shared" si="42"/>
        <v>5</v>
      </c>
      <c r="BN27" s="180">
        <f t="shared" si="42"/>
        <v>0</v>
      </c>
      <c r="BO27" s="181" t="s">
        <v>38</v>
      </c>
      <c r="BP27" s="180" t="s">
        <v>22</v>
      </c>
      <c r="BQ27" s="180">
        <f t="shared" ref="BQ27:CH27" si="43">SUM(BQ28:BQ33)</f>
        <v>5</v>
      </c>
      <c r="BR27" s="180">
        <f t="shared" si="43"/>
        <v>2</v>
      </c>
      <c r="BS27" s="180">
        <f t="shared" si="43"/>
        <v>3</v>
      </c>
      <c r="BT27" s="180">
        <f t="shared" si="43"/>
        <v>4</v>
      </c>
      <c r="BU27" s="180">
        <f t="shared" si="43"/>
        <v>2</v>
      </c>
      <c r="BV27" s="180">
        <f t="shared" si="43"/>
        <v>2</v>
      </c>
      <c r="BW27" s="180">
        <f t="shared" si="43"/>
        <v>1</v>
      </c>
      <c r="BX27" s="180">
        <f t="shared" si="43"/>
        <v>0</v>
      </c>
      <c r="BY27" s="180">
        <f t="shared" si="43"/>
        <v>1</v>
      </c>
      <c r="BZ27" s="180">
        <f t="shared" si="43"/>
        <v>0</v>
      </c>
      <c r="CA27" s="180">
        <f t="shared" si="43"/>
        <v>0</v>
      </c>
      <c r="CB27" s="180">
        <f t="shared" si="43"/>
        <v>0</v>
      </c>
      <c r="CC27" s="180">
        <f t="shared" si="43"/>
        <v>19</v>
      </c>
      <c r="CD27" s="180">
        <f t="shared" si="43"/>
        <v>7</v>
      </c>
      <c r="CE27" s="180">
        <f t="shared" si="43"/>
        <v>12</v>
      </c>
      <c r="CF27" s="180">
        <f t="shared" si="43"/>
        <v>15</v>
      </c>
      <c r="CG27" s="180">
        <f t="shared" si="43"/>
        <v>5</v>
      </c>
      <c r="CH27" s="180">
        <f t="shared" si="43"/>
        <v>10</v>
      </c>
    </row>
    <row r="28" spans="1:86" s="149" customFormat="1" ht="12" customHeight="1">
      <c r="A28" s="182" t="s">
        <v>39</v>
      </c>
      <c r="B28" s="172" t="s">
        <v>23</v>
      </c>
      <c r="C28" s="49">
        <f t="shared" ref="C28:C33" si="44">D28+E28</f>
        <v>2212</v>
      </c>
      <c r="D28" s="49">
        <v>1068</v>
      </c>
      <c r="E28" s="49">
        <v>1144</v>
      </c>
      <c r="F28" s="49">
        <f t="shared" ref="F28:F33" si="45">G28+H28</f>
        <v>1930</v>
      </c>
      <c r="G28" s="49">
        <v>934</v>
      </c>
      <c r="H28" s="49">
        <v>996</v>
      </c>
      <c r="I28" s="50">
        <f t="shared" ref="I28:I33" si="46">J28+K28</f>
        <v>2208</v>
      </c>
      <c r="J28" s="50">
        <f t="shared" ref="J28:J33" si="47">M28+P28+S28+V28+AA28+AD28+AG28+AJ28+AM28+AP28+AS28+AV28</f>
        <v>1064</v>
      </c>
      <c r="K28" s="50">
        <f t="shared" ref="K28:K33" si="48">N28+Q28+T28+W28+AB28+AE28+AH28+AK28+AN28+AQ28+AT28+AW28</f>
        <v>1144</v>
      </c>
      <c r="L28" s="49">
        <f t="shared" ref="L28:L33" si="49">M28+N28</f>
        <v>81</v>
      </c>
      <c r="M28" s="49">
        <v>47</v>
      </c>
      <c r="N28" s="49">
        <v>34</v>
      </c>
      <c r="O28" s="49">
        <f t="shared" ref="O28:O33" si="50">P28+Q28</f>
        <v>127</v>
      </c>
      <c r="P28" s="49">
        <v>71</v>
      </c>
      <c r="Q28" s="49">
        <v>56</v>
      </c>
      <c r="R28" s="49">
        <f t="shared" ref="R28:R33" si="51">S28+T28</f>
        <v>161</v>
      </c>
      <c r="S28" s="49">
        <v>85</v>
      </c>
      <c r="T28" s="49">
        <v>76</v>
      </c>
      <c r="U28" s="49">
        <f t="shared" ref="U28:U33" si="52">V28+W28</f>
        <v>145</v>
      </c>
      <c r="V28" s="49">
        <v>74</v>
      </c>
      <c r="W28" s="185">
        <v>71</v>
      </c>
      <c r="X28" s="182" t="s">
        <v>39</v>
      </c>
      <c r="Y28" s="172" t="s">
        <v>23</v>
      </c>
      <c r="Z28" s="173">
        <f t="shared" ref="Z28:Z33" si="53">AA28+AB28</f>
        <v>194</v>
      </c>
      <c r="AA28" s="173">
        <v>95</v>
      </c>
      <c r="AB28" s="173">
        <v>99</v>
      </c>
      <c r="AC28" s="173">
        <f t="shared" ref="AC28:AC33" si="54">AD28+AE28</f>
        <v>210</v>
      </c>
      <c r="AD28" s="173">
        <v>124</v>
      </c>
      <c r="AE28" s="173">
        <v>86</v>
      </c>
      <c r="AF28" s="173">
        <f t="shared" ref="AF28:AF33" si="55">AG28+AH28</f>
        <v>200</v>
      </c>
      <c r="AG28" s="173">
        <v>95</v>
      </c>
      <c r="AH28" s="173">
        <v>105</v>
      </c>
      <c r="AI28" s="173">
        <f t="shared" ref="AI28:AI33" si="56">AJ28+AK28</f>
        <v>229</v>
      </c>
      <c r="AJ28" s="173">
        <v>118</v>
      </c>
      <c r="AK28" s="173">
        <v>111</v>
      </c>
      <c r="AL28" s="173">
        <f t="shared" ref="AL28:AL33" si="57">AM28+AN28</f>
        <v>230</v>
      </c>
      <c r="AM28" s="173">
        <v>109</v>
      </c>
      <c r="AN28" s="173">
        <v>121</v>
      </c>
      <c r="AO28" s="173">
        <f t="shared" ref="AO28:AO33" si="58">AP28+AQ28</f>
        <v>227</v>
      </c>
      <c r="AP28" s="173">
        <v>98</v>
      </c>
      <c r="AQ28" s="173">
        <v>129</v>
      </c>
      <c r="AR28" s="173">
        <f t="shared" ref="AR28:AR33" si="59">AS28+AT28</f>
        <v>207</v>
      </c>
      <c r="AS28" s="173">
        <v>81</v>
      </c>
      <c r="AT28" s="173">
        <v>126</v>
      </c>
      <c r="AU28" s="173">
        <f t="shared" ref="AU28:AU33" si="60">AV28+AW28</f>
        <v>197</v>
      </c>
      <c r="AV28" s="173">
        <v>67</v>
      </c>
      <c r="AW28" s="173">
        <v>130</v>
      </c>
      <c r="AX28" s="46" t="s">
        <v>39</v>
      </c>
      <c r="AY28" s="173" t="s">
        <v>23</v>
      </c>
      <c r="AZ28" s="173">
        <f t="shared" ref="AZ28:AZ33" si="61">BA28+BB28</f>
        <v>1929</v>
      </c>
      <c r="BA28" s="173">
        <v>934</v>
      </c>
      <c r="BB28" s="173">
        <v>995</v>
      </c>
      <c r="BC28" s="173">
        <f t="shared" ref="BC28:BC33" si="62">BD28+BE28</f>
        <v>10</v>
      </c>
      <c r="BD28" s="173">
        <f t="shared" ref="BD28:BD33" si="63">BG28+BJ28+BM28+BR28+CA28+CD28+CG28</f>
        <v>3</v>
      </c>
      <c r="BE28" s="173">
        <f t="shared" ref="BE28:BE33" si="64">BH28+BK28+BN28+BS28+CB28+CE28+CH28</f>
        <v>7</v>
      </c>
      <c r="BF28" s="173">
        <f t="shared" ref="BF28:BF33" si="65">BG28+BH28</f>
        <v>3</v>
      </c>
      <c r="BG28" s="173"/>
      <c r="BH28" s="173">
        <v>3</v>
      </c>
      <c r="BI28" s="173">
        <f t="shared" ref="BI28:BI33" si="66">BJ28+BK28</f>
        <v>1</v>
      </c>
      <c r="BJ28" s="173"/>
      <c r="BK28" s="173">
        <v>1</v>
      </c>
      <c r="BL28" s="121">
        <f t="shared" ref="BL28:BL33" si="67">BM28+BN28</f>
        <v>1</v>
      </c>
      <c r="BM28" s="173">
        <v>1</v>
      </c>
      <c r="BN28" s="173"/>
      <c r="BO28" s="46" t="s">
        <v>39</v>
      </c>
      <c r="BP28" s="173" t="s">
        <v>23</v>
      </c>
      <c r="BQ28" s="173">
        <f t="shared" ref="BQ28:BQ33" si="68">BR28+BS28</f>
        <v>0</v>
      </c>
      <c r="BR28" s="173">
        <f t="shared" ref="BR28:BR33" si="69">BU28+BX28</f>
        <v>0</v>
      </c>
      <c r="BS28" s="173">
        <f t="shared" ref="BS28:BS33" si="70">BV28+BY28</f>
        <v>0</v>
      </c>
      <c r="BT28" s="183">
        <f t="shared" ref="BT28:BT33" si="71">BU28+BV28</f>
        <v>0</v>
      </c>
      <c r="BU28" s="184"/>
      <c r="BV28" s="184"/>
      <c r="BW28" s="184">
        <f t="shared" ref="BW28:BW33" si="72">BX28+BY28</f>
        <v>0</v>
      </c>
      <c r="BX28" s="184"/>
      <c r="BY28" s="184"/>
      <c r="BZ28" s="121">
        <f t="shared" ref="BZ28:BZ33" si="73">CA28+CB28</f>
        <v>0</v>
      </c>
      <c r="CA28" s="173"/>
      <c r="CB28" s="173"/>
      <c r="CC28" s="173">
        <f t="shared" ref="CC28:CC33" si="74">CD28+CE28</f>
        <v>4</v>
      </c>
      <c r="CD28" s="173">
        <v>2</v>
      </c>
      <c r="CE28" s="173">
        <v>2</v>
      </c>
      <c r="CF28" s="121">
        <f t="shared" ref="CF28:CF33" si="75">CG28+CH28</f>
        <v>1</v>
      </c>
      <c r="CG28" s="173"/>
      <c r="CH28" s="173">
        <v>1</v>
      </c>
    </row>
    <row r="29" spans="1:86" s="149" customFormat="1" ht="12" customHeight="1">
      <c r="A29" s="182" t="s">
        <v>40</v>
      </c>
      <c r="B29" s="172" t="s">
        <v>24</v>
      </c>
      <c r="C29" s="49">
        <f t="shared" si="44"/>
        <v>1830</v>
      </c>
      <c r="D29" s="49">
        <v>888</v>
      </c>
      <c r="E29" s="49">
        <v>942</v>
      </c>
      <c r="F29" s="49">
        <f t="shared" si="45"/>
        <v>1575</v>
      </c>
      <c r="G29" s="49">
        <v>767</v>
      </c>
      <c r="H29" s="49">
        <v>808</v>
      </c>
      <c r="I29" s="50">
        <f t="shared" si="46"/>
        <v>1829</v>
      </c>
      <c r="J29" s="50">
        <f t="shared" si="47"/>
        <v>888</v>
      </c>
      <c r="K29" s="50">
        <f t="shared" si="48"/>
        <v>941</v>
      </c>
      <c r="L29" s="49">
        <f t="shared" si="49"/>
        <v>54</v>
      </c>
      <c r="M29" s="49">
        <v>32</v>
      </c>
      <c r="N29" s="49">
        <v>22</v>
      </c>
      <c r="O29" s="49">
        <f t="shared" si="50"/>
        <v>110</v>
      </c>
      <c r="P29" s="49">
        <v>59</v>
      </c>
      <c r="Q29" s="49">
        <v>51</v>
      </c>
      <c r="R29" s="49">
        <f t="shared" si="51"/>
        <v>142</v>
      </c>
      <c r="S29" s="49">
        <v>84</v>
      </c>
      <c r="T29" s="49">
        <v>58</v>
      </c>
      <c r="U29" s="49">
        <f t="shared" si="52"/>
        <v>127</v>
      </c>
      <c r="V29" s="49">
        <v>69</v>
      </c>
      <c r="W29" s="185">
        <v>58</v>
      </c>
      <c r="X29" s="182" t="s">
        <v>40</v>
      </c>
      <c r="Y29" s="172" t="s">
        <v>24</v>
      </c>
      <c r="Z29" s="173">
        <f t="shared" si="53"/>
        <v>175</v>
      </c>
      <c r="AA29" s="173">
        <v>85</v>
      </c>
      <c r="AB29" s="173">
        <v>90</v>
      </c>
      <c r="AC29" s="173">
        <f t="shared" si="54"/>
        <v>182</v>
      </c>
      <c r="AD29" s="173">
        <v>90</v>
      </c>
      <c r="AE29" s="173">
        <v>92</v>
      </c>
      <c r="AF29" s="173">
        <f t="shared" si="55"/>
        <v>203</v>
      </c>
      <c r="AG29" s="173">
        <v>100</v>
      </c>
      <c r="AH29" s="173">
        <v>103</v>
      </c>
      <c r="AI29" s="173">
        <f t="shared" si="56"/>
        <v>225</v>
      </c>
      <c r="AJ29" s="173">
        <v>104</v>
      </c>
      <c r="AK29" s="173">
        <v>121</v>
      </c>
      <c r="AL29" s="173">
        <f t="shared" si="57"/>
        <v>229</v>
      </c>
      <c r="AM29" s="173">
        <v>130</v>
      </c>
      <c r="AN29" s="173">
        <v>99</v>
      </c>
      <c r="AO29" s="173">
        <f t="shared" si="58"/>
        <v>150</v>
      </c>
      <c r="AP29" s="173">
        <v>58</v>
      </c>
      <c r="AQ29" s="173">
        <v>92</v>
      </c>
      <c r="AR29" s="173">
        <f t="shared" si="59"/>
        <v>156</v>
      </c>
      <c r="AS29" s="173">
        <v>55</v>
      </c>
      <c r="AT29" s="173">
        <v>101</v>
      </c>
      <c r="AU29" s="173">
        <f t="shared" si="60"/>
        <v>76</v>
      </c>
      <c r="AV29" s="173">
        <v>22</v>
      </c>
      <c r="AW29" s="173">
        <v>54</v>
      </c>
      <c r="AX29" s="46" t="s">
        <v>40</v>
      </c>
      <c r="AY29" s="173" t="s">
        <v>24</v>
      </c>
      <c r="AZ29" s="173">
        <f t="shared" si="61"/>
        <v>1574</v>
      </c>
      <c r="BA29" s="173">
        <v>767</v>
      </c>
      <c r="BB29" s="173">
        <v>807</v>
      </c>
      <c r="BC29" s="173">
        <f t="shared" si="62"/>
        <v>4</v>
      </c>
      <c r="BD29" s="173">
        <f t="shared" si="63"/>
        <v>1</v>
      </c>
      <c r="BE29" s="173">
        <f t="shared" si="64"/>
        <v>3</v>
      </c>
      <c r="BF29" s="173">
        <f t="shared" si="65"/>
        <v>0</v>
      </c>
      <c r="BG29" s="173"/>
      <c r="BH29" s="173"/>
      <c r="BI29" s="173">
        <f t="shared" si="66"/>
        <v>0</v>
      </c>
      <c r="BJ29" s="173"/>
      <c r="BK29" s="173"/>
      <c r="BL29" s="121">
        <f t="shared" si="67"/>
        <v>0</v>
      </c>
      <c r="BM29" s="173"/>
      <c r="BN29" s="173"/>
      <c r="BO29" s="46" t="s">
        <v>40</v>
      </c>
      <c r="BP29" s="173" t="s">
        <v>24</v>
      </c>
      <c r="BQ29" s="173">
        <f t="shared" si="68"/>
        <v>1</v>
      </c>
      <c r="BR29" s="173">
        <f t="shared" si="69"/>
        <v>1</v>
      </c>
      <c r="BS29" s="173">
        <f t="shared" si="70"/>
        <v>0</v>
      </c>
      <c r="BT29" s="183">
        <f t="shared" si="71"/>
        <v>1</v>
      </c>
      <c r="BU29" s="184">
        <v>1</v>
      </c>
      <c r="BV29" s="184"/>
      <c r="BW29" s="184">
        <f t="shared" si="72"/>
        <v>0</v>
      </c>
      <c r="BX29" s="184"/>
      <c r="BY29" s="184"/>
      <c r="BZ29" s="121">
        <f t="shared" si="73"/>
        <v>0</v>
      </c>
      <c r="CA29" s="173"/>
      <c r="CB29" s="173"/>
      <c r="CC29" s="173">
        <f t="shared" si="74"/>
        <v>3</v>
      </c>
      <c r="CD29" s="173"/>
      <c r="CE29" s="173">
        <v>3</v>
      </c>
      <c r="CF29" s="121">
        <f t="shared" si="75"/>
        <v>0</v>
      </c>
      <c r="CG29" s="173"/>
      <c r="CH29" s="173"/>
    </row>
    <row r="30" spans="1:86" s="149" customFormat="1" ht="12" customHeight="1">
      <c r="A30" s="182" t="s">
        <v>41</v>
      </c>
      <c r="B30" s="172" t="s">
        <v>25</v>
      </c>
      <c r="C30" s="49">
        <f t="shared" si="44"/>
        <v>1924</v>
      </c>
      <c r="D30" s="49">
        <v>927</v>
      </c>
      <c r="E30" s="49">
        <v>997</v>
      </c>
      <c r="F30" s="49">
        <f t="shared" si="45"/>
        <v>1649</v>
      </c>
      <c r="G30" s="49">
        <v>792</v>
      </c>
      <c r="H30" s="49">
        <v>857</v>
      </c>
      <c r="I30" s="50">
        <f t="shared" si="46"/>
        <v>1924</v>
      </c>
      <c r="J30" s="50">
        <f t="shared" si="47"/>
        <v>927</v>
      </c>
      <c r="K30" s="50">
        <f t="shared" si="48"/>
        <v>997</v>
      </c>
      <c r="L30" s="49">
        <f t="shared" si="49"/>
        <v>84</v>
      </c>
      <c r="M30" s="49">
        <v>39</v>
      </c>
      <c r="N30" s="49">
        <v>45</v>
      </c>
      <c r="O30" s="49">
        <f t="shared" si="50"/>
        <v>107</v>
      </c>
      <c r="P30" s="49">
        <v>62</v>
      </c>
      <c r="Q30" s="49">
        <v>45</v>
      </c>
      <c r="R30" s="49">
        <f t="shared" si="51"/>
        <v>136</v>
      </c>
      <c r="S30" s="49">
        <v>73</v>
      </c>
      <c r="T30" s="49">
        <v>63</v>
      </c>
      <c r="U30" s="49">
        <f t="shared" si="52"/>
        <v>120</v>
      </c>
      <c r="V30" s="49">
        <v>62</v>
      </c>
      <c r="W30" s="185">
        <v>58</v>
      </c>
      <c r="X30" s="182" t="s">
        <v>41</v>
      </c>
      <c r="Y30" s="172" t="s">
        <v>25</v>
      </c>
      <c r="Z30" s="173">
        <f t="shared" si="53"/>
        <v>167</v>
      </c>
      <c r="AA30" s="173">
        <v>86</v>
      </c>
      <c r="AB30" s="173">
        <v>81</v>
      </c>
      <c r="AC30" s="173">
        <f t="shared" si="54"/>
        <v>201</v>
      </c>
      <c r="AD30" s="173">
        <v>106</v>
      </c>
      <c r="AE30" s="173">
        <v>95</v>
      </c>
      <c r="AF30" s="173">
        <f t="shared" si="55"/>
        <v>180</v>
      </c>
      <c r="AG30" s="173">
        <v>99</v>
      </c>
      <c r="AH30" s="173">
        <v>81</v>
      </c>
      <c r="AI30" s="173">
        <f t="shared" si="56"/>
        <v>193</v>
      </c>
      <c r="AJ30" s="173">
        <v>88</v>
      </c>
      <c r="AK30" s="173">
        <v>105</v>
      </c>
      <c r="AL30" s="173">
        <f t="shared" si="57"/>
        <v>181</v>
      </c>
      <c r="AM30" s="173">
        <v>99</v>
      </c>
      <c r="AN30" s="173">
        <v>82</v>
      </c>
      <c r="AO30" s="173">
        <f t="shared" si="58"/>
        <v>179</v>
      </c>
      <c r="AP30" s="173">
        <v>72</v>
      </c>
      <c r="AQ30" s="173">
        <v>107</v>
      </c>
      <c r="AR30" s="173">
        <f t="shared" si="59"/>
        <v>185</v>
      </c>
      <c r="AS30" s="173">
        <v>71</v>
      </c>
      <c r="AT30" s="173">
        <v>114</v>
      </c>
      <c r="AU30" s="173">
        <f t="shared" si="60"/>
        <v>191</v>
      </c>
      <c r="AV30" s="173">
        <v>70</v>
      </c>
      <c r="AW30" s="173">
        <v>121</v>
      </c>
      <c r="AX30" s="46" t="s">
        <v>41</v>
      </c>
      <c r="AY30" s="173" t="s">
        <v>25</v>
      </c>
      <c r="AZ30" s="173">
        <f t="shared" si="61"/>
        <v>1649</v>
      </c>
      <c r="BA30" s="173">
        <v>792</v>
      </c>
      <c r="BB30" s="173">
        <v>857</v>
      </c>
      <c r="BC30" s="173">
        <f t="shared" si="62"/>
        <v>3</v>
      </c>
      <c r="BD30" s="173">
        <f t="shared" si="63"/>
        <v>1</v>
      </c>
      <c r="BE30" s="173">
        <f t="shared" si="64"/>
        <v>2</v>
      </c>
      <c r="BF30" s="173">
        <f t="shared" si="65"/>
        <v>0</v>
      </c>
      <c r="BG30" s="173"/>
      <c r="BH30" s="173"/>
      <c r="BI30" s="173">
        <f t="shared" si="66"/>
        <v>0</v>
      </c>
      <c r="BJ30" s="173"/>
      <c r="BK30" s="173"/>
      <c r="BL30" s="121">
        <f t="shared" si="67"/>
        <v>0</v>
      </c>
      <c r="BM30" s="173"/>
      <c r="BN30" s="173"/>
      <c r="BO30" s="46" t="s">
        <v>41</v>
      </c>
      <c r="BP30" s="173" t="s">
        <v>25</v>
      </c>
      <c r="BQ30" s="173">
        <f t="shared" si="68"/>
        <v>0</v>
      </c>
      <c r="BR30" s="173">
        <f t="shared" si="69"/>
        <v>0</v>
      </c>
      <c r="BS30" s="173">
        <f t="shared" si="70"/>
        <v>0</v>
      </c>
      <c r="BT30" s="183">
        <f t="shared" si="71"/>
        <v>0</v>
      </c>
      <c r="BU30" s="184"/>
      <c r="BV30" s="184"/>
      <c r="BW30" s="184">
        <f t="shared" si="72"/>
        <v>0</v>
      </c>
      <c r="BX30" s="184"/>
      <c r="BY30" s="184"/>
      <c r="BZ30" s="121">
        <f t="shared" si="73"/>
        <v>0</v>
      </c>
      <c r="CA30" s="173"/>
      <c r="CB30" s="173"/>
      <c r="CC30" s="173">
        <f t="shared" si="74"/>
        <v>2</v>
      </c>
      <c r="CD30" s="173">
        <v>1</v>
      </c>
      <c r="CE30" s="173">
        <v>1</v>
      </c>
      <c r="CF30" s="121">
        <f t="shared" si="75"/>
        <v>1</v>
      </c>
      <c r="CG30" s="173"/>
      <c r="CH30" s="173">
        <v>1</v>
      </c>
    </row>
    <row r="31" spans="1:86" s="149" customFormat="1" ht="12" customHeight="1">
      <c r="A31" s="182" t="s">
        <v>42</v>
      </c>
      <c r="B31" s="172" t="s">
        <v>26</v>
      </c>
      <c r="C31" s="49">
        <f t="shared" si="44"/>
        <v>99</v>
      </c>
      <c r="D31" s="49">
        <v>49</v>
      </c>
      <c r="E31" s="49">
        <v>50</v>
      </c>
      <c r="F31" s="49">
        <f t="shared" si="45"/>
        <v>68</v>
      </c>
      <c r="G31" s="49">
        <v>35</v>
      </c>
      <c r="H31" s="49">
        <v>33</v>
      </c>
      <c r="I31" s="50">
        <f t="shared" si="46"/>
        <v>99</v>
      </c>
      <c r="J31" s="50">
        <f t="shared" si="47"/>
        <v>49</v>
      </c>
      <c r="K31" s="50">
        <f t="shared" si="48"/>
        <v>50</v>
      </c>
      <c r="L31" s="49">
        <f t="shared" si="49"/>
        <v>4</v>
      </c>
      <c r="M31" s="49">
        <v>3</v>
      </c>
      <c r="N31" s="49">
        <v>1</v>
      </c>
      <c r="O31" s="49">
        <f t="shared" si="50"/>
        <v>4</v>
      </c>
      <c r="P31" s="49">
        <v>3</v>
      </c>
      <c r="Q31" s="49">
        <v>1</v>
      </c>
      <c r="R31" s="49">
        <f t="shared" si="51"/>
        <v>3</v>
      </c>
      <c r="S31" s="49">
        <v>1</v>
      </c>
      <c r="T31" s="49">
        <v>2</v>
      </c>
      <c r="U31" s="49">
        <f t="shared" si="52"/>
        <v>9</v>
      </c>
      <c r="V31" s="49">
        <v>5</v>
      </c>
      <c r="W31" s="185">
        <v>4</v>
      </c>
      <c r="X31" s="182" t="s">
        <v>42</v>
      </c>
      <c r="Y31" s="172" t="s">
        <v>26</v>
      </c>
      <c r="Z31" s="173">
        <f t="shared" si="53"/>
        <v>6</v>
      </c>
      <c r="AA31" s="173">
        <v>5</v>
      </c>
      <c r="AB31" s="173">
        <v>1</v>
      </c>
      <c r="AC31" s="173">
        <f t="shared" si="54"/>
        <v>4</v>
      </c>
      <c r="AD31" s="173">
        <v>1</v>
      </c>
      <c r="AE31" s="173">
        <v>3</v>
      </c>
      <c r="AF31" s="173">
        <f t="shared" si="55"/>
        <v>14</v>
      </c>
      <c r="AG31" s="173">
        <v>6</v>
      </c>
      <c r="AH31" s="173">
        <v>8</v>
      </c>
      <c r="AI31" s="173">
        <f t="shared" si="56"/>
        <v>11</v>
      </c>
      <c r="AJ31" s="173">
        <v>4</v>
      </c>
      <c r="AK31" s="173">
        <v>7</v>
      </c>
      <c r="AL31" s="173">
        <f t="shared" si="57"/>
        <v>14</v>
      </c>
      <c r="AM31" s="173">
        <v>8</v>
      </c>
      <c r="AN31" s="173">
        <v>6</v>
      </c>
      <c r="AO31" s="173">
        <f t="shared" si="58"/>
        <v>8</v>
      </c>
      <c r="AP31" s="173">
        <v>3</v>
      </c>
      <c r="AQ31" s="173">
        <v>5</v>
      </c>
      <c r="AR31" s="173">
        <f t="shared" si="59"/>
        <v>7</v>
      </c>
      <c r="AS31" s="173">
        <v>2</v>
      </c>
      <c r="AT31" s="173">
        <v>5</v>
      </c>
      <c r="AU31" s="173">
        <f t="shared" si="60"/>
        <v>15</v>
      </c>
      <c r="AV31" s="173">
        <v>8</v>
      </c>
      <c r="AW31" s="173">
        <v>7</v>
      </c>
      <c r="AX31" s="46" t="s">
        <v>42</v>
      </c>
      <c r="AY31" s="173" t="s">
        <v>26</v>
      </c>
      <c r="AZ31" s="173">
        <f t="shared" si="61"/>
        <v>68</v>
      </c>
      <c r="BA31" s="173">
        <v>35</v>
      </c>
      <c r="BB31" s="173">
        <v>33</v>
      </c>
      <c r="BC31" s="173">
        <f t="shared" si="62"/>
        <v>0</v>
      </c>
      <c r="BD31" s="173">
        <f t="shared" si="63"/>
        <v>0</v>
      </c>
      <c r="BE31" s="173">
        <f t="shared" si="64"/>
        <v>0</v>
      </c>
      <c r="BF31" s="173">
        <f t="shared" si="65"/>
        <v>0</v>
      </c>
      <c r="BG31" s="173"/>
      <c r="BH31" s="173"/>
      <c r="BI31" s="173">
        <f t="shared" si="66"/>
        <v>0</v>
      </c>
      <c r="BJ31" s="173"/>
      <c r="BK31" s="173"/>
      <c r="BL31" s="121">
        <f t="shared" si="67"/>
        <v>0</v>
      </c>
      <c r="BM31" s="173"/>
      <c r="BN31" s="173"/>
      <c r="BO31" s="46" t="s">
        <v>42</v>
      </c>
      <c r="BP31" s="173" t="s">
        <v>26</v>
      </c>
      <c r="BQ31" s="173">
        <f t="shared" si="68"/>
        <v>0</v>
      </c>
      <c r="BR31" s="173">
        <f t="shared" si="69"/>
        <v>0</v>
      </c>
      <c r="BS31" s="173">
        <f t="shared" si="70"/>
        <v>0</v>
      </c>
      <c r="BT31" s="183">
        <f t="shared" si="71"/>
        <v>0</v>
      </c>
      <c r="BU31" s="184"/>
      <c r="BV31" s="184"/>
      <c r="BW31" s="184">
        <f t="shared" si="72"/>
        <v>0</v>
      </c>
      <c r="BX31" s="184"/>
      <c r="BY31" s="184"/>
      <c r="BZ31" s="121">
        <f t="shared" si="73"/>
        <v>0</v>
      </c>
      <c r="CA31" s="173"/>
      <c r="CB31" s="173"/>
      <c r="CC31" s="173">
        <f t="shared" si="74"/>
        <v>0</v>
      </c>
      <c r="CD31" s="173"/>
      <c r="CE31" s="173"/>
      <c r="CF31" s="121">
        <f t="shared" si="75"/>
        <v>0</v>
      </c>
      <c r="CG31" s="173"/>
      <c r="CH31" s="173"/>
    </row>
    <row r="32" spans="1:86" s="149" customFormat="1" ht="12" customHeight="1">
      <c r="A32" s="182" t="s">
        <v>43</v>
      </c>
      <c r="B32" s="172" t="s">
        <v>27</v>
      </c>
      <c r="C32" s="49">
        <f t="shared" si="44"/>
        <v>2098</v>
      </c>
      <c r="D32" s="49">
        <v>966</v>
      </c>
      <c r="E32" s="49">
        <v>1132</v>
      </c>
      <c r="F32" s="49">
        <f t="shared" si="45"/>
        <v>1700</v>
      </c>
      <c r="G32" s="49">
        <v>776</v>
      </c>
      <c r="H32" s="49">
        <v>924</v>
      </c>
      <c r="I32" s="50">
        <f t="shared" si="46"/>
        <v>2095</v>
      </c>
      <c r="J32" s="50">
        <f t="shared" si="47"/>
        <v>965</v>
      </c>
      <c r="K32" s="50">
        <f t="shared" si="48"/>
        <v>1130</v>
      </c>
      <c r="L32" s="49">
        <f t="shared" si="49"/>
        <v>63</v>
      </c>
      <c r="M32" s="49">
        <v>33</v>
      </c>
      <c r="N32" s="49">
        <v>30</v>
      </c>
      <c r="O32" s="49">
        <f t="shared" si="50"/>
        <v>108</v>
      </c>
      <c r="P32" s="49">
        <v>59</v>
      </c>
      <c r="Q32" s="49">
        <v>49</v>
      </c>
      <c r="R32" s="49">
        <f t="shared" si="51"/>
        <v>155</v>
      </c>
      <c r="S32" s="49">
        <v>84</v>
      </c>
      <c r="T32" s="49">
        <v>71</v>
      </c>
      <c r="U32" s="49">
        <f t="shared" si="52"/>
        <v>182</v>
      </c>
      <c r="V32" s="49">
        <v>83</v>
      </c>
      <c r="W32" s="185">
        <v>99</v>
      </c>
      <c r="X32" s="182" t="s">
        <v>43</v>
      </c>
      <c r="Y32" s="172" t="s">
        <v>27</v>
      </c>
      <c r="Z32" s="173">
        <f t="shared" si="53"/>
        <v>192</v>
      </c>
      <c r="AA32" s="173">
        <v>104</v>
      </c>
      <c r="AB32" s="173">
        <v>88</v>
      </c>
      <c r="AC32" s="173">
        <f t="shared" si="54"/>
        <v>178</v>
      </c>
      <c r="AD32" s="173">
        <v>79</v>
      </c>
      <c r="AE32" s="173">
        <v>99</v>
      </c>
      <c r="AF32" s="173">
        <f t="shared" si="55"/>
        <v>204</v>
      </c>
      <c r="AG32" s="173">
        <v>99</v>
      </c>
      <c r="AH32" s="173">
        <v>105</v>
      </c>
      <c r="AI32" s="173">
        <f t="shared" si="56"/>
        <v>253</v>
      </c>
      <c r="AJ32" s="173">
        <v>122</v>
      </c>
      <c r="AK32" s="173">
        <v>131</v>
      </c>
      <c r="AL32" s="173">
        <f t="shared" si="57"/>
        <v>220</v>
      </c>
      <c r="AM32" s="173">
        <v>103</v>
      </c>
      <c r="AN32" s="173">
        <v>117</v>
      </c>
      <c r="AO32" s="173">
        <f t="shared" si="58"/>
        <v>172</v>
      </c>
      <c r="AP32" s="173">
        <v>67</v>
      </c>
      <c r="AQ32" s="173">
        <v>105</v>
      </c>
      <c r="AR32" s="173">
        <f t="shared" si="59"/>
        <v>197</v>
      </c>
      <c r="AS32" s="173">
        <v>78</v>
      </c>
      <c r="AT32" s="173">
        <v>119</v>
      </c>
      <c r="AU32" s="173">
        <f t="shared" si="60"/>
        <v>171</v>
      </c>
      <c r="AV32" s="173">
        <v>54</v>
      </c>
      <c r="AW32" s="173">
        <v>117</v>
      </c>
      <c r="AX32" s="46" t="s">
        <v>43</v>
      </c>
      <c r="AY32" s="173" t="s">
        <v>27</v>
      </c>
      <c r="AZ32" s="173">
        <f t="shared" si="61"/>
        <v>1695</v>
      </c>
      <c r="BA32" s="173">
        <v>774</v>
      </c>
      <c r="BB32" s="173">
        <v>921</v>
      </c>
      <c r="BC32" s="173">
        <f t="shared" si="62"/>
        <v>14</v>
      </c>
      <c r="BD32" s="173">
        <f t="shared" si="63"/>
        <v>4</v>
      </c>
      <c r="BE32" s="173">
        <f t="shared" si="64"/>
        <v>10</v>
      </c>
      <c r="BF32" s="173">
        <f t="shared" si="65"/>
        <v>2</v>
      </c>
      <c r="BG32" s="173"/>
      <c r="BH32" s="173">
        <v>2</v>
      </c>
      <c r="BI32" s="173">
        <f t="shared" si="66"/>
        <v>0</v>
      </c>
      <c r="BJ32" s="173"/>
      <c r="BK32" s="173"/>
      <c r="BL32" s="121">
        <f t="shared" si="67"/>
        <v>1</v>
      </c>
      <c r="BM32" s="173">
        <v>1</v>
      </c>
      <c r="BN32" s="173"/>
      <c r="BO32" s="46" t="s">
        <v>43</v>
      </c>
      <c r="BP32" s="173" t="s">
        <v>27</v>
      </c>
      <c r="BQ32" s="173">
        <f t="shared" si="68"/>
        <v>4</v>
      </c>
      <c r="BR32" s="173">
        <f t="shared" si="69"/>
        <v>1</v>
      </c>
      <c r="BS32" s="173">
        <f t="shared" si="70"/>
        <v>3</v>
      </c>
      <c r="BT32" s="183">
        <f t="shared" si="71"/>
        <v>3</v>
      </c>
      <c r="BU32" s="184">
        <v>1</v>
      </c>
      <c r="BV32" s="184">
        <v>2</v>
      </c>
      <c r="BW32" s="184">
        <f t="shared" si="72"/>
        <v>1</v>
      </c>
      <c r="BX32" s="184"/>
      <c r="BY32" s="184">
        <v>1</v>
      </c>
      <c r="BZ32" s="121">
        <f t="shared" si="73"/>
        <v>0</v>
      </c>
      <c r="CA32" s="173"/>
      <c r="CB32" s="173"/>
      <c r="CC32" s="173">
        <f t="shared" si="74"/>
        <v>4</v>
      </c>
      <c r="CD32" s="173">
        <v>1</v>
      </c>
      <c r="CE32" s="173">
        <v>3</v>
      </c>
      <c r="CF32" s="121">
        <f t="shared" si="75"/>
        <v>3</v>
      </c>
      <c r="CG32" s="173">
        <v>1</v>
      </c>
      <c r="CH32" s="173">
        <v>2</v>
      </c>
    </row>
    <row r="33" spans="1:86" s="149" customFormat="1" ht="12" customHeight="1">
      <c r="A33" s="182" t="s">
        <v>44</v>
      </c>
      <c r="B33" s="172" t="s">
        <v>28</v>
      </c>
      <c r="C33" s="49">
        <f t="shared" si="44"/>
        <v>3731</v>
      </c>
      <c r="D33" s="49">
        <v>1752</v>
      </c>
      <c r="E33" s="49">
        <v>1979</v>
      </c>
      <c r="F33" s="49">
        <f t="shared" si="45"/>
        <v>3120</v>
      </c>
      <c r="G33" s="49">
        <v>1456</v>
      </c>
      <c r="H33" s="49">
        <v>1664</v>
      </c>
      <c r="I33" s="50">
        <f t="shared" si="46"/>
        <v>3729</v>
      </c>
      <c r="J33" s="50">
        <f t="shared" si="47"/>
        <v>1751</v>
      </c>
      <c r="K33" s="50">
        <f t="shared" si="48"/>
        <v>1978</v>
      </c>
      <c r="L33" s="49">
        <f t="shared" si="49"/>
        <v>142</v>
      </c>
      <c r="M33" s="49">
        <v>76</v>
      </c>
      <c r="N33" s="49">
        <v>66</v>
      </c>
      <c r="O33" s="49">
        <f t="shared" si="50"/>
        <v>205</v>
      </c>
      <c r="P33" s="49">
        <v>100</v>
      </c>
      <c r="Q33" s="49">
        <v>105</v>
      </c>
      <c r="R33" s="49">
        <f t="shared" si="51"/>
        <v>303</v>
      </c>
      <c r="S33" s="49">
        <v>145</v>
      </c>
      <c r="T33" s="49">
        <v>158</v>
      </c>
      <c r="U33" s="49">
        <f t="shared" si="52"/>
        <v>255</v>
      </c>
      <c r="V33" s="49">
        <v>131</v>
      </c>
      <c r="W33" s="185">
        <v>124</v>
      </c>
      <c r="X33" s="182" t="s">
        <v>44</v>
      </c>
      <c r="Y33" s="172" t="s">
        <v>28</v>
      </c>
      <c r="Z33" s="173">
        <f t="shared" si="53"/>
        <v>360</v>
      </c>
      <c r="AA33" s="173">
        <v>165</v>
      </c>
      <c r="AB33" s="173">
        <v>195</v>
      </c>
      <c r="AC33" s="173">
        <f t="shared" si="54"/>
        <v>403</v>
      </c>
      <c r="AD33" s="173">
        <v>198</v>
      </c>
      <c r="AE33" s="173">
        <v>205</v>
      </c>
      <c r="AF33" s="173">
        <f t="shared" si="55"/>
        <v>369</v>
      </c>
      <c r="AG33" s="173">
        <v>179</v>
      </c>
      <c r="AH33" s="173">
        <v>190</v>
      </c>
      <c r="AI33" s="173">
        <f t="shared" si="56"/>
        <v>419</v>
      </c>
      <c r="AJ33" s="173">
        <v>205</v>
      </c>
      <c r="AK33" s="173">
        <v>214</v>
      </c>
      <c r="AL33" s="173">
        <f t="shared" si="57"/>
        <v>387</v>
      </c>
      <c r="AM33" s="173">
        <v>183</v>
      </c>
      <c r="AN33" s="173">
        <v>204</v>
      </c>
      <c r="AO33" s="173">
        <f t="shared" si="58"/>
        <v>322</v>
      </c>
      <c r="AP33" s="173">
        <v>130</v>
      </c>
      <c r="AQ33" s="173">
        <v>192</v>
      </c>
      <c r="AR33" s="173">
        <f t="shared" si="59"/>
        <v>300</v>
      </c>
      <c r="AS33" s="173">
        <v>134</v>
      </c>
      <c r="AT33" s="173">
        <v>166</v>
      </c>
      <c r="AU33" s="173">
        <f t="shared" si="60"/>
        <v>264</v>
      </c>
      <c r="AV33" s="173">
        <v>105</v>
      </c>
      <c r="AW33" s="173">
        <v>159</v>
      </c>
      <c r="AX33" s="46" t="s">
        <v>44</v>
      </c>
      <c r="AY33" s="173" t="s">
        <v>28</v>
      </c>
      <c r="AZ33" s="173">
        <f t="shared" si="61"/>
        <v>3114</v>
      </c>
      <c r="BA33" s="173">
        <v>1455</v>
      </c>
      <c r="BB33" s="173">
        <v>1659</v>
      </c>
      <c r="BC33" s="173">
        <f t="shared" si="62"/>
        <v>30</v>
      </c>
      <c r="BD33" s="173">
        <f t="shared" si="63"/>
        <v>18</v>
      </c>
      <c r="BE33" s="173">
        <f t="shared" si="64"/>
        <v>12</v>
      </c>
      <c r="BF33" s="173">
        <f t="shared" si="65"/>
        <v>5</v>
      </c>
      <c r="BG33" s="173">
        <v>3</v>
      </c>
      <c r="BH33" s="173">
        <v>2</v>
      </c>
      <c r="BI33" s="173">
        <f t="shared" si="66"/>
        <v>6</v>
      </c>
      <c r="BJ33" s="173">
        <v>5</v>
      </c>
      <c r="BK33" s="173">
        <v>1</v>
      </c>
      <c r="BL33" s="121">
        <f t="shared" si="67"/>
        <v>3</v>
      </c>
      <c r="BM33" s="173">
        <v>3</v>
      </c>
      <c r="BN33" s="173"/>
      <c r="BO33" s="46" t="s">
        <v>44</v>
      </c>
      <c r="BP33" s="173" t="s">
        <v>28</v>
      </c>
      <c r="BQ33" s="173">
        <f t="shared" si="68"/>
        <v>0</v>
      </c>
      <c r="BR33" s="173">
        <f t="shared" si="69"/>
        <v>0</v>
      </c>
      <c r="BS33" s="173">
        <f t="shared" si="70"/>
        <v>0</v>
      </c>
      <c r="BT33" s="183">
        <f t="shared" si="71"/>
        <v>0</v>
      </c>
      <c r="BU33" s="184"/>
      <c r="BV33" s="184"/>
      <c r="BW33" s="184">
        <f t="shared" si="72"/>
        <v>0</v>
      </c>
      <c r="BX33" s="184"/>
      <c r="BY33" s="184"/>
      <c r="BZ33" s="121">
        <f t="shared" si="73"/>
        <v>0</v>
      </c>
      <c r="CA33" s="173"/>
      <c r="CB33" s="173"/>
      <c r="CC33" s="173">
        <f t="shared" si="74"/>
        <v>6</v>
      </c>
      <c r="CD33" s="173">
        <v>3</v>
      </c>
      <c r="CE33" s="173">
        <v>3</v>
      </c>
      <c r="CF33" s="121">
        <f t="shared" si="75"/>
        <v>10</v>
      </c>
      <c r="CG33" s="173">
        <v>4</v>
      </c>
      <c r="CH33" s="173">
        <v>6</v>
      </c>
    </row>
    <row r="34" spans="1:86" s="149" customFormat="1" ht="12" customHeight="1">
      <c r="A34" s="174" t="s">
        <v>45</v>
      </c>
      <c r="B34" s="175" t="s">
        <v>29</v>
      </c>
      <c r="C34" s="176">
        <f t="shared" ref="C34:W34" si="76">SUM(C35:C41)</f>
        <v>7602</v>
      </c>
      <c r="D34" s="177">
        <f t="shared" si="76"/>
        <v>3807</v>
      </c>
      <c r="E34" s="177">
        <f t="shared" si="76"/>
        <v>3795</v>
      </c>
      <c r="F34" s="177">
        <f t="shared" si="76"/>
        <v>4867</v>
      </c>
      <c r="G34" s="177">
        <f t="shared" si="76"/>
        <v>2396</v>
      </c>
      <c r="H34" s="177">
        <f t="shared" si="76"/>
        <v>2471</v>
      </c>
      <c r="I34" s="177">
        <f t="shared" si="76"/>
        <v>7504</v>
      </c>
      <c r="J34" s="177">
        <f t="shared" si="76"/>
        <v>3748</v>
      </c>
      <c r="K34" s="177">
        <f t="shared" si="76"/>
        <v>3756</v>
      </c>
      <c r="L34" s="177">
        <f t="shared" si="76"/>
        <v>347</v>
      </c>
      <c r="M34" s="177">
        <f t="shared" si="76"/>
        <v>194</v>
      </c>
      <c r="N34" s="177">
        <f t="shared" si="76"/>
        <v>153</v>
      </c>
      <c r="O34" s="177">
        <f t="shared" si="76"/>
        <v>435</v>
      </c>
      <c r="P34" s="177">
        <f t="shared" si="76"/>
        <v>229</v>
      </c>
      <c r="Q34" s="177">
        <f t="shared" si="76"/>
        <v>206</v>
      </c>
      <c r="R34" s="177">
        <f t="shared" si="76"/>
        <v>538</v>
      </c>
      <c r="S34" s="177">
        <f t="shared" si="76"/>
        <v>300</v>
      </c>
      <c r="T34" s="177">
        <f t="shared" si="76"/>
        <v>238</v>
      </c>
      <c r="U34" s="177">
        <f t="shared" si="76"/>
        <v>546</v>
      </c>
      <c r="V34" s="177">
        <f t="shared" si="76"/>
        <v>291</v>
      </c>
      <c r="W34" s="177">
        <f t="shared" si="76"/>
        <v>255</v>
      </c>
      <c r="X34" s="174" t="s">
        <v>45</v>
      </c>
      <c r="Y34" s="178" t="s">
        <v>29</v>
      </c>
      <c r="Z34" s="179">
        <f t="shared" ref="Z34:AW34" si="77">Z35+Z36+Z37+Z38+Z39+Z40+Z41</f>
        <v>675</v>
      </c>
      <c r="AA34" s="179">
        <f t="shared" si="77"/>
        <v>352</v>
      </c>
      <c r="AB34" s="179">
        <f t="shared" si="77"/>
        <v>323</v>
      </c>
      <c r="AC34" s="179">
        <f t="shared" si="77"/>
        <v>717</v>
      </c>
      <c r="AD34" s="179">
        <f t="shared" si="77"/>
        <v>381</v>
      </c>
      <c r="AE34" s="179">
        <f t="shared" si="77"/>
        <v>336</v>
      </c>
      <c r="AF34" s="179">
        <f t="shared" si="77"/>
        <v>735</v>
      </c>
      <c r="AG34" s="179">
        <f t="shared" si="77"/>
        <v>385</v>
      </c>
      <c r="AH34" s="179">
        <f t="shared" si="77"/>
        <v>350</v>
      </c>
      <c r="AI34" s="179">
        <f t="shared" si="77"/>
        <v>861</v>
      </c>
      <c r="AJ34" s="179">
        <f t="shared" si="77"/>
        <v>448</v>
      </c>
      <c r="AK34" s="179">
        <f t="shared" si="77"/>
        <v>413</v>
      </c>
      <c r="AL34" s="179">
        <f t="shared" si="77"/>
        <v>787</v>
      </c>
      <c r="AM34" s="179">
        <f t="shared" si="77"/>
        <v>411</v>
      </c>
      <c r="AN34" s="179">
        <f t="shared" si="77"/>
        <v>376</v>
      </c>
      <c r="AO34" s="179">
        <f t="shared" si="77"/>
        <v>619</v>
      </c>
      <c r="AP34" s="179">
        <f t="shared" si="77"/>
        <v>251</v>
      </c>
      <c r="AQ34" s="179">
        <f t="shared" si="77"/>
        <v>368</v>
      </c>
      <c r="AR34" s="179">
        <f t="shared" si="77"/>
        <v>640</v>
      </c>
      <c r="AS34" s="179">
        <f t="shared" si="77"/>
        <v>239</v>
      </c>
      <c r="AT34" s="179">
        <f t="shared" si="77"/>
        <v>401</v>
      </c>
      <c r="AU34" s="179">
        <f t="shared" si="77"/>
        <v>604</v>
      </c>
      <c r="AV34" s="179">
        <f t="shared" si="77"/>
        <v>267</v>
      </c>
      <c r="AW34" s="179">
        <f t="shared" si="77"/>
        <v>337</v>
      </c>
      <c r="AX34" s="181" t="s">
        <v>45</v>
      </c>
      <c r="AY34" s="180" t="s">
        <v>29</v>
      </c>
      <c r="AZ34" s="180">
        <f t="shared" ref="AZ34:BN34" si="78">SUM(AZ35:AZ41)</f>
        <v>4821</v>
      </c>
      <c r="BA34" s="180">
        <f t="shared" si="78"/>
        <v>2371</v>
      </c>
      <c r="BB34" s="180">
        <f t="shared" si="78"/>
        <v>2450</v>
      </c>
      <c r="BC34" s="180">
        <f t="shared" si="78"/>
        <v>27</v>
      </c>
      <c r="BD34" s="180">
        <f t="shared" si="78"/>
        <v>19</v>
      </c>
      <c r="BE34" s="180">
        <f t="shared" si="78"/>
        <v>8</v>
      </c>
      <c r="BF34" s="180">
        <f t="shared" si="78"/>
        <v>2</v>
      </c>
      <c r="BG34" s="180">
        <f t="shared" si="78"/>
        <v>2</v>
      </c>
      <c r="BH34" s="180">
        <f t="shared" si="78"/>
        <v>0</v>
      </c>
      <c r="BI34" s="180">
        <f t="shared" si="78"/>
        <v>1</v>
      </c>
      <c r="BJ34" s="180">
        <f t="shared" si="78"/>
        <v>0</v>
      </c>
      <c r="BK34" s="180">
        <f t="shared" si="78"/>
        <v>1</v>
      </c>
      <c r="BL34" s="180">
        <f t="shared" si="78"/>
        <v>3</v>
      </c>
      <c r="BM34" s="180">
        <f t="shared" si="78"/>
        <v>2</v>
      </c>
      <c r="BN34" s="180">
        <f t="shared" si="78"/>
        <v>1</v>
      </c>
      <c r="BO34" s="181" t="s">
        <v>45</v>
      </c>
      <c r="BP34" s="180" t="s">
        <v>29</v>
      </c>
      <c r="BQ34" s="180">
        <f t="shared" ref="BQ34:CH34" si="79">SUM(BQ35:BQ41)</f>
        <v>9</v>
      </c>
      <c r="BR34" s="180">
        <f t="shared" si="79"/>
        <v>6</v>
      </c>
      <c r="BS34" s="180">
        <f t="shared" si="79"/>
        <v>3</v>
      </c>
      <c r="BT34" s="180">
        <f t="shared" si="79"/>
        <v>9</v>
      </c>
      <c r="BU34" s="180">
        <f t="shared" si="79"/>
        <v>6</v>
      </c>
      <c r="BV34" s="180">
        <f t="shared" si="79"/>
        <v>3</v>
      </c>
      <c r="BW34" s="180">
        <f t="shared" si="79"/>
        <v>0</v>
      </c>
      <c r="BX34" s="180">
        <f t="shared" si="79"/>
        <v>0</v>
      </c>
      <c r="BY34" s="180">
        <f t="shared" si="79"/>
        <v>0</v>
      </c>
      <c r="BZ34" s="180">
        <f t="shared" si="79"/>
        <v>1</v>
      </c>
      <c r="CA34" s="180">
        <f t="shared" si="79"/>
        <v>1</v>
      </c>
      <c r="CB34" s="180">
        <f t="shared" si="79"/>
        <v>0</v>
      </c>
      <c r="CC34" s="180">
        <f t="shared" si="79"/>
        <v>7</v>
      </c>
      <c r="CD34" s="180">
        <f t="shared" si="79"/>
        <v>4</v>
      </c>
      <c r="CE34" s="180">
        <f t="shared" si="79"/>
        <v>3</v>
      </c>
      <c r="CF34" s="180">
        <f t="shared" si="79"/>
        <v>4</v>
      </c>
      <c r="CG34" s="180">
        <f t="shared" si="79"/>
        <v>4</v>
      </c>
      <c r="CH34" s="180">
        <f t="shared" si="79"/>
        <v>0</v>
      </c>
    </row>
    <row r="35" spans="1:86" s="149" customFormat="1" ht="12" customHeight="1">
      <c r="A35" s="182" t="s">
        <v>46</v>
      </c>
      <c r="B35" s="172" t="s">
        <v>30</v>
      </c>
      <c r="C35" s="49">
        <f t="shared" ref="C35:C41" si="80">D35+E35</f>
        <v>230</v>
      </c>
      <c r="D35" s="49">
        <v>112</v>
      </c>
      <c r="E35" s="49">
        <v>118</v>
      </c>
      <c r="F35" s="49">
        <f t="shared" ref="F35:F41" si="81">G35+H35</f>
        <v>89</v>
      </c>
      <c r="G35" s="49">
        <v>40</v>
      </c>
      <c r="H35" s="49">
        <v>49</v>
      </c>
      <c r="I35" s="50">
        <f t="shared" ref="I35:I41" si="82">J35+K35</f>
        <v>150</v>
      </c>
      <c r="J35" s="50">
        <f t="shared" ref="J35:J41" si="83">M35+P35+S35+V35+AA35+AD35+AG35+AJ35+AM35+AP35+AS35+AV35</f>
        <v>68</v>
      </c>
      <c r="K35" s="50">
        <f t="shared" ref="K35:K41" si="84">N35+Q35+T35+W35+AB35+AE35+AH35+AK35+AN35+AQ35+AT35+AW35</f>
        <v>82</v>
      </c>
      <c r="L35" s="49">
        <f t="shared" ref="L35:L41" si="85">M35+N35</f>
        <v>9</v>
      </c>
      <c r="M35" s="49">
        <v>6</v>
      </c>
      <c r="N35" s="49">
        <v>3</v>
      </c>
      <c r="O35" s="49">
        <f t="shared" ref="O35:O41" si="86">P35+Q35</f>
        <v>8</v>
      </c>
      <c r="P35" s="49">
        <v>6</v>
      </c>
      <c r="Q35" s="49">
        <v>2</v>
      </c>
      <c r="R35" s="49">
        <f t="shared" ref="R35:R41" si="87">S35+T35</f>
        <v>13</v>
      </c>
      <c r="S35" s="49">
        <v>8</v>
      </c>
      <c r="T35" s="49">
        <v>5</v>
      </c>
      <c r="U35" s="49">
        <f t="shared" ref="U35:U41" si="88">V35+W35</f>
        <v>13</v>
      </c>
      <c r="V35" s="49">
        <v>6</v>
      </c>
      <c r="W35" s="185">
        <v>7</v>
      </c>
      <c r="X35" s="182" t="s">
        <v>46</v>
      </c>
      <c r="Y35" s="172" t="s">
        <v>30</v>
      </c>
      <c r="Z35" s="173">
        <f t="shared" ref="Z35:Z41" si="89">AA35+AB35</f>
        <v>12</v>
      </c>
      <c r="AA35" s="173">
        <v>5</v>
      </c>
      <c r="AB35" s="173">
        <v>7</v>
      </c>
      <c r="AC35" s="173">
        <f t="shared" ref="AC35:AC41" si="90">AD35+AE35</f>
        <v>18</v>
      </c>
      <c r="AD35" s="173">
        <v>12</v>
      </c>
      <c r="AE35" s="173">
        <v>6</v>
      </c>
      <c r="AF35" s="173">
        <f t="shared" ref="AF35:AF41" si="91">AG35+AH35</f>
        <v>13</v>
      </c>
      <c r="AG35" s="173">
        <v>9</v>
      </c>
      <c r="AH35" s="173">
        <v>4</v>
      </c>
      <c r="AI35" s="173">
        <f t="shared" ref="AI35:AI41" si="92">AJ35+AK35</f>
        <v>6</v>
      </c>
      <c r="AJ35" s="173">
        <v>2</v>
      </c>
      <c r="AK35" s="173">
        <v>4</v>
      </c>
      <c r="AL35" s="173">
        <f t="shared" ref="AL35:AL41" si="93">AM35+AN35</f>
        <v>20</v>
      </c>
      <c r="AM35" s="173">
        <v>5</v>
      </c>
      <c r="AN35" s="173">
        <v>15</v>
      </c>
      <c r="AO35" s="173">
        <f t="shared" ref="AO35:AO41" si="94">AP35+AQ35</f>
        <v>10</v>
      </c>
      <c r="AP35" s="173">
        <v>1</v>
      </c>
      <c r="AQ35" s="173">
        <v>9</v>
      </c>
      <c r="AR35" s="173">
        <f t="shared" ref="AR35:AR41" si="95">AS35+AT35</f>
        <v>11</v>
      </c>
      <c r="AS35" s="173">
        <v>2</v>
      </c>
      <c r="AT35" s="173">
        <v>9</v>
      </c>
      <c r="AU35" s="173">
        <f t="shared" ref="AU35:AU41" si="96">AV35+AW35</f>
        <v>17</v>
      </c>
      <c r="AV35" s="173">
        <v>6</v>
      </c>
      <c r="AW35" s="173">
        <v>11</v>
      </c>
      <c r="AX35" s="46" t="s">
        <v>46</v>
      </c>
      <c r="AY35" s="173" t="s">
        <v>30</v>
      </c>
      <c r="AZ35" s="173">
        <f t="shared" ref="AZ35:AZ41" si="97">BA35+BB35</f>
        <v>57</v>
      </c>
      <c r="BA35" s="173">
        <v>24</v>
      </c>
      <c r="BB35" s="173">
        <v>33</v>
      </c>
      <c r="BC35" s="173">
        <f t="shared" ref="BC35:BC41" si="98">BD35+BE35</f>
        <v>5</v>
      </c>
      <c r="BD35" s="173">
        <f t="shared" ref="BD35:BD41" si="99">BG35+BJ35+BM35+BR35+CA35+CD35+CG35</f>
        <v>3</v>
      </c>
      <c r="BE35" s="173">
        <f t="shared" ref="BE35:BE41" si="100">BH35+BK35+BN35+BS35+CB35+CE35+CH35</f>
        <v>2</v>
      </c>
      <c r="BF35" s="173">
        <f t="shared" ref="BF35:BF41" si="101">BG35+BH35</f>
        <v>0</v>
      </c>
      <c r="BG35" s="173"/>
      <c r="BH35" s="173"/>
      <c r="BI35" s="173">
        <f t="shared" ref="BI35:BI41" si="102">BJ35+BK35</f>
        <v>0</v>
      </c>
      <c r="BJ35" s="173"/>
      <c r="BK35" s="173"/>
      <c r="BL35" s="121">
        <f t="shared" ref="BL35:BL41" si="103">BM35+BN35</f>
        <v>1</v>
      </c>
      <c r="BM35" s="173">
        <v>1</v>
      </c>
      <c r="BN35" s="173"/>
      <c r="BO35" s="46" t="s">
        <v>46</v>
      </c>
      <c r="BP35" s="173" t="s">
        <v>30</v>
      </c>
      <c r="BQ35" s="173">
        <f t="shared" ref="BQ35:BQ41" si="104">BR35+BS35</f>
        <v>1</v>
      </c>
      <c r="BR35" s="173">
        <f t="shared" ref="BR35:BR41" si="105">BU35+BX35</f>
        <v>0</v>
      </c>
      <c r="BS35" s="173">
        <f t="shared" ref="BS35:BS41" si="106">BV35+BY35</f>
        <v>1</v>
      </c>
      <c r="BT35" s="183">
        <f t="shared" ref="BT35:BT41" si="107">BU35+BV35</f>
        <v>1</v>
      </c>
      <c r="BU35" s="184"/>
      <c r="BV35" s="184">
        <v>1</v>
      </c>
      <c r="BW35" s="184">
        <f t="shared" ref="BW35:BW41" si="108">BX35+BY35</f>
        <v>0</v>
      </c>
      <c r="BX35" s="184"/>
      <c r="BY35" s="184"/>
      <c r="BZ35" s="121">
        <f t="shared" ref="BZ35:BZ41" si="109">CA35+CB35</f>
        <v>0</v>
      </c>
      <c r="CA35" s="173"/>
      <c r="CB35" s="173"/>
      <c r="CC35" s="173">
        <f t="shared" ref="CC35:CC41" si="110">CD35+CE35</f>
        <v>1</v>
      </c>
      <c r="CD35" s="173"/>
      <c r="CE35" s="173">
        <v>1</v>
      </c>
      <c r="CF35" s="121">
        <f t="shared" ref="CF35:CF41" si="111">CG35+CH35</f>
        <v>2</v>
      </c>
      <c r="CG35" s="173">
        <v>2</v>
      </c>
      <c r="CH35" s="173"/>
    </row>
    <row r="36" spans="1:86" s="149" customFormat="1" ht="12" customHeight="1">
      <c r="A36" s="182" t="s">
        <v>47</v>
      </c>
      <c r="B36" s="172" t="s">
        <v>98</v>
      </c>
      <c r="C36" s="49">
        <f t="shared" si="80"/>
        <v>496</v>
      </c>
      <c r="D36" s="49">
        <v>242</v>
      </c>
      <c r="E36" s="49">
        <v>254</v>
      </c>
      <c r="F36" s="49">
        <f t="shared" si="81"/>
        <v>231</v>
      </c>
      <c r="G36" s="49">
        <v>106</v>
      </c>
      <c r="H36" s="49">
        <v>125</v>
      </c>
      <c r="I36" s="50">
        <f t="shared" si="82"/>
        <v>495</v>
      </c>
      <c r="J36" s="50">
        <f t="shared" si="83"/>
        <v>241</v>
      </c>
      <c r="K36" s="50">
        <f t="shared" si="84"/>
        <v>254</v>
      </c>
      <c r="L36" s="49">
        <f t="shared" si="85"/>
        <v>20</v>
      </c>
      <c r="M36" s="49">
        <v>12</v>
      </c>
      <c r="N36" s="49">
        <v>8</v>
      </c>
      <c r="O36" s="49">
        <f t="shared" si="86"/>
        <v>19</v>
      </c>
      <c r="P36" s="49">
        <v>11</v>
      </c>
      <c r="Q36" s="49">
        <v>8</v>
      </c>
      <c r="R36" s="49">
        <f t="shared" si="87"/>
        <v>30</v>
      </c>
      <c r="S36" s="49">
        <v>18</v>
      </c>
      <c r="T36" s="49">
        <v>12</v>
      </c>
      <c r="U36" s="49">
        <f t="shared" si="88"/>
        <v>33</v>
      </c>
      <c r="V36" s="49">
        <v>17</v>
      </c>
      <c r="W36" s="185">
        <v>16</v>
      </c>
      <c r="X36" s="182" t="s">
        <v>47</v>
      </c>
      <c r="Y36" s="172" t="s">
        <v>98</v>
      </c>
      <c r="Z36" s="173">
        <f t="shared" si="89"/>
        <v>33</v>
      </c>
      <c r="AA36" s="173">
        <v>13</v>
      </c>
      <c r="AB36" s="173">
        <v>20</v>
      </c>
      <c r="AC36" s="173">
        <f t="shared" si="90"/>
        <v>54</v>
      </c>
      <c r="AD36" s="173">
        <v>26</v>
      </c>
      <c r="AE36" s="173">
        <v>28</v>
      </c>
      <c r="AF36" s="173">
        <f t="shared" si="91"/>
        <v>62</v>
      </c>
      <c r="AG36" s="173">
        <v>28</v>
      </c>
      <c r="AH36" s="173">
        <v>34</v>
      </c>
      <c r="AI36" s="173">
        <f t="shared" si="92"/>
        <v>60</v>
      </c>
      <c r="AJ36" s="173">
        <v>31</v>
      </c>
      <c r="AK36" s="173">
        <v>29</v>
      </c>
      <c r="AL36" s="173">
        <f t="shared" si="93"/>
        <v>70</v>
      </c>
      <c r="AM36" s="173">
        <v>33</v>
      </c>
      <c r="AN36" s="173">
        <v>37</v>
      </c>
      <c r="AO36" s="173">
        <f t="shared" si="94"/>
        <v>31</v>
      </c>
      <c r="AP36" s="173">
        <v>12</v>
      </c>
      <c r="AQ36" s="173">
        <v>19</v>
      </c>
      <c r="AR36" s="173">
        <f t="shared" si="95"/>
        <v>46</v>
      </c>
      <c r="AS36" s="173">
        <v>24</v>
      </c>
      <c r="AT36" s="173">
        <v>22</v>
      </c>
      <c r="AU36" s="173">
        <f t="shared" si="96"/>
        <v>37</v>
      </c>
      <c r="AV36" s="173">
        <v>16</v>
      </c>
      <c r="AW36" s="173">
        <v>21</v>
      </c>
      <c r="AX36" s="46" t="s">
        <v>47</v>
      </c>
      <c r="AY36" s="173" t="s">
        <v>98</v>
      </c>
      <c r="AZ36" s="173">
        <f t="shared" si="97"/>
        <v>231</v>
      </c>
      <c r="BA36" s="173">
        <v>106</v>
      </c>
      <c r="BB36" s="173">
        <v>125</v>
      </c>
      <c r="BC36" s="173">
        <f t="shared" si="98"/>
        <v>8</v>
      </c>
      <c r="BD36" s="173">
        <f t="shared" si="99"/>
        <v>5</v>
      </c>
      <c r="BE36" s="173">
        <f t="shared" si="100"/>
        <v>3</v>
      </c>
      <c r="BF36" s="173">
        <f t="shared" si="101"/>
        <v>1</v>
      </c>
      <c r="BG36" s="173">
        <v>1</v>
      </c>
      <c r="BH36" s="173"/>
      <c r="BI36" s="173">
        <f t="shared" si="102"/>
        <v>1</v>
      </c>
      <c r="BJ36" s="173"/>
      <c r="BK36" s="173">
        <v>1</v>
      </c>
      <c r="BL36" s="121">
        <f t="shared" si="103"/>
        <v>0</v>
      </c>
      <c r="BM36" s="173"/>
      <c r="BN36" s="173"/>
      <c r="BO36" s="46" t="s">
        <v>47</v>
      </c>
      <c r="BP36" s="173" t="s">
        <v>98</v>
      </c>
      <c r="BQ36" s="173">
        <f t="shared" si="104"/>
        <v>5</v>
      </c>
      <c r="BR36" s="173">
        <f t="shared" si="105"/>
        <v>3</v>
      </c>
      <c r="BS36" s="173">
        <f t="shared" si="106"/>
        <v>2</v>
      </c>
      <c r="BT36" s="183">
        <f t="shared" si="107"/>
        <v>5</v>
      </c>
      <c r="BU36" s="184">
        <v>3</v>
      </c>
      <c r="BV36" s="184">
        <v>2</v>
      </c>
      <c r="BW36" s="184">
        <f t="shared" si="108"/>
        <v>0</v>
      </c>
      <c r="BX36" s="184"/>
      <c r="BY36" s="184"/>
      <c r="BZ36" s="121">
        <f t="shared" si="109"/>
        <v>0</v>
      </c>
      <c r="CA36" s="173"/>
      <c r="CB36" s="173"/>
      <c r="CC36" s="173">
        <f t="shared" si="110"/>
        <v>1</v>
      </c>
      <c r="CD36" s="173">
        <v>1</v>
      </c>
      <c r="CE36" s="173"/>
      <c r="CF36" s="121">
        <f t="shared" si="111"/>
        <v>0</v>
      </c>
      <c r="CG36" s="173"/>
      <c r="CH36" s="173"/>
    </row>
    <row r="37" spans="1:86" s="149" customFormat="1" ht="12" customHeight="1">
      <c r="A37" s="182" t="s">
        <v>48</v>
      </c>
      <c r="B37" s="172" t="s">
        <v>99</v>
      </c>
      <c r="C37" s="49">
        <f t="shared" si="80"/>
        <v>697</v>
      </c>
      <c r="D37" s="49">
        <v>353</v>
      </c>
      <c r="E37" s="49">
        <v>344</v>
      </c>
      <c r="F37" s="49">
        <f t="shared" si="81"/>
        <v>486</v>
      </c>
      <c r="G37" s="49">
        <v>258</v>
      </c>
      <c r="H37" s="49">
        <v>228</v>
      </c>
      <c r="I37" s="50">
        <f t="shared" si="82"/>
        <v>697</v>
      </c>
      <c r="J37" s="50">
        <f t="shared" si="83"/>
        <v>353</v>
      </c>
      <c r="K37" s="50">
        <f t="shared" si="84"/>
        <v>344</v>
      </c>
      <c r="L37" s="49">
        <f t="shared" si="85"/>
        <v>23</v>
      </c>
      <c r="M37" s="49">
        <v>13</v>
      </c>
      <c r="N37" s="49">
        <v>10</v>
      </c>
      <c r="O37" s="49">
        <f t="shared" si="86"/>
        <v>28</v>
      </c>
      <c r="P37" s="49">
        <v>18</v>
      </c>
      <c r="Q37" s="49">
        <v>10</v>
      </c>
      <c r="R37" s="49">
        <f t="shared" si="87"/>
        <v>56</v>
      </c>
      <c r="S37" s="49">
        <v>33</v>
      </c>
      <c r="T37" s="49">
        <v>23</v>
      </c>
      <c r="U37" s="49">
        <f t="shared" si="88"/>
        <v>56</v>
      </c>
      <c r="V37" s="49">
        <v>28</v>
      </c>
      <c r="W37" s="185">
        <v>28</v>
      </c>
      <c r="X37" s="182" t="s">
        <v>48</v>
      </c>
      <c r="Y37" s="172" t="s">
        <v>99</v>
      </c>
      <c r="Z37" s="173">
        <f t="shared" si="89"/>
        <v>78</v>
      </c>
      <c r="AA37" s="173">
        <v>43</v>
      </c>
      <c r="AB37" s="173">
        <v>35</v>
      </c>
      <c r="AC37" s="173">
        <f t="shared" si="90"/>
        <v>54</v>
      </c>
      <c r="AD37" s="173">
        <v>37</v>
      </c>
      <c r="AE37" s="173">
        <v>17</v>
      </c>
      <c r="AF37" s="173">
        <f t="shared" si="91"/>
        <v>68</v>
      </c>
      <c r="AG37" s="173">
        <v>32</v>
      </c>
      <c r="AH37" s="173">
        <v>36</v>
      </c>
      <c r="AI37" s="173">
        <f t="shared" si="92"/>
        <v>87</v>
      </c>
      <c r="AJ37" s="173">
        <v>47</v>
      </c>
      <c r="AK37" s="173">
        <v>40</v>
      </c>
      <c r="AL37" s="173">
        <f t="shared" si="93"/>
        <v>71</v>
      </c>
      <c r="AM37" s="173">
        <v>42</v>
      </c>
      <c r="AN37" s="173">
        <v>29</v>
      </c>
      <c r="AO37" s="173">
        <f t="shared" si="94"/>
        <v>54</v>
      </c>
      <c r="AP37" s="173">
        <v>23</v>
      </c>
      <c r="AQ37" s="173">
        <v>31</v>
      </c>
      <c r="AR37" s="173">
        <f t="shared" si="95"/>
        <v>58</v>
      </c>
      <c r="AS37" s="173">
        <v>15</v>
      </c>
      <c r="AT37" s="173">
        <v>43</v>
      </c>
      <c r="AU37" s="173">
        <f t="shared" si="96"/>
        <v>64</v>
      </c>
      <c r="AV37" s="173">
        <v>22</v>
      </c>
      <c r="AW37" s="173">
        <v>42</v>
      </c>
      <c r="AX37" s="46" t="s">
        <v>48</v>
      </c>
      <c r="AY37" s="173" t="s">
        <v>99</v>
      </c>
      <c r="AZ37" s="173">
        <f t="shared" si="97"/>
        <v>486</v>
      </c>
      <c r="BA37" s="173">
        <v>258</v>
      </c>
      <c r="BB37" s="173">
        <v>228</v>
      </c>
      <c r="BC37" s="173">
        <f t="shared" si="98"/>
        <v>0</v>
      </c>
      <c r="BD37" s="173">
        <f t="shared" si="99"/>
        <v>0</v>
      </c>
      <c r="BE37" s="173">
        <f t="shared" si="100"/>
        <v>0</v>
      </c>
      <c r="BF37" s="173">
        <f t="shared" si="101"/>
        <v>0</v>
      </c>
      <c r="BG37" s="173"/>
      <c r="BH37" s="173"/>
      <c r="BI37" s="173">
        <f t="shared" si="102"/>
        <v>0</v>
      </c>
      <c r="BJ37" s="173"/>
      <c r="BK37" s="173"/>
      <c r="BL37" s="121">
        <f t="shared" si="103"/>
        <v>0</v>
      </c>
      <c r="BM37" s="173"/>
      <c r="BN37" s="173"/>
      <c r="BO37" s="46" t="s">
        <v>48</v>
      </c>
      <c r="BP37" s="173" t="s">
        <v>99</v>
      </c>
      <c r="BQ37" s="173">
        <f t="shared" si="104"/>
        <v>0</v>
      </c>
      <c r="BR37" s="173">
        <f t="shared" si="105"/>
        <v>0</v>
      </c>
      <c r="BS37" s="173">
        <f t="shared" si="106"/>
        <v>0</v>
      </c>
      <c r="BT37" s="183">
        <f t="shared" si="107"/>
        <v>0</v>
      </c>
      <c r="BU37" s="184"/>
      <c r="BV37" s="184"/>
      <c r="BW37" s="184">
        <f t="shared" si="108"/>
        <v>0</v>
      </c>
      <c r="BX37" s="184"/>
      <c r="BY37" s="184"/>
      <c r="BZ37" s="121">
        <f t="shared" si="109"/>
        <v>0</v>
      </c>
      <c r="CA37" s="173"/>
      <c r="CB37" s="173"/>
      <c r="CC37" s="173">
        <f t="shared" si="110"/>
        <v>0</v>
      </c>
      <c r="CD37" s="173"/>
      <c r="CE37" s="173"/>
      <c r="CF37" s="121">
        <f t="shared" si="111"/>
        <v>0</v>
      </c>
      <c r="CG37" s="173"/>
      <c r="CH37" s="173"/>
    </row>
    <row r="38" spans="1:86" s="149" customFormat="1" ht="12" customHeight="1">
      <c r="A38" s="182" t="s">
        <v>49</v>
      </c>
      <c r="B38" s="172" t="s">
        <v>100</v>
      </c>
      <c r="C38" s="49">
        <f t="shared" si="80"/>
        <v>975</v>
      </c>
      <c r="D38" s="49">
        <v>470</v>
      </c>
      <c r="E38" s="49">
        <v>505</v>
      </c>
      <c r="F38" s="49">
        <f t="shared" si="81"/>
        <v>798</v>
      </c>
      <c r="G38" s="49">
        <v>385</v>
      </c>
      <c r="H38" s="49">
        <v>413</v>
      </c>
      <c r="I38" s="50">
        <f t="shared" si="82"/>
        <v>972</v>
      </c>
      <c r="J38" s="50">
        <f t="shared" si="83"/>
        <v>468</v>
      </c>
      <c r="K38" s="50">
        <f t="shared" si="84"/>
        <v>504</v>
      </c>
      <c r="L38" s="49">
        <f t="shared" si="85"/>
        <v>37</v>
      </c>
      <c r="M38" s="49">
        <v>21</v>
      </c>
      <c r="N38" s="49">
        <v>16</v>
      </c>
      <c r="O38" s="49">
        <f t="shared" si="86"/>
        <v>54</v>
      </c>
      <c r="P38" s="49">
        <v>28</v>
      </c>
      <c r="Q38" s="49">
        <v>26</v>
      </c>
      <c r="R38" s="49">
        <f t="shared" si="87"/>
        <v>70</v>
      </c>
      <c r="S38" s="49">
        <v>33</v>
      </c>
      <c r="T38" s="49">
        <v>37</v>
      </c>
      <c r="U38" s="49">
        <f t="shared" si="88"/>
        <v>81</v>
      </c>
      <c r="V38" s="49">
        <v>43</v>
      </c>
      <c r="W38" s="185">
        <v>38</v>
      </c>
      <c r="X38" s="182" t="s">
        <v>49</v>
      </c>
      <c r="Y38" s="172" t="s">
        <v>100</v>
      </c>
      <c r="Z38" s="173">
        <f t="shared" si="89"/>
        <v>79</v>
      </c>
      <c r="AA38" s="173">
        <v>35</v>
      </c>
      <c r="AB38" s="173">
        <v>44</v>
      </c>
      <c r="AC38" s="173">
        <f t="shared" si="90"/>
        <v>89</v>
      </c>
      <c r="AD38" s="173">
        <v>52</v>
      </c>
      <c r="AE38" s="173">
        <v>37</v>
      </c>
      <c r="AF38" s="173">
        <f t="shared" si="91"/>
        <v>86</v>
      </c>
      <c r="AG38" s="173">
        <v>39</v>
      </c>
      <c r="AH38" s="173">
        <v>47</v>
      </c>
      <c r="AI38" s="173">
        <f t="shared" si="92"/>
        <v>115</v>
      </c>
      <c r="AJ38" s="173">
        <v>57</v>
      </c>
      <c r="AK38" s="173">
        <v>58</v>
      </c>
      <c r="AL38" s="173">
        <f t="shared" si="93"/>
        <v>105</v>
      </c>
      <c r="AM38" s="173">
        <v>64</v>
      </c>
      <c r="AN38" s="173">
        <v>41</v>
      </c>
      <c r="AO38" s="173">
        <f t="shared" si="94"/>
        <v>87</v>
      </c>
      <c r="AP38" s="173">
        <v>37</v>
      </c>
      <c r="AQ38" s="173">
        <v>50</v>
      </c>
      <c r="AR38" s="173">
        <f t="shared" si="95"/>
        <v>81</v>
      </c>
      <c r="AS38" s="173">
        <v>17</v>
      </c>
      <c r="AT38" s="173">
        <v>64</v>
      </c>
      <c r="AU38" s="173">
        <f t="shared" si="96"/>
        <v>88</v>
      </c>
      <c r="AV38" s="173">
        <v>42</v>
      </c>
      <c r="AW38" s="173">
        <v>46</v>
      </c>
      <c r="AX38" s="46" t="s">
        <v>49</v>
      </c>
      <c r="AY38" s="173" t="s">
        <v>100</v>
      </c>
      <c r="AZ38" s="173">
        <f t="shared" si="97"/>
        <v>795</v>
      </c>
      <c r="BA38" s="173">
        <v>383</v>
      </c>
      <c r="BB38" s="173">
        <v>412</v>
      </c>
      <c r="BC38" s="173">
        <f t="shared" si="98"/>
        <v>2</v>
      </c>
      <c r="BD38" s="173">
        <f t="shared" si="99"/>
        <v>1</v>
      </c>
      <c r="BE38" s="173">
        <f t="shared" si="100"/>
        <v>1</v>
      </c>
      <c r="BF38" s="173">
        <f t="shared" si="101"/>
        <v>0</v>
      </c>
      <c r="BG38" s="173"/>
      <c r="BH38" s="173"/>
      <c r="BI38" s="173">
        <f t="shared" si="102"/>
        <v>0</v>
      </c>
      <c r="BJ38" s="173"/>
      <c r="BK38" s="173"/>
      <c r="BL38" s="121">
        <f t="shared" si="103"/>
        <v>1</v>
      </c>
      <c r="BM38" s="173"/>
      <c r="BN38" s="173">
        <v>1</v>
      </c>
      <c r="BO38" s="46" t="s">
        <v>49</v>
      </c>
      <c r="BP38" s="173" t="s">
        <v>100</v>
      </c>
      <c r="BQ38" s="173">
        <f t="shared" si="104"/>
        <v>1</v>
      </c>
      <c r="BR38" s="173">
        <f t="shared" si="105"/>
        <v>1</v>
      </c>
      <c r="BS38" s="173">
        <f t="shared" si="106"/>
        <v>0</v>
      </c>
      <c r="BT38" s="183">
        <f t="shared" si="107"/>
        <v>1</v>
      </c>
      <c r="BU38" s="184">
        <v>1</v>
      </c>
      <c r="BV38" s="184"/>
      <c r="BW38" s="184">
        <f t="shared" si="108"/>
        <v>0</v>
      </c>
      <c r="BX38" s="184"/>
      <c r="BY38" s="184"/>
      <c r="BZ38" s="121">
        <f t="shared" si="109"/>
        <v>0</v>
      </c>
      <c r="CA38" s="173"/>
      <c r="CB38" s="173"/>
      <c r="CC38" s="173">
        <f t="shared" si="110"/>
        <v>0</v>
      </c>
      <c r="CD38" s="173"/>
      <c r="CE38" s="173"/>
      <c r="CF38" s="121">
        <f t="shared" si="111"/>
        <v>0</v>
      </c>
      <c r="CG38" s="173"/>
      <c r="CH38" s="173"/>
    </row>
    <row r="39" spans="1:86" s="149" customFormat="1" ht="12" customHeight="1">
      <c r="A39" s="182" t="s">
        <v>50</v>
      </c>
      <c r="B39" s="172" t="s">
        <v>101</v>
      </c>
      <c r="C39" s="49">
        <f t="shared" si="80"/>
        <v>836</v>
      </c>
      <c r="D39" s="49">
        <v>406</v>
      </c>
      <c r="E39" s="49">
        <v>430</v>
      </c>
      <c r="F39" s="49">
        <f t="shared" si="81"/>
        <v>530</v>
      </c>
      <c r="G39" s="49">
        <v>259</v>
      </c>
      <c r="H39" s="49">
        <v>271</v>
      </c>
      <c r="I39" s="50">
        <f t="shared" si="82"/>
        <v>836</v>
      </c>
      <c r="J39" s="50">
        <f t="shared" si="83"/>
        <v>406</v>
      </c>
      <c r="K39" s="50">
        <f t="shared" si="84"/>
        <v>430</v>
      </c>
      <c r="L39" s="49">
        <f t="shared" si="85"/>
        <v>40</v>
      </c>
      <c r="M39" s="49">
        <v>21</v>
      </c>
      <c r="N39" s="49">
        <v>19</v>
      </c>
      <c r="O39" s="49">
        <f t="shared" si="86"/>
        <v>42</v>
      </c>
      <c r="P39" s="49">
        <v>21</v>
      </c>
      <c r="Q39" s="49">
        <v>21</v>
      </c>
      <c r="R39" s="49">
        <f t="shared" si="87"/>
        <v>52</v>
      </c>
      <c r="S39" s="49">
        <v>32</v>
      </c>
      <c r="T39" s="49">
        <v>20</v>
      </c>
      <c r="U39" s="49">
        <f t="shared" si="88"/>
        <v>56</v>
      </c>
      <c r="V39" s="49">
        <v>32</v>
      </c>
      <c r="W39" s="185">
        <v>24</v>
      </c>
      <c r="X39" s="182" t="s">
        <v>50</v>
      </c>
      <c r="Y39" s="172" t="s">
        <v>101</v>
      </c>
      <c r="Z39" s="173">
        <f t="shared" si="89"/>
        <v>83</v>
      </c>
      <c r="AA39" s="173">
        <v>47</v>
      </c>
      <c r="AB39" s="173">
        <v>36</v>
      </c>
      <c r="AC39" s="173">
        <f t="shared" si="90"/>
        <v>82</v>
      </c>
      <c r="AD39" s="173">
        <v>39</v>
      </c>
      <c r="AE39" s="173">
        <v>43</v>
      </c>
      <c r="AF39" s="173">
        <f t="shared" si="91"/>
        <v>88</v>
      </c>
      <c r="AG39" s="173">
        <v>50</v>
      </c>
      <c r="AH39" s="173">
        <v>38</v>
      </c>
      <c r="AI39" s="173">
        <f t="shared" si="92"/>
        <v>91</v>
      </c>
      <c r="AJ39" s="173">
        <v>44</v>
      </c>
      <c r="AK39" s="173">
        <v>47</v>
      </c>
      <c r="AL39" s="173">
        <f t="shared" si="93"/>
        <v>86</v>
      </c>
      <c r="AM39" s="173">
        <v>45</v>
      </c>
      <c r="AN39" s="173">
        <v>41</v>
      </c>
      <c r="AO39" s="173">
        <f t="shared" si="94"/>
        <v>64</v>
      </c>
      <c r="AP39" s="173">
        <v>22</v>
      </c>
      <c r="AQ39" s="173">
        <v>42</v>
      </c>
      <c r="AR39" s="173">
        <f t="shared" si="95"/>
        <v>78</v>
      </c>
      <c r="AS39" s="173">
        <v>22</v>
      </c>
      <c r="AT39" s="173">
        <v>56</v>
      </c>
      <c r="AU39" s="173">
        <f t="shared" si="96"/>
        <v>74</v>
      </c>
      <c r="AV39" s="173">
        <v>31</v>
      </c>
      <c r="AW39" s="173">
        <v>43</v>
      </c>
      <c r="AX39" s="46" t="s">
        <v>50</v>
      </c>
      <c r="AY39" s="173" t="s">
        <v>101</v>
      </c>
      <c r="AZ39" s="173">
        <f t="shared" si="97"/>
        <v>529</v>
      </c>
      <c r="BA39" s="173">
        <v>259</v>
      </c>
      <c r="BB39" s="173">
        <v>270</v>
      </c>
      <c r="BC39" s="173">
        <f t="shared" si="98"/>
        <v>4</v>
      </c>
      <c r="BD39" s="173">
        <f t="shared" si="99"/>
        <v>3</v>
      </c>
      <c r="BE39" s="173">
        <f t="shared" si="100"/>
        <v>1</v>
      </c>
      <c r="BF39" s="173">
        <f t="shared" si="101"/>
        <v>0</v>
      </c>
      <c r="BG39" s="173"/>
      <c r="BH39" s="173"/>
      <c r="BI39" s="173">
        <f t="shared" si="102"/>
        <v>0</v>
      </c>
      <c r="BJ39" s="173"/>
      <c r="BK39" s="173"/>
      <c r="BL39" s="121">
        <f t="shared" si="103"/>
        <v>0</v>
      </c>
      <c r="BM39" s="173"/>
      <c r="BN39" s="173"/>
      <c r="BO39" s="46" t="s">
        <v>50</v>
      </c>
      <c r="BP39" s="173" t="s">
        <v>101</v>
      </c>
      <c r="BQ39" s="173">
        <f t="shared" si="104"/>
        <v>0</v>
      </c>
      <c r="BR39" s="173">
        <f t="shared" si="105"/>
        <v>0</v>
      </c>
      <c r="BS39" s="173">
        <f t="shared" si="106"/>
        <v>0</v>
      </c>
      <c r="BT39" s="183">
        <f t="shared" si="107"/>
        <v>0</v>
      </c>
      <c r="BU39" s="184"/>
      <c r="BV39" s="184"/>
      <c r="BW39" s="184">
        <f t="shared" si="108"/>
        <v>0</v>
      </c>
      <c r="BX39" s="184"/>
      <c r="BY39" s="184"/>
      <c r="BZ39" s="121">
        <f t="shared" si="109"/>
        <v>0</v>
      </c>
      <c r="CA39" s="173"/>
      <c r="CB39" s="173"/>
      <c r="CC39" s="173">
        <f t="shared" si="110"/>
        <v>2</v>
      </c>
      <c r="CD39" s="173">
        <v>1</v>
      </c>
      <c r="CE39" s="173">
        <v>1</v>
      </c>
      <c r="CF39" s="121">
        <f t="shared" si="111"/>
        <v>2</v>
      </c>
      <c r="CG39" s="173">
        <v>2</v>
      </c>
      <c r="CH39" s="173"/>
    </row>
    <row r="40" spans="1:86" s="149" customFormat="1" ht="12" customHeight="1">
      <c r="A40" s="182" t="s">
        <v>51</v>
      </c>
      <c r="B40" s="172" t="s">
        <v>102</v>
      </c>
      <c r="C40" s="49">
        <f t="shared" si="80"/>
        <v>1392</v>
      </c>
      <c r="D40" s="186">
        <v>701</v>
      </c>
      <c r="E40" s="186">
        <v>691</v>
      </c>
      <c r="F40" s="49">
        <f t="shared" si="81"/>
        <v>1014</v>
      </c>
      <c r="G40" s="186">
        <v>506</v>
      </c>
      <c r="H40" s="186">
        <v>508</v>
      </c>
      <c r="I40" s="50">
        <f t="shared" si="82"/>
        <v>1389</v>
      </c>
      <c r="J40" s="50">
        <f t="shared" si="83"/>
        <v>700</v>
      </c>
      <c r="K40" s="50">
        <f t="shared" si="84"/>
        <v>689</v>
      </c>
      <c r="L40" s="49">
        <f t="shared" si="85"/>
        <v>75</v>
      </c>
      <c r="M40" s="186">
        <v>41</v>
      </c>
      <c r="N40" s="186">
        <v>34</v>
      </c>
      <c r="O40" s="49">
        <f t="shared" si="86"/>
        <v>97</v>
      </c>
      <c r="P40" s="186">
        <v>43</v>
      </c>
      <c r="Q40" s="186">
        <v>54</v>
      </c>
      <c r="R40" s="49">
        <f t="shared" si="87"/>
        <v>125</v>
      </c>
      <c r="S40" s="186">
        <v>69</v>
      </c>
      <c r="T40" s="186">
        <v>56</v>
      </c>
      <c r="U40" s="49">
        <f t="shared" si="88"/>
        <v>92</v>
      </c>
      <c r="V40" s="186">
        <v>52</v>
      </c>
      <c r="W40" s="187">
        <v>40</v>
      </c>
      <c r="X40" s="182" t="s">
        <v>51</v>
      </c>
      <c r="Y40" s="172" t="s">
        <v>102</v>
      </c>
      <c r="Z40" s="173">
        <f t="shared" si="89"/>
        <v>141</v>
      </c>
      <c r="AA40" s="173">
        <v>72</v>
      </c>
      <c r="AB40" s="173">
        <v>69</v>
      </c>
      <c r="AC40" s="173">
        <f t="shared" si="90"/>
        <v>134</v>
      </c>
      <c r="AD40" s="173">
        <v>70</v>
      </c>
      <c r="AE40" s="173">
        <v>64</v>
      </c>
      <c r="AF40" s="173">
        <f t="shared" si="91"/>
        <v>123</v>
      </c>
      <c r="AG40" s="173">
        <v>69</v>
      </c>
      <c r="AH40" s="173">
        <v>54</v>
      </c>
      <c r="AI40" s="173">
        <f t="shared" si="92"/>
        <v>152</v>
      </c>
      <c r="AJ40" s="173">
        <v>75</v>
      </c>
      <c r="AK40" s="173">
        <v>77</v>
      </c>
      <c r="AL40" s="173">
        <f t="shared" si="93"/>
        <v>154</v>
      </c>
      <c r="AM40" s="173">
        <v>78</v>
      </c>
      <c r="AN40" s="173">
        <v>76</v>
      </c>
      <c r="AO40" s="173">
        <f t="shared" si="94"/>
        <v>101</v>
      </c>
      <c r="AP40" s="173">
        <v>41</v>
      </c>
      <c r="AQ40" s="173">
        <v>60</v>
      </c>
      <c r="AR40" s="173">
        <f t="shared" si="95"/>
        <v>104</v>
      </c>
      <c r="AS40" s="173">
        <v>44</v>
      </c>
      <c r="AT40" s="173">
        <v>60</v>
      </c>
      <c r="AU40" s="173">
        <f t="shared" si="96"/>
        <v>91</v>
      </c>
      <c r="AV40" s="173">
        <v>46</v>
      </c>
      <c r="AW40" s="173">
        <v>45</v>
      </c>
      <c r="AX40" s="46" t="s">
        <v>51</v>
      </c>
      <c r="AY40" s="173" t="s">
        <v>102</v>
      </c>
      <c r="AZ40" s="173">
        <f t="shared" si="97"/>
        <v>1010</v>
      </c>
      <c r="BA40" s="136">
        <v>505</v>
      </c>
      <c r="BB40" s="136">
        <v>505</v>
      </c>
      <c r="BC40" s="173">
        <f t="shared" si="98"/>
        <v>4</v>
      </c>
      <c r="BD40" s="173">
        <f t="shared" si="99"/>
        <v>4</v>
      </c>
      <c r="BE40" s="173">
        <f t="shared" si="100"/>
        <v>0</v>
      </c>
      <c r="BF40" s="173">
        <f t="shared" si="101"/>
        <v>0</v>
      </c>
      <c r="BG40" s="173"/>
      <c r="BH40" s="173"/>
      <c r="BI40" s="173">
        <f t="shared" si="102"/>
        <v>0</v>
      </c>
      <c r="BJ40" s="173"/>
      <c r="BK40" s="173"/>
      <c r="BL40" s="121">
        <f t="shared" si="103"/>
        <v>0</v>
      </c>
      <c r="BM40" s="173"/>
      <c r="BN40" s="173"/>
      <c r="BO40" s="46" t="s">
        <v>51</v>
      </c>
      <c r="BP40" s="173" t="s">
        <v>102</v>
      </c>
      <c r="BQ40" s="173">
        <f t="shared" si="104"/>
        <v>2</v>
      </c>
      <c r="BR40" s="173">
        <f t="shared" si="105"/>
        <v>2</v>
      </c>
      <c r="BS40" s="173">
        <f t="shared" si="106"/>
        <v>0</v>
      </c>
      <c r="BT40" s="183">
        <f t="shared" si="107"/>
        <v>2</v>
      </c>
      <c r="BU40" s="184">
        <v>2</v>
      </c>
      <c r="BV40" s="184"/>
      <c r="BW40" s="184">
        <f t="shared" si="108"/>
        <v>0</v>
      </c>
      <c r="BX40" s="184"/>
      <c r="BY40" s="184"/>
      <c r="BZ40" s="121">
        <f t="shared" si="109"/>
        <v>1</v>
      </c>
      <c r="CA40" s="173">
        <v>1</v>
      </c>
      <c r="CB40" s="173"/>
      <c r="CC40" s="173">
        <f t="shared" si="110"/>
        <v>1</v>
      </c>
      <c r="CD40" s="173">
        <v>1</v>
      </c>
      <c r="CE40" s="173"/>
      <c r="CF40" s="121">
        <f t="shared" si="111"/>
        <v>0</v>
      </c>
      <c r="CG40" s="173"/>
      <c r="CH40" s="173"/>
    </row>
    <row r="41" spans="1:86" s="149" customFormat="1" ht="12" customHeight="1">
      <c r="A41" s="182" t="s">
        <v>52</v>
      </c>
      <c r="B41" s="172" t="s">
        <v>103</v>
      </c>
      <c r="C41" s="49">
        <f t="shared" si="80"/>
        <v>2976</v>
      </c>
      <c r="D41" s="188">
        <v>1523</v>
      </c>
      <c r="E41" s="188">
        <v>1453</v>
      </c>
      <c r="F41" s="49">
        <f t="shared" si="81"/>
        <v>1719</v>
      </c>
      <c r="G41" s="188">
        <v>842</v>
      </c>
      <c r="H41" s="188">
        <v>877</v>
      </c>
      <c r="I41" s="50">
        <f t="shared" si="82"/>
        <v>2965</v>
      </c>
      <c r="J41" s="50">
        <f t="shared" si="83"/>
        <v>1512</v>
      </c>
      <c r="K41" s="50">
        <f t="shared" si="84"/>
        <v>1453</v>
      </c>
      <c r="L41" s="49">
        <f t="shared" si="85"/>
        <v>143</v>
      </c>
      <c r="M41" s="188">
        <v>80</v>
      </c>
      <c r="N41" s="188">
        <v>63</v>
      </c>
      <c r="O41" s="49">
        <f t="shared" si="86"/>
        <v>187</v>
      </c>
      <c r="P41" s="188">
        <v>102</v>
      </c>
      <c r="Q41" s="188">
        <v>85</v>
      </c>
      <c r="R41" s="49">
        <f t="shared" si="87"/>
        <v>192</v>
      </c>
      <c r="S41" s="188">
        <v>107</v>
      </c>
      <c r="T41" s="188">
        <v>85</v>
      </c>
      <c r="U41" s="49">
        <f t="shared" si="88"/>
        <v>215</v>
      </c>
      <c r="V41" s="188">
        <v>113</v>
      </c>
      <c r="W41" s="189">
        <v>102</v>
      </c>
      <c r="X41" s="182" t="s">
        <v>52</v>
      </c>
      <c r="Y41" s="172" t="s">
        <v>103</v>
      </c>
      <c r="Z41" s="173">
        <f t="shared" si="89"/>
        <v>249</v>
      </c>
      <c r="AA41" s="173">
        <v>137</v>
      </c>
      <c r="AB41" s="173">
        <v>112</v>
      </c>
      <c r="AC41" s="173">
        <f t="shared" si="90"/>
        <v>286</v>
      </c>
      <c r="AD41" s="173">
        <v>145</v>
      </c>
      <c r="AE41" s="173">
        <v>141</v>
      </c>
      <c r="AF41" s="173">
        <f t="shared" si="91"/>
        <v>295</v>
      </c>
      <c r="AG41" s="173">
        <v>158</v>
      </c>
      <c r="AH41" s="173">
        <v>137</v>
      </c>
      <c r="AI41" s="173">
        <f t="shared" si="92"/>
        <v>350</v>
      </c>
      <c r="AJ41" s="173">
        <v>192</v>
      </c>
      <c r="AK41" s="173">
        <v>158</v>
      </c>
      <c r="AL41" s="173">
        <f t="shared" si="93"/>
        <v>281</v>
      </c>
      <c r="AM41" s="173">
        <v>144</v>
      </c>
      <c r="AN41" s="173">
        <v>137</v>
      </c>
      <c r="AO41" s="173">
        <f t="shared" si="94"/>
        <v>272</v>
      </c>
      <c r="AP41" s="173">
        <v>115</v>
      </c>
      <c r="AQ41" s="173">
        <v>157</v>
      </c>
      <c r="AR41" s="173">
        <f t="shared" si="95"/>
        <v>262</v>
      </c>
      <c r="AS41" s="173">
        <v>115</v>
      </c>
      <c r="AT41" s="173">
        <v>147</v>
      </c>
      <c r="AU41" s="173">
        <f t="shared" si="96"/>
        <v>233</v>
      </c>
      <c r="AV41" s="173">
        <v>104</v>
      </c>
      <c r="AW41" s="173">
        <v>129</v>
      </c>
      <c r="AX41" s="46" t="s">
        <v>52</v>
      </c>
      <c r="AY41" s="173" t="s">
        <v>103</v>
      </c>
      <c r="AZ41" s="173">
        <f t="shared" si="97"/>
        <v>1713</v>
      </c>
      <c r="BA41" s="121">
        <v>836</v>
      </c>
      <c r="BB41" s="121">
        <v>877</v>
      </c>
      <c r="BC41" s="173">
        <f t="shared" si="98"/>
        <v>4</v>
      </c>
      <c r="BD41" s="173">
        <f t="shared" si="99"/>
        <v>3</v>
      </c>
      <c r="BE41" s="173">
        <f t="shared" si="100"/>
        <v>1</v>
      </c>
      <c r="BF41" s="173">
        <f t="shared" si="101"/>
        <v>1</v>
      </c>
      <c r="BG41" s="173">
        <v>1</v>
      </c>
      <c r="BH41" s="173"/>
      <c r="BI41" s="173">
        <f t="shared" si="102"/>
        <v>0</v>
      </c>
      <c r="BJ41" s="173"/>
      <c r="BK41" s="173"/>
      <c r="BL41" s="121">
        <f t="shared" si="103"/>
        <v>1</v>
      </c>
      <c r="BM41" s="173">
        <v>1</v>
      </c>
      <c r="BN41" s="173"/>
      <c r="BO41" s="46" t="s">
        <v>52</v>
      </c>
      <c r="BP41" s="173" t="s">
        <v>103</v>
      </c>
      <c r="BQ41" s="173">
        <f t="shared" si="104"/>
        <v>0</v>
      </c>
      <c r="BR41" s="173">
        <f t="shared" si="105"/>
        <v>0</v>
      </c>
      <c r="BS41" s="173">
        <f t="shared" si="106"/>
        <v>0</v>
      </c>
      <c r="BT41" s="183">
        <f t="shared" si="107"/>
        <v>0</v>
      </c>
      <c r="BU41" s="184"/>
      <c r="BV41" s="184"/>
      <c r="BW41" s="184">
        <f t="shared" si="108"/>
        <v>0</v>
      </c>
      <c r="BX41" s="184"/>
      <c r="BY41" s="184"/>
      <c r="BZ41" s="121">
        <f t="shared" si="109"/>
        <v>0</v>
      </c>
      <c r="CA41" s="173"/>
      <c r="CB41" s="173"/>
      <c r="CC41" s="173">
        <f t="shared" si="110"/>
        <v>2</v>
      </c>
      <c r="CD41" s="173">
        <v>1</v>
      </c>
      <c r="CE41" s="173">
        <v>1</v>
      </c>
      <c r="CF41" s="121">
        <f t="shared" si="111"/>
        <v>0</v>
      </c>
      <c r="CG41" s="173"/>
      <c r="CH41" s="173"/>
    </row>
    <row r="42" spans="1:86" s="149" customFormat="1" ht="12" customHeight="1">
      <c r="A42" s="174" t="s">
        <v>53</v>
      </c>
      <c r="B42" s="178" t="s">
        <v>112</v>
      </c>
      <c r="C42" s="177">
        <f t="shared" ref="C42:W42" si="112">SUM(C43:C45)</f>
        <v>3934</v>
      </c>
      <c r="D42" s="177">
        <f t="shared" si="112"/>
        <v>1851</v>
      </c>
      <c r="E42" s="177">
        <f t="shared" si="112"/>
        <v>2083</v>
      </c>
      <c r="F42" s="177">
        <f t="shared" si="112"/>
        <v>2709</v>
      </c>
      <c r="G42" s="177">
        <f t="shared" si="112"/>
        <v>1269</v>
      </c>
      <c r="H42" s="177">
        <f t="shared" si="112"/>
        <v>1440</v>
      </c>
      <c r="I42" s="177">
        <f t="shared" si="112"/>
        <v>3806</v>
      </c>
      <c r="J42" s="177">
        <f t="shared" si="112"/>
        <v>1788</v>
      </c>
      <c r="K42" s="177">
        <f t="shared" si="112"/>
        <v>2018</v>
      </c>
      <c r="L42" s="177">
        <f t="shared" si="112"/>
        <v>130</v>
      </c>
      <c r="M42" s="177">
        <f t="shared" si="112"/>
        <v>57</v>
      </c>
      <c r="N42" s="177">
        <f t="shared" si="112"/>
        <v>73</v>
      </c>
      <c r="O42" s="177">
        <f t="shared" si="112"/>
        <v>174</v>
      </c>
      <c r="P42" s="177">
        <f t="shared" si="112"/>
        <v>95</v>
      </c>
      <c r="Q42" s="177">
        <f t="shared" si="112"/>
        <v>79</v>
      </c>
      <c r="R42" s="177">
        <f t="shared" si="112"/>
        <v>271</v>
      </c>
      <c r="S42" s="177">
        <f t="shared" si="112"/>
        <v>149</v>
      </c>
      <c r="T42" s="177">
        <f t="shared" si="112"/>
        <v>122</v>
      </c>
      <c r="U42" s="177">
        <f t="shared" si="112"/>
        <v>316</v>
      </c>
      <c r="V42" s="177">
        <f t="shared" si="112"/>
        <v>179</v>
      </c>
      <c r="W42" s="177">
        <f t="shared" si="112"/>
        <v>137</v>
      </c>
      <c r="X42" s="174" t="s">
        <v>53</v>
      </c>
      <c r="Y42" s="178" t="s">
        <v>112</v>
      </c>
      <c r="Z42" s="190">
        <f t="shared" ref="Z42:AW42" si="113">Z43+Z44+Z45</f>
        <v>324</v>
      </c>
      <c r="AA42" s="190">
        <f t="shared" si="113"/>
        <v>176</v>
      </c>
      <c r="AB42" s="190">
        <f t="shared" si="113"/>
        <v>148</v>
      </c>
      <c r="AC42" s="190">
        <f t="shared" si="113"/>
        <v>395</v>
      </c>
      <c r="AD42" s="190">
        <f t="shared" si="113"/>
        <v>192</v>
      </c>
      <c r="AE42" s="190">
        <f t="shared" si="113"/>
        <v>203</v>
      </c>
      <c r="AF42" s="190">
        <f t="shared" si="113"/>
        <v>399</v>
      </c>
      <c r="AG42" s="190">
        <f t="shared" si="113"/>
        <v>196</v>
      </c>
      <c r="AH42" s="190">
        <f t="shared" si="113"/>
        <v>203</v>
      </c>
      <c r="AI42" s="190">
        <f t="shared" si="113"/>
        <v>400</v>
      </c>
      <c r="AJ42" s="190">
        <f t="shared" si="113"/>
        <v>200</v>
      </c>
      <c r="AK42" s="190">
        <f t="shared" si="113"/>
        <v>200</v>
      </c>
      <c r="AL42" s="190">
        <f t="shared" si="113"/>
        <v>380</v>
      </c>
      <c r="AM42" s="190">
        <f t="shared" si="113"/>
        <v>188</v>
      </c>
      <c r="AN42" s="190">
        <f t="shared" si="113"/>
        <v>192</v>
      </c>
      <c r="AO42" s="190">
        <f t="shared" si="113"/>
        <v>406</v>
      </c>
      <c r="AP42" s="190">
        <f t="shared" si="113"/>
        <v>147</v>
      </c>
      <c r="AQ42" s="190">
        <f t="shared" si="113"/>
        <v>259</v>
      </c>
      <c r="AR42" s="190">
        <f t="shared" si="113"/>
        <v>325</v>
      </c>
      <c r="AS42" s="190">
        <f t="shared" si="113"/>
        <v>119</v>
      </c>
      <c r="AT42" s="190">
        <f t="shared" si="113"/>
        <v>206</v>
      </c>
      <c r="AU42" s="190">
        <f t="shared" si="113"/>
        <v>286</v>
      </c>
      <c r="AV42" s="190">
        <f t="shared" si="113"/>
        <v>90</v>
      </c>
      <c r="AW42" s="190">
        <f t="shared" si="113"/>
        <v>196</v>
      </c>
      <c r="AX42" s="181" t="s">
        <v>53</v>
      </c>
      <c r="AY42" s="180" t="s">
        <v>112</v>
      </c>
      <c r="AZ42" s="191">
        <f t="shared" ref="AZ42:BN42" si="114">SUM(AZ43:AZ45)</f>
        <v>2632</v>
      </c>
      <c r="BA42" s="191">
        <f t="shared" si="114"/>
        <v>1236</v>
      </c>
      <c r="BB42" s="191">
        <f t="shared" si="114"/>
        <v>1396</v>
      </c>
      <c r="BC42" s="191">
        <f t="shared" si="114"/>
        <v>12</v>
      </c>
      <c r="BD42" s="191">
        <f t="shared" si="114"/>
        <v>5</v>
      </c>
      <c r="BE42" s="191">
        <f t="shared" si="114"/>
        <v>7</v>
      </c>
      <c r="BF42" s="191">
        <f t="shared" si="114"/>
        <v>3</v>
      </c>
      <c r="BG42" s="191">
        <f t="shared" si="114"/>
        <v>1</v>
      </c>
      <c r="BH42" s="191">
        <f t="shared" si="114"/>
        <v>2</v>
      </c>
      <c r="BI42" s="191">
        <f t="shared" si="114"/>
        <v>0</v>
      </c>
      <c r="BJ42" s="191">
        <f t="shared" si="114"/>
        <v>0</v>
      </c>
      <c r="BK42" s="191">
        <f t="shared" si="114"/>
        <v>0</v>
      </c>
      <c r="BL42" s="191">
        <f t="shared" si="114"/>
        <v>1</v>
      </c>
      <c r="BM42" s="191">
        <f t="shared" si="114"/>
        <v>1</v>
      </c>
      <c r="BN42" s="191">
        <f t="shared" si="114"/>
        <v>0</v>
      </c>
      <c r="BO42" s="181" t="s">
        <v>53</v>
      </c>
      <c r="BP42" s="180" t="s">
        <v>112</v>
      </c>
      <c r="BQ42" s="191">
        <f t="shared" ref="BQ42:CH42" si="115">SUM(BQ43:BQ45)</f>
        <v>2</v>
      </c>
      <c r="BR42" s="191">
        <f t="shared" si="115"/>
        <v>0</v>
      </c>
      <c r="BS42" s="191">
        <f t="shared" si="115"/>
        <v>2</v>
      </c>
      <c r="BT42" s="191">
        <f t="shared" si="115"/>
        <v>2</v>
      </c>
      <c r="BU42" s="191">
        <f t="shared" si="115"/>
        <v>0</v>
      </c>
      <c r="BV42" s="191">
        <f t="shared" si="115"/>
        <v>2</v>
      </c>
      <c r="BW42" s="191">
        <f t="shared" si="115"/>
        <v>0</v>
      </c>
      <c r="BX42" s="191">
        <f t="shared" si="115"/>
        <v>0</v>
      </c>
      <c r="BY42" s="191">
        <f t="shared" si="115"/>
        <v>0</v>
      </c>
      <c r="BZ42" s="191">
        <f t="shared" si="115"/>
        <v>0</v>
      </c>
      <c r="CA42" s="191">
        <f t="shared" si="115"/>
        <v>0</v>
      </c>
      <c r="CB42" s="191">
        <f t="shared" si="115"/>
        <v>0</v>
      </c>
      <c r="CC42" s="191">
        <f t="shared" si="115"/>
        <v>2</v>
      </c>
      <c r="CD42" s="191">
        <f t="shared" si="115"/>
        <v>1</v>
      </c>
      <c r="CE42" s="191">
        <f t="shared" si="115"/>
        <v>1</v>
      </c>
      <c r="CF42" s="191">
        <f t="shared" si="115"/>
        <v>4</v>
      </c>
      <c r="CG42" s="191">
        <f t="shared" si="115"/>
        <v>2</v>
      </c>
      <c r="CH42" s="191">
        <f t="shared" si="115"/>
        <v>2</v>
      </c>
    </row>
    <row r="43" spans="1:86" ht="12" customHeight="1">
      <c r="A43" s="182" t="s">
        <v>54</v>
      </c>
      <c r="B43" s="172" t="s">
        <v>113</v>
      </c>
      <c r="C43" s="188">
        <f t="shared" ref="C43:C45" si="116">D43+E43</f>
        <v>1002</v>
      </c>
      <c r="D43" s="188">
        <v>480</v>
      </c>
      <c r="E43" s="188">
        <v>522</v>
      </c>
      <c r="F43" s="49">
        <f t="shared" ref="F43:F45" si="117">G43+H43</f>
        <v>656</v>
      </c>
      <c r="G43" s="188">
        <v>324</v>
      </c>
      <c r="H43" s="188">
        <v>332</v>
      </c>
      <c r="I43" s="50">
        <f t="shared" ref="I43:I45" si="118">J43+K43</f>
        <v>1002</v>
      </c>
      <c r="J43" s="50">
        <f t="shared" ref="J43:J45" si="119">M43+P43+S43+V43+AA43+AD43+AG43+AJ43+AM43+AP43+AS43+AV43</f>
        <v>480</v>
      </c>
      <c r="K43" s="50">
        <f t="shared" ref="K43:K45" si="120">N43+Q43+T43+W43+AB43+AE43+AH43+AK43+AN43+AQ43+AT43+AW43</f>
        <v>522</v>
      </c>
      <c r="L43" s="188">
        <f t="shared" ref="L43:L45" si="121">M43+N43</f>
        <v>51</v>
      </c>
      <c r="M43" s="188">
        <v>22</v>
      </c>
      <c r="N43" s="188">
        <v>29</v>
      </c>
      <c r="O43" s="188">
        <f t="shared" ref="O43:O45" si="122">P43+Q43</f>
        <v>63</v>
      </c>
      <c r="P43" s="188">
        <v>32</v>
      </c>
      <c r="Q43" s="188">
        <v>31</v>
      </c>
      <c r="R43" s="188">
        <f t="shared" ref="R43:R45" si="123">S43+T43</f>
        <v>82</v>
      </c>
      <c r="S43" s="188">
        <v>52</v>
      </c>
      <c r="T43" s="188">
        <v>30</v>
      </c>
      <c r="U43" s="188">
        <f t="shared" ref="U43:U45" si="124">V43+W43</f>
        <v>94</v>
      </c>
      <c r="V43" s="188">
        <v>53</v>
      </c>
      <c r="W43" s="189">
        <v>41</v>
      </c>
      <c r="X43" s="182" t="s">
        <v>54</v>
      </c>
      <c r="Y43" s="172" t="s">
        <v>113</v>
      </c>
      <c r="Z43" s="121">
        <f t="shared" ref="Z43:Z45" si="125">AA43+AB43</f>
        <v>85</v>
      </c>
      <c r="AA43" s="173">
        <v>40</v>
      </c>
      <c r="AB43" s="173">
        <v>45</v>
      </c>
      <c r="AC43" s="173">
        <f t="shared" ref="AC43:AC45" si="126">AD43+AE43</f>
        <v>96</v>
      </c>
      <c r="AD43" s="173">
        <v>50</v>
      </c>
      <c r="AE43" s="173">
        <v>46</v>
      </c>
      <c r="AF43" s="173">
        <f t="shared" ref="AF43:AF45" si="127">AG43+AH43</f>
        <v>107</v>
      </c>
      <c r="AG43" s="173">
        <v>55</v>
      </c>
      <c r="AH43" s="173">
        <v>52</v>
      </c>
      <c r="AI43" s="173">
        <f t="shared" ref="AI43:AI45" si="128">AJ43+AK43</f>
        <v>88</v>
      </c>
      <c r="AJ43" s="173">
        <v>43</v>
      </c>
      <c r="AK43" s="173">
        <v>45</v>
      </c>
      <c r="AL43" s="173">
        <f t="shared" ref="AL43:AL45" si="129">AM43+AN43</f>
        <v>105</v>
      </c>
      <c r="AM43" s="173">
        <v>50</v>
      </c>
      <c r="AN43" s="173">
        <v>55</v>
      </c>
      <c r="AO43" s="173">
        <f t="shared" ref="AO43:AO45" si="130">AP43+AQ43</f>
        <v>95</v>
      </c>
      <c r="AP43" s="173">
        <v>32</v>
      </c>
      <c r="AQ43" s="173">
        <v>63</v>
      </c>
      <c r="AR43" s="173">
        <f t="shared" ref="AR43:AR45" si="131">AS43+AT43</f>
        <v>64</v>
      </c>
      <c r="AS43" s="173">
        <v>25</v>
      </c>
      <c r="AT43" s="173">
        <v>39</v>
      </c>
      <c r="AU43" s="173">
        <f t="shared" ref="AU43:AU45" si="132">AV43+AW43</f>
        <v>72</v>
      </c>
      <c r="AV43" s="173">
        <v>26</v>
      </c>
      <c r="AW43" s="173">
        <v>46</v>
      </c>
      <c r="AX43" s="46" t="s">
        <v>54</v>
      </c>
      <c r="AY43" s="173" t="s">
        <v>113</v>
      </c>
      <c r="AZ43" s="173">
        <f t="shared" ref="AZ43:AZ45" si="133">BA43+BB43</f>
        <v>656</v>
      </c>
      <c r="BA43" s="121">
        <v>324</v>
      </c>
      <c r="BB43" s="121">
        <v>332</v>
      </c>
      <c r="BC43" s="121">
        <f t="shared" ref="BC43:BC45" si="134">BD43+BE43</f>
        <v>7</v>
      </c>
      <c r="BD43" s="173">
        <f t="shared" ref="BD43:BD45" si="135">BG43+BJ43+BM43+BR43+CA43+CD43+CG43</f>
        <v>3</v>
      </c>
      <c r="BE43" s="173">
        <f t="shared" ref="BE43:BE45" si="136">BH43+BK43+BN43+BS43+CB43+CE43+CH43</f>
        <v>4</v>
      </c>
      <c r="BF43" s="121">
        <f t="shared" ref="BF43:BF45" si="137">BG43+BH43</f>
        <v>1</v>
      </c>
      <c r="BG43" s="121"/>
      <c r="BH43" s="121">
        <v>1</v>
      </c>
      <c r="BI43" s="121">
        <f t="shared" ref="BI43:BI45" si="138">BJ43+BK43</f>
        <v>0</v>
      </c>
      <c r="BJ43" s="121"/>
      <c r="BK43" s="121"/>
      <c r="BL43" s="121">
        <f t="shared" ref="BL43:BL45" si="139">BM43+BN43</f>
        <v>0</v>
      </c>
      <c r="BM43" s="121"/>
      <c r="BN43" s="121"/>
      <c r="BO43" s="46" t="s">
        <v>54</v>
      </c>
      <c r="BP43" s="173" t="s">
        <v>113</v>
      </c>
      <c r="BQ43" s="121">
        <f t="shared" ref="BQ43:BQ45" si="140">BR43+BS43</f>
        <v>1</v>
      </c>
      <c r="BR43" s="173">
        <f t="shared" ref="BR43:BR45" si="141">BU43+BX43</f>
        <v>0</v>
      </c>
      <c r="BS43" s="173">
        <f t="shared" ref="BS43:BS45" si="142">BV43+BY43</f>
        <v>1</v>
      </c>
      <c r="BT43" s="183">
        <f t="shared" ref="BT43:BT45" si="143">BU43+BV43</f>
        <v>1</v>
      </c>
      <c r="BU43" s="183"/>
      <c r="BV43" s="183">
        <v>1</v>
      </c>
      <c r="BW43" s="183">
        <f t="shared" ref="BW43:BW45" si="144">BX43+BY43</f>
        <v>0</v>
      </c>
      <c r="BX43" s="183"/>
      <c r="BY43" s="183"/>
      <c r="BZ43" s="121">
        <f t="shared" ref="BZ43:BZ45" si="145">CA43+CB43</f>
        <v>0</v>
      </c>
      <c r="CA43" s="121"/>
      <c r="CB43" s="121"/>
      <c r="CC43" s="121">
        <f t="shared" ref="CC43:CC45" si="146">CD43+CE43</f>
        <v>1</v>
      </c>
      <c r="CD43" s="121">
        <v>1</v>
      </c>
      <c r="CE43" s="121"/>
      <c r="CF43" s="121">
        <f t="shared" ref="CF43:CF45" si="147">CG43+CH43</f>
        <v>4</v>
      </c>
      <c r="CG43" s="121">
        <v>2</v>
      </c>
      <c r="CH43" s="121">
        <v>2</v>
      </c>
    </row>
    <row r="44" spans="1:86" ht="12" customHeight="1">
      <c r="A44" s="182" t="s">
        <v>55</v>
      </c>
      <c r="B44" s="172" t="s">
        <v>114</v>
      </c>
      <c r="C44" s="188">
        <f t="shared" si="116"/>
        <v>1050</v>
      </c>
      <c r="D44" s="188">
        <v>459</v>
      </c>
      <c r="E44" s="188">
        <v>591</v>
      </c>
      <c r="F44" s="49">
        <f t="shared" si="117"/>
        <v>868</v>
      </c>
      <c r="G44" s="188">
        <v>380</v>
      </c>
      <c r="H44" s="188">
        <v>488</v>
      </c>
      <c r="I44" s="50">
        <f t="shared" si="118"/>
        <v>1050</v>
      </c>
      <c r="J44" s="50">
        <f t="shared" si="119"/>
        <v>459</v>
      </c>
      <c r="K44" s="50">
        <f t="shared" si="120"/>
        <v>591</v>
      </c>
      <c r="L44" s="188">
        <f t="shared" si="121"/>
        <v>25</v>
      </c>
      <c r="M44" s="188">
        <v>12</v>
      </c>
      <c r="N44" s="188">
        <v>13</v>
      </c>
      <c r="O44" s="188">
        <f t="shared" si="122"/>
        <v>41</v>
      </c>
      <c r="P44" s="188">
        <v>23</v>
      </c>
      <c r="Q44" s="188">
        <v>18</v>
      </c>
      <c r="R44" s="188">
        <f t="shared" si="123"/>
        <v>60</v>
      </c>
      <c r="S44" s="188">
        <v>27</v>
      </c>
      <c r="T44" s="188">
        <v>33</v>
      </c>
      <c r="U44" s="188">
        <f t="shared" si="124"/>
        <v>86</v>
      </c>
      <c r="V44" s="188">
        <v>48</v>
      </c>
      <c r="W44" s="189">
        <v>38</v>
      </c>
      <c r="X44" s="182" t="s">
        <v>55</v>
      </c>
      <c r="Y44" s="172" t="s">
        <v>114</v>
      </c>
      <c r="Z44" s="121">
        <f t="shared" si="125"/>
        <v>92</v>
      </c>
      <c r="AA44" s="173">
        <v>46</v>
      </c>
      <c r="AB44" s="173">
        <v>46</v>
      </c>
      <c r="AC44" s="173">
        <f t="shared" si="126"/>
        <v>92</v>
      </c>
      <c r="AD44" s="173">
        <v>42</v>
      </c>
      <c r="AE44" s="173">
        <v>50</v>
      </c>
      <c r="AF44" s="173">
        <f t="shared" si="127"/>
        <v>109</v>
      </c>
      <c r="AG44" s="173">
        <v>44</v>
      </c>
      <c r="AH44" s="173">
        <v>65</v>
      </c>
      <c r="AI44" s="173">
        <f t="shared" si="128"/>
        <v>130</v>
      </c>
      <c r="AJ44" s="173">
        <v>62</v>
      </c>
      <c r="AK44" s="173">
        <v>68</v>
      </c>
      <c r="AL44" s="173">
        <f t="shared" si="129"/>
        <v>109</v>
      </c>
      <c r="AM44" s="173">
        <v>55</v>
      </c>
      <c r="AN44" s="173">
        <v>54</v>
      </c>
      <c r="AO44" s="173">
        <f t="shared" si="130"/>
        <v>125</v>
      </c>
      <c r="AP44" s="173">
        <v>40</v>
      </c>
      <c r="AQ44" s="173">
        <v>85</v>
      </c>
      <c r="AR44" s="173">
        <f t="shared" si="131"/>
        <v>104</v>
      </c>
      <c r="AS44" s="173">
        <v>35</v>
      </c>
      <c r="AT44" s="173">
        <v>69</v>
      </c>
      <c r="AU44" s="173">
        <f t="shared" si="132"/>
        <v>77</v>
      </c>
      <c r="AV44" s="173">
        <v>25</v>
      </c>
      <c r="AW44" s="173">
        <v>52</v>
      </c>
      <c r="AX44" s="46" t="s">
        <v>55</v>
      </c>
      <c r="AY44" s="173" t="s">
        <v>114</v>
      </c>
      <c r="AZ44" s="173">
        <f t="shared" si="133"/>
        <v>868</v>
      </c>
      <c r="BA44" s="121">
        <v>380</v>
      </c>
      <c r="BB44" s="121">
        <v>488</v>
      </c>
      <c r="BC44" s="121">
        <f t="shared" si="134"/>
        <v>2</v>
      </c>
      <c r="BD44" s="173">
        <f t="shared" si="135"/>
        <v>1</v>
      </c>
      <c r="BE44" s="173">
        <f t="shared" si="136"/>
        <v>1</v>
      </c>
      <c r="BF44" s="121">
        <f t="shared" si="137"/>
        <v>1</v>
      </c>
      <c r="BG44" s="121"/>
      <c r="BH44" s="121">
        <v>1</v>
      </c>
      <c r="BI44" s="121">
        <f t="shared" si="138"/>
        <v>0</v>
      </c>
      <c r="BJ44" s="121"/>
      <c r="BK44" s="121"/>
      <c r="BL44" s="121">
        <f t="shared" si="139"/>
        <v>1</v>
      </c>
      <c r="BM44" s="121">
        <v>1</v>
      </c>
      <c r="BN44" s="121"/>
      <c r="BO44" s="46" t="s">
        <v>55</v>
      </c>
      <c r="BP44" s="173" t="s">
        <v>114</v>
      </c>
      <c r="BQ44" s="121">
        <f t="shared" si="140"/>
        <v>0</v>
      </c>
      <c r="BR44" s="173">
        <f t="shared" si="141"/>
        <v>0</v>
      </c>
      <c r="BS44" s="173">
        <f t="shared" si="142"/>
        <v>0</v>
      </c>
      <c r="BT44" s="183">
        <f t="shared" si="143"/>
        <v>0</v>
      </c>
      <c r="BU44" s="183"/>
      <c r="BV44" s="183"/>
      <c r="BW44" s="183">
        <f t="shared" si="144"/>
        <v>0</v>
      </c>
      <c r="BX44" s="183"/>
      <c r="BY44" s="183"/>
      <c r="BZ44" s="121">
        <f t="shared" si="145"/>
        <v>0</v>
      </c>
      <c r="CA44" s="121"/>
      <c r="CB44" s="121"/>
      <c r="CC44" s="121">
        <f t="shared" si="146"/>
        <v>0</v>
      </c>
      <c r="CD44" s="121"/>
      <c r="CE44" s="121"/>
      <c r="CF44" s="121">
        <f t="shared" si="147"/>
        <v>0</v>
      </c>
      <c r="CG44" s="121"/>
      <c r="CH44" s="121"/>
    </row>
    <row r="45" spans="1:86" ht="12" customHeight="1">
      <c r="A45" s="182" t="s">
        <v>56</v>
      </c>
      <c r="B45" s="172" t="s">
        <v>115</v>
      </c>
      <c r="C45" s="188">
        <f t="shared" si="116"/>
        <v>1882</v>
      </c>
      <c r="D45" s="188">
        <v>912</v>
      </c>
      <c r="E45" s="188">
        <v>970</v>
      </c>
      <c r="F45" s="49">
        <f t="shared" si="117"/>
        <v>1185</v>
      </c>
      <c r="G45" s="188">
        <v>565</v>
      </c>
      <c r="H45" s="188">
        <v>620</v>
      </c>
      <c r="I45" s="50">
        <f t="shared" si="118"/>
        <v>1754</v>
      </c>
      <c r="J45" s="50">
        <f t="shared" si="119"/>
        <v>849</v>
      </c>
      <c r="K45" s="50">
        <f t="shared" si="120"/>
        <v>905</v>
      </c>
      <c r="L45" s="188">
        <f t="shared" si="121"/>
        <v>54</v>
      </c>
      <c r="M45" s="188">
        <v>23</v>
      </c>
      <c r="N45" s="188">
        <v>31</v>
      </c>
      <c r="O45" s="188">
        <f t="shared" si="122"/>
        <v>70</v>
      </c>
      <c r="P45" s="188">
        <v>40</v>
      </c>
      <c r="Q45" s="188">
        <v>30</v>
      </c>
      <c r="R45" s="188">
        <f t="shared" si="123"/>
        <v>129</v>
      </c>
      <c r="S45" s="188">
        <v>70</v>
      </c>
      <c r="T45" s="188">
        <v>59</v>
      </c>
      <c r="U45" s="188">
        <f t="shared" si="124"/>
        <v>136</v>
      </c>
      <c r="V45" s="188">
        <v>78</v>
      </c>
      <c r="W45" s="189">
        <v>58</v>
      </c>
      <c r="X45" s="182" t="s">
        <v>56</v>
      </c>
      <c r="Y45" s="172" t="s">
        <v>115</v>
      </c>
      <c r="Z45" s="121">
        <f t="shared" si="125"/>
        <v>147</v>
      </c>
      <c r="AA45" s="173">
        <v>90</v>
      </c>
      <c r="AB45" s="173">
        <v>57</v>
      </c>
      <c r="AC45" s="173">
        <f t="shared" si="126"/>
        <v>207</v>
      </c>
      <c r="AD45" s="173">
        <v>100</v>
      </c>
      <c r="AE45" s="173">
        <v>107</v>
      </c>
      <c r="AF45" s="173">
        <f t="shared" si="127"/>
        <v>183</v>
      </c>
      <c r="AG45" s="173">
        <v>97</v>
      </c>
      <c r="AH45" s="173">
        <v>86</v>
      </c>
      <c r="AI45" s="173">
        <f t="shared" si="128"/>
        <v>182</v>
      </c>
      <c r="AJ45" s="173">
        <v>95</v>
      </c>
      <c r="AK45" s="173">
        <v>87</v>
      </c>
      <c r="AL45" s="173">
        <f t="shared" si="129"/>
        <v>166</v>
      </c>
      <c r="AM45" s="173">
        <v>83</v>
      </c>
      <c r="AN45" s="173">
        <v>83</v>
      </c>
      <c r="AO45" s="173">
        <f t="shared" si="130"/>
        <v>186</v>
      </c>
      <c r="AP45" s="173">
        <v>75</v>
      </c>
      <c r="AQ45" s="173">
        <v>111</v>
      </c>
      <c r="AR45" s="173">
        <f t="shared" si="131"/>
        <v>157</v>
      </c>
      <c r="AS45" s="173">
        <v>59</v>
      </c>
      <c r="AT45" s="173">
        <v>98</v>
      </c>
      <c r="AU45" s="173">
        <f t="shared" si="132"/>
        <v>137</v>
      </c>
      <c r="AV45" s="173">
        <v>39</v>
      </c>
      <c r="AW45" s="173">
        <v>98</v>
      </c>
      <c r="AX45" s="46" t="s">
        <v>56</v>
      </c>
      <c r="AY45" s="173" t="s">
        <v>115</v>
      </c>
      <c r="AZ45" s="173">
        <f t="shared" si="133"/>
        <v>1108</v>
      </c>
      <c r="BA45" s="121">
        <v>532</v>
      </c>
      <c r="BB45" s="121">
        <v>576</v>
      </c>
      <c r="BC45" s="121">
        <f t="shared" si="134"/>
        <v>3</v>
      </c>
      <c r="BD45" s="173">
        <f t="shared" si="135"/>
        <v>1</v>
      </c>
      <c r="BE45" s="173">
        <f t="shared" si="136"/>
        <v>2</v>
      </c>
      <c r="BF45" s="121">
        <f t="shared" si="137"/>
        <v>1</v>
      </c>
      <c r="BG45" s="121">
        <v>1</v>
      </c>
      <c r="BH45" s="121"/>
      <c r="BI45" s="121">
        <f t="shared" si="138"/>
        <v>0</v>
      </c>
      <c r="BJ45" s="121"/>
      <c r="BK45" s="121"/>
      <c r="BL45" s="121">
        <f t="shared" si="139"/>
        <v>0</v>
      </c>
      <c r="BM45" s="121"/>
      <c r="BN45" s="121"/>
      <c r="BO45" s="46" t="s">
        <v>56</v>
      </c>
      <c r="BP45" s="173" t="s">
        <v>115</v>
      </c>
      <c r="BQ45" s="121">
        <f t="shared" si="140"/>
        <v>1</v>
      </c>
      <c r="BR45" s="173">
        <f t="shared" si="141"/>
        <v>0</v>
      </c>
      <c r="BS45" s="173">
        <f t="shared" si="142"/>
        <v>1</v>
      </c>
      <c r="BT45" s="183">
        <f t="shared" si="143"/>
        <v>1</v>
      </c>
      <c r="BU45" s="183"/>
      <c r="BV45" s="183">
        <v>1</v>
      </c>
      <c r="BW45" s="183">
        <f t="shared" si="144"/>
        <v>0</v>
      </c>
      <c r="BX45" s="183"/>
      <c r="BY45" s="183"/>
      <c r="BZ45" s="121">
        <f t="shared" si="145"/>
        <v>0</v>
      </c>
      <c r="CA45" s="121"/>
      <c r="CB45" s="121"/>
      <c r="CC45" s="121">
        <f t="shared" si="146"/>
        <v>1</v>
      </c>
      <c r="CD45" s="121"/>
      <c r="CE45" s="121">
        <v>1</v>
      </c>
      <c r="CF45" s="121">
        <f t="shared" si="147"/>
        <v>0</v>
      </c>
      <c r="CG45" s="121"/>
      <c r="CH45" s="121"/>
    </row>
    <row r="46" spans="1:86" ht="12" customHeight="1">
      <c r="A46" s="174" t="s">
        <v>57</v>
      </c>
      <c r="B46" s="178" t="s">
        <v>116</v>
      </c>
      <c r="C46" s="177">
        <f t="shared" ref="C46:W46" si="148">SUM(C47:C55)</f>
        <v>1409</v>
      </c>
      <c r="D46" s="177">
        <f t="shared" si="148"/>
        <v>829</v>
      </c>
      <c r="E46" s="177">
        <f t="shared" si="148"/>
        <v>580</v>
      </c>
      <c r="F46" s="177">
        <f t="shared" si="148"/>
        <v>289</v>
      </c>
      <c r="G46" s="177">
        <f t="shared" si="148"/>
        <v>154</v>
      </c>
      <c r="H46" s="177">
        <f t="shared" si="148"/>
        <v>135</v>
      </c>
      <c r="I46" s="177">
        <f t="shared" si="148"/>
        <v>1409</v>
      </c>
      <c r="J46" s="177">
        <f t="shared" si="148"/>
        <v>829</v>
      </c>
      <c r="K46" s="177">
        <f t="shared" si="148"/>
        <v>580</v>
      </c>
      <c r="L46" s="177">
        <f t="shared" si="148"/>
        <v>44</v>
      </c>
      <c r="M46" s="177">
        <f t="shared" si="148"/>
        <v>21</v>
      </c>
      <c r="N46" s="177">
        <f t="shared" si="148"/>
        <v>23</v>
      </c>
      <c r="O46" s="177">
        <f t="shared" si="148"/>
        <v>41</v>
      </c>
      <c r="P46" s="177">
        <f t="shared" si="148"/>
        <v>24</v>
      </c>
      <c r="Q46" s="177">
        <f t="shared" si="148"/>
        <v>17</v>
      </c>
      <c r="R46" s="177">
        <f t="shared" si="148"/>
        <v>72</v>
      </c>
      <c r="S46" s="177">
        <f t="shared" si="148"/>
        <v>33</v>
      </c>
      <c r="T46" s="177">
        <f t="shared" si="148"/>
        <v>39</v>
      </c>
      <c r="U46" s="177">
        <f t="shared" si="148"/>
        <v>53</v>
      </c>
      <c r="V46" s="177">
        <f t="shared" si="148"/>
        <v>27</v>
      </c>
      <c r="W46" s="177">
        <f t="shared" si="148"/>
        <v>26</v>
      </c>
      <c r="X46" s="174" t="s">
        <v>57</v>
      </c>
      <c r="Y46" s="178" t="s">
        <v>116</v>
      </c>
      <c r="Z46" s="190">
        <f t="shared" ref="Z46:AW46" si="149">Z47+Z48+Z49+Z50+Z51+Z52+Z53+Z54+Z55</f>
        <v>78</v>
      </c>
      <c r="AA46" s="190">
        <f t="shared" si="149"/>
        <v>43</v>
      </c>
      <c r="AB46" s="190">
        <f t="shared" si="149"/>
        <v>35</v>
      </c>
      <c r="AC46" s="190">
        <f t="shared" si="149"/>
        <v>152</v>
      </c>
      <c r="AD46" s="190">
        <f t="shared" si="149"/>
        <v>98</v>
      </c>
      <c r="AE46" s="190">
        <f t="shared" si="149"/>
        <v>54</v>
      </c>
      <c r="AF46" s="190">
        <f t="shared" si="149"/>
        <v>155</v>
      </c>
      <c r="AG46" s="190">
        <f t="shared" si="149"/>
        <v>92</v>
      </c>
      <c r="AH46" s="190">
        <f t="shared" si="149"/>
        <v>63</v>
      </c>
      <c r="AI46" s="190">
        <f t="shared" si="149"/>
        <v>178</v>
      </c>
      <c r="AJ46" s="190">
        <f t="shared" si="149"/>
        <v>103</v>
      </c>
      <c r="AK46" s="190">
        <f t="shared" si="149"/>
        <v>75</v>
      </c>
      <c r="AL46" s="190">
        <f t="shared" si="149"/>
        <v>162</v>
      </c>
      <c r="AM46" s="190">
        <f t="shared" si="149"/>
        <v>102</v>
      </c>
      <c r="AN46" s="190">
        <f t="shared" si="149"/>
        <v>60</v>
      </c>
      <c r="AO46" s="190">
        <f t="shared" si="149"/>
        <v>192</v>
      </c>
      <c r="AP46" s="190">
        <f t="shared" si="149"/>
        <v>117</v>
      </c>
      <c r="AQ46" s="190">
        <f t="shared" si="149"/>
        <v>75</v>
      </c>
      <c r="AR46" s="190">
        <f t="shared" si="149"/>
        <v>155</v>
      </c>
      <c r="AS46" s="190">
        <f t="shared" si="149"/>
        <v>92</v>
      </c>
      <c r="AT46" s="190">
        <f t="shared" si="149"/>
        <v>63</v>
      </c>
      <c r="AU46" s="190">
        <f t="shared" si="149"/>
        <v>127</v>
      </c>
      <c r="AV46" s="190">
        <f t="shared" si="149"/>
        <v>77</v>
      </c>
      <c r="AW46" s="190">
        <f t="shared" si="149"/>
        <v>50</v>
      </c>
      <c r="AX46" s="181" t="s">
        <v>57</v>
      </c>
      <c r="AY46" s="180" t="s">
        <v>116</v>
      </c>
      <c r="AZ46" s="191">
        <f t="shared" ref="AZ46:BN46" si="150">SUM(AZ47:AZ55)</f>
        <v>289</v>
      </c>
      <c r="BA46" s="191">
        <f t="shared" si="150"/>
        <v>154</v>
      </c>
      <c r="BB46" s="191">
        <f t="shared" si="150"/>
        <v>135</v>
      </c>
      <c r="BC46" s="191">
        <f t="shared" si="150"/>
        <v>123</v>
      </c>
      <c r="BD46" s="191">
        <f t="shared" si="150"/>
        <v>69</v>
      </c>
      <c r="BE46" s="191">
        <f t="shared" si="150"/>
        <v>54</v>
      </c>
      <c r="BF46" s="191">
        <f t="shared" si="150"/>
        <v>45</v>
      </c>
      <c r="BG46" s="191">
        <f t="shared" si="150"/>
        <v>26</v>
      </c>
      <c r="BH46" s="191">
        <f t="shared" si="150"/>
        <v>19</v>
      </c>
      <c r="BI46" s="191">
        <f t="shared" si="150"/>
        <v>71</v>
      </c>
      <c r="BJ46" s="191">
        <f t="shared" si="150"/>
        <v>38</v>
      </c>
      <c r="BK46" s="191">
        <f t="shared" si="150"/>
        <v>33</v>
      </c>
      <c r="BL46" s="191">
        <f t="shared" si="150"/>
        <v>5</v>
      </c>
      <c r="BM46" s="191">
        <f t="shared" si="150"/>
        <v>4</v>
      </c>
      <c r="BN46" s="191">
        <f t="shared" si="150"/>
        <v>1</v>
      </c>
      <c r="BO46" s="181" t="s">
        <v>57</v>
      </c>
      <c r="BP46" s="180" t="s">
        <v>116</v>
      </c>
      <c r="BQ46" s="191">
        <f t="shared" ref="BQ46:CH46" si="151">SUM(BQ47:BQ55)</f>
        <v>0</v>
      </c>
      <c r="BR46" s="191">
        <f t="shared" si="151"/>
        <v>0</v>
      </c>
      <c r="BS46" s="191">
        <f t="shared" si="151"/>
        <v>0</v>
      </c>
      <c r="BT46" s="191">
        <f t="shared" si="151"/>
        <v>0</v>
      </c>
      <c r="BU46" s="191">
        <f t="shared" si="151"/>
        <v>0</v>
      </c>
      <c r="BV46" s="191">
        <f t="shared" si="151"/>
        <v>0</v>
      </c>
      <c r="BW46" s="191">
        <f t="shared" si="151"/>
        <v>0</v>
      </c>
      <c r="BX46" s="191">
        <f t="shared" si="151"/>
        <v>0</v>
      </c>
      <c r="BY46" s="191">
        <f t="shared" si="151"/>
        <v>0</v>
      </c>
      <c r="BZ46" s="191">
        <f t="shared" si="151"/>
        <v>0</v>
      </c>
      <c r="CA46" s="191">
        <f t="shared" si="151"/>
        <v>0</v>
      </c>
      <c r="CB46" s="191">
        <f t="shared" si="151"/>
        <v>0</v>
      </c>
      <c r="CC46" s="191">
        <f t="shared" si="151"/>
        <v>0</v>
      </c>
      <c r="CD46" s="191">
        <f t="shared" si="151"/>
        <v>0</v>
      </c>
      <c r="CE46" s="191">
        <f t="shared" si="151"/>
        <v>0</v>
      </c>
      <c r="CF46" s="191">
        <f t="shared" si="151"/>
        <v>2</v>
      </c>
      <c r="CG46" s="191">
        <f t="shared" si="151"/>
        <v>1</v>
      </c>
      <c r="CH46" s="191">
        <f t="shared" si="151"/>
        <v>1</v>
      </c>
    </row>
    <row r="47" spans="1:86" ht="12" customHeight="1">
      <c r="A47" s="192" t="s">
        <v>58</v>
      </c>
      <c r="B47" s="172" t="s">
        <v>117</v>
      </c>
      <c r="C47" s="188">
        <f t="shared" ref="C47:C58" si="152">D47+E47</f>
        <v>0</v>
      </c>
      <c r="D47" s="188"/>
      <c r="E47" s="188"/>
      <c r="F47" s="49">
        <f t="shared" ref="F47:F58" si="153">G47+H47</f>
        <v>0</v>
      </c>
      <c r="G47" s="188"/>
      <c r="H47" s="188"/>
      <c r="I47" s="50">
        <f t="shared" ref="I47:I58" si="154">J47+K47</f>
        <v>0</v>
      </c>
      <c r="J47" s="50">
        <f t="shared" ref="J47:J58" si="155">M47+P47+S47+V47+AA47+AD47+AG47+AJ47+AM47+AP47+AS47+AV47</f>
        <v>0</v>
      </c>
      <c r="K47" s="50">
        <f t="shared" ref="K47:K58" si="156">N47+Q47+T47+W47+AB47+AE47+AH47+AK47+AN47+AQ47+AT47+AW47</f>
        <v>0</v>
      </c>
      <c r="L47" s="188">
        <f t="shared" ref="L47:L58" si="157">M47+N47</f>
        <v>0</v>
      </c>
      <c r="M47" s="188"/>
      <c r="N47" s="188"/>
      <c r="O47" s="188">
        <f t="shared" ref="O47:O58" si="158">P47+Q47</f>
        <v>0</v>
      </c>
      <c r="P47" s="188"/>
      <c r="Q47" s="188"/>
      <c r="R47" s="188">
        <f t="shared" ref="R47:R58" si="159">S47+T47</f>
        <v>0</v>
      </c>
      <c r="S47" s="188"/>
      <c r="T47" s="188"/>
      <c r="U47" s="188">
        <f t="shared" ref="U47:U58" si="160">V47+W47</f>
        <v>0</v>
      </c>
      <c r="V47" s="188"/>
      <c r="W47" s="188"/>
      <c r="X47" s="192" t="s">
        <v>58</v>
      </c>
      <c r="Y47" s="172" t="s">
        <v>117</v>
      </c>
      <c r="Z47" s="121">
        <f t="shared" ref="Z47:Z58" si="161">AA47+AB47</f>
        <v>0</v>
      </c>
      <c r="AA47" s="173"/>
      <c r="AB47" s="173"/>
      <c r="AC47" s="173">
        <f t="shared" ref="AC47:AC58" si="162">AD47+AE47</f>
        <v>0</v>
      </c>
      <c r="AD47" s="173"/>
      <c r="AE47" s="173"/>
      <c r="AF47" s="173">
        <f t="shared" ref="AF47:AF58" si="163">AG47+AH47</f>
        <v>0</v>
      </c>
      <c r="AG47" s="173"/>
      <c r="AH47" s="173"/>
      <c r="AI47" s="173">
        <f t="shared" ref="AI47:AI58" si="164">AJ47+AK47</f>
        <v>0</v>
      </c>
      <c r="AJ47" s="173"/>
      <c r="AK47" s="173"/>
      <c r="AL47" s="173">
        <f t="shared" ref="AL47:AL58" si="165">AM47+AN47</f>
        <v>0</v>
      </c>
      <c r="AM47" s="173"/>
      <c r="AN47" s="173"/>
      <c r="AO47" s="173">
        <f t="shared" ref="AO47:AO58" si="166">AP47+AQ47</f>
        <v>0</v>
      </c>
      <c r="AP47" s="173"/>
      <c r="AQ47" s="173"/>
      <c r="AR47" s="173">
        <f t="shared" ref="AR47:AR58" si="167">AS47+AT47</f>
        <v>0</v>
      </c>
      <c r="AS47" s="173"/>
      <c r="AT47" s="173"/>
      <c r="AU47" s="173">
        <f t="shared" ref="AU47:AU58" si="168">AV47+AW47</f>
        <v>0</v>
      </c>
      <c r="AV47" s="173"/>
      <c r="AW47" s="173"/>
      <c r="AX47" s="51" t="s">
        <v>58</v>
      </c>
      <c r="AY47" s="173" t="s">
        <v>117</v>
      </c>
      <c r="AZ47" s="121">
        <f t="shared" ref="AZ47:AZ58" si="169">BA47+BB47</f>
        <v>0</v>
      </c>
      <c r="BA47" s="121"/>
      <c r="BB47" s="121"/>
      <c r="BC47" s="121">
        <f t="shared" ref="BC47:BC58" si="170">BD47+BE47</f>
        <v>0</v>
      </c>
      <c r="BD47" s="173">
        <f t="shared" ref="BD47:BD58" si="171">BG47+BJ47+BM47+BR47+CA47+CD47+CG47</f>
        <v>0</v>
      </c>
      <c r="BE47" s="173">
        <f t="shared" ref="BE47:BE58" si="172">BH47+BK47+BN47+BS47+CB47+CE47+CH47</f>
        <v>0</v>
      </c>
      <c r="BF47" s="121">
        <f t="shared" ref="BF47:BF58" si="173">BG47+BH47</f>
        <v>0</v>
      </c>
      <c r="BG47" s="121"/>
      <c r="BH47" s="121"/>
      <c r="BI47" s="121">
        <f t="shared" ref="BI47:BI58" si="174">BJ47+BK47</f>
        <v>0</v>
      </c>
      <c r="BJ47" s="121"/>
      <c r="BK47" s="121"/>
      <c r="BL47" s="121">
        <f t="shared" ref="BL47:BL58" si="175">BM47+BN47</f>
        <v>0</v>
      </c>
      <c r="BM47" s="121"/>
      <c r="BN47" s="121"/>
      <c r="BO47" s="51" t="s">
        <v>58</v>
      </c>
      <c r="BP47" s="173" t="s">
        <v>117</v>
      </c>
      <c r="BQ47" s="121">
        <f t="shared" ref="BQ47:BQ58" si="176">BR47+BS47</f>
        <v>0</v>
      </c>
      <c r="BR47" s="173">
        <f t="shared" ref="BR47:BR58" si="177">BU47+BX47</f>
        <v>0</v>
      </c>
      <c r="BS47" s="173">
        <f t="shared" ref="BS47:BS58" si="178">BV47+BY47</f>
        <v>0</v>
      </c>
      <c r="BT47" s="183">
        <f t="shared" ref="BT47:BT58" si="179">BU47+BV47</f>
        <v>0</v>
      </c>
      <c r="BU47" s="183"/>
      <c r="BV47" s="183"/>
      <c r="BW47" s="183">
        <f t="shared" ref="BW47:BW58" si="180">BX47+BY47</f>
        <v>0</v>
      </c>
      <c r="BX47" s="183"/>
      <c r="BY47" s="183"/>
      <c r="BZ47" s="121">
        <f t="shared" ref="BZ47:BZ58" si="181">CA47+CB47</f>
        <v>0</v>
      </c>
      <c r="CA47" s="121"/>
      <c r="CB47" s="121"/>
      <c r="CC47" s="121">
        <f t="shared" ref="CC47:CC58" si="182">CD47+CE47</f>
        <v>0</v>
      </c>
      <c r="CD47" s="121"/>
      <c r="CE47" s="121"/>
      <c r="CF47" s="121">
        <f t="shared" ref="CF47:CF58" si="183">CG47+CH47</f>
        <v>0</v>
      </c>
      <c r="CG47" s="121"/>
      <c r="CH47" s="121"/>
    </row>
    <row r="48" spans="1:86" ht="12" customHeight="1">
      <c r="A48" s="192" t="s">
        <v>59</v>
      </c>
      <c r="B48" s="172" t="s">
        <v>118</v>
      </c>
      <c r="C48" s="188">
        <f t="shared" si="152"/>
        <v>0</v>
      </c>
      <c r="D48" s="188"/>
      <c r="E48" s="188"/>
      <c r="F48" s="49">
        <f t="shared" si="153"/>
        <v>0</v>
      </c>
      <c r="G48" s="188"/>
      <c r="H48" s="188"/>
      <c r="I48" s="50">
        <f t="shared" si="154"/>
        <v>0</v>
      </c>
      <c r="J48" s="50">
        <f t="shared" si="155"/>
        <v>0</v>
      </c>
      <c r="K48" s="50">
        <f t="shared" si="156"/>
        <v>0</v>
      </c>
      <c r="L48" s="188">
        <f t="shared" si="157"/>
        <v>0</v>
      </c>
      <c r="M48" s="188"/>
      <c r="N48" s="188"/>
      <c r="O48" s="188">
        <f t="shared" si="158"/>
        <v>0</v>
      </c>
      <c r="P48" s="188"/>
      <c r="Q48" s="188"/>
      <c r="R48" s="188">
        <f t="shared" si="159"/>
        <v>0</v>
      </c>
      <c r="S48" s="188"/>
      <c r="T48" s="188"/>
      <c r="U48" s="188">
        <f t="shared" si="160"/>
        <v>0</v>
      </c>
      <c r="V48" s="188"/>
      <c r="W48" s="188"/>
      <c r="X48" s="192" t="s">
        <v>59</v>
      </c>
      <c r="Y48" s="172" t="s">
        <v>118</v>
      </c>
      <c r="Z48" s="121">
        <f t="shared" si="161"/>
        <v>0</v>
      </c>
      <c r="AA48" s="173"/>
      <c r="AB48" s="173"/>
      <c r="AC48" s="173">
        <f t="shared" si="162"/>
        <v>0</v>
      </c>
      <c r="AD48" s="173"/>
      <c r="AE48" s="173"/>
      <c r="AF48" s="173">
        <f t="shared" si="163"/>
        <v>0</v>
      </c>
      <c r="AG48" s="173"/>
      <c r="AH48" s="173"/>
      <c r="AI48" s="173">
        <f t="shared" si="164"/>
        <v>0</v>
      </c>
      <c r="AJ48" s="173"/>
      <c r="AK48" s="173"/>
      <c r="AL48" s="173">
        <f t="shared" si="165"/>
        <v>0</v>
      </c>
      <c r="AM48" s="173"/>
      <c r="AN48" s="173"/>
      <c r="AO48" s="173">
        <f t="shared" si="166"/>
        <v>0</v>
      </c>
      <c r="AP48" s="173"/>
      <c r="AQ48" s="173"/>
      <c r="AR48" s="173">
        <f t="shared" si="167"/>
        <v>0</v>
      </c>
      <c r="AS48" s="173"/>
      <c r="AT48" s="173"/>
      <c r="AU48" s="173">
        <f t="shared" si="168"/>
        <v>0</v>
      </c>
      <c r="AV48" s="173"/>
      <c r="AW48" s="173"/>
      <c r="AX48" s="51" t="s">
        <v>59</v>
      </c>
      <c r="AY48" s="173" t="s">
        <v>118</v>
      </c>
      <c r="AZ48" s="121">
        <f t="shared" si="169"/>
        <v>0</v>
      </c>
      <c r="BA48" s="121"/>
      <c r="BB48" s="121"/>
      <c r="BC48" s="121">
        <f t="shared" si="170"/>
        <v>0</v>
      </c>
      <c r="BD48" s="173">
        <f t="shared" si="171"/>
        <v>0</v>
      </c>
      <c r="BE48" s="173">
        <f t="shared" si="172"/>
        <v>0</v>
      </c>
      <c r="BF48" s="121">
        <f t="shared" si="173"/>
        <v>0</v>
      </c>
      <c r="BG48" s="121"/>
      <c r="BH48" s="121"/>
      <c r="BI48" s="121">
        <f t="shared" si="174"/>
        <v>0</v>
      </c>
      <c r="BJ48" s="121"/>
      <c r="BK48" s="121"/>
      <c r="BL48" s="121">
        <f t="shared" si="175"/>
        <v>0</v>
      </c>
      <c r="BM48" s="121"/>
      <c r="BN48" s="121"/>
      <c r="BO48" s="51" t="s">
        <v>59</v>
      </c>
      <c r="BP48" s="173" t="s">
        <v>118</v>
      </c>
      <c r="BQ48" s="121">
        <f t="shared" si="176"/>
        <v>0</v>
      </c>
      <c r="BR48" s="173">
        <f t="shared" si="177"/>
        <v>0</v>
      </c>
      <c r="BS48" s="173">
        <f t="shared" si="178"/>
        <v>0</v>
      </c>
      <c r="BT48" s="183">
        <f t="shared" si="179"/>
        <v>0</v>
      </c>
      <c r="BU48" s="183"/>
      <c r="BV48" s="183"/>
      <c r="BW48" s="183">
        <f t="shared" si="180"/>
        <v>0</v>
      </c>
      <c r="BX48" s="183"/>
      <c r="BY48" s="183"/>
      <c r="BZ48" s="121">
        <f t="shared" si="181"/>
        <v>0</v>
      </c>
      <c r="CA48" s="121"/>
      <c r="CB48" s="121"/>
      <c r="CC48" s="121">
        <f t="shared" si="182"/>
        <v>0</v>
      </c>
      <c r="CD48" s="121"/>
      <c r="CE48" s="121"/>
      <c r="CF48" s="121">
        <f t="shared" si="183"/>
        <v>0</v>
      </c>
      <c r="CG48" s="121"/>
      <c r="CH48" s="121"/>
    </row>
    <row r="49" spans="1:86" ht="12" customHeight="1">
      <c r="A49" s="192" t="s">
        <v>60</v>
      </c>
      <c r="B49" s="172" t="s">
        <v>119</v>
      </c>
      <c r="C49" s="188">
        <f t="shared" si="152"/>
        <v>166</v>
      </c>
      <c r="D49" s="188">
        <v>83</v>
      </c>
      <c r="E49" s="188">
        <v>83</v>
      </c>
      <c r="F49" s="49">
        <f t="shared" si="153"/>
        <v>13</v>
      </c>
      <c r="G49" s="188">
        <v>7</v>
      </c>
      <c r="H49" s="188">
        <v>6</v>
      </c>
      <c r="I49" s="50">
        <f t="shared" si="154"/>
        <v>166</v>
      </c>
      <c r="J49" s="50">
        <f t="shared" si="155"/>
        <v>83</v>
      </c>
      <c r="K49" s="50">
        <f t="shared" si="156"/>
        <v>83</v>
      </c>
      <c r="L49" s="188">
        <f t="shared" si="157"/>
        <v>10</v>
      </c>
      <c r="M49" s="188">
        <v>2</v>
      </c>
      <c r="N49" s="188">
        <v>8</v>
      </c>
      <c r="O49" s="188">
        <f t="shared" si="158"/>
        <v>12</v>
      </c>
      <c r="P49" s="188">
        <v>6</v>
      </c>
      <c r="Q49" s="188">
        <v>6</v>
      </c>
      <c r="R49" s="188">
        <f t="shared" si="159"/>
        <v>13</v>
      </c>
      <c r="S49" s="188">
        <v>4</v>
      </c>
      <c r="T49" s="188">
        <v>9</v>
      </c>
      <c r="U49" s="188">
        <f t="shared" si="160"/>
        <v>8</v>
      </c>
      <c r="V49" s="188">
        <v>4</v>
      </c>
      <c r="W49" s="188">
        <v>4</v>
      </c>
      <c r="X49" s="192" t="s">
        <v>60</v>
      </c>
      <c r="Y49" s="172" t="s">
        <v>119</v>
      </c>
      <c r="Z49" s="121">
        <f t="shared" si="161"/>
        <v>16</v>
      </c>
      <c r="AA49" s="173">
        <v>8</v>
      </c>
      <c r="AB49" s="173">
        <v>8</v>
      </c>
      <c r="AC49" s="173">
        <f t="shared" si="162"/>
        <v>18</v>
      </c>
      <c r="AD49" s="173">
        <v>14</v>
      </c>
      <c r="AE49" s="173">
        <v>4</v>
      </c>
      <c r="AF49" s="173">
        <f t="shared" si="163"/>
        <v>9</v>
      </c>
      <c r="AG49" s="173">
        <v>3</v>
      </c>
      <c r="AH49" s="173">
        <v>6</v>
      </c>
      <c r="AI49" s="173">
        <f t="shared" si="164"/>
        <v>16</v>
      </c>
      <c r="AJ49" s="173">
        <v>9</v>
      </c>
      <c r="AK49" s="173">
        <v>7</v>
      </c>
      <c r="AL49" s="173">
        <f t="shared" si="165"/>
        <v>8</v>
      </c>
      <c r="AM49" s="173">
        <v>3</v>
      </c>
      <c r="AN49" s="173">
        <v>5</v>
      </c>
      <c r="AO49" s="173">
        <f t="shared" si="166"/>
        <v>26</v>
      </c>
      <c r="AP49" s="173">
        <v>15</v>
      </c>
      <c r="AQ49" s="173">
        <v>11</v>
      </c>
      <c r="AR49" s="173">
        <f t="shared" si="167"/>
        <v>12</v>
      </c>
      <c r="AS49" s="173">
        <v>5</v>
      </c>
      <c r="AT49" s="173">
        <v>7</v>
      </c>
      <c r="AU49" s="173">
        <f t="shared" si="168"/>
        <v>18</v>
      </c>
      <c r="AV49" s="173">
        <v>10</v>
      </c>
      <c r="AW49" s="173">
        <v>8</v>
      </c>
      <c r="AX49" s="51" t="s">
        <v>60</v>
      </c>
      <c r="AY49" s="173" t="s">
        <v>119</v>
      </c>
      <c r="AZ49" s="121">
        <f t="shared" si="169"/>
        <v>13</v>
      </c>
      <c r="BA49" s="121">
        <v>7</v>
      </c>
      <c r="BB49" s="121">
        <v>6</v>
      </c>
      <c r="BC49" s="121">
        <f t="shared" si="170"/>
        <v>0</v>
      </c>
      <c r="BD49" s="173">
        <f t="shared" si="171"/>
        <v>0</v>
      </c>
      <c r="BE49" s="173">
        <f t="shared" si="172"/>
        <v>0</v>
      </c>
      <c r="BF49" s="121">
        <f t="shared" si="173"/>
        <v>0</v>
      </c>
      <c r="BG49" s="121"/>
      <c r="BH49" s="121"/>
      <c r="BI49" s="121">
        <f t="shared" si="174"/>
        <v>0</v>
      </c>
      <c r="BJ49" s="121"/>
      <c r="BK49" s="121"/>
      <c r="BL49" s="121">
        <f t="shared" si="175"/>
        <v>0</v>
      </c>
      <c r="BM49" s="121"/>
      <c r="BN49" s="121"/>
      <c r="BO49" s="51" t="s">
        <v>60</v>
      </c>
      <c r="BP49" s="173" t="s">
        <v>119</v>
      </c>
      <c r="BQ49" s="121">
        <f t="shared" si="176"/>
        <v>0</v>
      </c>
      <c r="BR49" s="173">
        <f t="shared" si="177"/>
        <v>0</v>
      </c>
      <c r="BS49" s="173">
        <f t="shared" si="178"/>
        <v>0</v>
      </c>
      <c r="BT49" s="183">
        <f t="shared" si="179"/>
        <v>0</v>
      </c>
      <c r="BU49" s="183"/>
      <c r="BV49" s="183"/>
      <c r="BW49" s="183">
        <f t="shared" si="180"/>
        <v>0</v>
      </c>
      <c r="BX49" s="183"/>
      <c r="BY49" s="183"/>
      <c r="BZ49" s="121">
        <f t="shared" si="181"/>
        <v>0</v>
      </c>
      <c r="CA49" s="121"/>
      <c r="CB49" s="121"/>
      <c r="CC49" s="121">
        <f t="shared" si="182"/>
        <v>0</v>
      </c>
      <c r="CD49" s="121"/>
      <c r="CE49" s="121"/>
      <c r="CF49" s="121">
        <f t="shared" si="183"/>
        <v>0</v>
      </c>
      <c r="CG49" s="121"/>
      <c r="CH49" s="121"/>
    </row>
    <row r="50" spans="1:86" ht="12" customHeight="1">
      <c r="A50" s="192" t="s">
        <v>61</v>
      </c>
      <c r="B50" s="172" t="s">
        <v>120</v>
      </c>
      <c r="C50" s="188">
        <f t="shared" si="152"/>
        <v>503</v>
      </c>
      <c r="D50" s="188">
        <v>356</v>
      </c>
      <c r="E50" s="188">
        <v>147</v>
      </c>
      <c r="F50" s="49">
        <f t="shared" si="153"/>
        <v>55</v>
      </c>
      <c r="G50" s="188">
        <v>32</v>
      </c>
      <c r="H50" s="188">
        <v>23</v>
      </c>
      <c r="I50" s="50">
        <f t="shared" si="154"/>
        <v>503</v>
      </c>
      <c r="J50" s="50">
        <f t="shared" si="155"/>
        <v>356</v>
      </c>
      <c r="K50" s="50">
        <f t="shared" si="156"/>
        <v>147</v>
      </c>
      <c r="L50" s="188">
        <f t="shared" si="157"/>
        <v>6</v>
      </c>
      <c r="M50" s="188">
        <v>3</v>
      </c>
      <c r="N50" s="188">
        <v>3</v>
      </c>
      <c r="O50" s="188">
        <f t="shared" si="158"/>
        <v>5</v>
      </c>
      <c r="P50" s="188">
        <v>2</v>
      </c>
      <c r="Q50" s="188">
        <v>3</v>
      </c>
      <c r="R50" s="188">
        <f t="shared" si="159"/>
        <v>17</v>
      </c>
      <c r="S50" s="188">
        <v>6</v>
      </c>
      <c r="T50" s="188">
        <v>11</v>
      </c>
      <c r="U50" s="188">
        <f t="shared" si="160"/>
        <v>8</v>
      </c>
      <c r="V50" s="188">
        <v>6</v>
      </c>
      <c r="W50" s="188">
        <v>2</v>
      </c>
      <c r="X50" s="192" t="s">
        <v>61</v>
      </c>
      <c r="Y50" s="172" t="s">
        <v>120</v>
      </c>
      <c r="Z50" s="121">
        <f t="shared" si="161"/>
        <v>18</v>
      </c>
      <c r="AA50" s="173">
        <v>10</v>
      </c>
      <c r="AB50" s="173">
        <v>8</v>
      </c>
      <c r="AC50" s="173">
        <f t="shared" si="162"/>
        <v>56</v>
      </c>
      <c r="AD50" s="173">
        <v>39</v>
      </c>
      <c r="AE50" s="173">
        <v>17</v>
      </c>
      <c r="AF50" s="173">
        <f t="shared" si="163"/>
        <v>55</v>
      </c>
      <c r="AG50" s="173">
        <v>37</v>
      </c>
      <c r="AH50" s="173">
        <v>18</v>
      </c>
      <c r="AI50" s="173">
        <f t="shared" si="164"/>
        <v>55</v>
      </c>
      <c r="AJ50" s="173">
        <v>41</v>
      </c>
      <c r="AK50" s="173">
        <v>14</v>
      </c>
      <c r="AL50" s="173">
        <f t="shared" si="165"/>
        <v>62</v>
      </c>
      <c r="AM50" s="173">
        <v>45</v>
      </c>
      <c r="AN50" s="173">
        <v>17</v>
      </c>
      <c r="AO50" s="173">
        <f t="shared" si="166"/>
        <v>91</v>
      </c>
      <c r="AP50" s="173">
        <v>67</v>
      </c>
      <c r="AQ50" s="173">
        <v>24</v>
      </c>
      <c r="AR50" s="173">
        <f t="shared" si="167"/>
        <v>70</v>
      </c>
      <c r="AS50" s="173">
        <v>51</v>
      </c>
      <c r="AT50" s="173">
        <v>19</v>
      </c>
      <c r="AU50" s="173">
        <f t="shared" si="168"/>
        <v>60</v>
      </c>
      <c r="AV50" s="173">
        <v>49</v>
      </c>
      <c r="AW50" s="173">
        <v>11</v>
      </c>
      <c r="AX50" s="51" t="s">
        <v>61</v>
      </c>
      <c r="AY50" s="173" t="s">
        <v>120</v>
      </c>
      <c r="AZ50" s="121">
        <f t="shared" si="169"/>
        <v>55</v>
      </c>
      <c r="BA50" s="121">
        <v>32</v>
      </c>
      <c r="BB50" s="121">
        <v>23</v>
      </c>
      <c r="BC50" s="121">
        <f t="shared" si="170"/>
        <v>0</v>
      </c>
      <c r="BD50" s="173">
        <f t="shared" si="171"/>
        <v>0</v>
      </c>
      <c r="BE50" s="173">
        <f t="shared" si="172"/>
        <v>0</v>
      </c>
      <c r="BF50" s="121">
        <f t="shared" si="173"/>
        <v>0</v>
      </c>
      <c r="BG50" s="121"/>
      <c r="BH50" s="121"/>
      <c r="BI50" s="121">
        <f t="shared" si="174"/>
        <v>0</v>
      </c>
      <c r="BJ50" s="121"/>
      <c r="BK50" s="121"/>
      <c r="BL50" s="121">
        <f t="shared" si="175"/>
        <v>0</v>
      </c>
      <c r="BM50" s="121"/>
      <c r="BN50" s="121"/>
      <c r="BO50" s="51" t="s">
        <v>61</v>
      </c>
      <c r="BP50" s="173" t="s">
        <v>120</v>
      </c>
      <c r="BQ50" s="121">
        <f t="shared" si="176"/>
        <v>0</v>
      </c>
      <c r="BR50" s="173">
        <f t="shared" si="177"/>
        <v>0</v>
      </c>
      <c r="BS50" s="173">
        <f t="shared" si="178"/>
        <v>0</v>
      </c>
      <c r="BT50" s="183">
        <f t="shared" si="179"/>
        <v>0</v>
      </c>
      <c r="BU50" s="183"/>
      <c r="BV50" s="183"/>
      <c r="BW50" s="183">
        <f t="shared" si="180"/>
        <v>0</v>
      </c>
      <c r="BX50" s="183"/>
      <c r="BY50" s="183"/>
      <c r="BZ50" s="121">
        <f t="shared" si="181"/>
        <v>0</v>
      </c>
      <c r="CA50" s="121"/>
      <c r="CB50" s="121"/>
      <c r="CC50" s="121">
        <f t="shared" si="182"/>
        <v>0</v>
      </c>
      <c r="CD50" s="121"/>
      <c r="CE50" s="121"/>
      <c r="CF50" s="121">
        <f t="shared" si="183"/>
        <v>0</v>
      </c>
      <c r="CG50" s="121"/>
      <c r="CH50" s="121"/>
    </row>
    <row r="51" spans="1:86" ht="12" customHeight="1">
      <c r="A51" s="192" t="s">
        <v>62</v>
      </c>
      <c r="B51" s="172" t="s">
        <v>121</v>
      </c>
      <c r="C51" s="188">
        <f t="shared" si="152"/>
        <v>218</v>
      </c>
      <c r="D51" s="188">
        <v>115</v>
      </c>
      <c r="E51" s="188">
        <v>103</v>
      </c>
      <c r="F51" s="49">
        <f t="shared" si="153"/>
        <v>33</v>
      </c>
      <c r="G51" s="188">
        <v>11</v>
      </c>
      <c r="H51" s="188">
        <v>22</v>
      </c>
      <c r="I51" s="50">
        <f t="shared" si="154"/>
        <v>218</v>
      </c>
      <c r="J51" s="50">
        <f t="shared" si="155"/>
        <v>115</v>
      </c>
      <c r="K51" s="50">
        <f t="shared" si="156"/>
        <v>103</v>
      </c>
      <c r="L51" s="188">
        <f t="shared" si="157"/>
        <v>3</v>
      </c>
      <c r="M51" s="188">
        <v>1</v>
      </c>
      <c r="N51" s="188">
        <v>2</v>
      </c>
      <c r="O51" s="188">
        <f t="shared" si="158"/>
        <v>3</v>
      </c>
      <c r="P51" s="188">
        <v>2</v>
      </c>
      <c r="Q51" s="188">
        <v>1</v>
      </c>
      <c r="R51" s="188">
        <f t="shared" si="159"/>
        <v>4</v>
      </c>
      <c r="S51" s="188">
        <v>1</v>
      </c>
      <c r="T51" s="188">
        <v>3</v>
      </c>
      <c r="U51" s="188">
        <f t="shared" si="160"/>
        <v>3</v>
      </c>
      <c r="V51" s="188">
        <v>1</v>
      </c>
      <c r="W51" s="188">
        <v>2</v>
      </c>
      <c r="X51" s="192" t="s">
        <v>62</v>
      </c>
      <c r="Y51" s="172" t="s">
        <v>121</v>
      </c>
      <c r="Z51" s="121">
        <f t="shared" si="161"/>
        <v>6</v>
      </c>
      <c r="AA51" s="173">
        <v>1</v>
      </c>
      <c r="AB51" s="173">
        <v>5</v>
      </c>
      <c r="AC51" s="173">
        <f t="shared" si="162"/>
        <v>27</v>
      </c>
      <c r="AD51" s="173">
        <v>16</v>
      </c>
      <c r="AE51" s="173">
        <v>11</v>
      </c>
      <c r="AF51" s="173">
        <f t="shared" si="163"/>
        <v>34</v>
      </c>
      <c r="AG51" s="173">
        <v>15</v>
      </c>
      <c r="AH51" s="173">
        <v>19</v>
      </c>
      <c r="AI51" s="173">
        <f t="shared" si="164"/>
        <v>30</v>
      </c>
      <c r="AJ51" s="173">
        <v>16</v>
      </c>
      <c r="AK51" s="173">
        <v>14</v>
      </c>
      <c r="AL51" s="173">
        <f t="shared" si="165"/>
        <v>29</v>
      </c>
      <c r="AM51" s="173">
        <v>19</v>
      </c>
      <c r="AN51" s="173">
        <v>10</v>
      </c>
      <c r="AO51" s="173">
        <f t="shared" si="166"/>
        <v>29</v>
      </c>
      <c r="AP51" s="173">
        <v>16</v>
      </c>
      <c r="AQ51" s="173">
        <v>13</v>
      </c>
      <c r="AR51" s="173">
        <f t="shared" si="167"/>
        <v>25</v>
      </c>
      <c r="AS51" s="173">
        <v>16</v>
      </c>
      <c r="AT51" s="173">
        <v>9</v>
      </c>
      <c r="AU51" s="173">
        <f t="shared" si="168"/>
        <v>25</v>
      </c>
      <c r="AV51" s="173">
        <v>11</v>
      </c>
      <c r="AW51" s="173">
        <v>14</v>
      </c>
      <c r="AX51" s="51" t="s">
        <v>62</v>
      </c>
      <c r="AY51" s="173" t="s">
        <v>121</v>
      </c>
      <c r="AZ51" s="121">
        <f t="shared" si="169"/>
        <v>33</v>
      </c>
      <c r="BA51" s="121">
        <v>11</v>
      </c>
      <c r="BB51" s="121">
        <v>22</v>
      </c>
      <c r="BC51" s="121">
        <f t="shared" si="170"/>
        <v>0</v>
      </c>
      <c r="BD51" s="173">
        <f t="shared" si="171"/>
        <v>0</v>
      </c>
      <c r="BE51" s="173">
        <f t="shared" si="172"/>
        <v>0</v>
      </c>
      <c r="BF51" s="121">
        <f t="shared" si="173"/>
        <v>0</v>
      </c>
      <c r="BG51" s="121"/>
      <c r="BH51" s="121"/>
      <c r="BI51" s="121">
        <f t="shared" si="174"/>
        <v>0</v>
      </c>
      <c r="BJ51" s="121"/>
      <c r="BK51" s="121"/>
      <c r="BL51" s="121">
        <f t="shared" si="175"/>
        <v>0</v>
      </c>
      <c r="BM51" s="121"/>
      <c r="BN51" s="121"/>
      <c r="BO51" s="51" t="s">
        <v>62</v>
      </c>
      <c r="BP51" s="173" t="s">
        <v>121</v>
      </c>
      <c r="BQ51" s="121">
        <f t="shared" si="176"/>
        <v>0</v>
      </c>
      <c r="BR51" s="173">
        <f t="shared" si="177"/>
        <v>0</v>
      </c>
      <c r="BS51" s="173">
        <f t="shared" si="178"/>
        <v>0</v>
      </c>
      <c r="BT51" s="183">
        <f t="shared" si="179"/>
        <v>0</v>
      </c>
      <c r="BU51" s="183"/>
      <c r="BV51" s="183"/>
      <c r="BW51" s="183">
        <f t="shared" si="180"/>
        <v>0</v>
      </c>
      <c r="BX51" s="183"/>
      <c r="BY51" s="183"/>
      <c r="BZ51" s="121">
        <f t="shared" si="181"/>
        <v>0</v>
      </c>
      <c r="CA51" s="121"/>
      <c r="CB51" s="121"/>
      <c r="CC51" s="121">
        <f t="shared" si="182"/>
        <v>0</v>
      </c>
      <c r="CD51" s="121"/>
      <c r="CE51" s="121"/>
      <c r="CF51" s="121">
        <f t="shared" si="183"/>
        <v>0</v>
      </c>
      <c r="CG51" s="121"/>
      <c r="CH51" s="121"/>
    </row>
    <row r="52" spans="1:86" ht="12" customHeight="1">
      <c r="A52" s="192" t="s">
        <v>63</v>
      </c>
      <c r="B52" s="172" t="s">
        <v>122</v>
      </c>
      <c r="C52" s="188">
        <f t="shared" si="152"/>
        <v>262</v>
      </c>
      <c r="D52" s="188">
        <v>146</v>
      </c>
      <c r="E52" s="188">
        <v>116</v>
      </c>
      <c r="F52" s="49">
        <f t="shared" si="153"/>
        <v>144</v>
      </c>
      <c r="G52" s="188">
        <v>82</v>
      </c>
      <c r="H52" s="188">
        <v>62</v>
      </c>
      <c r="I52" s="50">
        <f t="shared" si="154"/>
        <v>262</v>
      </c>
      <c r="J52" s="50">
        <f t="shared" si="155"/>
        <v>146</v>
      </c>
      <c r="K52" s="50">
        <f t="shared" si="156"/>
        <v>116</v>
      </c>
      <c r="L52" s="188">
        <f t="shared" si="157"/>
        <v>23</v>
      </c>
      <c r="M52" s="188">
        <v>14</v>
      </c>
      <c r="N52" s="188">
        <v>9</v>
      </c>
      <c r="O52" s="188">
        <f t="shared" si="158"/>
        <v>12</v>
      </c>
      <c r="P52" s="188">
        <v>7</v>
      </c>
      <c r="Q52" s="188">
        <v>5</v>
      </c>
      <c r="R52" s="188">
        <f t="shared" si="159"/>
        <v>26</v>
      </c>
      <c r="S52" s="188">
        <v>14</v>
      </c>
      <c r="T52" s="188">
        <v>12</v>
      </c>
      <c r="U52" s="188">
        <f t="shared" si="160"/>
        <v>28</v>
      </c>
      <c r="V52" s="188">
        <v>13</v>
      </c>
      <c r="W52" s="188">
        <v>15</v>
      </c>
      <c r="X52" s="192" t="s">
        <v>63</v>
      </c>
      <c r="Y52" s="172" t="s">
        <v>122</v>
      </c>
      <c r="Z52" s="121">
        <f t="shared" si="161"/>
        <v>33</v>
      </c>
      <c r="AA52" s="173">
        <v>22</v>
      </c>
      <c r="AB52" s="173">
        <v>11</v>
      </c>
      <c r="AC52" s="173">
        <f t="shared" si="162"/>
        <v>23</v>
      </c>
      <c r="AD52" s="173">
        <v>15</v>
      </c>
      <c r="AE52" s="173">
        <v>8</v>
      </c>
      <c r="AF52" s="173">
        <f t="shared" si="163"/>
        <v>27</v>
      </c>
      <c r="AG52" s="173">
        <v>17</v>
      </c>
      <c r="AH52" s="173">
        <v>10</v>
      </c>
      <c r="AI52" s="173">
        <f t="shared" si="164"/>
        <v>32</v>
      </c>
      <c r="AJ52" s="173">
        <v>17</v>
      </c>
      <c r="AK52" s="173">
        <v>15</v>
      </c>
      <c r="AL52" s="173">
        <f t="shared" si="165"/>
        <v>28</v>
      </c>
      <c r="AM52" s="173">
        <v>17</v>
      </c>
      <c r="AN52" s="173">
        <v>11</v>
      </c>
      <c r="AO52" s="173">
        <f t="shared" si="166"/>
        <v>12</v>
      </c>
      <c r="AP52" s="173">
        <v>3</v>
      </c>
      <c r="AQ52" s="173">
        <v>9</v>
      </c>
      <c r="AR52" s="173">
        <f t="shared" si="167"/>
        <v>8</v>
      </c>
      <c r="AS52" s="173">
        <v>3</v>
      </c>
      <c r="AT52" s="173">
        <v>5</v>
      </c>
      <c r="AU52" s="173">
        <f t="shared" si="168"/>
        <v>10</v>
      </c>
      <c r="AV52" s="173">
        <v>4</v>
      </c>
      <c r="AW52" s="173">
        <v>6</v>
      </c>
      <c r="AX52" s="51" t="s">
        <v>63</v>
      </c>
      <c r="AY52" s="173" t="s">
        <v>122</v>
      </c>
      <c r="AZ52" s="121">
        <f t="shared" si="169"/>
        <v>144</v>
      </c>
      <c r="BA52" s="121">
        <v>82</v>
      </c>
      <c r="BB52" s="121">
        <v>62</v>
      </c>
      <c r="BC52" s="121">
        <f t="shared" si="170"/>
        <v>0</v>
      </c>
      <c r="BD52" s="173">
        <f t="shared" si="171"/>
        <v>0</v>
      </c>
      <c r="BE52" s="173">
        <f t="shared" si="172"/>
        <v>0</v>
      </c>
      <c r="BF52" s="121">
        <f t="shared" si="173"/>
        <v>0</v>
      </c>
      <c r="BG52" s="121"/>
      <c r="BH52" s="121"/>
      <c r="BI52" s="121">
        <f t="shared" si="174"/>
        <v>0</v>
      </c>
      <c r="BJ52" s="121"/>
      <c r="BK52" s="121"/>
      <c r="BL52" s="121">
        <f t="shared" si="175"/>
        <v>0</v>
      </c>
      <c r="BM52" s="121"/>
      <c r="BN52" s="121"/>
      <c r="BO52" s="51" t="s">
        <v>63</v>
      </c>
      <c r="BP52" s="173" t="s">
        <v>122</v>
      </c>
      <c r="BQ52" s="121">
        <f t="shared" si="176"/>
        <v>0</v>
      </c>
      <c r="BR52" s="173">
        <f t="shared" si="177"/>
        <v>0</v>
      </c>
      <c r="BS52" s="173">
        <f t="shared" si="178"/>
        <v>0</v>
      </c>
      <c r="BT52" s="183">
        <f t="shared" si="179"/>
        <v>0</v>
      </c>
      <c r="BU52" s="183"/>
      <c r="BV52" s="183"/>
      <c r="BW52" s="183">
        <f t="shared" si="180"/>
        <v>0</v>
      </c>
      <c r="BX52" s="183"/>
      <c r="BY52" s="183"/>
      <c r="BZ52" s="121">
        <f t="shared" si="181"/>
        <v>0</v>
      </c>
      <c r="CA52" s="121"/>
      <c r="CB52" s="121"/>
      <c r="CC52" s="121">
        <f t="shared" si="182"/>
        <v>0</v>
      </c>
      <c r="CD52" s="121"/>
      <c r="CE52" s="121"/>
      <c r="CF52" s="121">
        <f t="shared" si="183"/>
        <v>0</v>
      </c>
      <c r="CG52" s="121"/>
      <c r="CH52" s="121"/>
    </row>
    <row r="53" spans="1:86" ht="12" customHeight="1">
      <c r="A53" s="192" t="s">
        <v>64</v>
      </c>
      <c r="B53" s="172" t="s">
        <v>123</v>
      </c>
      <c r="C53" s="188">
        <f t="shared" si="152"/>
        <v>192</v>
      </c>
      <c r="D53" s="188">
        <v>102</v>
      </c>
      <c r="E53" s="188">
        <v>90</v>
      </c>
      <c r="F53" s="49">
        <f t="shared" si="153"/>
        <v>35</v>
      </c>
      <c r="G53" s="188">
        <v>22</v>
      </c>
      <c r="H53" s="188">
        <v>13</v>
      </c>
      <c r="I53" s="50">
        <f t="shared" si="154"/>
        <v>192</v>
      </c>
      <c r="J53" s="50">
        <f t="shared" si="155"/>
        <v>102</v>
      </c>
      <c r="K53" s="50">
        <f t="shared" si="156"/>
        <v>90</v>
      </c>
      <c r="L53" s="188">
        <f t="shared" si="157"/>
        <v>2</v>
      </c>
      <c r="M53" s="188">
        <v>1</v>
      </c>
      <c r="N53" s="188">
        <v>1</v>
      </c>
      <c r="O53" s="188">
        <f t="shared" si="158"/>
        <v>9</v>
      </c>
      <c r="P53" s="188">
        <v>7</v>
      </c>
      <c r="Q53" s="188">
        <v>2</v>
      </c>
      <c r="R53" s="188">
        <f t="shared" si="159"/>
        <v>12</v>
      </c>
      <c r="S53" s="188">
        <v>8</v>
      </c>
      <c r="T53" s="188">
        <v>4</v>
      </c>
      <c r="U53" s="188">
        <f t="shared" si="160"/>
        <v>5</v>
      </c>
      <c r="V53" s="188">
        <v>3</v>
      </c>
      <c r="W53" s="188">
        <v>2</v>
      </c>
      <c r="X53" s="192" t="s">
        <v>64</v>
      </c>
      <c r="Y53" s="172" t="s">
        <v>123</v>
      </c>
      <c r="Z53" s="121">
        <f t="shared" si="161"/>
        <v>5</v>
      </c>
      <c r="AA53" s="173">
        <v>2</v>
      </c>
      <c r="AB53" s="173">
        <v>3</v>
      </c>
      <c r="AC53" s="173">
        <f t="shared" si="162"/>
        <v>27</v>
      </c>
      <c r="AD53" s="173">
        <v>14</v>
      </c>
      <c r="AE53" s="173">
        <v>13</v>
      </c>
      <c r="AF53" s="173">
        <f t="shared" si="163"/>
        <v>26</v>
      </c>
      <c r="AG53" s="173">
        <v>16</v>
      </c>
      <c r="AH53" s="173">
        <v>10</v>
      </c>
      <c r="AI53" s="173">
        <f t="shared" si="164"/>
        <v>42</v>
      </c>
      <c r="AJ53" s="173">
        <v>18</v>
      </c>
      <c r="AK53" s="173">
        <v>24</v>
      </c>
      <c r="AL53" s="173">
        <f t="shared" si="165"/>
        <v>34</v>
      </c>
      <c r="AM53" s="173">
        <v>17</v>
      </c>
      <c r="AN53" s="173">
        <v>17</v>
      </c>
      <c r="AO53" s="173">
        <f t="shared" si="166"/>
        <v>18</v>
      </c>
      <c r="AP53" s="173">
        <v>9</v>
      </c>
      <c r="AQ53" s="173">
        <v>9</v>
      </c>
      <c r="AR53" s="173">
        <f t="shared" si="167"/>
        <v>8</v>
      </c>
      <c r="AS53" s="173">
        <v>4</v>
      </c>
      <c r="AT53" s="173">
        <v>4</v>
      </c>
      <c r="AU53" s="173">
        <f t="shared" si="168"/>
        <v>4</v>
      </c>
      <c r="AV53" s="173">
        <v>3</v>
      </c>
      <c r="AW53" s="173">
        <v>1</v>
      </c>
      <c r="AX53" s="51" t="s">
        <v>64</v>
      </c>
      <c r="AY53" s="173" t="s">
        <v>123</v>
      </c>
      <c r="AZ53" s="121">
        <f t="shared" si="169"/>
        <v>35</v>
      </c>
      <c r="BA53" s="121">
        <v>22</v>
      </c>
      <c r="BB53" s="121">
        <v>13</v>
      </c>
      <c r="BC53" s="121">
        <f t="shared" si="170"/>
        <v>123</v>
      </c>
      <c r="BD53" s="173">
        <f t="shared" si="171"/>
        <v>69</v>
      </c>
      <c r="BE53" s="173">
        <f t="shared" si="172"/>
        <v>54</v>
      </c>
      <c r="BF53" s="121">
        <f t="shared" si="173"/>
        <v>45</v>
      </c>
      <c r="BG53" s="121">
        <v>26</v>
      </c>
      <c r="BH53" s="121">
        <v>19</v>
      </c>
      <c r="BI53" s="121">
        <f t="shared" si="174"/>
        <v>71</v>
      </c>
      <c r="BJ53" s="121">
        <v>38</v>
      </c>
      <c r="BK53" s="121">
        <v>33</v>
      </c>
      <c r="BL53" s="121">
        <f t="shared" si="175"/>
        <v>5</v>
      </c>
      <c r="BM53" s="121">
        <v>4</v>
      </c>
      <c r="BN53" s="121">
        <v>1</v>
      </c>
      <c r="BO53" s="51" t="s">
        <v>64</v>
      </c>
      <c r="BP53" s="173" t="s">
        <v>123</v>
      </c>
      <c r="BQ53" s="121">
        <f t="shared" si="176"/>
        <v>0</v>
      </c>
      <c r="BR53" s="173">
        <f t="shared" si="177"/>
        <v>0</v>
      </c>
      <c r="BS53" s="173">
        <f t="shared" si="178"/>
        <v>0</v>
      </c>
      <c r="BT53" s="183">
        <f t="shared" si="179"/>
        <v>0</v>
      </c>
      <c r="BU53" s="183"/>
      <c r="BV53" s="183"/>
      <c r="BW53" s="183">
        <f t="shared" si="180"/>
        <v>0</v>
      </c>
      <c r="BX53" s="183"/>
      <c r="BY53" s="183"/>
      <c r="BZ53" s="121">
        <f t="shared" si="181"/>
        <v>0</v>
      </c>
      <c r="CA53" s="121"/>
      <c r="CB53" s="121"/>
      <c r="CC53" s="121">
        <f t="shared" si="182"/>
        <v>0</v>
      </c>
      <c r="CD53" s="121"/>
      <c r="CE53" s="121"/>
      <c r="CF53" s="121">
        <f t="shared" si="183"/>
        <v>2</v>
      </c>
      <c r="CG53" s="121">
        <v>1</v>
      </c>
      <c r="CH53" s="121">
        <v>1</v>
      </c>
    </row>
    <row r="54" spans="1:86" ht="12" customHeight="1">
      <c r="A54" s="192" t="s">
        <v>65</v>
      </c>
      <c r="B54" s="172" t="s">
        <v>124</v>
      </c>
      <c r="C54" s="188">
        <f t="shared" si="152"/>
        <v>37</v>
      </c>
      <c r="D54" s="188">
        <v>8</v>
      </c>
      <c r="E54" s="188">
        <v>29</v>
      </c>
      <c r="F54" s="49">
        <f t="shared" si="153"/>
        <v>9</v>
      </c>
      <c r="G54" s="188"/>
      <c r="H54" s="188">
        <v>9</v>
      </c>
      <c r="I54" s="50">
        <f t="shared" si="154"/>
        <v>37</v>
      </c>
      <c r="J54" s="50">
        <f t="shared" si="155"/>
        <v>8</v>
      </c>
      <c r="K54" s="50">
        <f t="shared" si="156"/>
        <v>29</v>
      </c>
      <c r="L54" s="188">
        <f t="shared" si="157"/>
        <v>0</v>
      </c>
      <c r="M54" s="188"/>
      <c r="N54" s="188"/>
      <c r="O54" s="188">
        <f t="shared" si="158"/>
        <v>0</v>
      </c>
      <c r="P54" s="188"/>
      <c r="Q54" s="188"/>
      <c r="R54" s="188">
        <f t="shared" si="159"/>
        <v>0</v>
      </c>
      <c r="S54" s="188"/>
      <c r="T54" s="188"/>
      <c r="U54" s="188">
        <f t="shared" si="160"/>
        <v>0</v>
      </c>
      <c r="V54" s="188"/>
      <c r="W54" s="188"/>
      <c r="X54" s="192" t="s">
        <v>65</v>
      </c>
      <c r="Y54" s="172" t="s">
        <v>124</v>
      </c>
      <c r="Z54" s="121">
        <f t="shared" si="161"/>
        <v>0</v>
      </c>
      <c r="AA54" s="173"/>
      <c r="AB54" s="173"/>
      <c r="AC54" s="173">
        <f t="shared" si="162"/>
        <v>0</v>
      </c>
      <c r="AD54" s="173"/>
      <c r="AE54" s="173"/>
      <c r="AF54" s="173">
        <f t="shared" si="163"/>
        <v>0</v>
      </c>
      <c r="AG54" s="173"/>
      <c r="AH54" s="173"/>
      <c r="AI54" s="173">
        <f t="shared" si="164"/>
        <v>0</v>
      </c>
      <c r="AJ54" s="173"/>
      <c r="AK54" s="173"/>
      <c r="AL54" s="173">
        <f t="shared" si="165"/>
        <v>0</v>
      </c>
      <c r="AM54" s="173"/>
      <c r="AN54" s="173"/>
      <c r="AO54" s="173">
        <f t="shared" si="166"/>
        <v>13</v>
      </c>
      <c r="AP54" s="173">
        <v>4</v>
      </c>
      <c r="AQ54" s="173">
        <v>9</v>
      </c>
      <c r="AR54" s="173">
        <f t="shared" si="167"/>
        <v>17</v>
      </c>
      <c r="AS54" s="173">
        <v>4</v>
      </c>
      <c r="AT54" s="173">
        <v>13</v>
      </c>
      <c r="AU54" s="173">
        <f t="shared" si="168"/>
        <v>7</v>
      </c>
      <c r="AV54" s="173"/>
      <c r="AW54" s="173">
        <v>7</v>
      </c>
      <c r="AX54" s="51" t="s">
        <v>65</v>
      </c>
      <c r="AY54" s="173" t="s">
        <v>124</v>
      </c>
      <c r="AZ54" s="121">
        <f t="shared" si="169"/>
        <v>9</v>
      </c>
      <c r="BA54" s="121"/>
      <c r="BB54" s="121">
        <v>9</v>
      </c>
      <c r="BC54" s="121">
        <f t="shared" si="170"/>
        <v>0</v>
      </c>
      <c r="BD54" s="173">
        <f t="shared" si="171"/>
        <v>0</v>
      </c>
      <c r="BE54" s="173">
        <f t="shared" si="172"/>
        <v>0</v>
      </c>
      <c r="BF54" s="121">
        <f t="shared" si="173"/>
        <v>0</v>
      </c>
      <c r="BG54" s="121"/>
      <c r="BH54" s="121"/>
      <c r="BI54" s="121">
        <f t="shared" si="174"/>
        <v>0</v>
      </c>
      <c r="BJ54" s="121"/>
      <c r="BK54" s="121"/>
      <c r="BL54" s="121">
        <f t="shared" si="175"/>
        <v>0</v>
      </c>
      <c r="BM54" s="121"/>
      <c r="BN54" s="121"/>
      <c r="BO54" s="51" t="s">
        <v>65</v>
      </c>
      <c r="BP54" s="173" t="s">
        <v>124</v>
      </c>
      <c r="BQ54" s="121">
        <f t="shared" si="176"/>
        <v>0</v>
      </c>
      <c r="BR54" s="173">
        <f t="shared" si="177"/>
        <v>0</v>
      </c>
      <c r="BS54" s="173">
        <f t="shared" si="178"/>
        <v>0</v>
      </c>
      <c r="BT54" s="183">
        <f t="shared" si="179"/>
        <v>0</v>
      </c>
      <c r="BU54" s="183"/>
      <c r="BV54" s="183"/>
      <c r="BW54" s="183">
        <f t="shared" si="180"/>
        <v>0</v>
      </c>
      <c r="BX54" s="183"/>
      <c r="BY54" s="183"/>
      <c r="BZ54" s="121">
        <f t="shared" si="181"/>
        <v>0</v>
      </c>
      <c r="CA54" s="121"/>
      <c r="CB54" s="121"/>
      <c r="CC54" s="121">
        <f t="shared" si="182"/>
        <v>0</v>
      </c>
      <c r="CD54" s="121"/>
      <c r="CE54" s="121"/>
      <c r="CF54" s="121">
        <f t="shared" si="183"/>
        <v>0</v>
      </c>
      <c r="CG54" s="121"/>
      <c r="CH54" s="121"/>
    </row>
    <row r="55" spans="1:86" ht="12" customHeight="1">
      <c r="A55" s="192" t="s">
        <v>66</v>
      </c>
      <c r="B55" s="172" t="s">
        <v>125</v>
      </c>
      <c r="C55" s="188">
        <f t="shared" si="152"/>
        <v>31</v>
      </c>
      <c r="D55" s="188">
        <v>19</v>
      </c>
      <c r="E55" s="188">
        <v>12</v>
      </c>
      <c r="F55" s="49">
        <f t="shared" si="153"/>
        <v>0</v>
      </c>
      <c r="G55" s="188"/>
      <c r="H55" s="188"/>
      <c r="I55" s="50">
        <f t="shared" si="154"/>
        <v>31</v>
      </c>
      <c r="J55" s="50">
        <f t="shared" si="155"/>
        <v>19</v>
      </c>
      <c r="K55" s="50">
        <f t="shared" si="156"/>
        <v>12</v>
      </c>
      <c r="L55" s="188">
        <f t="shared" si="157"/>
        <v>0</v>
      </c>
      <c r="M55" s="188"/>
      <c r="N55" s="188"/>
      <c r="O55" s="188">
        <f t="shared" si="158"/>
        <v>0</v>
      </c>
      <c r="P55" s="188"/>
      <c r="Q55" s="188"/>
      <c r="R55" s="188">
        <f t="shared" si="159"/>
        <v>0</v>
      </c>
      <c r="S55" s="188"/>
      <c r="T55" s="188"/>
      <c r="U55" s="188">
        <f t="shared" si="160"/>
        <v>1</v>
      </c>
      <c r="V55" s="188"/>
      <c r="W55" s="188">
        <v>1</v>
      </c>
      <c r="X55" s="192" t="s">
        <v>66</v>
      </c>
      <c r="Y55" s="172" t="s">
        <v>125</v>
      </c>
      <c r="Z55" s="121">
        <f t="shared" si="161"/>
        <v>0</v>
      </c>
      <c r="AA55" s="173"/>
      <c r="AB55" s="173"/>
      <c r="AC55" s="173">
        <f t="shared" si="162"/>
        <v>1</v>
      </c>
      <c r="AD55" s="173"/>
      <c r="AE55" s="173">
        <v>1</v>
      </c>
      <c r="AF55" s="173">
        <f t="shared" si="163"/>
        <v>4</v>
      </c>
      <c r="AG55" s="173">
        <v>4</v>
      </c>
      <c r="AH55" s="173"/>
      <c r="AI55" s="173">
        <f t="shared" si="164"/>
        <v>3</v>
      </c>
      <c r="AJ55" s="173">
        <v>2</v>
      </c>
      <c r="AK55" s="173">
        <v>1</v>
      </c>
      <c r="AL55" s="173">
        <f t="shared" si="165"/>
        <v>1</v>
      </c>
      <c r="AM55" s="173">
        <v>1</v>
      </c>
      <c r="AN55" s="173"/>
      <c r="AO55" s="173">
        <f t="shared" si="166"/>
        <v>3</v>
      </c>
      <c r="AP55" s="173">
        <v>3</v>
      </c>
      <c r="AQ55" s="173"/>
      <c r="AR55" s="173">
        <f t="shared" si="167"/>
        <v>15</v>
      </c>
      <c r="AS55" s="173">
        <v>9</v>
      </c>
      <c r="AT55" s="173">
        <v>6</v>
      </c>
      <c r="AU55" s="173">
        <f t="shared" si="168"/>
        <v>3</v>
      </c>
      <c r="AV55" s="173"/>
      <c r="AW55" s="173">
        <v>3</v>
      </c>
      <c r="AX55" s="51" t="s">
        <v>66</v>
      </c>
      <c r="AY55" s="173" t="s">
        <v>125</v>
      </c>
      <c r="AZ55" s="121">
        <f t="shared" si="169"/>
        <v>0</v>
      </c>
      <c r="BA55" s="121"/>
      <c r="BB55" s="121"/>
      <c r="BC55" s="121">
        <f t="shared" si="170"/>
        <v>0</v>
      </c>
      <c r="BD55" s="173">
        <f t="shared" si="171"/>
        <v>0</v>
      </c>
      <c r="BE55" s="173">
        <f t="shared" si="172"/>
        <v>0</v>
      </c>
      <c r="BF55" s="121">
        <f t="shared" si="173"/>
        <v>0</v>
      </c>
      <c r="BG55" s="121"/>
      <c r="BH55" s="121"/>
      <c r="BI55" s="121">
        <f t="shared" si="174"/>
        <v>0</v>
      </c>
      <c r="BJ55" s="121"/>
      <c r="BK55" s="121"/>
      <c r="BL55" s="121">
        <f t="shared" si="175"/>
        <v>0</v>
      </c>
      <c r="BM55" s="121"/>
      <c r="BN55" s="121"/>
      <c r="BO55" s="51" t="s">
        <v>66</v>
      </c>
      <c r="BP55" s="173" t="s">
        <v>125</v>
      </c>
      <c r="BQ55" s="121">
        <f t="shared" si="176"/>
        <v>0</v>
      </c>
      <c r="BR55" s="173">
        <f t="shared" si="177"/>
        <v>0</v>
      </c>
      <c r="BS55" s="173">
        <f t="shared" si="178"/>
        <v>0</v>
      </c>
      <c r="BT55" s="183">
        <f t="shared" si="179"/>
        <v>0</v>
      </c>
      <c r="BU55" s="183"/>
      <c r="BV55" s="183"/>
      <c r="BW55" s="183">
        <f t="shared" si="180"/>
        <v>0</v>
      </c>
      <c r="BX55" s="183"/>
      <c r="BY55" s="183"/>
      <c r="BZ55" s="121">
        <f t="shared" si="181"/>
        <v>0</v>
      </c>
      <c r="CA55" s="121"/>
      <c r="CB55" s="121"/>
      <c r="CC55" s="121">
        <f t="shared" si="182"/>
        <v>0</v>
      </c>
      <c r="CD55" s="121"/>
      <c r="CE55" s="121"/>
      <c r="CF55" s="121">
        <f t="shared" si="183"/>
        <v>0</v>
      </c>
      <c r="CG55" s="121"/>
      <c r="CH55" s="121"/>
    </row>
    <row r="56" spans="1:86" ht="12" customHeight="1">
      <c r="A56" s="193" t="s">
        <v>67</v>
      </c>
      <c r="B56" s="172" t="s">
        <v>126</v>
      </c>
      <c r="C56" s="188">
        <f t="shared" si="152"/>
        <v>14</v>
      </c>
      <c r="D56" s="188">
        <v>10</v>
      </c>
      <c r="E56" s="188">
        <v>4</v>
      </c>
      <c r="F56" s="49">
        <f t="shared" si="153"/>
        <v>0</v>
      </c>
      <c r="G56" s="188"/>
      <c r="H56" s="188"/>
      <c r="I56" s="50">
        <f t="shared" si="154"/>
        <v>14</v>
      </c>
      <c r="J56" s="50">
        <f t="shared" si="155"/>
        <v>10</v>
      </c>
      <c r="K56" s="50">
        <f t="shared" si="156"/>
        <v>4</v>
      </c>
      <c r="L56" s="188">
        <f t="shared" si="157"/>
        <v>0</v>
      </c>
      <c r="M56" s="188"/>
      <c r="N56" s="188"/>
      <c r="O56" s="188">
        <f t="shared" si="158"/>
        <v>0</v>
      </c>
      <c r="P56" s="188"/>
      <c r="Q56" s="188"/>
      <c r="R56" s="188">
        <f t="shared" si="159"/>
        <v>0</v>
      </c>
      <c r="S56" s="188"/>
      <c r="T56" s="188"/>
      <c r="U56" s="188">
        <f t="shared" si="160"/>
        <v>0</v>
      </c>
      <c r="V56" s="188"/>
      <c r="W56" s="188"/>
      <c r="X56" s="193" t="s">
        <v>67</v>
      </c>
      <c r="Y56" s="172" t="s">
        <v>126</v>
      </c>
      <c r="Z56" s="121">
        <f t="shared" si="161"/>
        <v>0</v>
      </c>
      <c r="AA56" s="173"/>
      <c r="AB56" s="173"/>
      <c r="AC56" s="173">
        <f t="shared" si="162"/>
        <v>0</v>
      </c>
      <c r="AD56" s="173"/>
      <c r="AE56" s="173"/>
      <c r="AF56" s="173">
        <f t="shared" si="163"/>
        <v>1</v>
      </c>
      <c r="AG56" s="173"/>
      <c r="AH56" s="173">
        <v>1</v>
      </c>
      <c r="AI56" s="173">
        <f t="shared" si="164"/>
        <v>4</v>
      </c>
      <c r="AJ56" s="173">
        <v>3</v>
      </c>
      <c r="AK56" s="173">
        <v>1</v>
      </c>
      <c r="AL56" s="173">
        <f t="shared" si="165"/>
        <v>3</v>
      </c>
      <c r="AM56" s="173">
        <v>2</v>
      </c>
      <c r="AN56" s="173">
        <v>1</v>
      </c>
      <c r="AO56" s="173">
        <f t="shared" si="166"/>
        <v>1</v>
      </c>
      <c r="AP56" s="173">
        <v>1</v>
      </c>
      <c r="AQ56" s="173"/>
      <c r="AR56" s="173">
        <f t="shared" si="167"/>
        <v>1</v>
      </c>
      <c r="AS56" s="173"/>
      <c r="AT56" s="173">
        <v>1</v>
      </c>
      <c r="AU56" s="173">
        <f t="shared" si="168"/>
        <v>4</v>
      </c>
      <c r="AV56" s="173">
        <v>4</v>
      </c>
      <c r="AW56" s="173"/>
      <c r="AX56" s="51" t="s">
        <v>67</v>
      </c>
      <c r="AY56" s="173" t="s">
        <v>126</v>
      </c>
      <c r="AZ56" s="121">
        <f t="shared" si="169"/>
        <v>0</v>
      </c>
      <c r="BA56" s="121"/>
      <c r="BB56" s="121"/>
      <c r="BC56" s="121">
        <f t="shared" si="170"/>
        <v>0</v>
      </c>
      <c r="BD56" s="173">
        <f t="shared" si="171"/>
        <v>0</v>
      </c>
      <c r="BE56" s="173">
        <f t="shared" si="172"/>
        <v>0</v>
      </c>
      <c r="BF56" s="121">
        <f t="shared" si="173"/>
        <v>0</v>
      </c>
      <c r="BG56" s="121"/>
      <c r="BH56" s="121"/>
      <c r="BI56" s="121">
        <f t="shared" si="174"/>
        <v>0</v>
      </c>
      <c r="BJ56" s="121"/>
      <c r="BK56" s="121"/>
      <c r="BL56" s="121">
        <f t="shared" si="175"/>
        <v>0</v>
      </c>
      <c r="BM56" s="121"/>
      <c r="BN56" s="121"/>
      <c r="BO56" s="51" t="s">
        <v>67</v>
      </c>
      <c r="BP56" s="173" t="s">
        <v>126</v>
      </c>
      <c r="BQ56" s="121">
        <f t="shared" si="176"/>
        <v>0</v>
      </c>
      <c r="BR56" s="173">
        <f t="shared" si="177"/>
        <v>0</v>
      </c>
      <c r="BS56" s="173">
        <f t="shared" si="178"/>
        <v>0</v>
      </c>
      <c r="BT56" s="183">
        <f t="shared" si="179"/>
        <v>0</v>
      </c>
      <c r="BU56" s="183"/>
      <c r="BV56" s="183"/>
      <c r="BW56" s="183">
        <f t="shared" si="180"/>
        <v>0</v>
      </c>
      <c r="BX56" s="183"/>
      <c r="BY56" s="183"/>
      <c r="BZ56" s="121">
        <f t="shared" si="181"/>
        <v>0</v>
      </c>
      <c r="CA56" s="121"/>
      <c r="CB56" s="121"/>
      <c r="CC56" s="121">
        <f t="shared" si="182"/>
        <v>0</v>
      </c>
      <c r="CD56" s="121"/>
      <c r="CE56" s="121"/>
      <c r="CF56" s="121">
        <f t="shared" si="183"/>
        <v>0</v>
      </c>
      <c r="CG56" s="121"/>
      <c r="CH56" s="121"/>
    </row>
    <row r="57" spans="1:86" ht="12" customHeight="1">
      <c r="A57" s="194" t="s">
        <v>68</v>
      </c>
      <c r="B57" s="172" t="s">
        <v>127</v>
      </c>
      <c r="C57" s="177">
        <f t="shared" si="152"/>
        <v>34778</v>
      </c>
      <c r="D57" s="177">
        <v>16831</v>
      </c>
      <c r="E57" s="177">
        <v>17947</v>
      </c>
      <c r="F57" s="195">
        <f t="shared" si="153"/>
        <v>27341</v>
      </c>
      <c r="G57" s="177">
        <v>13138</v>
      </c>
      <c r="H57" s="177">
        <v>14203</v>
      </c>
      <c r="I57" s="195">
        <f t="shared" si="154"/>
        <v>34447</v>
      </c>
      <c r="J57" s="195">
        <f t="shared" si="155"/>
        <v>16655</v>
      </c>
      <c r="K57" s="195">
        <f t="shared" si="156"/>
        <v>17792</v>
      </c>
      <c r="L57" s="177">
        <f t="shared" si="157"/>
        <v>1503</v>
      </c>
      <c r="M57" s="177">
        <v>790</v>
      </c>
      <c r="N57" s="177">
        <v>713</v>
      </c>
      <c r="O57" s="177">
        <f t="shared" si="158"/>
        <v>2005</v>
      </c>
      <c r="P57" s="177">
        <v>1063</v>
      </c>
      <c r="Q57" s="177">
        <v>942</v>
      </c>
      <c r="R57" s="177">
        <f t="shared" si="159"/>
        <v>2668</v>
      </c>
      <c r="S57" s="177">
        <v>1417</v>
      </c>
      <c r="T57" s="177">
        <v>1251</v>
      </c>
      <c r="U57" s="177">
        <f t="shared" si="160"/>
        <v>2454</v>
      </c>
      <c r="V57" s="177">
        <v>1303</v>
      </c>
      <c r="W57" s="177">
        <v>1151</v>
      </c>
      <c r="X57" s="194" t="s">
        <v>68</v>
      </c>
      <c r="Y57" s="172" t="s">
        <v>127</v>
      </c>
      <c r="Z57" s="190">
        <f t="shared" si="161"/>
        <v>3039</v>
      </c>
      <c r="AA57" s="179">
        <v>1544</v>
      </c>
      <c r="AB57" s="179">
        <v>1495</v>
      </c>
      <c r="AC57" s="179">
        <f t="shared" si="162"/>
        <v>3353</v>
      </c>
      <c r="AD57" s="179">
        <v>1737</v>
      </c>
      <c r="AE57" s="179">
        <v>1616</v>
      </c>
      <c r="AF57" s="179">
        <f t="shared" si="163"/>
        <v>3453</v>
      </c>
      <c r="AG57" s="179">
        <v>1755</v>
      </c>
      <c r="AH57" s="179">
        <v>1698</v>
      </c>
      <c r="AI57" s="179">
        <f t="shared" si="164"/>
        <v>3780</v>
      </c>
      <c r="AJ57" s="179">
        <v>1847</v>
      </c>
      <c r="AK57" s="179">
        <v>1933</v>
      </c>
      <c r="AL57" s="179">
        <f t="shared" si="165"/>
        <v>3484</v>
      </c>
      <c r="AM57" s="179">
        <v>1745</v>
      </c>
      <c r="AN57" s="179">
        <v>1739</v>
      </c>
      <c r="AO57" s="179">
        <f t="shared" si="166"/>
        <v>3095</v>
      </c>
      <c r="AP57" s="179">
        <v>1246</v>
      </c>
      <c r="AQ57" s="179">
        <v>1849</v>
      </c>
      <c r="AR57" s="179">
        <f t="shared" si="167"/>
        <v>2980</v>
      </c>
      <c r="AS57" s="179">
        <v>1194</v>
      </c>
      <c r="AT57" s="179">
        <v>1786</v>
      </c>
      <c r="AU57" s="179">
        <f t="shared" si="168"/>
        <v>2633</v>
      </c>
      <c r="AV57" s="179">
        <v>1014</v>
      </c>
      <c r="AW57" s="179">
        <v>1619</v>
      </c>
      <c r="AX57" s="196" t="s">
        <v>68</v>
      </c>
      <c r="AY57" s="173" t="s">
        <v>127</v>
      </c>
      <c r="AZ57" s="191">
        <f t="shared" si="169"/>
        <v>27118</v>
      </c>
      <c r="BA57" s="191">
        <v>13030</v>
      </c>
      <c r="BB57" s="191">
        <v>14088</v>
      </c>
      <c r="BC57" s="191">
        <f t="shared" si="170"/>
        <v>283</v>
      </c>
      <c r="BD57" s="180">
        <f t="shared" si="171"/>
        <v>145</v>
      </c>
      <c r="BE57" s="180">
        <f t="shared" si="172"/>
        <v>138</v>
      </c>
      <c r="BF57" s="191">
        <f t="shared" si="173"/>
        <v>76</v>
      </c>
      <c r="BG57" s="191">
        <v>36</v>
      </c>
      <c r="BH57" s="191">
        <v>40</v>
      </c>
      <c r="BI57" s="191">
        <f t="shared" si="174"/>
        <v>80</v>
      </c>
      <c r="BJ57" s="191">
        <v>44</v>
      </c>
      <c r="BK57" s="191">
        <v>36</v>
      </c>
      <c r="BL57" s="191">
        <f t="shared" si="175"/>
        <v>23</v>
      </c>
      <c r="BM57" s="191">
        <v>16</v>
      </c>
      <c r="BN57" s="191">
        <v>7</v>
      </c>
      <c r="BO57" s="196" t="s">
        <v>68</v>
      </c>
      <c r="BP57" s="173" t="s">
        <v>127</v>
      </c>
      <c r="BQ57" s="191">
        <f t="shared" si="176"/>
        <v>20</v>
      </c>
      <c r="BR57" s="180">
        <f t="shared" si="177"/>
        <v>9</v>
      </c>
      <c r="BS57" s="180">
        <f t="shared" si="178"/>
        <v>11</v>
      </c>
      <c r="BT57" s="191">
        <f t="shared" si="179"/>
        <v>18</v>
      </c>
      <c r="BU57" s="191">
        <v>8</v>
      </c>
      <c r="BV57" s="191">
        <v>10</v>
      </c>
      <c r="BW57" s="191">
        <f t="shared" si="180"/>
        <v>2</v>
      </c>
      <c r="BX57" s="191">
        <v>1</v>
      </c>
      <c r="BY57" s="191">
        <v>1</v>
      </c>
      <c r="BZ57" s="191">
        <f t="shared" si="181"/>
        <v>2</v>
      </c>
      <c r="CA57" s="191">
        <v>1</v>
      </c>
      <c r="CB57" s="191">
        <v>1</v>
      </c>
      <c r="CC57" s="191">
        <f t="shared" si="182"/>
        <v>45</v>
      </c>
      <c r="CD57" s="191">
        <v>21</v>
      </c>
      <c r="CE57" s="191">
        <v>24</v>
      </c>
      <c r="CF57" s="191">
        <f t="shared" si="183"/>
        <v>37</v>
      </c>
      <c r="CG57" s="191">
        <v>18</v>
      </c>
      <c r="CH57" s="191">
        <v>19</v>
      </c>
    </row>
    <row r="58" spans="1:86" ht="12" customHeight="1">
      <c r="A58" s="194" t="s">
        <v>69</v>
      </c>
      <c r="B58" s="172" t="s">
        <v>128</v>
      </c>
      <c r="C58" s="177">
        <f t="shared" si="152"/>
        <v>1039</v>
      </c>
      <c r="D58" s="177">
        <v>611</v>
      </c>
      <c r="E58" s="177">
        <v>428</v>
      </c>
      <c r="F58" s="195">
        <f t="shared" si="153"/>
        <v>18</v>
      </c>
      <c r="G58" s="177">
        <v>9</v>
      </c>
      <c r="H58" s="177">
        <v>9</v>
      </c>
      <c r="I58" s="195">
        <f t="shared" si="154"/>
        <v>1039</v>
      </c>
      <c r="J58" s="195">
        <f t="shared" si="155"/>
        <v>611</v>
      </c>
      <c r="K58" s="195">
        <f t="shared" si="156"/>
        <v>428</v>
      </c>
      <c r="L58" s="177">
        <f t="shared" si="157"/>
        <v>18</v>
      </c>
      <c r="M58" s="177">
        <v>8</v>
      </c>
      <c r="N58" s="177">
        <v>10</v>
      </c>
      <c r="O58" s="177">
        <f t="shared" si="158"/>
        <v>8</v>
      </c>
      <c r="P58" s="177">
        <v>6</v>
      </c>
      <c r="Q58" s="177">
        <v>2</v>
      </c>
      <c r="R58" s="177">
        <f t="shared" si="159"/>
        <v>14</v>
      </c>
      <c r="S58" s="177">
        <v>7</v>
      </c>
      <c r="T58" s="177">
        <v>7</v>
      </c>
      <c r="U58" s="177">
        <f t="shared" si="160"/>
        <v>25</v>
      </c>
      <c r="V58" s="177">
        <v>11</v>
      </c>
      <c r="W58" s="197">
        <v>14</v>
      </c>
      <c r="X58" s="194" t="s">
        <v>69</v>
      </c>
      <c r="Y58" s="172" t="s">
        <v>128</v>
      </c>
      <c r="Z58" s="190">
        <f t="shared" si="161"/>
        <v>20</v>
      </c>
      <c r="AA58" s="179">
        <v>11</v>
      </c>
      <c r="AB58" s="179">
        <v>9</v>
      </c>
      <c r="AC58" s="179">
        <f t="shared" si="162"/>
        <v>109</v>
      </c>
      <c r="AD58" s="179">
        <v>60</v>
      </c>
      <c r="AE58" s="179">
        <v>49</v>
      </c>
      <c r="AF58" s="179">
        <f t="shared" si="163"/>
        <v>127</v>
      </c>
      <c r="AG58" s="179">
        <v>76</v>
      </c>
      <c r="AH58" s="179">
        <v>51</v>
      </c>
      <c r="AI58" s="179">
        <f t="shared" si="164"/>
        <v>123</v>
      </c>
      <c r="AJ58" s="179">
        <v>76</v>
      </c>
      <c r="AK58" s="179">
        <v>47</v>
      </c>
      <c r="AL58" s="179">
        <f t="shared" si="165"/>
        <v>146</v>
      </c>
      <c r="AM58" s="179">
        <v>89</v>
      </c>
      <c r="AN58" s="179">
        <v>57</v>
      </c>
      <c r="AO58" s="179">
        <f t="shared" si="166"/>
        <v>160</v>
      </c>
      <c r="AP58" s="179">
        <v>100</v>
      </c>
      <c r="AQ58" s="179">
        <v>60</v>
      </c>
      <c r="AR58" s="179">
        <f t="shared" si="167"/>
        <v>153</v>
      </c>
      <c r="AS58" s="179">
        <v>92</v>
      </c>
      <c r="AT58" s="179">
        <v>61</v>
      </c>
      <c r="AU58" s="179">
        <f t="shared" si="168"/>
        <v>136</v>
      </c>
      <c r="AV58" s="179">
        <v>75</v>
      </c>
      <c r="AW58" s="179">
        <v>61</v>
      </c>
      <c r="AX58" s="196" t="s">
        <v>69</v>
      </c>
      <c r="AY58" s="173" t="s">
        <v>128</v>
      </c>
      <c r="AZ58" s="191">
        <f t="shared" si="169"/>
        <v>18</v>
      </c>
      <c r="BA58" s="191">
        <v>9</v>
      </c>
      <c r="BB58" s="191">
        <v>9</v>
      </c>
      <c r="BC58" s="191">
        <f t="shared" si="170"/>
        <v>0</v>
      </c>
      <c r="BD58" s="180">
        <f t="shared" si="171"/>
        <v>0</v>
      </c>
      <c r="BE58" s="180">
        <f t="shared" si="172"/>
        <v>0</v>
      </c>
      <c r="BF58" s="191">
        <f t="shared" si="173"/>
        <v>0</v>
      </c>
      <c r="BG58" s="191"/>
      <c r="BH58" s="191"/>
      <c r="BI58" s="191">
        <f t="shared" si="174"/>
        <v>0</v>
      </c>
      <c r="BJ58" s="191"/>
      <c r="BK58" s="191"/>
      <c r="BL58" s="191">
        <f t="shared" si="175"/>
        <v>0</v>
      </c>
      <c r="BM58" s="191"/>
      <c r="BN58" s="191"/>
      <c r="BO58" s="196" t="s">
        <v>69</v>
      </c>
      <c r="BP58" s="173" t="s">
        <v>128</v>
      </c>
      <c r="BQ58" s="191">
        <f t="shared" si="176"/>
        <v>0</v>
      </c>
      <c r="BR58" s="180">
        <f t="shared" si="177"/>
        <v>0</v>
      </c>
      <c r="BS58" s="180">
        <f t="shared" si="178"/>
        <v>0</v>
      </c>
      <c r="BT58" s="191">
        <f t="shared" si="179"/>
        <v>0</v>
      </c>
      <c r="BU58" s="191"/>
      <c r="BV58" s="191"/>
      <c r="BW58" s="191">
        <f t="shared" si="180"/>
        <v>0</v>
      </c>
      <c r="BX58" s="191"/>
      <c r="BY58" s="191"/>
      <c r="BZ58" s="191">
        <f t="shared" si="181"/>
        <v>0</v>
      </c>
      <c r="CA58" s="191"/>
      <c r="CB58" s="191"/>
      <c r="CC58" s="191">
        <f t="shared" si="182"/>
        <v>0</v>
      </c>
      <c r="CD58" s="191"/>
      <c r="CE58" s="191"/>
      <c r="CF58" s="191">
        <f t="shared" si="183"/>
        <v>0</v>
      </c>
      <c r="CG58" s="191"/>
      <c r="CH58" s="191"/>
    </row>
    <row r="59" spans="1:86" ht="32.25" customHeight="1">
      <c r="A59" s="378" t="s">
        <v>70</v>
      </c>
      <c r="B59" s="378"/>
      <c r="C59" s="198" t="s">
        <v>153</v>
      </c>
      <c r="D59" s="156"/>
      <c r="E59" s="199"/>
      <c r="F59" s="199"/>
      <c r="G59" s="199"/>
      <c r="H59" s="199"/>
      <c r="I59" s="199"/>
      <c r="J59" s="199"/>
      <c r="K59" s="200"/>
      <c r="L59" s="200"/>
      <c r="M59" s="200"/>
      <c r="N59" s="200"/>
    </row>
    <row r="60" spans="1:86" ht="32.25" customHeight="1">
      <c r="A60" s="378"/>
      <c r="B60" s="378"/>
      <c r="C60" s="362" t="s">
        <v>224</v>
      </c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201"/>
      <c r="Y60" s="201"/>
    </row>
    <row r="61" spans="1:86" ht="32.25" customHeight="1">
      <c r="A61" s="202"/>
      <c r="B61" s="203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</row>
  </sheetData>
  <mergeCells count="82">
    <mergeCell ref="CG16:CG18"/>
    <mergeCell ref="CH16:CH18"/>
    <mergeCell ref="A59:B60"/>
    <mergeCell ref="CB16:CB18"/>
    <mergeCell ref="CC15:CC18"/>
    <mergeCell ref="CD16:CD18"/>
    <mergeCell ref="CE16:CE18"/>
    <mergeCell ref="CF15:CF18"/>
    <mergeCell ref="BS16:BS18"/>
    <mergeCell ref="BT16:BT18"/>
    <mergeCell ref="BW16:BW18"/>
    <mergeCell ref="BZ15:BZ18"/>
    <mergeCell ref="CA16:CA18"/>
    <mergeCell ref="BN16:BN18"/>
    <mergeCell ref="BO14:BO18"/>
    <mergeCell ref="BP14:BP18"/>
    <mergeCell ref="BQ15:BQ18"/>
    <mergeCell ref="BR16:BR18"/>
    <mergeCell ref="BK6:BK7"/>
    <mergeCell ref="BK16:BK18"/>
    <mergeCell ref="BL6:BL7"/>
    <mergeCell ref="BL15:BL18"/>
    <mergeCell ref="BM16:BM18"/>
    <mergeCell ref="BH16:BH18"/>
    <mergeCell ref="BI15:BI18"/>
    <mergeCell ref="BJ6:BJ7"/>
    <mergeCell ref="BJ16:BJ18"/>
    <mergeCell ref="BH6:BI6"/>
    <mergeCell ref="BE6:BE7"/>
    <mergeCell ref="BE15:BE18"/>
    <mergeCell ref="BF6:BF7"/>
    <mergeCell ref="BF15:BF18"/>
    <mergeCell ref="BG6:BG7"/>
    <mergeCell ref="BG16:BG18"/>
    <mergeCell ref="AZ14:AZ18"/>
    <mergeCell ref="BA15:BA18"/>
    <mergeCell ref="BB15:BB18"/>
    <mergeCell ref="BC14:BC18"/>
    <mergeCell ref="BD6:BD7"/>
    <mergeCell ref="BD15:BD18"/>
    <mergeCell ref="AO17:AO18"/>
    <mergeCell ref="AR17:AR18"/>
    <mergeCell ref="AU17:AU18"/>
    <mergeCell ref="AX14:AX18"/>
    <mergeCell ref="AY14:AY18"/>
    <mergeCell ref="Z17:Z18"/>
    <mergeCell ref="AC17:AC18"/>
    <mergeCell ref="AF17:AF18"/>
    <mergeCell ref="AI17:AI18"/>
    <mergeCell ref="AL17:AL18"/>
    <mergeCell ref="C60:W60"/>
    <mergeCell ref="A14:A18"/>
    <mergeCell ref="B14:B18"/>
    <mergeCell ref="C14:C18"/>
    <mergeCell ref="D15:D18"/>
    <mergeCell ref="E15:E18"/>
    <mergeCell ref="F15:F18"/>
    <mergeCell ref="G16:G18"/>
    <mergeCell ref="H16:H18"/>
    <mergeCell ref="I15:I18"/>
    <mergeCell ref="J16:J18"/>
    <mergeCell ref="K16:K18"/>
    <mergeCell ref="L17:L18"/>
    <mergeCell ref="O17:O18"/>
    <mergeCell ref="R17:R18"/>
    <mergeCell ref="U17:U18"/>
    <mergeCell ref="G14:H14"/>
    <mergeCell ref="BD14:BE14"/>
    <mergeCell ref="L16:N16"/>
    <mergeCell ref="O16:Q16"/>
    <mergeCell ref="R16:T16"/>
    <mergeCell ref="U16:W16"/>
    <mergeCell ref="Z16:AB16"/>
    <mergeCell ref="AC16:AE16"/>
    <mergeCell ref="AF16:AH16"/>
    <mergeCell ref="AI16:AK16"/>
    <mergeCell ref="AL16:AN16"/>
    <mergeCell ref="AO16:AQ16"/>
    <mergeCell ref="AR16:AT16"/>
    <mergeCell ref="AU16:AW16"/>
    <mergeCell ref="X14:X18"/>
    <mergeCell ref="Y14:Y18"/>
  </mergeCells>
  <pageMargins left="0.95" right="0.25" top="0.7" bottom="0.18" header="0.3" footer="0.17"/>
  <pageSetup scale="62" orientation="landscape" r:id="rId1"/>
  <colBreaks count="2" manualBreakCount="2">
    <brk id="23" max="70" man="1"/>
    <brk id="57" max="7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0"/>
  <sheetViews>
    <sheetView topLeftCell="A17" zoomScaleNormal="100" zoomScaleSheetLayoutView="100" workbookViewId="0">
      <selection activeCell="L44" sqref="L44"/>
    </sheetView>
  </sheetViews>
  <sheetFormatPr defaultColWidth="9.140625" defaultRowHeight="12"/>
  <cols>
    <col min="1" max="1" width="25.85546875" style="2" customWidth="1"/>
    <col min="2" max="2" width="5.28515625" style="2" customWidth="1"/>
    <col min="3" max="3" width="9.7109375" style="2" customWidth="1"/>
    <col min="4" max="5" width="12.42578125" style="2" customWidth="1"/>
    <col min="6" max="6" width="9.7109375" style="2" customWidth="1"/>
    <col min="7" max="8" width="16.42578125" style="2" customWidth="1"/>
    <col min="9" max="16384" width="9.140625" style="2"/>
  </cols>
  <sheetData>
    <row r="1" spans="1:8">
      <c r="H1" s="9" t="s">
        <v>225</v>
      </c>
    </row>
    <row r="3" spans="1:8" ht="18" customHeight="1">
      <c r="A3" s="429" t="s">
        <v>226</v>
      </c>
      <c r="B3" s="429"/>
      <c r="C3" s="429"/>
      <c r="D3" s="429"/>
      <c r="E3" s="429"/>
      <c r="F3" s="429"/>
      <c r="G3" s="429"/>
      <c r="H3" s="429"/>
    </row>
    <row r="4" spans="1:8" ht="12" customHeight="1">
      <c r="A4" s="429"/>
      <c r="B4" s="429"/>
      <c r="C4" s="429"/>
      <c r="D4" s="429"/>
      <c r="E4" s="429"/>
      <c r="F4" s="429"/>
      <c r="G4" s="429"/>
      <c r="H4" s="429"/>
    </row>
    <row r="11" spans="1:8" s="3" customFormat="1" ht="12.75" customHeight="1">
      <c r="A11" s="386" t="s">
        <v>2</v>
      </c>
      <c r="B11" s="386" t="s">
        <v>3</v>
      </c>
      <c r="C11" s="387" t="s">
        <v>227</v>
      </c>
      <c r="D11" s="382"/>
      <c r="E11" s="382"/>
      <c r="F11" s="387" t="s">
        <v>228</v>
      </c>
      <c r="G11" s="382"/>
      <c r="H11" s="383"/>
    </row>
    <row r="12" spans="1:8" s="3" customFormat="1" ht="24.75" customHeight="1">
      <c r="A12" s="386"/>
      <c r="B12" s="386"/>
      <c r="C12" s="388"/>
      <c r="D12" s="205" t="s">
        <v>229</v>
      </c>
      <c r="E12" s="205" t="s">
        <v>230</v>
      </c>
      <c r="F12" s="388"/>
      <c r="G12" s="205" t="s">
        <v>229</v>
      </c>
      <c r="H12" s="206" t="s">
        <v>230</v>
      </c>
    </row>
    <row r="13" spans="1:8">
      <c r="A13" s="207" t="s">
        <v>13</v>
      </c>
      <c r="B13" s="207" t="s">
        <v>14</v>
      </c>
      <c r="C13" s="23" t="s">
        <v>15</v>
      </c>
      <c r="D13" s="23" t="s">
        <v>16</v>
      </c>
      <c r="E13" s="23" t="s">
        <v>17</v>
      </c>
      <c r="F13" s="23" t="s">
        <v>18</v>
      </c>
      <c r="G13" s="23" t="s">
        <v>19</v>
      </c>
      <c r="H13" s="23" t="s">
        <v>20</v>
      </c>
    </row>
    <row r="14" spans="1:8">
      <c r="A14" s="17" t="s">
        <v>31</v>
      </c>
      <c r="B14" s="208" t="s">
        <v>15</v>
      </c>
      <c r="C14" s="140">
        <f t="shared" ref="C14:H14" si="0">C15+C21+C28+C36+C40+C50</f>
        <v>526</v>
      </c>
      <c r="D14" s="140">
        <f t="shared" si="0"/>
        <v>463</v>
      </c>
      <c r="E14" s="140">
        <f t="shared" si="0"/>
        <v>63</v>
      </c>
      <c r="F14" s="140">
        <f t="shared" si="0"/>
        <v>43145</v>
      </c>
      <c r="G14" s="140">
        <f t="shared" si="0"/>
        <v>40463</v>
      </c>
      <c r="H14" s="140">
        <f t="shared" si="0"/>
        <v>2682</v>
      </c>
    </row>
    <row r="15" spans="1:8">
      <c r="A15" s="17" t="s">
        <v>32</v>
      </c>
      <c r="B15" s="209" t="s">
        <v>16</v>
      </c>
      <c r="C15" s="140">
        <f t="shared" ref="C15:H15" si="1">C16+C17+C18+C19+C20</f>
        <v>168</v>
      </c>
      <c r="D15" s="140">
        <f t="shared" si="1"/>
        <v>143</v>
      </c>
      <c r="E15" s="140">
        <f t="shared" si="1"/>
        <v>25</v>
      </c>
      <c r="F15" s="140">
        <f t="shared" si="1"/>
        <v>13741</v>
      </c>
      <c r="G15" s="140">
        <f t="shared" si="1"/>
        <v>12897</v>
      </c>
      <c r="H15" s="140">
        <f t="shared" si="1"/>
        <v>844</v>
      </c>
    </row>
    <row r="16" spans="1:8">
      <c r="A16" s="20" t="s">
        <v>33</v>
      </c>
      <c r="B16" s="208" t="s">
        <v>17</v>
      </c>
      <c r="C16" s="141">
        <f t="shared" ref="C16:C20" si="2">D16+E16</f>
        <v>49</v>
      </c>
      <c r="D16" s="141">
        <v>36</v>
      </c>
      <c r="E16" s="141">
        <v>13</v>
      </c>
      <c r="F16" s="141">
        <v>3705</v>
      </c>
      <c r="G16" s="141">
        <v>3259</v>
      </c>
      <c r="H16" s="141">
        <f t="shared" ref="H16:H20" si="3">F16-G16</f>
        <v>446</v>
      </c>
    </row>
    <row r="17" spans="1:8">
      <c r="A17" s="20" t="s">
        <v>34</v>
      </c>
      <c r="B17" s="208" t="s">
        <v>18</v>
      </c>
      <c r="C17" s="141">
        <f t="shared" si="2"/>
        <v>29</v>
      </c>
      <c r="D17" s="141">
        <v>24</v>
      </c>
      <c r="E17" s="141">
        <v>5</v>
      </c>
      <c r="F17" s="141">
        <v>2032</v>
      </c>
      <c r="G17" s="141">
        <v>2032</v>
      </c>
      <c r="H17" s="141">
        <f t="shared" si="3"/>
        <v>0</v>
      </c>
    </row>
    <row r="18" spans="1:8">
      <c r="A18" s="20" t="s">
        <v>35</v>
      </c>
      <c r="B18" s="208" t="s">
        <v>19</v>
      </c>
      <c r="C18" s="141">
        <f t="shared" si="2"/>
        <v>32</v>
      </c>
      <c r="D18" s="141">
        <v>30</v>
      </c>
      <c r="E18" s="141">
        <v>2</v>
      </c>
      <c r="F18" s="141">
        <v>2779</v>
      </c>
      <c r="G18" s="141">
        <v>2576</v>
      </c>
      <c r="H18" s="141">
        <f t="shared" si="3"/>
        <v>203</v>
      </c>
    </row>
    <row r="19" spans="1:8">
      <c r="A19" s="20" t="s">
        <v>36</v>
      </c>
      <c r="B19" s="208" t="s">
        <v>20</v>
      </c>
      <c r="C19" s="141">
        <f t="shared" si="2"/>
        <v>38</v>
      </c>
      <c r="D19" s="141">
        <v>34</v>
      </c>
      <c r="E19" s="141">
        <v>4</v>
      </c>
      <c r="F19" s="141">
        <v>3155</v>
      </c>
      <c r="G19" s="141">
        <v>2960</v>
      </c>
      <c r="H19" s="141">
        <f t="shared" si="3"/>
        <v>195</v>
      </c>
    </row>
    <row r="20" spans="1:8">
      <c r="A20" s="20" t="s">
        <v>37</v>
      </c>
      <c r="B20" s="208" t="s">
        <v>21</v>
      </c>
      <c r="C20" s="141">
        <f t="shared" si="2"/>
        <v>20</v>
      </c>
      <c r="D20" s="141">
        <v>19</v>
      </c>
      <c r="E20" s="141">
        <v>1</v>
      </c>
      <c r="F20" s="141">
        <v>2070</v>
      </c>
      <c r="G20" s="141">
        <v>2070</v>
      </c>
      <c r="H20" s="141">
        <f t="shared" si="3"/>
        <v>0</v>
      </c>
    </row>
    <row r="21" spans="1:8">
      <c r="A21" s="17" t="s">
        <v>38</v>
      </c>
      <c r="B21" s="209" t="s">
        <v>22</v>
      </c>
      <c r="C21" s="140">
        <f t="shared" ref="C21:H21" si="4">C22+C23+C24+C25+C26+C27</f>
        <v>161</v>
      </c>
      <c r="D21" s="140">
        <f t="shared" si="4"/>
        <v>146</v>
      </c>
      <c r="E21" s="140">
        <f t="shared" si="4"/>
        <v>15</v>
      </c>
      <c r="F21" s="140">
        <f t="shared" si="4"/>
        <v>13341</v>
      </c>
      <c r="G21" s="140">
        <f t="shared" si="4"/>
        <v>12730</v>
      </c>
      <c r="H21" s="140">
        <f t="shared" si="4"/>
        <v>611</v>
      </c>
    </row>
    <row r="22" spans="1:8">
      <c r="A22" s="20" t="s">
        <v>39</v>
      </c>
      <c r="B22" s="208" t="s">
        <v>23</v>
      </c>
      <c r="C22" s="141">
        <f t="shared" ref="C22:C27" si="5">D22+E22</f>
        <v>30</v>
      </c>
      <c r="D22" s="141">
        <v>29</v>
      </c>
      <c r="E22" s="141">
        <v>1</v>
      </c>
      <c r="F22" s="141">
        <v>2475</v>
      </c>
      <c r="G22" s="141">
        <v>2395</v>
      </c>
      <c r="H22" s="141">
        <f t="shared" ref="H22:H27" si="6">F22-G22</f>
        <v>80</v>
      </c>
    </row>
    <row r="23" spans="1:8">
      <c r="A23" s="20" t="s">
        <v>40</v>
      </c>
      <c r="B23" s="208" t="s">
        <v>24</v>
      </c>
      <c r="C23" s="141">
        <f t="shared" si="5"/>
        <v>26</v>
      </c>
      <c r="D23" s="141">
        <v>26</v>
      </c>
      <c r="E23" s="141"/>
      <c r="F23" s="141">
        <v>2470</v>
      </c>
      <c r="G23" s="141">
        <v>2470</v>
      </c>
      <c r="H23" s="141">
        <f t="shared" si="6"/>
        <v>0</v>
      </c>
    </row>
    <row r="24" spans="1:8">
      <c r="A24" s="20" t="s">
        <v>41</v>
      </c>
      <c r="B24" s="208" t="s">
        <v>25</v>
      </c>
      <c r="C24" s="141">
        <f t="shared" si="5"/>
        <v>29</v>
      </c>
      <c r="D24" s="141">
        <v>24</v>
      </c>
      <c r="E24" s="141">
        <v>5</v>
      </c>
      <c r="F24" s="141">
        <v>1920</v>
      </c>
      <c r="G24" s="141">
        <v>1670</v>
      </c>
      <c r="H24" s="141">
        <f t="shared" si="6"/>
        <v>250</v>
      </c>
    </row>
    <row r="25" spans="1:8">
      <c r="A25" s="20" t="s">
        <v>42</v>
      </c>
      <c r="B25" s="208" t="s">
        <v>26</v>
      </c>
      <c r="C25" s="141">
        <f t="shared" si="5"/>
        <v>2</v>
      </c>
      <c r="D25" s="141">
        <v>2</v>
      </c>
      <c r="E25" s="141"/>
      <c r="F25" s="141">
        <v>260</v>
      </c>
      <c r="G25" s="141">
        <v>260</v>
      </c>
      <c r="H25" s="141">
        <f t="shared" si="6"/>
        <v>0</v>
      </c>
    </row>
    <row r="26" spans="1:8">
      <c r="A26" s="20" t="s">
        <v>43</v>
      </c>
      <c r="B26" s="208" t="s">
        <v>27</v>
      </c>
      <c r="C26" s="141">
        <f t="shared" si="5"/>
        <v>32</v>
      </c>
      <c r="D26" s="141">
        <v>31</v>
      </c>
      <c r="E26" s="141">
        <v>1</v>
      </c>
      <c r="F26" s="141">
        <v>2682</v>
      </c>
      <c r="G26" s="141">
        <v>2647</v>
      </c>
      <c r="H26" s="141">
        <f t="shared" si="6"/>
        <v>35</v>
      </c>
    </row>
    <row r="27" spans="1:8">
      <c r="A27" s="20" t="s">
        <v>44</v>
      </c>
      <c r="B27" s="208" t="s">
        <v>28</v>
      </c>
      <c r="C27" s="141">
        <f t="shared" si="5"/>
        <v>42</v>
      </c>
      <c r="D27" s="141">
        <v>34</v>
      </c>
      <c r="E27" s="141">
        <v>8</v>
      </c>
      <c r="F27" s="141">
        <v>3534</v>
      </c>
      <c r="G27" s="141">
        <v>3288</v>
      </c>
      <c r="H27" s="141">
        <f t="shared" si="6"/>
        <v>246</v>
      </c>
    </row>
    <row r="28" spans="1:8">
      <c r="A28" s="17" t="s">
        <v>45</v>
      </c>
      <c r="B28" s="209" t="s">
        <v>29</v>
      </c>
      <c r="C28" s="140">
        <f t="shared" ref="C28:H28" si="7">C29+C30+C31+C32+C33+C34+C35</f>
        <v>118</v>
      </c>
      <c r="D28" s="140">
        <f t="shared" si="7"/>
        <v>108</v>
      </c>
      <c r="E28" s="140">
        <f t="shared" si="7"/>
        <v>10</v>
      </c>
      <c r="F28" s="140">
        <f t="shared" si="7"/>
        <v>9737</v>
      </c>
      <c r="G28" s="140">
        <f t="shared" si="7"/>
        <v>9297</v>
      </c>
      <c r="H28" s="140">
        <f t="shared" si="7"/>
        <v>440</v>
      </c>
    </row>
    <row r="29" spans="1:8">
      <c r="A29" s="20" t="s">
        <v>46</v>
      </c>
      <c r="B29" s="208" t="s">
        <v>30</v>
      </c>
      <c r="C29" s="141">
        <f t="shared" ref="C29:C35" si="8">D29+E29</f>
        <v>3</v>
      </c>
      <c r="D29" s="141">
        <v>1</v>
      </c>
      <c r="E29" s="141">
        <v>2</v>
      </c>
      <c r="F29" s="141">
        <v>195</v>
      </c>
      <c r="G29" s="141">
        <v>80</v>
      </c>
      <c r="H29" s="141">
        <f t="shared" ref="H29:H35" si="9">F29-G29</f>
        <v>115</v>
      </c>
    </row>
    <row r="30" spans="1:8">
      <c r="A30" s="20" t="s">
        <v>47</v>
      </c>
      <c r="B30" s="208" t="s">
        <v>98</v>
      </c>
      <c r="C30" s="141">
        <f t="shared" si="8"/>
        <v>7</v>
      </c>
      <c r="D30" s="141">
        <v>6</v>
      </c>
      <c r="E30" s="141">
        <v>1</v>
      </c>
      <c r="F30" s="141">
        <v>692</v>
      </c>
      <c r="G30" s="141">
        <v>582</v>
      </c>
      <c r="H30" s="141">
        <f t="shared" si="9"/>
        <v>110</v>
      </c>
    </row>
    <row r="31" spans="1:8">
      <c r="A31" s="20" t="s">
        <v>48</v>
      </c>
      <c r="B31" s="208" t="s">
        <v>99</v>
      </c>
      <c r="C31" s="141">
        <f t="shared" si="8"/>
        <v>16</v>
      </c>
      <c r="D31" s="141">
        <v>14</v>
      </c>
      <c r="E31" s="141">
        <v>2</v>
      </c>
      <c r="F31" s="141">
        <v>1115</v>
      </c>
      <c r="G31" s="141">
        <v>1000</v>
      </c>
      <c r="H31" s="141">
        <f t="shared" si="9"/>
        <v>115</v>
      </c>
    </row>
    <row r="32" spans="1:8">
      <c r="A32" s="20" t="s">
        <v>49</v>
      </c>
      <c r="B32" s="208" t="s">
        <v>100</v>
      </c>
      <c r="C32" s="141">
        <f t="shared" si="8"/>
        <v>18</v>
      </c>
      <c r="D32" s="141">
        <v>18</v>
      </c>
      <c r="E32" s="141"/>
      <c r="F32" s="141">
        <v>1513</v>
      </c>
      <c r="G32" s="141">
        <v>1513</v>
      </c>
      <c r="H32" s="141">
        <f t="shared" si="9"/>
        <v>0</v>
      </c>
    </row>
    <row r="33" spans="1:8">
      <c r="A33" s="20" t="s">
        <v>50</v>
      </c>
      <c r="B33" s="208" t="s">
        <v>101</v>
      </c>
      <c r="C33" s="141">
        <f t="shared" si="8"/>
        <v>18</v>
      </c>
      <c r="D33" s="141">
        <v>18</v>
      </c>
      <c r="E33" s="141"/>
      <c r="F33" s="141">
        <v>1555</v>
      </c>
      <c r="G33" s="141">
        <v>1555</v>
      </c>
      <c r="H33" s="141">
        <f t="shared" si="9"/>
        <v>0</v>
      </c>
    </row>
    <row r="34" spans="1:8">
      <c r="A34" s="20" t="s">
        <v>51</v>
      </c>
      <c r="B34" s="208" t="s">
        <v>102</v>
      </c>
      <c r="C34" s="141">
        <f t="shared" si="8"/>
        <v>20</v>
      </c>
      <c r="D34" s="141">
        <v>20</v>
      </c>
      <c r="E34" s="141"/>
      <c r="F34" s="141">
        <v>1579</v>
      </c>
      <c r="G34" s="141">
        <v>1579</v>
      </c>
      <c r="H34" s="141">
        <f t="shared" si="9"/>
        <v>0</v>
      </c>
    </row>
    <row r="35" spans="1:8">
      <c r="A35" s="20" t="s">
        <v>52</v>
      </c>
      <c r="B35" s="208" t="s">
        <v>103</v>
      </c>
      <c r="C35" s="141">
        <f t="shared" si="8"/>
        <v>36</v>
      </c>
      <c r="D35" s="141">
        <v>31</v>
      </c>
      <c r="E35" s="141">
        <v>5</v>
      </c>
      <c r="F35" s="141">
        <v>3088</v>
      </c>
      <c r="G35" s="141">
        <v>2988</v>
      </c>
      <c r="H35" s="141">
        <f t="shared" si="9"/>
        <v>100</v>
      </c>
    </row>
    <row r="36" spans="1:8">
      <c r="A36" s="17" t="s">
        <v>53</v>
      </c>
      <c r="B36" s="209" t="s">
        <v>112</v>
      </c>
      <c r="C36" s="140">
        <f t="shared" ref="C36:H36" si="10">C37+C38+C39</f>
        <v>63</v>
      </c>
      <c r="D36" s="140">
        <f t="shared" si="10"/>
        <v>54</v>
      </c>
      <c r="E36" s="140">
        <f t="shared" si="10"/>
        <v>9</v>
      </c>
      <c r="F36" s="140">
        <f t="shared" si="10"/>
        <v>4221</v>
      </c>
      <c r="G36" s="140">
        <f t="shared" si="10"/>
        <v>3809</v>
      </c>
      <c r="H36" s="140">
        <f t="shared" si="10"/>
        <v>412</v>
      </c>
    </row>
    <row r="37" spans="1:8">
      <c r="A37" s="20" t="s">
        <v>54</v>
      </c>
      <c r="B37" s="208" t="s">
        <v>113</v>
      </c>
      <c r="C37" s="141">
        <f t="shared" ref="C37:C39" si="11">D37+E37</f>
        <v>20</v>
      </c>
      <c r="D37" s="141">
        <v>17</v>
      </c>
      <c r="E37" s="141">
        <v>3</v>
      </c>
      <c r="F37" s="141">
        <v>1399</v>
      </c>
      <c r="G37" s="141">
        <v>1279</v>
      </c>
      <c r="H37" s="141">
        <f t="shared" ref="H37:H39" si="12">F37-G37</f>
        <v>120</v>
      </c>
    </row>
    <row r="38" spans="1:8">
      <c r="A38" s="20" t="s">
        <v>55</v>
      </c>
      <c r="B38" s="208" t="s">
        <v>114</v>
      </c>
      <c r="C38" s="141">
        <f t="shared" si="11"/>
        <v>14</v>
      </c>
      <c r="D38" s="141">
        <v>12</v>
      </c>
      <c r="E38" s="141">
        <v>2</v>
      </c>
      <c r="F38" s="141">
        <v>834</v>
      </c>
      <c r="G38" s="141">
        <v>707</v>
      </c>
      <c r="H38" s="141">
        <f t="shared" si="12"/>
        <v>127</v>
      </c>
    </row>
    <row r="39" spans="1:8">
      <c r="A39" s="20" t="s">
        <v>56</v>
      </c>
      <c r="B39" s="208" t="s">
        <v>115</v>
      </c>
      <c r="C39" s="141">
        <f t="shared" si="11"/>
        <v>29</v>
      </c>
      <c r="D39" s="141">
        <v>25</v>
      </c>
      <c r="E39" s="141">
        <v>4</v>
      </c>
      <c r="F39" s="141">
        <v>1988</v>
      </c>
      <c r="G39" s="141">
        <v>1823</v>
      </c>
      <c r="H39" s="141">
        <f t="shared" si="12"/>
        <v>165</v>
      </c>
    </row>
    <row r="40" spans="1:8">
      <c r="A40" s="17" t="s">
        <v>57</v>
      </c>
      <c r="B40" s="209" t="s">
        <v>116</v>
      </c>
      <c r="C40" s="140">
        <f t="shared" ref="C40:H40" si="13">C41+C42+C43+C44+C45+C46+C47+C48+C49</f>
        <v>14</v>
      </c>
      <c r="D40" s="140">
        <f t="shared" si="13"/>
        <v>12</v>
      </c>
      <c r="E40" s="140">
        <f t="shared" si="13"/>
        <v>2</v>
      </c>
      <c r="F40" s="140">
        <f t="shared" si="13"/>
        <v>2090</v>
      </c>
      <c r="G40" s="140">
        <f t="shared" si="13"/>
        <v>1730</v>
      </c>
      <c r="H40" s="140">
        <f t="shared" si="13"/>
        <v>360</v>
      </c>
    </row>
    <row r="41" spans="1:8">
      <c r="A41" s="22" t="s">
        <v>58</v>
      </c>
      <c r="B41" s="208" t="s">
        <v>117</v>
      </c>
      <c r="C41" s="141">
        <f t="shared" ref="C41:C52" si="14">D41+E41</f>
        <v>0</v>
      </c>
      <c r="D41" s="141"/>
      <c r="E41" s="141"/>
      <c r="F41" s="141"/>
      <c r="G41" s="141"/>
      <c r="H41" s="141">
        <f t="shared" ref="H41:H52" si="15">F41-G41</f>
        <v>0</v>
      </c>
    </row>
    <row r="42" spans="1:8">
      <c r="A42" s="22" t="s">
        <v>59</v>
      </c>
      <c r="B42" s="208" t="s">
        <v>118</v>
      </c>
      <c r="C42" s="141">
        <f t="shared" si="14"/>
        <v>0</v>
      </c>
      <c r="D42" s="141"/>
      <c r="E42" s="141"/>
      <c r="F42" s="141"/>
      <c r="G42" s="141"/>
      <c r="H42" s="141">
        <f t="shared" si="15"/>
        <v>0</v>
      </c>
    </row>
    <row r="43" spans="1:8">
      <c r="A43" s="22" t="s">
        <v>60</v>
      </c>
      <c r="B43" s="208" t="s">
        <v>119</v>
      </c>
      <c r="C43" s="141">
        <f t="shared" si="14"/>
        <v>0</v>
      </c>
      <c r="D43" s="141"/>
      <c r="E43" s="141"/>
      <c r="F43" s="141"/>
      <c r="G43" s="141"/>
      <c r="H43" s="141">
        <f t="shared" si="15"/>
        <v>0</v>
      </c>
    </row>
    <row r="44" spans="1:8">
      <c r="A44" s="22" t="s">
        <v>61</v>
      </c>
      <c r="B44" s="208" t="s">
        <v>120</v>
      </c>
      <c r="C44" s="141">
        <f t="shared" si="14"/>
        <v>4</v>
      </c>
      <c r="D44" s="141">
        <v>3</v>
      </c>
      <c r="E44" s="141">
        <v>1</v>
      </c>
      <c r="F44" s="141">
        <v>886</v>
      </c>
      <c r="G44" s="141">
        <v>626</v>
      </c>
      <c r="H44" s="141">
        <f t="shared" si="15"/>
        <v>260</v>
      </c>
    </row>
    <row r="45" spans="1:8">
      <c r="A45" s="22" t="s">
        <v>62</v>
      </c>
      <c r="B45" s="208" t="s">
        <v>121</v>
      </c>
      <c r="C45" s="141">
        <f t="shared" si="14"/>
        <v>2</v>
      </c>
      <c r="D45" s="141">
        <v>2</v>
      </c>
      <c r="E45" s="141"/>
      <c r="F45" s="141">
        <v>380</v>
      </c>
      <c r="G45" s="141">
        <v>380</v>
      </c>
      <c r="H45" s="141">
        <f t="shared" si="15"/>
        <v>0</v>
      </c>
    </row>
    <row r="46" spans="1:8">
      <c r="A46" s="22" t="s">
        <v>63</v>
      </c>
      <c r="B46" s="208" t="s">
        <v>122</v>
      </c>
      <c r="C46" s="141">
        <f t="shared" si="14"/>
        <v>3</v>
      </c>
      <c r="D46" s="141">
        <v>3</v>
      </c>
      <c r="E46" s="141"/>
      <c r="F46" s="141">
        <v>250</v>
      </c>
      <c r="G46" s="141">
        <v>250</v>
      </c>
      <c r="H46" s="141">
        <f t="shared" si="15"/>
        <v>0</v>
      </c>
    </row>
    <row r="47" spans="1:8">
      <c r="A47" s="22" t="s">
        <v>64</v>
      </c>
      <c r="B47" s="208" t="s">
        <v>123</v>
      </c>
      <c r="C47" s="141">
        <f t="shared" si="14"/>
        <v>4</v>
      </c>
      <c r="D47" s="141">
        <v>4</v>
      </c>
      <c r="E47" s="141"/>
      <c r="F47" s="141">
        <v>474</v>
      </c>
      <c r="G47" s="141">
        <v>474</v>
      </c>
      <c r="H47" s="141">
        <f t="shared" si="15"/>
        <v>0</v>
      </c>
    </row>
    <row r="48" spans="1:8">
      <c r="A48" s="22" t="s">
        <v>65</v>
      </c>
      <c r="B48" s="208" t="s">
        <v>124</v>
      </c>
      <c r="C48" s="141">
        <f t="shared" si="14"/>
        <v>0</v>
      </c>
      <c r="D48" s="141"/>
      <c r="E48" s="141"/>
      <c r="F48" s="141"/>
      <c r="G48" s="141"/>
      <c r="H48" s="141">
        <f t="shared" si="15"/>
        <v>0</v>
      </c>
    </row>
    <row r="49" spans="1:8">
      <c r="A49" s="22" t="s">
        <v>66</v>
      </c>
      <c r="B49" s="208" t="s">
        <v>125</v>
      </c>
      <c r="C49" s="141">
        <f t="shared" si="14"/>
        <v>1</v>
      </c>
      <c r="D49" s="141"/>
      <c r="E49" s="141">
        <v>1</v>
      </c>
      <c r="F49" s="141">
        <v>100</v>
      </c>
      <c r="G49" s="141"/>
      <c r="H49" s="141">
        <f t="shared" si="15"/>
        <v>100</v>
      </c>
    </row>
    <row r="50" spans="1:8">
      <c r="A50" s="22" t="s">
        <v>67</v>
      </c>
      <c r="B50" s="208" t="s">
        <v>126</v>
      </c>
      <c r="C50" s="141">
        <f t="shared" si="14"/>
        <v>2</v>
      </c>
      <c r="D50" s="141"/>
      <c r="E50" s="141">
        <v>2</v>
      </c>
      <c r="F50" s="141">
        <v>15</v>
      </c>
      <c r="G50" s="141"/>
      <c r="H50" s="141">
        <f t="shared" si="15"/>
        <v>15</v>
      </c>
    </row>
    <row r="51" spans="1:8">
      <c r="A51" s="210" t="s">
        <v>68</v>
      </c>
      <c r="B51" s="208" t="s">
        <v>127</v>
      </c>
      <c r="C51" s="141">
        <f t="shared" si="14"/>
        <v>516</v>
      </c>
      <c r="D51" s="141">
        <v>457</v>
      </c>
      <c r="E51" s="141">
        <v>59</v>
      </c>
      <c r="F51" s="141">
        <v>41412</v>
      </c>
      <c r="G51" s="141">
        <v>39105</v>
      </c>
      <c r="H51" s="141">
        <f t="shared" si="15"/>
        <v>2307</v>
      </c>
    </row>
    <row r="52" spans="1:8">
      <c r="A52" s="210" t="s">
        <v>69</v>
      </c>
      <c r="B52" s="208" t="s">
        <v>128</v>
      </c>
      <c r="C52" s="141">
        <f t="shared" si="14"/>
        <v>10</v>
      </c>
      <c r="D52" s="141">
        <v>6</v>
      </c>
      <c r="E52" s="141">
        <v>4</v>
      </c>
      <c r="F52" s="141">
        <v>1733</v>
      </c>
      <c r="G52" s="141">
        <v>1358</v>
      </c>
      <c r="H52" s="141">
        <f t="shared" si="15"/>
        <v>375</v>
      </c>
    </row>
    <row r="53" spans="1:8" ht="12.75" customHeight="1">
      <c r="A53" s="7" t="s">
        <v>70</v>
      </c>
      <c r="B53" s="7"/>
      <c r="C53" s="384" t="s">
        <v>231</v>
      </c>
      <c r="D53" s="384"/>
      <c r="E53" s="384"/>
      <c r="F53" s="384"/>
      <c r="G53" s="384"/>
      <c r="H53" s="384"/>
    </row>
    <row r="54" spans="1:8">
      <c r="A54" s="211"/>
      <c r="B54" s="211"/>
      <c r="C54" s="27" t="s">
        <v>232</v>
      </c>
      <c r="D54" s="28"/>
      <c r="E54" s="28"/>
      <c r="F54" s="27"/>
      <c r="G54" s="28"/>
      <c r="H54" s="28"/>
    </row>
    <row r="55" spans="1:8">
      <c r="A55" s="211"/>
      <c r="B55" s="211"/>
      <c r="C55" s="262"/>
      <c r="D55" s="262"/>
      <c r="E55" s="262"/>
      <c r="F55" s="262"/>
      <c r="G55" s="262"/>
      <c r="H55" s="262"/>
    </row>
    <row r="56" spans="1:8" ht="12.75" customHeight="1">
      <c r="C56" s="32"/>
      <c r="D56" s="262"/>
      <c r="E56" s="262"/>
      <c r="F56" s="262"/>
      <c r="G56" s="262"/>
      <c r="H56" s="32"/>
    </row>
    <row r="57" spans="1:8">
      <c r="E57" s="385"/>
      <c r="F57" s="385"/>
      <c r="G57" s="385"/>
    </row>
    <row r="58" spans="1:8" ht="12.75" customHeight="1">
      <c r="C58" s="30"/>
      <c r="D58" s="277"/>
      <c r="E58" s="277"/>
      <c r="F58" s="277"/>
      <c r="G58" s="277"/>
    </row>
    <row r="59" spans="1:8">
      <c r="E59" s="385"/>
      <c r="F59" s="385"/>
      <c r="G59" s="385"/>
    </row>
    <row r="60" spans="1:8">
      <c r="C60" s="1"/>
      <c r="D60" s="1"/>
      <c r="E60" s="1"/>
      <c r="F60" s="1"/>
      <c r="G60" s="1"/>
    </row>
  </sheetData>
  <autoFilter ref="A13:H59" xr:uid="{00000000-0009-0000-0000-000008000000}"/>
  <mergeCells count="14">
    <mergeCell ref="E59:G59"/>
    <mergeCell ref="D58:G58"/>
    <mergeCell ref="E57:G57"/>
    <mergeCell ref="D56:G56"/>
    <mergeCell ref="A11:A12"/>
    <mergeCell ref="B11:B12"/>
    <mergeCell ref="C11:C12"/>
    <mergeCell ref="F11:F12"/>
    <mergeCell ref="A3:H4"/>
    <mergeCell ref="D11:E11"/>
    <mergeCell ref="G11:H11"/>
    <mergeCell ref="C53:H53"/>
    <mergeCell ref="C55:E55"/>
    <mergeCell ref="F55:H55"/>
  </mergeCells>
  <pageMargins left="1.37" right="0.25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А-БДБ-1</vt:lpstr>
      <vt:lpstr>А-БДБ-2</vt:lpstr>
      <vt:lpstr>А-БДБ-3</vt:lpstr>
      <vt:lpstr>А-БДБ-4</vt:lpstr>
      <vt:lpstr>А-БДБ-5</vt:lpstr>
      <vt:lpstr>А-БДБ-6</vt:lpstr>
      <vt:lpstr>А-БДБ-7</vt:lpstr>
      <vt:lpstr>А-БДБ-8</vt:lpstr>
      <vt:lpstr>А-БДБ-9</vt:lpstr>
      <vt:lpstr>А-БДБ-9.1</vt:lpstr>
      <vt:lpstr>А-БДБ-10</vt:lpstr>
      <vt:lpstr>А-БДБ-11</vt:lpstr>
      <vt:lpstr>А-БДБ-11.1</vt:lpstr>
      <vt:lpstr>'А-БДБ-10'!Print_Area</vt:lpstr>
      <vt:lpstr>'А-БДБ-11'!Print_Area</vt:lpstr>
      <vt:lpstr>'А-БДБ-11.1'!Print_Area</vt:lpstr>
      <vt:lpstr>'А-БДБ-2'!Print_Area</vt:lpstr>
      <vt:lpstr>'А-БДБ-5'!Print_Area</vt:lpstr>
      <vt:lpstr>'А-БДБ-7'!Print_Area</vt:lpstr>
      <vt:lpstr>'А-БДБ-8'!Print_Area</vt:lpstr>
      <vt:lpstr>'А-БДБ-9'!Print_Area</vt:lpstr>
      <vt:lpstr>'А-БДБ-9.1'!Print_Area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Долгормаа Энхтөр</dc:creator>
  <cp:lastModifiedBy>Ts Bataa</cp:lastModifiedBy>
  <cp:lastPrinted>2024-11-15T01:44:28Z</cp:lastPrinted>
  <dcterms:created xsi:type="dcterms:W3CDTF">2023-09-22T08:00:00Z</dcterms:created>
  <dcterms:modified xsi:type="dcterms:W3CDTF">2024-12-30T03:19:50Z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33C1AF6788A648CB9229CC4C680F4901_13</vt:lpwstr>
  </property>
  <property fmtid="{D5CDD505-2E9C-101B-9397-08002B2CF9AE}" pid="3" name="KSOProductBuildVer">
    <vt:lpwstr>1033-12.2.0.18607</vt:lpwstr>
  </property>
</Properties>
</file>