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demeddorj\Desktop\fields of education\"/>
    </mc:Choice>
  </mc:AlternateContent>
  <xr:revisionPtr revIDLastSave="0" documentId="13_ncr:1_{83A1AED8-9743-412E-B761-6BD9360DDD5F}" xr6:coauthVersionLast="45" xr6:coauthVersionMax="45" xr10:uidLastSave="{00000000-0000-0000-0000-000000000000}"/>
  <bookViews>
    <workbookView xWindow="-28920" yWindow="-120" windowWidth="29040" windowHeight="15840" activeTab="16" xr2:uid="{00000000-000D-0000-FFFF-FFFF00000000}"/>
  </bookViews>
  <sheets>
    <sheet name="EBS" sheetId="11" r:id="rId1"/>
    <sheet name="2.1" sheetId="12" r:id="rId2"/>
    <sheet name="2.2" sheetId="74" r:id="rId3"/>
    <sheet name="2.3." sheetId="72" r:id="rId4"/>
    <sheet name="2.4." sheetId="14" r:id="rId5"/>
    <sheet name="2.5." sheetId="18" r:id="rId6"/>
    <sheet name="2.6." sheetId="19" r:id="rId7"/>
    <sheet name="2.7" sheetId="76" r:id="rId8"/>
    <sheet name="2.8" sheetId="16" r:id="rId9"/>
    <sheet name="2.9." sheetId="20" r:id="rId10"/>
    <sheet name="2.10" sheetId="22" r:id="rId11"/>
    <sheet name="2.11" sheetId="23" r:id="rId12"/>
    <sheet name="2.12" sheetId="24" r:id="rId13"/>
    <sheet name="2.13" sheetId="27" r:id="rId14"/>
    <sheet name="2.14" sheetId="28" r:id="rId15"/>
    <sheet name="2.15" sheetId="29" r:id="rId16"/>
    <sheet name="2.16." sheetId="38" r:id="rId17"/>
  </sheets>
  <definedNames>
    <definedName name="_xlnm._FilterDatabase" localSheetId="7" hidden="1">'2.7'!$A$4:$Z$762</definedName>
    <definedName name="_xlnm.Print_Area" localSheetId="1">'2.1'!$A$1:$Q$49</definedName>
    <definedName name="_xlnm.Print_Area" localSheetId="10">'2.10'!$A$1:$T$33</definedName>
    <definedName name="_xlnm.Print_Area" localSheetId="12">'2.12'!$A$1:$X$32</definedName>
    <definedName name="_xlnm.Print_Area" localSheetId="16">'2.16.'!$A$1:$BN$32</definedName>
    <definedName name="_xlnm.Print_Area" localSheetId="3">'2.3.'!$A$1:$AC$37</definedName>
    <definedName name="_xlnm.Print_Area" localSheetId="6">'2.6.'!$A$1:$V$39</definedName>
    <definedName name="_xlnm.Print_Area" localSheetId="9">'2.9.'!$A$1:$R$38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" i="14" l="1"/>
  <c r="O4" i="14"/>
  <c r="M4" i="14"/>
  <c r="BD9" i="29" l="1"/>
  <c r="BD10" i="29"/>
  <c r="BD11" i="29"/>
  <c r="BD12" i="29"/>
  <c r="BD13" i="29"/>
  <c r="BD14" i="29"/>
  <c r="BD15" i="29"/>
  <c r="BD16" i="29"/>
  <c r="BD17" i="29"/>
  <c r="BD18" i="29"/>
  <c r="BD19" i="29"/>
  <c r="BD20" i="29"/>
  <c r="BD21" i="29"/>
  <c r="BD22" i="29"/>
  <c r="BD23" i="29"/>
  <c r="BD24" i="29"/>
  <c r="BD25" i="29"/>
  <c r="BD26" i="29"/>
  <c r="BD27" i="29"/>
  <c r="BD28" i="29"/>
  <c r="BD29" i="29"/>
  <c r="BD30" i="29"/>
  <c r="BD31" i="29"/>
  <c r="BD8" i="29"/>
  <c r="Q13" i="12" l="1"/>
  <c r="L29" i="28" l="1"/>
  <c r="K29" i="28"/>
  <c r="L28" i="28"/>
  <c r="K28" i="28"/>
  <c r="L27" i="28"/>
  <c r="K27" i="28"/>
  <c r="L26" i="28"/>
  <c r="K26" i="28"/>
  <c r="L25" i="28"/>
  <c r="K25" i="28"/>
  <c r="L24" i="28"/>
  <c r="K24" i="28"/>
  <c r="L23" i="28"/>
  <c r="K23" i="28"/>
  <c r="L22" i="28"/>
  <c r="K22" i="28"/>
  <c r="L21" i="28"/>
  <c r="K21" i="28"/>
  <c r="L20" i="28"/>
  <c r="K20" i="28"/>
  <c r="L19" i="28"/>
  <c r="K19" i="28"/>
  <c r="L18" i="28"/>
  <c r="K18" i="28"/>
  <c r="L17" i="28"/>
  <c r="K17" i="28"/>
  <c r="L16" i="28"/>
  <c r="K16" i="28"/>
  <c r="L15" i="28"/>
  <c r="K15" i="28"/>
  <c r="L14" i="28"/>
  <c r="K14" i="28"/>
  <c r="L13" i="28"/>
  <c r="K13" i="28"/>
  <c r="L12" i="28"/>
  <c r="K12" i="28"/>
  <c r="L11" i="28"/>
  <c r="K11" i="28"/>
  <c r="L10" i="28"/>
  <c r="K10" i="28"/>
  <c r="L9" i="28"/>
  <c r="K9" i="28"/>
  <c r="L8" i="28"/>
  <c r="K8" i="28"/>
  <c r="L7" i="28"/>
  <c r="K7" i="28"/>
  <c r="C31" i="27" l="1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 s="1"/>
  <c r="N8" i="27"/>
  <c r="M8" i="27"/>
  <c r="L8" i="27"/>
  <c r="K8" i="27"/>
  <c r="J8" i="27"/>
  <c r="I8" i="27"/>
  <c r="H8" i="27"/>
  <c r="G8" i="27"/>
  <c r="F8" i="27"/>
  <c r="E8" i="27"/>
  <c r="D8" i="27"/>
  <c r="D30" i="24" l="1"/>
  <c r="C30" i="24"/>
  <c r="D29" i="24"/>
  <c r="C29" i="24"/>
  <c r="D28" i="24"/>
  <c r="C28" i="24"/>
  <c r="D27" i="24"/>
  <c r="C27" i="24"/>
  <c r="D26" i="24"/>
  <c r="C26" i="24"/>
  <c r="D25" i="24"/>
  <c r="C25" i="24"/>
  <c r="D24" i="24"/>
  <c r="C24" i="24"/>
  <c r="D23" i="24"/>
  <c r="C23" i="24"/>
  <c r="D22" i="24"/>
  <c r="C22" i="24"/>
  <c r="D21" i="24"/>
  <c r="C21" i="24"/>
  <c r="D20" i="24"/>
  <c r="C20" i="24"/>
  <c r="D19" i="24"/>
  <c r="C19" i="24"/>
  <c r="D18" i="24"/>
  <c r="C18" i="24"/>
  <c r="D17" i="24"/>
  <c r="C17" i="24"/>
  <c r="D16" i="24"/>
  <c r="C16" i="24"/>
  <c r="D15" i="24"/>
  <c r="C15" i="24"/>
  <c r="D14" i="24"/>
  <c r="C14" i="24"/>
  <c r="D13" i="24"/>
  <c r="C13" i="24"/>
  <c r="D12" i="24"/>
  <c r="C12" i="24"/>
  <c r="D11" i="24"/>
  <c r="D8" i="24" s="1"/>
  <c r="C11" i="24"/>
  <c r="D10" i="24"/>
  <c r="C10" i="24"/>
  <c r="D9" i="24"/>
  <c r="C9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C8" i="24"/>
  <c r="N31" i="23" l="1"/>
  <c r="E31" i="23"/>
  <c r="C31" i="23" s="1"/>
  <c r="D31" i="23"/>
  <c r="N30" i="23"/>
  <c r="E30" i="23"/>
  <c r="D30" i="23"/>
  <c r="C30" i="23"/>
  <c r="N29" i="23"/>
  <c r="N32" i="23" s="1"/>
  <c r="E29" i="23"/>
  <c r="C29" i="23" s="1"/>
  <c r="C32" i="23" s="1"/>
  <c r="D29" i="23"/>
  <c r="N28" i="23"/>
  <c r="E28" i="23"/>
  <c r="D28" i="23"/>
  <c r="C28" i="23"/>
  <c r="N27" i="23"/>
  <c r="E27" i="23"/>
  <c r="C27" i="23" s="1"/>
  <c r="D27" i="23"/>
  <c r="N26" i="23"/>
  <c r="E26" i="23"/>
  <c r="D26" i="23"/>
  <c r="C26" i="23"/>
  <c r="N25" i="23"/>
  <c r="E25" i="23"/>
  <c r="C25" i="23" s="1"/>
  <c r="D25" i="23"/>
  <c r="N24" i="23"/>
  <c r="E24" i="23"/>
  <c r="D24" i="23"/>
  <c r="C24" i="23"/>
  <c r="N23" i="23"/>
  <c r="E23" i="23"/>
  <c r="C23" i="23" s="1"/>
  <c r="D23" i="23"/>
  <c r="N22" i="23"/>
  <c r="E22" i="23"/>
  <c r="D22" i="23"/>
  <c r="C22" i="23"/>
  <c r="N21" i="23"/>
  <c r="E21" i="23"/>
  <c r="C21" i="23" s="1"/>
  <c r="D21" i="23"/>
  <c r="N20" i="23"/>
  <c r="E20" i="23"/>
  <c r="D20" i="23"/>
  <c r="C20" i="23"/>
  <c r="N19" i="23"/>
  <c r="E19" i="23"/>
  <c r="C19" i="23" s="1"/>
  <c r="D19" i="23"/>
  <c r="N18" i="23"/>
  <c r="E18" i="23"/>
  <c r="D18" i="23"/>
  <c r="C18" i="23"/>
  <c r="N17" i="23"/>
  <c r="E17" i="23"/>
  <c r="C17" i="23" s="1"/>
  <c r="D17" i="23"/>
  <c r="N16" i="23"/>
  <c r="E16" i="23"/>
  <c r="D16" i="23"/>
  <c r="C16" i="23"/>
  <c r="N15" i="23"/>
  <c r="E15" i="23"/>
  <c r="C15" i="23" s="1"/>
  <c r="D15" i="23"/>
  <c r="N14" i="23"/>
  <c r="E14" i="23"/>
  <c r="D14" i="23"/>
  <c r="C14" i="23"/>
  <c r="N13" i="23"/>
  <c r="E13" i="23"/>
  <c r="C13" i="23" s="1"/>
  <c r="D13" i="23"/>
  <c r="N12" i="23"/>
  <c r="E12" i="23"/>
  <c r="D12" i="23"/>
  <c r="C12" i="23"/>
  <c r="N11" i="23"/>
  <c r="E11" i="23"/>
  <c r="C11" i="23" s="1"/>
  <c r="D11" i="23"/>
  <c r="N10" i="23"/>
  <c r="E10" i="23"/>
  <c r="E9" i="23" s="1"/>
  <c r="E33" i="23" s="1"/>
  <c r="D10" i="23"/>
  <c r="D9" i="23" s="1"/>
  <c r="D33" i="23" s="1"/>
  <c r="C10" i="23"/>
  <c r="V9" i="23"/>
  <c r="V33" i="23" s="1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I33" i="23" s="1"/>
  <c r="H9" i="23"/>
  <c r="G9" i="23"/>
  <c r="F9" i="23"/>
  <c r="F33" i="23" s="1"/>
  <c r="D32" i="23"/>
  <c r="E32" i="23"/>
  <c r="G32" i="23"/>
  <c r="H32" i="23"/>
  <c r="H33" i="23" s="1"/>
  <c r="I32" i="23"/>
  <c r="J32" i="23"/>
  <c r="J33" i="23" s="1"/>
  <c r="K32" i="23"/>
  <c r="K33" i="23" s="1"/>
  <c r="L32" i="23"/>
  <c r="M32" i="23"/>
  <c r="P32" i="23"/>
  <c r="Q32" i="23"/>
  <c r="Q33" i="23" s="1"/>
  <c r="R32" i="23"/>
  <c r="R33" i="23" s="1"/>
  <c r="S32" i="23"/>
  <c r="S33" i="23" s="1"/>
  <c r="T32" i="23"/>
  <c r="T33" i="23" s="1"/>
  <c r="U32" i="23"/>
  <c r="V32" i="23"/>
  <c r="L33" i="23"/>
  <c r="M33" i="23"/>
  <c r="O33" i="23"/>
  <c r="U33" i="23"/>
  <c r="N33" i="23" l="1"/>
  <c r="C9" i="23"/>
  <c r="P33" i="23"/>
  <c r="G33" i="23"/>
  <c r="C33" i="23"/>
  <c r="R32" i="22" l="1"/>
  <c r="R7" i="22" s="1"/>
  <c r="Q32" i="22"/>
  <c r="Q7" i="22" s="1"/>
  <c r="P32" i="22"/>
  <c r="O32" i="22"/>
  <c r="N32" i="22"/>
  <c r="M32" i="22"/>
  <c r="L32" i="22"/>
  <c r="K32" i="22"/>
  <c r="J32" i="22"/>
  <c r="J7" i="22" s="1"/>
  <c r="I32" i="22"/>
  <c r="I7" i="22" s="1"/>
  <c r="H32" i="22"/>
  <c r="G32" i="22"/>
  <c r="F32" i="22"/>
  <c r="E32" i="22"/>
  <c r="D32" i="22"/>
  <c r="C32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T30" i="22"/>
  <c r="S30" i="22"/>
  <c r="T29" i="22"/>
  <c r="S29" i="22"/>
  <c r="T28" i="22"/>
  <c r="T32" i="22" s="1"/>
  <c r="S28" i="22"/>
  <c r="S32" i="22" s="1"/>
  <c r="T27" i="22"/>
  <c r="T31" i="22" s="1"/>
  <c r="T7" i="22" s="1"/>
  <c r="S27" i="22"/>
  <c r="S31" i="22" s="1"/>
  <c r="S7" i="22" s="1"/>
  <c r="T26" i="22"/>
  <c r="S26" i="22"/>
  <c r="T25" i="22"/>
  <c r="S25" i="22"/>
  <c r="T24" i="22"/>
  <c r="S24" i="22"/>
  <c r="T23" i="22"/>
  <c r="S23" i="22"/>
  <c r="T22" i="22"/>
  <c r="S22" i="22"/>
  <c r="T21" i="22"/>
  <c r="S21" i="22"/>
  <c r="T20" i="22"/>
  <c r="S20" i="22"/>
  <c r="T19" i="22"/>
  <c r="S19" i="22"/>
  <c r="T18" i="22"/>
  <c r="S18" i="22"/>
  <c r="T17" i="22"/>
  <c r="S17" i="22"/>
  <c r="T16" i="22"/>
  <c r="S16" i="22"/>
  <c r="T15" i="22"/>
  <c r="S15" i="22"/>
  <c r="T14" i="22"/>
  <c r="S14" i="22"/>
  <c r="T13" i="22"/>
  <c r="S13" i="22"/>
  <c r="T12" i="22"/>
  <c r="S12" i="22"/>
  <c r="T11" i="22"/>
  <c r="S11" i="22"/>
  <c r="T10" i="22"/>
  <c r="S10" i="22"/>
  <c r="T9" i="22"/>
  <c r="S9" i="22"/>
  <c r="T8" i="22"/>
  <c r="S8" i="22"/>
  <c r="P7" i="22"/>
  <c r="O7" i="22"/>
  <c r="N7" i="22"/>
  <c r="M7" i="22"/>
  <c r="L7" i="22"/>
  <c r="K7" i="22"/>
  <c r="H7" i="22"/>
  <c r="G7" i="22"/>
  <c r="F7" i="22"/>
  <c r="E7" i="22"/>
  <c r="D7" i="22"/>
  <c r="C7" i="22"/>
  <c r="R35" i="20" l="1"/>
  <c r="Q35" i="20"/>
  <c r="P35" i="20"/>
  <c r="O35" i="20" s="1"/>
  <c r="N35" i="20"/>
  <c r="M35" i="20"/>
  <c r="L35" i="20"/>
  <c r="J35" i="20" s="1"/>
  <c r="K35" i="20"/>
  <c r="I35" i="20"/>
  <c r="H35" i="20"/>
  <c r="G35" i="20"/>
  <c r="F35" i="20"/>
  <c r="E35" i="20"/>
  <c r="D35" i="20"/>
  <c r="O33" i="20"/>
  <c r="J33" i="20"/>
  <c r="D33" i="20"/>
  <c r="C33" i="20" s="1"/>
  <c r="O32" i="20"/>
  <c r="J32" i="20"/>
  <c r="D32" i="20"/>
  <c r="C32" i="20" s="1"/>
  <c r="O31" i="20"/>
  <c r="J31" i="20"/>
  <c r="D31" i="20"/>
  <c r="C31" i="20" s="1"/>
  <c r="O30" i="20"/>
  <c r="J30" i="20"/>
  <c r="J28" i="20" s="1"/>
  <c r="D30" i="20"/>
  <c r="D28" i="20" s="1"/>
  <c r="O29" i="20"/>
  <c r="O28" i="20" s="1"/>
  <c r="J29" i="20"/>
  <c r="D29" i="20"/>
  <c r="C29" i="20" s="1"/>
  <c r="R28" i="20"/>
  <c r="Q28" i="20"/>
  <c r="P28" i="20"/>
  <c r="N28" i="20"/>
  <c r="M28" i="20"/>
  <c r="L28" i="20"/>
  <c r="K28" i="20"/>
  <c r="I28" i="20"/>
  <c r="H28" i="20"/>
  <c r="G28" i="20"/>
  <c r="F28" i="20"/>
  <c r="E28" i="20"/>
  <c r="O27" i="20"/>
  <c r="J27" i="20"/>
  <c r="D27" i="20"/>
  <c r="C27" i="20" s="1"/>
  <c r="O26" i="20"/>
  <c r="J26" i="20"/>
  <c r="D26" i="20"/>
  <c r="C26" i="20" s="1"/>
  <c r="O25" i="20"/>
  <c r="J25" i="20"/>
  <c r="D25" i="20"/>
  <c r="C25" i="20" s="1"/>
  <c r="O24" i="20"/>
  <c r="J24" i="20"/>
  <c r="D24" i="20"/>
  <c r="C24" i="20" s="1"/>
  <c r="O23" i="20"/>
  <c r="J23" i="20"/>
  <c r="D23" i="20"/>
  <c r="C23" i="20" s="1"/>
  <c r="O22" i="20"/>
  <c r="J22" i="20"/>
  <c r="D22" i="20"/>
  <c r="C22" i="20" s="1"/>
  <c r="O21" i="20"/>
  <c r="O20" i="20" s="1"/>
  <c r="J21" i="20"/>
  <c r="D21" i="20"/>
  <c r="C21" i="20" s="1"/>
  <c r="R20" i="20"/>
  <c r="Q20" i="20"/>
  <c r="P20" i="20"/>
  <c r="N20" i="20"/>
  <c r="M20" i="20"/>
  <c r="L20" i="20"/>
  <c r="K20" i="20"/>
  <c r="J20" i="20"/>
  <c r="I20" i="20"/>
  <c r="H20" i="20"/>
  <c r="G20" i="20"/>
  <c r="F20" i="20"/>
  <c r="E20" i="20"/>
  <c r="D20" i="20"/>
  <c r="O19" i="20"/>
  <c r="J19" i="20"/>
  <c r="D19" i="20"/>
  <c r="C19" i="20" s="1"/>
  <c r="O18" i="20"/>
  <c r="J18" i="20"/>
  <c r="D18" i="20"/>
  <c r="C18" i="20" s="1"/>
  <c r="O17" i="20"/>
  <c r="J17" i="20"/>
  <c r="D17" i="20"/>
  <c r="C17" i="20" s="1"/>
  <c r="O16" i="20"/>
  <c r="J16" i="20"/>
  <c r="D16" i="20"/>
  <c r="C16" i="20" s="1"/>
  <c r="O15" i="20"/>
  <c r="J15" i="20"/>
  <c r="D15" i="20"/>
  <c r="C15" i="20" s="1"/>
  <c r="O14" i="20"/>
  <c r="O13" i="20" s="1"/>
  <c r="J14" i="20"/>
  <c r="J13" i="20" s="1"/>
  <c r="D14" i="20"/>
  <c r="C14" i="20" s="1"/>
  <c r="R13" i="20"/>
  <c r="R6" i="20" s="1"/>
  <c r="Q13" i="20"/>
  <c r="P13" i="20"/>
  <c r="N13" i="20"/>
  <c r="M13" i="20"/>
  <c r="M6" i="20" s="1"/>
  <c r="L13" i="20"/>
  <c r="L6" i="20" s="1"/>
  <c r="K13" i="20"/>
  <c r="I13" i="20"/>
  <c r="H13" i="20"/>
  <c r="G13" i="20"/>
  <c r="F13" i="20"/>
  <c r="E13" i="20"/>
  <c r="E6" i="20" s="1"/>
  <c r="D13" i="20"/>
  <c r="O12" i="20"/>
  <c r="J12" i="20"/>
  <c r="D12" i="20"/>
  <c r="C12" i="20" s="1"/>
  <c r="O11" i="20"/>
  <c r="J11" i="20"/>
  <c r="D11" i="20"/>
  <c r="C11" i="20" s="1"/>
  <c r="O10" i="20"/>
  <c r="J10" i="20"/>
  <c r="D10" i="20"/>
  <c r="C10" i="20" s="1"/>
  <c r="O9" i="20"/>
  <c r="J9" i="20"/>
  <c r="J7" i="20" s="1"/>
  <c r="D9" i="20"/>
  <c r="D7" i="20" s="1"/>
  <c r="O8" i="20"/>
  <c r="O7" i="20" s="1"/>
  <c r="J8" i="20"/>
  <c r="D8" i="20"/>
  <c r="C8" i="20" s="1"/>
  <c r="R7" i="20"/>
  <c r="R34" i="20" s="1"/>
  <c r="Q7" i="20"/>
  <c r="Q34" i="20" s="1"/>
  <c r="P7" i="20"/>
  <c r="P34" i="20" s="1"/>
  <c r="N7" i="20"/>
  <c r="N34" i="20" s="1"/>
  <c r="M7" i="20"/>
  <c r="M34" i="20" s="1"/>
  <c r="L7" i="20"/>
  <c r="K7" i="20"/>
  <c r="K34" i="20" s="1"/>
  <c r="I7" i="20"/>
  <c r="I34" i="20" s="1"/>
  <c r="H7" i="20"/>
  <c r="H6" i="20" s="1"/>
  <c r="G7" i="20"/>
  <c r="G34" i="20" s="1"/>
  <c r="F7" i="20"/>
  <c r="F34" i="20" s="1"/>
  <c r="E7" i="20"/>
  <c r="E34" i="20" s="1"/>
  <c r="P6" i="20"/>
  <c r="N6" i="20"/>
  <c r="K6" i="20"/>
  <c r="I6" i="20"/>
  <c r="G6" i="20"/>
  <c r="F6" i="20"/>
  <c r="O34" i="20" l="1"/>
  <c r="O6" i="20"/>
  <c r="J34" i="20"/>
  <c r="J6" i="20"/>
  <c r="C13" i="20"/>
  <c r="C35" i="20"/>
  <c r="C28" i="20"/>
  <c r="D6" i="20"/>
  <c r="C20" i="20"/>
  <c r="C9" i="20"/>
  <c r="C7" i="20" s="1"/>
  <c r="C30" i="20"/>
  <c r="L34" i="20"/>
  <c r="Q6" i="20"/>
  <c r="H34" i="20"/>
  <c r="D34" i="20" s="1"/>
  <c r="C6" i="20" l="1"/>
  <c r="C34" i="20"/>
  <c r="AH34" i="16" l="1"/>
  <c r="AG34" i="16"/>
  <c r="AH33" i="16"/>
  <c r="AG33" i="16"/>
  <c r="AH32" i="16"/>
  <c r="AG32" i="16"/>
  <c r="AH31" i="16"/>
  <c r="AG31" i="16"/>
  <c r="AH30" i="16"/>
  <c r="AH29" i="16" s="1"/>
  <c r="AG30" i="16"/>
  <c r="AG29" i="16" s="1"/>
  <c r="AF29" i="16"/>
  <c r="AE29" i="16"/>
  <c r="AD29" i="16"/>
  <c r="AC29" i="16"/>
  <c r="AB29" i="16"/>
  <c r="AA29" i="16"/>
  <c r="Z29" i="16"/>
  <c r="Y29" i="16"/>
  <c r="X29" i="16"/>
  <c r="W29" i="16"/>
  <c r="V29" i="16"/>
  <c r="U29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AH28" i="16"/>
  <c r="AG28" i="16"/>
  <c r="AH27" i="16"/>
  <c r="AG27" i="16"/>
  <c r="AH26" i="16"/>
  <c r="AG26" i="16"/>
  <c r="AH25" i="16"/>
  <c r="AG25" i="16"/>
  <c r="AH24" i="16"/>
  <c r="AG24" i="16"/>
  <c r="AH23" i="16"/>
  <c r="AH21" i="16" s="1"/>
  <c r="AG23" i="16"/>
  <c r="AH22" i="16"/>
  <c r="AG22" i="16"/>
  <c r="AG21" i="16"/>
  <c r="AF21" i="16"/>
  <c r="AE21" i="16"/>
  <c r="AD21" i="16"/>
  <c r="AC21" i="16"/>
  <c r="AB21" i="16"/>
  <c r="AA21" i="16"/>
  <c r="Z21" i="16"/>
  <c r="Y21" i="16"/>
  <c r="Y7" i="16" s="1"/>
  <c r="X21" i="16"/>
  <c r="W21" i="16"/>
  <c r="V21" i="16"/>
  <c r="U21" i="16"/>
  <c r="T21" i="16"/>
  <c r="S21" i="16"/>
  <c r="R21" i="16"/>
  <c r="Q21" i="16"/>
  <c r="Q7" i="16" s="1"/>
  <c r="P21" i="16"/>
  <c r="O21" i="16"/>
  <c r="N21" i="16"/>
  <c r="M21" i="16"/>
  <c r="L21" i="16"/>
  <c r="K21" i="16"/>
  <c r="J21" i="16"/>
  <c r="I21" i="16"/>
  <c r="I7" i="16" s="1"/>
  <c r="H21" i="16"/>
  <c r="G21" i="16"/>
  <c r="F21" i="16"/>
  <c r="E21" i="16"/>
  <c r="D21" i="16"/>
  <c r="C21" i="16"/>
  <c r="AH20" i="16"/>
  <c r="AG20" i="16"/>
  <c r="AH19" i="16"/>
  <c r="AG19" i="16"/>
  <c r="AH18" i="16"/>
  <c r="AG18" i="16"/>
  <c r="AH17" i="16"/>
  <c r="AG17" i="16"/>
  <c r="AH16" i="16"/>
  <c r="AH14" i="16" s="1"/>
  <c r="AG16" i="16"/>
  <c r="AH15" i="16"/>
  <c r="AG15" i="16"/>
  <c r="AG14" i="16" s="1"/>
  <c r="AF14" i="16"/>
  <c r="AE14" i="16"/>
  <c r="AD14" i="16"/>
  <c r="AD7" i="16" s="1"/>
  <c r="AC14" i="16"/>
  <c r="AC7" i="16" s="1"/>
  <c r="AB14" i="16"/>
  <c r="AA14" i="16"/>
  <c r="AA7" i="16" s="1"/>
  <c r="Z14" i="16"/>
  <c r="Z7" i="16" s="1"/>
  <c r="Y14" i="16"/>
  <c r="X14" i="16"/>
  <c r="W14" i="16"/>
  <c r="V14" i="16"/>
  <c r="V7" i="16" s="1"/>
  <c r="U14" i="16"/>
  <c r="U7" i="16" s="1"/>
  <c r="T14" i="16"/>
  <c r="S14" i="16"/>
  <c r="S7" i="16" s="1"/>
  <c r="R14" i="16"/>
  <c r="R7" i="16" s="1"/>
  <c r="Q14" i="16"/>
  <c r="P14" i="16"/>
  <c r="O14" i="16"/>
  <c r="N14" i="16"/>
  <c r="N7" i="16" s="1"/>
  <c r="M14" i="16"/>
  <c r="M7" i="16" s="1"/>
  <c r="L14" i="16"/>
  <c r="K14" i="16"/>
  <c r="K7" i="16" s="1"/>
  <c r="J14" i="16"/>
  <c r="J7" i="16" s="1"/>
  <c r="I14" i="16"/>
  <c r="H14" i="16"/>
  <c r="G14" i="16"/>
  <c r="F14" i="16"/>
  <c r="F7" i="16" s="1"/>
  <c r="E14" i="16"/>
  <c r="E7" i="16" s="1"/>
  <c r="D14" i="16"/>
  <c r="C14" i="16"/>
  <c r="C7" i="16" s="1"/>
  <c r="AH13" i="16"/>
  <c r="AG13" i="16"/>
  <c r="AH12" i="16"/>
  <c r="AG12" i="16"/>
  <c r="AH11" i="16"/>
  <c r="AG11" i="16"/>
  <c r="AH10" i="16"/>
  <c r="AG10" i="16"/>
  <c r="AG8" i="16" s="1"/>
  <c r="AH9" i="16"/>
  <c r="AH8" i="16" s="1"/>
  <c r="AG9" i="16"/>
  <c r="AF8" i="16"/>
  <c r="AE8" i="16"/>
  <c r="AD8" i="16"/>
  <c r="AC8" i="16"/>
  <c r="AB8" i="16"/>
  <c r="AA8" i="16"/>
  <c r="Z8" i="16"/>
  <c r="Y8" i="16"/>
  <c r="X8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C8" i="16"/>
  <c r="AF7" i="16"/>
  <c r="AE7" i="16"/>
  <c r="AB7" i="16"/>
  <c r="X7" i="16"/>
  <c r="W7" i="16"/>
  <c r="T7" i="16"/>
  <c r="P7" i="16"/>
  <c r="O7" i="16"/>
  <c r="L7" i="16"/>
  <c r="H7" i="16"/>
  <c r="G7" i="16"/>
  <c r="D7" i="16"/>
  <c r="AH7" i="16" l="1"/>
  <c r="AG7" i="16"/>
  <c r="H966" i="76" l="1"/>
  <c r="I966" i="76"/>
  <c r="J966" i="76"/>
  <c r="K966" i="76"/>
  <c r="L966" i="76"/>
  <c r="L969" i="76" s="1"/>
  <c r="M966" i="76"/>
  <c r="N966" i="76"/>
  <c r="N969" i="76" s="1"/>
  <c r="O966" i="76"/>
  <c r="P966" i="76"/>
  <c r="Q966" i="76"/>
  <c r="R966" i="76"/>
  <c r="S966" i="76"/>
  <c r="T966" i="76"/>
  <c r="U966" i="76"/>
  <c r="V966" i="76"/>
  <c r="V969" i="76" s="1"/>
  <c r="W966" i="76"/>
  <c r="X966" i="76"/>
  <c r="Y966" i="76"/>
  <c r="Z966" i="76"/>
  <c r="G966" i="76"/>
  <c r="H968" i="76"/>
  <c r="I968" i="76"/>
  <c r="J968" i="76"/>
  <c r="J969" i="76" s="1"/>
  <c r="K968" i="76"/>
  <c r="K969" i="76" s="1"/>
  <c r="L968" i="76"/>
  <c r="M968" i="76"/>
  <c r="N968" i="76"/>
  <c r="O968" i="76"/>
  <c r="P968" i="76"/>
  <c r="Q968" i="76"/>
  <c r="R968" i="76"/>
  <c r="R969" i="76" s="1"/>
  <c r="S968" i="76"/>
  <c r="S969" i="76" s="1"/>
  <c r="T968" i="76"/>
  <c r="U968" i="76"/>
  <c r="V968" i="76"/>
  <c r="W968" i="76"/>
  <c r="X968" i="76"/>
  <c r="Y968" i="76"/>
  <c r="Z968" i="76"/>
  <c r="Z969" i="76" s="1"/>
  <c r="G968" i="76"/>
  <c r="G969" i="76" s="1"/>
  <c r="H960" i="76"/>
  <c r="H961" i="76" s="1"/>
  <c r="I960" i="76"/>
  <c r="I961" i="76" s="1"/>
  <c r="J960" i="76"/>
  <c r="J961" i="76" s="1"/>
  <c r="K960" i="76"/>
  <c r="K961" i="76" s="1"/>
  <c r="L960" i="76"/>
  <c r="L961" i="76" s="1"/>
  <c r="M960" i="76"/>
  <c r="M961" i="76" s="1"/>
  <c r="N960" i="76"/>
  <c r="N961" i="76" s="1"/>
  <c r="O960" i="76"/>
  <c r="O961" i="76" s="1"/>
  <c r="P960" i="76"/>
  <c r="P961" i="76" s="1"/>
  <c r="Q960" i="76"/>
  <c r="Q961" i="76" s="1"/>
  <c r="R960" i="76"/>
  <c r="R961" i="76" s="1"/>
  <c r="S960" i="76"/>
  <c r="S961" i="76" s="1"/>
  <c r="T960" i="76"/>
  <c r="T961" i="76" s="1"/>
  <c r="U960" i="76"/>
  <c r="U961" i="76" s="1"/>
  <c r="V960" i="76"/>
  <c r="V961" i="76" s="1"/>
  <c r="W960" i="76"/>
  <c r="W961" i="76" s="1"/>
  <c r="X960" i="76"/>
  <c r="X961" i="76" s="1"/>
  <c r="Y960" i="76"/>
  <c r="Y961" i="76" s="1"/>
  <c r="Z960" i="76"/>
  <c r="Z961" i="76" s="1"/>
  <c r="G960" i="76"/>
  <c r="G961" i="76" s="1"/>
  <c r="H952" i="76"/>
  <c r="I952" i="76"/>
  <c r="J952" i="76"/>
  <c r="K952" i="76"/>
  <c r="L952" i="76"/>
  <c r="M952" i="76"/>
  <c r="N952" i="76"/>
  <c r="O952" i="76"/>
  <c r="P952" i="76"/>
  <c r="Q952" i="76"/>
  <c r="R952" i="76"/>
  <c r="S952" i="76"/>
  <c r="T952" i="76"/>
  <c r="U952" i="76"/>
  <c r="V952" i="76"/>
  <c r="W952" i="76"/>
  <c r="X952" i="76"/>
  <c r="Y952" i="76"/>
  <c r="Z952" i="76"/>
  <c r="G925" i="76"/>
  <c r="H925" i="76"/>
  <c r="I925" i="76"/>
  <c r="J925" i="76"/>
  <c r="K925" i="76"/>
  <c r="L925" i="76"/>
  <c r="M925" i="76"/>
  <c r="N925" i="76"/>
  <c r="O925" i="76"/>
  <c r="P925" i="76"/>
  <c r="Q925" i="76"/>
  <c r="R925" i="76"/>
  <c r="S925" i="76"/>
  <c r="T925" i="76"/>
  <c r="U925" i="76"/>
  <c r="V925" i="76"/>
  <c r="W925" i="76"/>
  <c r="X925" i="76"/>
  <c r="Y925" i="76"/>
  <c r="Z925" i="76"/>
  <c r="G952" i="76"/>
  <c r="H944" i="76"/>
  <c r="I944" i="76"/>
  <c r="J944" i="76"/>
  <c r="J953" i="76" s="1"/>
  <c r="K944" i="76"/>
  <c r="K953" i="76" s="1"/>
  <c r="L944" i="76"/>
  <c r="M944" i="76"/>
  <c r="N944" i="76"/>
  <c r="O944" i="76"/>
  <c r="P944" i="76"/>
  <c r="Q944" i="76"/>
  <c r="R944" i="76"/>
  <c r="R953" i="76" s="1"/>
  <c r="S944" i="76"/>
  <c r="S953" i="76" s="1"/>
  <c r="T944" i="76"/>
  <c r="T953" i="76" s="1"/>
  <c r="U944" i="76"/>
  <c r="V944" i="76"/>
  <c r="W944" i="76"/>
  <c r="X944" i="76"/>
  <c r="Y944" i="76"/>
  <c r="Z944" i="76"/>
  <c r="Z953" i="76" s="1"/>
  <c r="G944" i="76"/>
  <c r="H920" i="76"/>
  <c r="I920" i="76"/>
  <c r="J920" i="76"/>
  <c r="K920" i="76"/>
  <c r="L920" i="76"/>
  <c r="M920" i="76"/>
  <c r="N920" i="76"/>
  <c r="O920" i="76"/>
  <c r="P920" i="76"/>
  <c r="Q920" i="76"/>
  <c r="R920" i="76"/>
  <c r="S920" i="76"/>
  <c r="T920" i="76"/>
  <c r="U920" i="76"/>
  <c r="V920" i="76"/>
  <c r="W920" i="76"/>
  <c r="X920" i="76"/>
  <c r="Y920" i="76"/>
  <c r="Z920" i="76"/>
  <c r="H911" i="76"/>
  <c r="I911" i="76"/>
  <c r="J911" i="76"/>
  <c r="K911" i="76"/>
  <c r="L911" i="76"/>
  <c r="M911" i="76"/>
  <c r="N911" i="76"/>
  <c r="O911" i="76"/>
  <c r="P911" i="76"/>
  <c r="Q911" i="76"/>
  <c r="R911" i="76"/>
  <c r="S911" i="76"/>
  <c r="T911" i="76"/>
  <c r="U911" i="76"/>
  <c r="V911" i="76"/>
  <c r="W911" i="76"/>
  <c r="X911" i="76"/>
  <c r="Y911" i="76"/>
  <c r="Z911" i="76"/>
  <c r="G911" i="76"/>
  <c r="G920" i="76"/>
  <c r="H891" i="76"/>
  <c r="I891" i="76"/>
  <c r="J891" i="76"/>
  <c r="K891" i="76"/>
  <c r="L891" i="76"/>
  <c r="M891" i="76"/>
  <c r="N891" i="76"/>
  <c r="O891" i="76"/>
  <c r="P891" i="76"/>
  <c r="Q891" i="76"/>
  <c r="R891" i="76"/>
  <c r="S891" i="76"/>
  <c r="T891" i="76"/>
  <c r="U891" i="76"/>
  <c r="V891" i="76"/>
  <c r="W891" i="76"/>
  <c r="X891" i="76"/>
  <c r="Y891" i="76"/>
  <c r="Z891" i="76"/>
  <c r="G891" i="76"/>
  <c r="H868" i="76"/>
  <c r="I868" i="76"/>
  <c r="J868" i="76"/>
  <c r="K868" i="76"/>
  <c r="L868" i="76"/>
  <c r="M868" i="76"/>
  <c r="N868" i="76"/>
  <c r="O868" i="76"/>
  <c r="P868" i="76"/>
  <c r="Q868" i="76"/>
  <c r="R868" i="76"/>
  <c r="S868" i="76"/>
  <c r="T868" i="76"/>
  <c r="U868" i="76"/>
  <c r="V868" i="76"/>
  <c r="W868" i="76"/>
  <c r="X868" i="76"/>
  <c r="Y868" i="76"/>
  <c r="Z868" i="76"/>
  <c r="G868" i="76"/>
  <c r="H847" i="76"/>
  <c r="I847" i="76"/>
  <c r="J847" i="76"/>
  <c r="K847" i="76"/>
  <c r="L847" i="76"/>
  <c r="M847" i="76"/>
  <c r="N847" i="76"/>
  <c r="O847" i="76"/>
  <c r="P847" i="76"/>
  <c r="Q847" i="76"/>
  <c r="R847" i="76"/>
  <c r="S847" i="76"/>
  <c r="T847" i="76"/>
  <c r="U847" i="76"/>
  <c r="V847" i="76"/>
  <c r="W847" i="76"/>
  <c r="X847" i="76"/>
  <c r="Y847" i="76"/>
  <c r="Z847" i="76"/>
  <c r="G847" i="76"/>
  <c r="H825" i="76"/>
  <c r="I825" i="76"/>
  <c r="J825" i="76"/>
  <c r="K825" i="76"/>
  <c r="L825" i="76"/>
  <c r="M825" i="76"/>
  <c r="N825" i="76"/>
  <c r="O825" i="76"/>
  <c r="P825" i="76"/>
  <c r="Q825" i="76"/>
  <c r="R825" i="76"/>
  <c r="S825" i="76"/>
  <c r="T825" i="76"/>
  <c r="U825" i="76"/>
  <c r="V825" i="76"/>
  <c r="W825" i="76"/>
  <c r="X825" i="76"/>
  <c r="Y825" i="76"/>
  <c r="Z825" i="76"/>
  <c r="G825" i="76"/>
  <c r="H797" i="76"/>
  <c r="I797" i="76"/>
  <c r="J797" i="76"/>
  <c r="K797" i="76"/>
  <c r="L797" i="76"/>
  <c r="M797" i="76"/>
  <c r="N797" i="76"/>
  <c r="O797" i="76"/>
  <c r="P797" i="76"/>
  <c r="Q797" i="76"/>
  <c r="R797" i="76"/>
  <c r="S797" i="76"/>
  <c r="T797" i="76"/>
  <c r="U797" i="76"/>
  <c r="V797" i="76"/>
  <c r="W797" i="76"/>
  <c r="X797" i="76"/>
  <c r="Y797" i="76"/>
  <c r="Z797" i="76"/>
  <c r="H789" i="76"/>
  <c r="I789" i="76"/>
  <c r="J789" i="76"/>
  <c r="K789" i="76"/>
  <c r="L789" i="76"/>
  <c r="M789" i="76"/>
  <c r="N789" i="76"/>
  <c r="O789" i="76"/>
  <c r="P789" i="76"/>
  <c r="Q789" i="76"/>
  <c r="R789" i="76"/>
  <c r="S789" i="76"/>
  <c r="T789" i="76"/>
  <c r="U789" i="76"/>
  <c r="V789" i="76"/>
  <c r="W789" i="76"/>
  <c r="X789" i="76"/>
  <c r="Y789" i="76"/>
  <c r="Z789" i="76"/>
  <c r="G789" i="76"/>
  <c r="G797" i="76"/>
  <c r="H766" i="76"/>
  <c r="I766" i="76"/>
  <c r="J766" i="76"/>
  <c r="K766" i="76"/>
  <c r="L766" i="76"/>
  <c r="M766" i="76"/>
  <c r="N766" i="76"/>
  <c r="O766" i="76"/>
  <c r="P766" i="76"/>
  <c r="Q766" i="76"/>
  <c r="R766" i="76"/>
  <c r="S766" i="76"/>
  <c r="T766" i="76"/>
  <c r="U766" i="76"/>
  <c r="V766" i="76"/>
  <c r="W766" i="76"/>
  <c r="X766" i="76"/>
  <c r="Y766" i="76"/>
  <c r="Z766" i="76"/>
  <c r="G766" i="76"/>
  <c r="G762" i="76"/>
  <c r="H762" i="76"/>
  <c r="I762" i="76"/>
  <c r="J762" i="76"/>
  <c r="K762" i="76"/>
  <c r="L762" i="76"/>
  <c r="M762" i="76"/>
  <c r="N762" i="76"/>
  <c r="O762" i="76"/>
  <c r="P762" i="76"/>
  <c r="Q762" i="76"/>
  <c r="R762" i="76"/>
  <c r="S762" i="76"/>
  <c r="T762" i="76"/>
  <c r="U762" i="76"/>
  <c r="V762" i="76"/>
  <c r="W762" i="76"/>
  <c r="X762" i="76"/>
  <c r="Y762" i="76"/>
  <c r="Z762" i="76"/>
  <c r="H754" i="76"/>
  <c r="I754" i="76"/>
  <c r="J754" i="76"/>
  <c r="K754" i="76"/>
  <c r="L754" i="76"/>
  <c r="M754" i="76"/>
  <c r="N754" i="76"/>
  <c r="O754" i="76"/>
  <c r="P754" i="76"/>
  <c r="Q754" i="76"/>
  <c r="R754" i="76"/>
  <c r="S754" i="76"/>
  <c r="T754" i="76"/>
  <c r="U754" i="76"/>
  <c r="V754" i="76"/>
  <c r="W754" i="76"/>
  <c r="X754" i="76"/>
  <c r="Y754" i="76"/>
  <c r="Z754" i="76"/>
  <c r="G754" i="76"/>
  <c r="G726" i="76"/>
  <c r="U969" i="76" l="1"/>
  <c r="M969" i="76"/>
  <c r="X969" i="76"/>
  <c r="P969" i="76"/>
  <c r="H969" i="76"/>
  <c r="T969" i="76"/>
  <c r="W969" i="76"/>
  <c r="O969" i="76"/>
  <c r="Y969" i="76"/>
  <c r="Q969" i="76"/>
  <c r="I969" i="76"/>
  <c r="V953" i="76"/>
  <c r="N953" i="76"/>
  <c r="S892" i="76"/>
  <c r="W921" i="76"/>
  <c r="O921" i="76"/>
  <c r="Z892" i="76"/>
  <c r="R892" i="76"/>
  <c r="J892" i="76"/>
  <c r="S921" i="76"/>
  <c r="K921" i="76"/>
  <c r="Z921" i="76"/>
  <c r="R921" i="76"/>
  <c r="J921" i="76"/>
  <c r="X953" i="76"/>
  <c r="H953" i="76"/>
  <c r="L953" i="76"/>
  <c r="W953" i="76"/>
  <c r="O953" i="76"/>
  <c r="U953" i="76"/>
  <c r="P953" i="76"/>
  <c r="G953" i="76"/>
  <c r="M953" i="76"/>
  <c r="L921" i="76"/>
  <c r="Y953" i="76"/>
  <c r="Q953" i="76"/>
  <c r="I953" i="76"/>
  <c r="V921" i="76"/>
  <c r="N921" i="76"/>
  <c r="Q892" i="76"/>
  <c r="P892" i="76"/>
  <c r="P921" i="76"/>
  <c r="U848" i="76"/>
  <c r="M848" i="76"/>
  <c r="T921" i="76"/>
  <c r="I921" i="76"/>
  <c r="X921" i="76"/>
  <c r="H921" i="76"/>
  <c r="U921" i="76"/>
  <c r="M921" i="76"/>
  <c r="Y921" i="76"/>
  <c r="Q921" i="76"/>
  <c r="G921" i="76"/>
  <c r="T892" i="76"/>
  <c r="L892" i="76"/>
  <c r="Z848" i="76"/>
  <c r="R848" i="76"/>
  <c r="J848" i="76"/>
  <c r="V848" i="76"/>
  <c r="K892" i="76"/>
  <c r="Y892" i="76"/>
  <c r="I892" i="76"/>
  <c r="G892" i="76"/>
  <c r="X892" i="76"/>
  <c r="H892" i="76"/>
  <c r="W892" i="76"/>
  <c r="O892" i="76"/>
  <c r="V892" i="76"/>
  <c r="N892" i="76"/>
  <c r="U892" i="76"/>
  <c r="M892" i="76"/>
  <c r="N848" i="76"/>
  <c r="G848" i="76"/>
  <c r="S798" i="76"/>
  <c r="Z798" i="76"/>
  <c r="J798" i="76"/>
  <c r="Y798" i="76"/>
  <c r="Q798" i="76"/>
  <c r="G798" i="76"/>
  <c r="Y848" i="76"/>
  <c r="Q848" i="76"/>
  <c r="I848" i="76"/>
  <c r="O848" i="76"/>
  <c r="W848" i="76"/>
  <c r="T848" i="76"/>
  <c r="L848" i="76"/>
  <c r="S848" i="76"/>
  <c r="K848" i="76"/>
  <c r="X848" i="76"/>
  <c r="P848" i="76"/>
  <c r="H848" i="76"/>
  <c r="L798" i="76"/>
  <c r="I798" i="76"/>
  <c r="K798" i="76"/>
  <c r="L767" i="76"/>
  <c r="W798" i="76"/>
  <c r="O798" i="76"/>
  <c r="V798" i="76"/>
  <c r="N798" i="76"/>
  <c r="U798" i="76"/>
  <c r="R798" i="76"/>
  <c r="T798" i="76"/>
  <c r="M798" i="76"/>
  <c r="Z767" i="76"/>
  <c r="R767" i="76"/>
  <c r="J767" i="76"/>
  <c r="X798" i="76"/>
  <c r="P798" i="76"/>
  <c r="H798" i="76"/>
  <c r="S767" i="76"/>
  <c r="K767" i="76"/>
  <c r="P767" i="76"/>
  <c r="G767" i="76"/>
  <c r="T767" i="76"/>
  <c r="X767" i="76"/>
  <c r="H767" i="76"/>
  <c r="V767" i="76"/>
  <c r="U767" i="76"/>
  <c r="M767" i="76"/>
  <c r="O767" i="76"/>
  <c r="G755" i="76"/>
  <c r="N767" i="76"/>
  <c r="Y767" i="76"/>
  <c r="Q767" i="76"/>
  <c r="I767" i="76"/>
  <c r="W767" i="76"/>
  <c r="H726" i="76"/>
  <c r="H755" i="76" s="1"/>
  <c r="I726" i="76"/>
  <c r="I755" i="76" s="1"/>
  <c r="J726" i="76"/>
  <c r="J755" i="76" s="1"/>
  <c r="K726" i="76"/>
  <c r="K755" i="76" s="1"/>
  <c r="L726" i="76"/>
  <c r="L755" i="76" s="1"/>
  <c r="M726" i="76"/>
  <c r="M755" i="76" s="1"/>
  <c r="N726" i="76"/>
  <c r="N755" i="76" s="1"/>
  <c r="O726" i="76"/>
  <c r="O755" i="76" s="1"/>
  <c r="P726" i="76"/>
  <c r="P755" i="76" s="1"/>
  <c r="Q726" i="76"/>
  <c r="Q755" i="76" s="1"/>
  <c r="R726" i="76"/>
  <c r="R755" i="76" s="1"/>
  <c r="S726" i="76"/>
  <c r="S755" i="76" s="1"/>
  <c r="T726" i="76"/>
  <c r="T755" i="76" s="1"/>
  <c r="U726" i="76"/>
  <c r="U755" i="76" s="1"/>
  <c r="V726" i="76"/>
  <c r="V755" i="76" s="1"/>
  <c r="W726" i="76"/>
  <c r="W755" i="76" s="1"/>
  <c r="X726" i="76"/>
  <c r="X755" i="76" s="1"/>
  <c r="Y726" i="76"/>
  <c r="Y755" i="76" s="1"/>
  <c r="Z726" i="76"/>
  <c r="Z755" i="76" s="1"/>
  <c r="H693" i="76"/>
  <c r="I693" i="76"/>
  <c r="J693" i="76"/>
  <c r="K693" i="76"/>
  <c r="L693" i="76"/>
  <c r="M693" i="76"/>
  <c r="N693" i="76"/>
  <c r="O693" i="76"/>
  <c r="P693" i="76"/>
  <c r="Q693" i="76"/>
  <c r="R693" i="76"/>
  <c r="S693" i="76"/>
  <c r="T693" i="76"/>
  <c r="U693" i="76"/>
  <c r="V693" i="76"/>
  <c r="W693" i="76"/>
  <c r="X693" i="76"/>
  <c r="Y693" i="76"/>
  <c r="Z693" i="76"/>
  <c r="G693" i="76"/>
  <c r="H664" i="76"/>
  <c r="I664" i="76"/>
  <c r="J664" i="76"/>
  <c r="K664" i="76"/>
  <c r="L664" i="76"/>
  <c r="M664" i="76"/>
  <c r="N664" i="76"/>
  <c r="O664" i="76"/>
  <c r="P664" i="76"/>
  <c r="Q664" i="76"/>
  <c r="R664" i="76"/>
  <c r="S664" i="76"/>
  <c r="T664" i="76"/>
  <c r="U664" i="76"/>
  <c r="V664" i="76"/>
  <c r="W664" i="76"/>
  <c r="X664" i="76"/>
  <c r="Y664" i="76"/>
  <c r="Z664" i="76"/>
  <c r="G664" i="76"/>
  <c r="H641" i="76"/>
  <c r="I641" i="76"/>
  <c r="J641" i="76"/>
  <c r="K641" i="76"/>
  <c r="L641" i="76"/>
  <c r="M641" i="76"/>
  <c r="N641" i="76"/>
  <c r="O641" i="76"/>
  <c r="P641" i="76"/>
  <c r="Q641" i="76"/>
  <c r="R641" i="76"/>
  <c r="S641" i="76"/>
  <c r="T641" i="76"/>
  <c r="U641" i="76"/>
  <c r="V641" i="76"/>
  <c r="W641" i="76"/>
  <c r="X641" i="76"/>
  <c r="Y641" i="76"/>
  <c r="Z641" i="76"/>
  <c r="G641" i="76"/>
  <c r="H643" i="76"/>
  <c r="I643" i="76"/>
  <c r="J643" i="76"/>
  <c r="K643" i="76"/>
  <c r="L643" i="76"/>
  <c r="M643" i="76"/>
  <c r="N643" i="76"/>
  <c r="O643" i="76"/>
  <c r="P643" i="76"/>
  <c r="Q643" i="76"/>
  <c r="R643" i="76"/>
  <c r="S643" i="76"/>
  <c r="T643" i="76"/>
  <c r="U643" i="76"/>
  <c r="V643" i="76"/>
  <c r="W643" i="76"/>
  <c r="X643" i="76"/>
  <c r="Y643" i="76"/>
  <c r="Z643" i="76"/>
  <c r="G643" i="76"/>
  <c r="H635" i="76"/>
  <c r="I635" i="76"/>
  <c r="J635" i="76"/>
  <c r="K635" i="76"/>
  <c r="L635" i="76"/>
  <c r="M635" i="76"/>
  <c r="N635" i="76"/>
  <c r="O635" i="76"/>
  <c r="P635" i="76"/>
  <c r="Q635" i="76"/>
  <c r="R635" i="76"/>
  <c r="S635" i="76"/>
  <c r="T635" i="76"/>
  <c r="U635" i="76"/>
  <c r="V635" i="76"/>
  <c r="W635" i="76"/>
  <c r="X635" i="76"/>
  <c r="Y635" i="76"/>
  <c r="Z635" i="76"/>
  <c r="G635" i="76"/>
  <c r="H625" i="76"/>
  <c r="I625" i="76"/>
  <c r="J625" i="76"/>
  <c r="K625" i="76"/>
  <c r="L625" i="76"/>
  <c r="M625" i="76"/>
  <c r="N625" i="76"/>
  <c r="O625" i="76"/>
  <c r="P625" i="76"/>
  <c r="Q625" i="76"/>
  <c r="R625" i="76"/>
  <c r="S625" i="76"/>
  <c r="T625" i="76"/>
  <c r="U625" i="76"/>
  <c r="V625" i="76"/>
  <c r="W625" i="76"/>
  <c r="X625" i="76"/>
  <c r="Y625" i="76"/>
  <c r="Z625" i="76"/>
  <c r="G625" i="76"/>
  <c r="H603" i="76"/>
  <c r="I603" i="76"/>
  <c r="J603" i="76"/>
  <c r="K603" i="76"/>
  <c r="L603" i="76"/>
  <c r="M603" i="76"/>
  <c r="N603" i="76"/>
  <c r="O603" i="76"/>
  <c r="P603" i="76"/>
  <c r="Q603" i="76"/>
  <c r="R603" i="76"/>
  <c r="S603" i="76"/>
  <c r="T603" i="76"/>
  <c r="U603" i="76"/>
  <c r="V603" i="76"/>
  <c r="W603" i="76"/>
  <c r="X603" i="76"/>
  <c r="Y603" i="76"/>
  <c r="Z603" i="76"/>
  <c r="H605" i="76"/>
  <c r="I605" i="76"/>
  <c r="J605" i="76"/>
  <c r="K605" i="76"/>
  <c r="L605" i="76"/>
  <c r="M605" i="76"/>
  <c r="N605" i="76"/>
  <c r="O605" i="76"/>
  <c r="P605" i="76"/>
  <c r="Q605" i="76"/>
  <c r="R605" i="76"/>
  <c r="S605" i="76"/>
  <c r="T605" i="76"/>
  <c r="U605" i="76"/>
  <c r="V605" i="76"/>
  <c r="W605" i="76"/>
  <c r="X605" i="76"/>
  <c r="Y605" i="76"/>
  <c r="Z605" i="76"/>
  <c r="G605" i="76"/>
  <c r="G603" i="76"/>
  <c r="H575" i="76"/>
  <c r="I575" i="76"/>
  <c r="J575" i="76"/>
  <c r="K575" i="76"/>
  <c r="L575" i="76"/>
  <c r="M575" i="76"/>
  <c r="N575" i="76"/>
  <c r="O575" i="76"/>
  <c r="P575" i="76"/>
  <c r="Q575" i="76"/>
  <c r="R575" i="76"/>
  <c r="S575" i="76"/>
  <c r="T575" i="76"/>
  <c r="U575" i="76"/>
  <c r="V575" i="76"/>
  <c r="W575" i="76"/>
  <c r="X575" i="76"/>
  <c r="Y575" i="76"/>
  <c r="Z575" i="76"/>
  <c r="G575" i="76"/>
  <c r="H573" i="76"/>
  <c r="I573" i="76"/>
  <c r="J573" i="76"/>
  <c r="K573" i="76"/>
  <c r="L573" i="76"/>
  <c r="M573" i="76"/>
  <c r="N573" i="76"/>
  <c r="O573" i="76"/>
  <c r="P573" i="76"/>
  <c r="Q573" i="76"/>
  <c r="R573" i="76"/>
  <c r="S573" i="76"/>
  <c r="T573" i="76"/>
  <c r="U573" i="76"/>
  <c r="V573" i="76"/>
  <c r="W573" i="76"/>
  <c r="X573" i="76"/>
  <c r="Y573" i="76"/>
  <c r="Z573" i="76"/>
  <c r="G573" i="76"/>
  <c r="H535" i="76"/>
  <c r="H536" i="76" s="1"/>
  <c r="I535" i="76"/>
  <c r="I536" i="76" s="1"/>
  <c r="J535" i="76"/>
  <c r="J536" i="76" s="1"/>
  <c r="K535" i="76"/>
  <c r="K536" i="76" s="1"/>
  <c r="L535" i="76"/>
  <c r="L536" i="76" s="1"/>
  <c r="M535" i="76"/>
  <c r="M536" i="76" s="1"/>
  <c r="N535" i="76"/>
  <c r="N536" i="76" s="1"/>
  <c r="O535" i="76"/>
  <c r="O536" i="76" s="1"/>
  <c r="P535" i="76"/>
  <c r="P536" i="76" s="1"/>
  <c r="Q535" i="76"/>
  <c r="Q536" i="76" s="1"/>
  <c r="R535" i="76"/>
  <c r="R536" i="76" s="1"/>
  <c r="S535" i="76"/>
  <c r="S536" i="76" s="1"/>
  <c r="T535" i="76"/>
  <c r="T536" i="76" s="1"/>
  <c r="U535" i="76"/>
  <c r="U536" i="76" s="1"/>
  <c r="V535" i="76"/>
  <c r="V536" i="76" s="1"/>
  <c r="W535" i="76"/>
  <c r="W536" i="76" s="1"/>
  <c r="X535" i="76"/>
  <c r="X536" i="76" s="1"/>
  <c r="Y535" i="76"/>
  <c r="Y536" i="76" s="1"/>
  <c r="Z535" i="76"/>
  <c r="Z536" i="76" s="1"/>
  <c r="G535" i="76"/>
  <c r="G536" i="76" s="1"/>
  <c r="H504" i="76"/>
  <c r="I504" i="76"/>
  <c r="J504" i="76"/>
  <c r="K504" i="76"/>
  <c r="L504" i="76"/>
  <c r="M504" i="76"/>
  <c r="N504" i="76"/>
  <c r="O504" i="76"/>
  <c r="P504" i="76"/>
  <c r="Q504" i="76"/>
  <c r="R504" i="76"/>
  <c r="S504" i="76"/>
  <c r="T504" i="76"/>
  <c r="U504" i="76"/>
  <c r="V504" i="76"/>
  <c r="W504" i="76"/>
  <c r="X504" i="76"/>
  <c r="Y504" i="76"/>
  <c r="Z504" i="76"/>
  <c r="H507" i="76"/>
  <c r="I507" i="76"/>
  <c r="J507" i="76"/>
  <c r="K507" i="76"/>
  <c r="L507" i="76"/>
  <c r="M507" i="76"/>
  <c r="N507" i="76"/>
  <c r="O507" i="76"/>
  <c r="P507" i="76"/>
  <c r="Q507" i="76"/>
  <c r="R507" i="76"/>
  <c r="S507" i="76"/>
  <c r="T507" i="76"/>
  <c r="U507" i="76"/>
  <c r="V507" i="76"/>
  <c r="W507" i="76"/>
  <c r="X507" i="76"/>
  <c r="Y507" i="76"/>
  <c r="Z507" i="76"/>
  <c r="G507" i="76"/>
  <c r="G504" i="76"/>
  <c r="H471" i="76"/>
  <c r="I471" i="76"/>
  <c r="J471" i="76"/>
  <c r="K471" i="76"/>
  <c r="L471" i="76"/>
  <c r="M471" i="76"/>
  <c r="N471" i="76"/>
  <c r="O471" i="76"/>
  <c r="P471" i="76"/>
  <c r="Q471" i="76"/>
  <c r="R471" i="76"/>
  <c r="S471" i="76"/>
  <c r="T471" i="76"/>
  <c r="U471" i="76"/>
  <c r="V471" i="76"/>
  <c r="W471" i="76"/>
  <c r="X471" i="76"/>
  <c r="Y471" i="76"/>
  <c r="Z471" i="76"/>
  <c r="G471" i="76"/>
  <c r="H473" i="76"/>
  <c r="I473" i="76"/>
  <c r="J473" i="76"/>
  <c r="K473" i="76"/>
  <c r="L473" i="76"/>
  <c r="M473" i="76"/>
  <c r="N473" i="76"/>
  <c r="O473" i="76"/>
  <c r="P473" i="76"/>
  <c r="Q473" i="76"/>
  <c r="R473" i="76"/>
  <c r="S473" i="76"/>
  <c r="T473" i="76"/>
  <c r="U473" i="76"/>
  <c r="V473" i="76"/>
  <c r="W473" i="76"/>
  <c r="X473" i="76"/>
  <c r="Y473" i="76"/>
  <c r="Z473" i="76"/>
  <c r="G473" i="76"/>
  <c r="H436" i="76"/>
  <c r="I436" i="76"/>
  <c r="J436" i="76"/>
  <c r="K436" i="76"/>
  <c r="L436" i="76"/>
  <c r="M436" i="76"/>
  <c r="N436" i="76"/>
  <c r="O436" i="76"/>
  <c r="P436" i="76"/>
  <c r="Q436" i="76"/>
  <c r="R436" i="76"/>
  <c r="S436" i="76"/>
  <c r="T436" i="76"/>
  <c r="U436" i="76"/>
  <c r="V436" i="76"/>
  <c r="W436" i="76"/>
  <c r="X436" i="76"/>
  <c r="Y436" i="76"/>
  <c r="Z436" i="76"/>
  <c r="G436" i="76"/>
  <c r="H438" i="76"/>
  <c r="I438" i="76"/>
  <c r="J438" i="76"/>
  <c r="K438" i="76"/>
  <c r="L438" i="76"/>
  <c r="M438" i="76"/>
  <c r="N438" i="76"/>
  <c r="O438" i="76"/>
  <c r="P438" i="76"/>
  <c r="Q438" i="76"/>
  <c r="R438" i="76"/>
  <c r="S438" i="76"/>
  <c r="T438" i="76"/>
  <c r="U438" i="76"/>
  <c r="V438" i="76"/>
  <c r="W438" i="76"/>
  <c r="X438" i="76"/>
  <c r="Y438" i="76"/>
  <c r="Z438" i="76"/>
  <c r="G438" i="76"/>
  <c r="X644" i="76" l="1"/>
  <c r="P644" i="76"/>
  <c r="J644" i="76"/>
  <c r="N694" i="76"/>
  <c r="M694" i="76"/>
  <c r="L694" i="76"/>
  <c r="K694" i="76"/>
  <c r="W694" i="76"/>
  <c r="O694" i="76"/>
  <c r="J606" i="76"/>
  <c r="H644" i="76"/>
  <c r="T644" i="76"/>
  <c r="L644" i="76"/>
  <c r="V694" i="76"/>
  <c r="U694" i="76"/>
  <c r="T694" i="76"/>
  <c r="S694" i="76"/>
  <c r="G694" i="76"/>
  <c r="Z694" i="76"/>
  <c r="R694" i="76"/>
  <c r="J694" i="76"/>
  <c r="S636" i="76"/>
  <c r="K636" i="76"/>
  <c r="Y694" i="76"/>
  <c r="Q694" i="76"/>
  <c r="I694" i="76"/>
  <c r="S606" i="76"/>
  <c r="K606" i="76"/>
  <c r="X694" i="76"/>
  <c r="P694" i="76"/>
  <c r="H694" i="76"/>
  <c r="Z636" i="76"/>
  <c r="R636" i="76"/>
  <c r="J636" i="76"/>
  <c r="I576" i="76"/>
  <c r="U636" i="76"/>
  <c r="M636" i="76"/>
  <c r="S644" i="76"/>
  <c r="K644" i="76"/>
  <c r="L474" i="76"/>
  <c r="Y576" i="76"/>
  <c r="Q606" i="76"/>
  <c r="Z644" i="76"/>
  <c r="R644" i="76"/>
  <c r="V644" i="76"/>
  <c r="N644" i="76"/>
  <c r="T474" i="76"/>
  <c r="Q576" i="76"/>
  <c r="Y644" i="76"/>
  <c r="Q644" i="76"/>
  <c r="I644" i="76"/>
  <c r="G644" i="76"/>
  <c r="W644" i="76"/>
  <c r="O644" i="76"/>
  <c r="U644" i="76"/>
  <c r="M644" i="76"/>
  <c r="V636" i="76"/>
  <c r="N636" i="76"/>
  <c r="S576" i="76"/>
  <c r="K576" i="76"/>
  <c r="X606" i="76"/>
  <c r="P606" i="76"/>
  <c r="H606" i="76"/>
  <c r="L636" i="76"/>
  <c r="T606" i="76"/>
  <c r="L606" i="76"/>
  <c r="T636" i="76"/>
  <c r="G636" i="76"/>
  <c r="G606" i="76"/>
  <c r="I606" i="76"/>
  <c r="W636" i="76"/>
  <c r="O636" i="76"/>
  <c r="Y636" i="76"/>
  <c r="Q636" i="76"/>
  <c r="I636" i="76"/>
  <c r="X636" i="76"/>
  <c r="P636" i="76"/>
  <c r="H636" i="76"/>
  <c r="Z606" i="76"/>
  <c r="R606" i="76"/>
  <c r="Y606" i="76"/>
  <c r="T576" i="76"/>
  <c r="L576" i="76"/>
  <c r="W606" i="76"/>
  <c r="O606" i="76"/>
  <c r="V606" i="76"/>
  <c r="N606" i="76"/>
  <c r="U606" i="76"/>
  <c r="M606" i="76"/>
  <c r="Z576" i="76"/>
  <c r="J576" i="76"/>
  <c r="X576" i="76"/>
  <c r="P576" i="76"/>
  <c r="H576" i="76"/>
  <c r="O576" i="76"/>
  <c r="M474" i="76"/>
  <c r="G576" i="76"/>
  <c r="V576" i="76"/>
  <c r="N576" i="76"/>
  <c r="W576" i="76"/>
  <c r="R576" i="76"/>
  <c r="K439" i="76"/>
  <c r="S439" i="76"/>
  <c r="U576" i="76"/>
  <c r="M576" i="76"/>
  <c r="G508" i="76"/>
  <c r="J508" i="76"/>
  <c r="Z508" i="76"/>
  <c r="R508" i="76"/>
  <c r="X508" i="76"/>
  <c r="H508" i="76"/>
  <c r="Y508" i="76"/>
  <c r="I508" i="76"/>
  <c r="P508" i="76"/>
  <c r="T508" i="76"/>
  <c r="L508" i="76"/>
  <c r="S508" i="76"/>
  <c r="K508" i="76"/>
  <c r="K474" i="76"/>
  <c r="W474" i="76"/>
  <c r="O474" i="76"/>
  <c r="Q474" i="76"/>
  <c r="Y474" i="76"/>
  <c r="I474" i="76"/>
  <c r="V508" i="76"/>
  <c r="N508" i="76"/>
  <c r="Q508" i="76"/>
  <c r="W508" i="76"/>
  <c r="O508" i="76"/>
  <c r="U508" i="76"/>
  <c r="M508" i="76"/>
  <c r="T439" i="76"/>
  <c r="Y439" i="76"/>
  <c r="I439" i="76"/>
  <c r="Z474" i="76"/>
  <c r="R474" i="76"/>
  <c r="J474" i="76"/>
  <c r="V474" i="76"/>
  <c r="N474" i="76"/>
  <c r="Z439" i="76"/>
  <c r="R439" i="76"/>
  <c r="J439" i="76"/>
  <c r="U474" i="76"/>
  <c r="S474" i="76"/>
  <c r="X474" i="76"/>
  <c r="P474" i="76"/>
  <c r="H474" i="76"/>
  <c r="G474" i="76"/>
  <c r="M439" i="76"/>
  <c r="Q439" i="76"/>
  <c r="U439" i="76"/>
  <c r="X439" i="76"/>
  <c r="L439" i="76"/>
  <c r="H439" i="76"/>
  <c r="P439" i="76"/>
  <c r="G439" i="76"/>
  <c r="O439" i="76"/>
  <c r="N439" i="76"/>
  <c r="V439" i="76"/>
  <c r="W439" i="76"/>
  <c r="H400" i="76" l="1"/>
  <c r="H401" i="76" s="1"/>
  <c r="I400" i="76"/>
  <c r="I401" i="76" s="1"/>
  <c r="J400" i="76"/>
  <c r="J401" i="76" s="1"/>
  <c r="K400" i="76"/>
  <c r="K401" i="76" s="1"/>
  <c r="L400" i="76"/>
  <c r="L401" i="76" s="1"/>
  <c r="M400" i="76"/>
  <c r="M401" i="76" s="1"/>
  <c r="N400" i="76"/>
  <c r="N401" i="76" s="1"/>
  <c r="O400" i="76"/>
  <c r="O401" i="76" s="1"/>
  <c r="P400" i="76"/>
  <c r="P401" i="76" s="1"/>
  <c r="Q400" i="76"/>
  <c r="Q401" i="76" s="1"/>
  <c r="R400" i="76"/>
  <c r="R401" i="76" s="1"/>
  <c r="S400" i="76"/>
  <c r="S401" i="76" s="1"/>
  <c r="T400" i="76"/>
  <c r="T401" i="76" s="1"/>
  <c r="U400" i="76"/>
  <c r="U401" i="76" s="1"/>
  <c r="V400" i="76"/>
  <c r="V401" i="76" s="1"/>
  <c r="W400" i="76"/>
  <c r="W401" i="76" s="1"/>
  <c r="X400" i="76"/>
  <c r="X401" i="76" s="1"/>
  <c r="Y400" i="76"/>
  <c r="Y401" i="76" s="1"/>
  <c r="Z400" i="76"/>
  <c r="Z401" i="76" s="1"/>
  <c r="G400" i="76"/>
  <c r="G401" i="76" s="1"/>
  <c r="H381" i="76"/>
  <c r="H382" i="76" s="1"/>
  <c r="I381" i="76"/>
  <c r="I382" i="76" s="1"/>
  <c r="J381" i="76"/>
  <c r="J382" i="76" s="1"/>
  <c r="K381" i="76"/>
  <c r="K382" i="76" s="1"/>
  <c r="L381" i="76"/>
  <c r="L382" i="76" s="1"/>
  <c r="M381" i="76"/>
  <c r="M382" i="76" s="1"/>
  <c r="N381" i="76"/>
  <c r="N382" i="76" s="1"/>
  <c r="O381" i="76"/>
  <c r="O382" i="76" s="1"/>
  <c r="P381" i="76"/>
  <c r="P382" i="76" s="1"/>
  <c r="Q381" i="76"/>
  <c r="Q382" i="76" s="1"/>
  <c r="R381" i="76"/>
  <c r="R382" i="76" s="1"/>
  <c r="S381" i="76"/>
  <c r="S382" i="76" s="1"/>
  <c r="T381" i="76"/>
  <c r="T382" i="76" s="1"/>
  <c r="U381" i="76"/>
  <c r="U382" i="76" s="1"/>
  <c r="V381" i="76"/>
  <c r="V382" i="76" s="1"/>
  <c r="W381" i="76"/>
  <c r="W382" i="76" s="1"/>
  <c r="X381" i="76"/>
  <c r="X382" i="76" s="1"/>
  <c r="Y381" i="76"/>
  <c r="Y382" i="76" s="1"/>
  <c r="Z381" i="76"/>
  <c r="Z382" i="76" s="1"/>
  <c r="G381" i="76"/>
  <c r="G382" i="76" s="1"/>
  <c r="H354" i="76"/>
  <c r="I354" i="76"/>
  <c r="J354" i="76"/>
  <c r="K354" i="76"/>
  <c r="L354" i="76"/>
  <c r="M354" i="76"/>
  <c r="N354" i="76"/>
  <c r="O354" i="76"/>
  <c r="P354" i="76"/>
  <c r="Q354" i="76"/>
  <c r="R354" i="76"/>
  <c r="S354" i="76"/>
  <c r="T354" i="76"/>
  <c r="U354" i="76"/>
  <c r="V354" i="76"/>
  <c r="W354" i="76"/>
  <c r="X354" i="76"/>
  <c r="Y354" i="76"/>
  <c r="Z354" i="76"/>
  <c r="G354" i="76"/>
  <c r="H356" i="76"/>
  <c r="I356" i="76"/>
  <c r="J356" i="76"/>
  <c r="K356" i="76"/>
  <c r="L356" i="76"/>
  <c r="M356" i="76"/>
  <c r="N356" i="76"/>
  <c r="O356" i="76"/>
  <c r="P356" i="76"/>
  <c r="Q356" i="76"/>
  <c r="R356" i="76"/>
  <c r="S356" i="76"/>
  <c r="T356" i="76"/>
  <c r="U356" i="76"/>
  <c r="V356" i="76"/>
  <c r="W356" i="76"/>
  <c r="X356" i="76"/>
  <c r="Y356" i="76"/>
  <c r="Z356" i="76"/>
  <c r="G356" i="76"/>
  <c r="H321" i="76"/>
  <c r="H322" i="76" s="1"/>
  <c r="I321" i="76"/>
  <c r="I322" i="76" s="1"/>
  <c r="J321" i="76"/>
  <c r="J322" i="76" s="1"/>
  <c r="K321" i="76"/>
  <c r="K322" i="76" s="1"/>
  <c r="L321" i="76"/>
  <c r="L322" i="76" s="1"/>
  <c r="M321" i="76"/>
  <c r="M322" i="76" s="1"/>
  <c r="N321" i="76"/>
  <c r="N322" i="76" s="1"/>
  <c r="O321" i="76"/>
  <c r="O322" i="76" s="1"/>
  <c r="P321" i="76"/>
  <c r="P322" i="76" s="1"/>
  <c r="Q321" i="76"/>
  <c r="Q322" i="76" s="1"/>
  <c r="R321" i="76"/>
  <c r="R322" i="76" s="1"/>
  <c r="S321" i="76"/>
  <c r="S322" i="76" s="1"/>
  <c r="T321" i="76"/>
  <c r="T322" i="76" s="1"/>
  <c r="U321" i="76"/>
  <c r="U322" i="76" s="1"/>
  <c r="V321" i="76"/>
  <c r="V322" i="76" s="1"/>
  <c r="W321" i="76"/>
  <c r="W322" i="76" s="1"/>
  <c r="X321" i="76"/>
  <c r="X322" i="76" s="1"/>
  <c r="Y321" i="76"/>
  <c r="Y322" i="76" s="1"/>
  <c r="Z321" i="76"/>
  <c r="Z322" i="76" s="1"/>
  <c r="G321" i="76"/>
  <c r="G322" i="76" s="1"/>
  <c r="H288" i="76"/>
  <c r="H289" i="76" s="1"/>
  <c r="I288" i="76"/>
  <c r="I289" i="76" s="1"/>
  <c r="J288" i="76"/>
  <c r="J289" i="76" s="1"/>
  <c r="K288" i="76"/>
  <c r="K289" i="76" s="1"/>
  <c r="L288" i="76"/>
  <c r="L289" i="76" s="1"/>
  <c r="M288" i="76"/>
  <c r="M289" i="76" s="1"/>
  <c r="N288" i="76"/>
  <c r="N289" i="76" s="1"/>
  <c r="O288" i="76"/>
  <c r="O289" i="76" s="1"/>
  <c r="P288" i="76"/>
  <c r="P289" i="76" s="1"/>
  <c r="Q288" i="76"/>
  <c r="Q289" i="76" s="1"/>
  <c r="R288" i="76"/>
  <c r="R289" i="76" s="1"/>
  <c r="S288" i="76"/>
  <c r="S289" i="76" s="1"/>
  <c r="T288" i="76"/>
  <c r="T289" i="76" s="1"/>
  <c r="U288" i="76"/>
  <c r="U289" i="76" s="1"/>
  <c r="V288" i="76"/>
  <c r="V289" i="76" s="1"/>
  <c r="W288" i="76"/>
  <c r="W289" i="76" s="1"/>
  <c r="X288" i="76"/>
  <c r="X289" i="76" s="1"/>
  <c r="Y288" i="76"/>
  <c r="Y289" i="76" s="1"/>
  <c r="Z288" i="76"/>
  <c r="Z289" i="76" s="1"/>
  <c r="G288" i="76"/>
  <c r="G289" i="76" s="1"/>
  <c r="H261" i="76"/>
  <c r="I261" i="76"/>
  <c r="J261" i="76"/>
  <c r="K261" i="76"/>
  <c r="L261" i="76"/>
  <c r="M261" i="76"/>
  <c r="N261" i="76"/>
  <c r="O261" i="76"/>
  <c r="P261" i="76"/>
  <c r="Q261" i="76"/>
  <c r="R261" i="76"/>
  <c r="S261" i="76"/>
  <c r="T261" i="76"/>
  <c r="U261" i="76"/>
  <c r="V261" i="76"/>
  <c r="W261" i="76"/>
  <c r="X261" i="76"/>
  <c r="Y261" i="76"/>
  <c r="Z261" i="76"/>
  <c r="G261" i="76"/>
  <c r="H266" i="76"/>
  <c r="I266" i="76"/>
  <c r="J266" i="76"/>
  <c r="K266" i="76"/>
  <c r="L266" i="76"/>
  <c r="M266" i="76"/>
  <c r="N266" i="76"/>
  <c r="O266" i="76"/>
  <c r="P266" i="76"/>
  <c r="Q266" i="76"/>
  <c r="R266" i="76"/>
  <c r="S266" i="76"/>
  <c r="T266" i="76"/>
  <c r="U266" i="76"/>
  <c r="V266" i="76"/>
  <c r="W266" i="76"/>
  <c r="X266" i="76"/>
  <c r="Y266" i="76"/>
  <c r="Z266" i="76"/>
  <c r="G266" i="76"/>
  <c r="H235" i="76"/>
  <c r="I235" i="76"/>
  <c r="J235" i="76"/>
  <c r="K235" i="76"/>
  <c r="L235" i="76"/>
  <c r="M235" i="76"/>
  <c r="N235" i="76"/>
  <c r="O235" i="76"/>
  <c r="P235" i="76"/>
  <c r="Q235" i="76"/>
  <c r="R235" i="76"/>
  <c r="S235" i="76"/>
  <c r="T235" i="76"/>
  <c r="U235" i="76"/>
  <c r="V235" i="76"/>
  <c r="W235" i="76"/>
  <c r="X235" i="76"/>
  <c r="Y235" i="76"/>
  <c r="Z235" i="76"/>
  <c r="G235" i="76"/>
  <c r="H233" i="76"/>
  <c r="I233" i="76"/>
  <c r="J233" i="76"/>
  <c r="K233" i="76"/>
  <c r="L233" i="76"/>
  <c r="M233" i="76"/>
  <c r="N233" i="76"/>
  <c r="O233" i="76"/>
  <c r="P233" i="76"/>
  <c r="Q233" i="76"/>
  <c r="R233" i="76"/>
  <c r="S233" i="76"/>
  <c r="T233" i="76"/>
  <c r="U233" i="76"/>
  <c r="V233" i="76"/>
  <c r="W233" i="76"/>
  <c r="X233" i="76"/>
  <c r="Y233" i="76"/>
  <c r="Z233" i="76"/>
  <c r="G233" i="76"/>
  <c r="H209" i="76"/>
  <c r="I209" i="76"/>
  <c r="J209" i="76"/>
  <c r="K209" i="76"/>
  <c r="L209" i="76"/>
  <c r="M209" i="76"/>
  <c r="N209" i="76"/>
  <c r="O209" i="76"/>
  <c r="P209" i="76"/>
  <c r="Q209" i="76"/>
  <c r="R209" i="76"/>
  <c r="S209" i="76"/>
  <c r="T209" i="76"/>
  <c r="U209" i="76"/>
  <c r="V209" i="76"/>
  <c r="W209" i="76"/>
  <c r="X209" i="76"/>
  <c r="Y209" i="76"/>
  <c r="Z209" i="76"/>
  <c r="G209" i="76"/>
  <c r="H207" i="76"/>
  <c r="I207" i="76"/>
  <c r="J207" i="76"/>
  <c r="K207" i="76"/>
  <c r="L207" i="76"/>
  <c r="M207" i="76"/>
  <c r="N207" i="76"/>
  <c r="O207" i="76"/>
  <c r="P207" i="76"/>
  <c r="Q207" i="76"/>
  <c r="R207" i="76"/>
  <c r="S207" i="76"/>
  <c r="T207" i="76"/>
  <c r="U207" i="76"/>
  <c r="V207" i="76"/>
  <c r="W207" i="76"/>
  <c r="X207" i="76"/>
  <c r="Y207" i="76"/>
  <c r="Z207" i="76"/>
  <c r="G207" i="76"/>
  <c r="H176" i="76"/>
  <c r="H177" i="76" s="1"/>
  <c r="I176" i="76"/>
  <c r="I177" i="76" s="1"/>
  <c r="J176" i="76"/>
  <c r="J177" i="76" s="1"/>
  <c r="K176" i="76"/>
  <c r="K177" i="76" s="1"/>
  <c r="L176" i="76"/>
  <c r="L177" i="76" s="1"/>
  <c r="M176" i="76"/>
  <c r="M177" i="76" s="1"/>
  <c r="N176" i="76"/>
  <c r="N177" i="76" s="1"/>
  <c r="O176" i="76"/>
  <c r="O177" i="76" s="1"/>
  <c r="P176" i="76"/>
  <c r="P177" i="76" s="1"/>
  <c r="Q176" i="76"/>
  <c r="Q177" i="76" s="1"/>
  <c r="R176" i="76"/>
  <c r="R177" i="76" s="1"/>
  <c r="S176" i="76"/>
  <c r="S177" i="76" s="1"/>
  <c r="T176" i="76"/>
  <c r="T177" i="76" s="1"/>
  <c r="U176" i="76"/>
  <c r="U177" i="76" s="1"/>
  <c r="V176" i="76"/>
  <c r="V177" i="76" s="1"/>
  <c r="W176" i="76"/>
  <c r="W177" i="76" s="1"/>
  <c r="X176" i="76"/>
  <c r="X177" i="76" s="1"/>
  <c r="Y176" i="76"/>
  <c r="Y177" i="76" s="1"/>
  <c r="Z176" i="76"/>
  <c r="Z177" i="76" s="1"/>
  <c r="G176" i="76"/>
  <c r="G177" i="76" s="1"/>
  <c r="G148" i="76"/>
  <c r="H148" i="76"/>
  <c r="I148" i="76"/>
  <c r="J148" i="76"/>
  <c r="K148" i="76"/>
  <c r="L148" i="76"/>
  <c r="M148" i="76"/>
  <c r="N148" i="76"/>
  <c r="O148" i="76"/>
  <c r="P148" i="76"/>
  <c r="Q148" i="76"/>
  <c r="R148" i="76"/>
  <c r="S148" i="76"/>
  <c r="T148" i="76"/>
  <c r="U148" i="76"/>
  <c r="V148" i="76"/>
  <c r="W148" i="76"/>
  <c r="X148" i="76"/>
  <c r="Y148" i="76"/>
  <c r="Z148" i="76"/>
  <c r="G151" i="76"/>
  <c r="H151" i="76"/>
  <c r="I151" i="76"/>
  <c r="J151" i="76"/>
  <c r="K151" i="76"/>
  <c r="L151" i="76"/>
  <c r="M151" i="76"/>
  <c r="N151" i="76"/>
  <c r="O151" i="76"/>
  <c r="P151" i="76"/>
  <c r="Q151" i="76"/>
  <c r="R151" i="76"/>
  <c r="S151" i="76"/>
  <c r="T151" i="76"/>
  <c r="U151" i="76"/>
  <c r="V151" i="76"/>
  <c r="W151" i="76"/>
  <c r="X151" i="76"/>
  <c r="Y151" i="76"/>
  <c r="Z151" i="76"/>
  <c r="G109" i="76"/>
  <c r="H109" i="76"/>
  <c r="I109" i="76"/>
  <c r="J109" i="76"/>
  <c r="K109" i="76"/>
  <c r="L109" i="76"/>
  <c r="M109" i="76"/>
  <c r="N109" i="76"/>
  <c r="O109" i="76"/>
  <c r="P109" i="76"/>
  <c r="Q109" i="76"/>
  <c r="R109" i="76"/>
  <c r="S109" i="76"/>
  <c r="T109" i="76"/>
  <c r="U109" i="76"/>
  <c r="V109" i="76"/>
  <c r="W109" i="76"/>
  <c r="X109" i="76"/>
  <c r="Y109" i="76"/>
  <c r="Z109" i="76"/>
  <c r="F109" i="76"/>
  <c r="G116" i="76"/>
  <c r="H116" i="76"/>
  <c r="I116" i="76"/>
  <c r="J116" i="76"/>
  <c r="K116" i="76"/>
  <c r="L116" i="76"/>
  <c r="M116" i="76"/>
  <c r="N116" i="76"/>
  <c r="O116" i="76"/>
  <c r="P116" i="76"/>
  <c r="Q116" i="76"/>
  <c r="R116" i="76"/>
  <c r="S116" i="76"/>
  <c r="T116" i="76"/>
  <c r="U116" i="76"/>
  <c r="V116" i="76"/>
  <c r="W116" i="76"/>
  <c r="X116" i="76"/>
  <c r="Y116" i="76"/>
  <c r="Z116" i="76"/>
  <c r="F116" i="76"/>
  <c r="H69" i="76"/>
  <c r="I69" i="76"/>
  <c r="J69" i="76"/>
  <c r="K69" i="76"/>
  <c r="L69" i="76"/>
  <c r="M69" i="76"/>
  <c r="N69" i="76"/>
  <c r="O69" i="76"/>
  <c r="P69" i="76"/>
  <c r="Q69" i="76"/>
  <c r="R69" i="76"/>
  <c r="S69" i="76"/>
  <c r="T69" i="76"/>
  <c r="U69" i="76"/>
  <c r="V69" i="76"/>
  <c r="W69" i="76"/>
  <c r="X69" i="76"/>
  <c r="Y69" i="76"/>
  <c r="Z69" i="76"/>
  <c r="G69" i="76"/>
  <c r="H65" i="76"/>
  <c r="I65" i="76"/>
  <c r="J65" i="76"/>
  <c r="K65" i="76"/>
  <c r="L65" i="76"/>
  <c r="M65" i="76"/>
  <c r="N65" i="76"/>
  <c r="O65" i="76"/>
  <c r="P65" i="76"/>
  <c r="Q65" i="76"/>
  <c r="R65" i="76"/>
  <c r="S65" i="76"/>
  <c r="T65" i="76"/>
  <c r="U65" i="76"/>
  <c r="V65" i="76"/>
  <c r="W65" i="76"/>
  <c r="X65" i="76"/>
  <c r="Y65" i="76"/>
  <c r="Z65" i="76"/>
  <c r="G65" i="76"/>
  <c r="L357" i="76" l="1"/>
  <c r="G357" i="76"/>
  <c r="Z267" i="76"/>
  <c r="J267" i="76"/>
  <c r="V357" i="76"/>
  <c r="N357" i="76"/>
  <c r="Z357" i="76"/>
  <c r="R357" i="76"/>
  <c r="J357" i="76"/>
  <c r="U357" i="76"/>
  <c r="M357" i="76"/>
  <c r="T357" i="76"/>
  <c r="X357" i="76"/>
  <c r="P357" i="76"/>
  <c r="H357" i="76"/>
  <c r="S357" i="76"/>
  <c r="K357" i="76"/>
  <c r="Y357" i="76"/>
  <c r="Q357" i="76"/>
  <c r="I357" i="76"/>
  <c r="W357" i="76"/>
  <c r="O357" i="76"/>
  <c r="Y210" i="76"/>
  <c r="Q210" i="76"/>
  <c r="I210" i="76"/>
  <c r="X267" i="76"/>
  <c r="L267" i="76"/>
  <c r="U267" i="76"/>
  <c r="M267" i="76"/>
  <c r="R236" i="76"/>
  <c r="J236" i="76"/>
  <c r="T267" i="76"/>
  <c r="K267" i="76"/>
  <c r="Z236" i="76"/>
  <c r="Y236" i="76"/>
  <c r="T236" i="76"/>
  <c r="L236" i="76"/>
  <c r="S236" i="76"/>
  <c r="K236" i="76"/>
  <c r="V267" i="76"/>
  <c r="N267" i="76"/>
  <c r="Y267" i="76"/>
  <c r="Q267" i="76"/>
  <c r="P267" i="76"/>
  <c r="W267" i="76"/>
  <c r="O267" i="76"/>
  <c r="S267" i="76"/>
  <c r="R267" i="76"/>
  <c r="I267" i="76"/>
  <c r="H267" i="76"/>
  <c r="G267" i="76"/>
  <c r="Q236" i="76"/>
  <c r="I236" i="76"/>
  <c r="W236" i="76"/>
  <c r="X210" i="76"/>
  <c r="P210" i="76"/>
  <c r="H210" i="76"/>
  <c r="X236" i="76"/>
  <c r="P236" i="76"/>
  <c r="H236" i="76"/>
  <c r="G236" i="76"/>
  <c r="N236" i="76"/>
  <c r="V236" i="76"/>
  <c r="T210" i="76"/>
  <c r="L210" i="76"/>
  <c r="S210" i="76"/>
  <c r="K210" i="76"/>
  <c r="W210" i="76"/>
  <c r="O210" i="76"/>
  <c r="Z210" i="76"/>
  <c r="R210" i="76"/>
  <c r="J210" i="76"/>
  <c r="O236" i="76"/>
  <c r="U236" i="76"/>
  <c r="M236" i="76"/>
  <c r="Y152" i="76"/>
  <c r="I152" i="76"/>
  <c r="V210" i="76"/>
  <c r="X152" i="76"/>
  <c r="P152" i="76"/>
  <c r="H152" i="76"/>
  <c r="S117" i="76"/>
  <c r="N210" i="76"/>
  <c r="G210" i="76"/>
  <c r="M210" i="76"/>
  <c r="U210" i="76"/>
  <c r="W117" i="76"/>
  <c r="K152" i="76"/>
  <c r="T117" i="76"/>
  <c r="S152" i="76"/>
  <c r="L117" i="76"/>
  <c r="Z152" i="76"/>
  <c r="R152" i="76"/>
  <c r="J152" i="76"/>
  <c r="R117" i="76"/>
  <c r="J117" i="76"/>
  <c r="W152" i="76"/>
  <c r="O152" i="76"/>
  <c r="Y117" i="76"/>
  <c r="Q117" i="76"/>
  <c r="I117" i="76"/>
  <c r="T152" i="76"/>
  <c r="K117" i="76"/>
  <c r="U152" i="76"/>
  <c r="M152" i="76"/>
  <c r="Q152" i="76"/>
  <c r="L152" i="76"/>
  <c r="G152" i="76"/>
  <c r="V152" i="76"/>
  <c r="N152" i="76"/>
  <c r="G117" i="76"/>
  <c r="U117" i="76"/>
  <c r="Z117" i="76"/>
  <c r="N117" i="76"/>
  <c r="F117" i="76"/>
  <c r="M117" i="76"/>
  <c r="V117" i="76"/>
  <c r="O117" i="76"/>
  <c r="X117" i="76"/>
  <c r="P117" i="76"/>
  <c r="H117" i="76"/>
  <c r="K70" i="76"/>
  <c r="O70" i="76"/>
  <c r="V70" i="76"/>
  <c r="N70" i="76"/>
  <c r="S70" i="76"/>
  <c r="W70" i="76"/>
  <c r="U70" i="76"/>
  <c r="M70" i="76"/>
  <c r="H70" i="76"/>
  <c r="L70" i="76"/>
  <c r="P70" i="76"/>
  <c r="X70" i="76"/>
  <c r="T70" i="76"/>
  <c r="G70" i="76"/>
  <c r="Z70" i="76"/>
  <c r="R70" i="76"/>
  <c r="J70" i="76"/>
  <c r="Y70" i="76"/>
  <c r="Q70" i="76"/>
  <c r="I70" i="76"/>
  <c r="V37" i="19" l="1"/>
  <c r="U37" i="19"/>
  <c r="T37" i="19"/>
  <c r="S37" i="19"/>
  <c r="Q37" i="19"/>
  <c r="P37" i="19"/>
  <c r="O37" i="19"/>
  <c r="N37" i="19"/>
  <c r="M37" i="19"/>
  <c r="K37" i="19"/>
  <c r="J37" i="19"/>
  <c r="I37" i="19"/>
  <c r="H37" i="19"/>
  <c r="G37" i="19"/>
  <c r="F37" i="19"/>
  <c r="E37" i="19"/>
  <c r="R35" i="19"/>
  <c r="R37" i="19" s="1"/>
  <c r="L35" i="19"/>
  <c r="C35" i="19" s="1"/>
  <c r="E35" i="19"/>
  <c r="D35" i="19"/>
  <c r="R34" i="19"/>
  <c r="L34" i="19"/>
  <c r="L37" i="19" s="1"/>
  <c r="E34" i="19"/>
  <c r="D34" i="19"/>
  <c r="D37" i="19" s="1"/>
  <c r="C34" i="19"/>
  <c r="R33" i="19"/>
  <c r="L33" i="19"/>
  <c r="E33" i="19"/>
  <c r="C33" i="19" s="1"/>
  <c r="D33" i="19"/>
  <c r="R32" i="19"/>
  <c r="L32" i="19"/>
  <c r="E32" i="19"/>
  <c r="E30" i="19" s="1"/>
  <c r="E36" i="19" s="1"/>
  <c r="E8" i="19" s="1"/>
  <c r="D32" i="19"/>
  <c r="R31" i="19"/>
  <c r="R30" i="19" s="1"/>
  <c r="L31" i="19"/>
  <c r="E31" i="19"/>
  <c r="D31" i="19"/>
  <c r="C31" i="19"/>
  <c r="V30" i="19"/>
  <c r="V36" i="19" s="1"/>
  <c r="V8" i="19" s="1"/>
  <c r="U30" i="19"/>
  <c r="U36" i="19" s="1"/>
  <c r="U8" i="19" s="1"/>
  <c r="T30" i="19"/>
  <c r="T36" i="19" s="1"/>
  <c r="T8" i="19" s="1"/>
  <c r="S30" i="19"/>
  <c r="Q30" i="19"/>
  <c r="P30" i="19"/>
  <c r="P36" i="19" s="1"/>
  <c r="P8" i="19" s="1"/>
  <c r="O30" i="19"/>
  <c r="N30" i="19"/>
  <c r="N36" i="19" s="1"/>
  <c r="N8" i="19" s="1"/>
  <c r="M30" i="19"/>
  <c r="M36" i="19" s="1"/>
  <c r="M8" i="19" s="1"/>
  <c r="L30" i="19"/>
  <c r="K30" i="19"/>
  <c r="J30" i="19"/>
  <c r="I30" i="19"/>
  <c r="H30" i="19"/>
  <c r="H36" i="19" s="1"/>
  <c r="H8" i="19" s="1"/>
  <c r="G30" i="19"/>
  <c r="F30" i="19"/>
  <c r="F36" i="19" s="1"/>
  <c r="F8" i="19" s="1"/>
  <c r="D30" i="19"/>
  <c r="D36" i="19" s="1"/>
  <c r="R29" i="19"/>
  <c r="L29" i="19"/>
  <c r="E29" i="19"/>
  <c r="D29" i="19"/>
  <c r="C29" i="19"/>
  <c r="R28" i="19"/>
  <c r="L28" i="19"/>
  <c r="E28" i="19"/>
  <c r="C28" i="19" s="1"/>
  <c r="D28" i="19"/>
  <c r="R27" i="19"/>
  <c r="L27" i="19"/>
  <c r="E27" i="19"/>
  <c r="C27" i="19" s="1"/>
  <c r="D27" i="19"/>
  <c r="R26" i="19"/>
  <c r="L26" i="19"/>
  <c r="E26" i="19"/>
  <c r="D26" i="19"/>
  <c r="C26" i="19"/>
  <c r="R25" i="19"/>
  <c r="L25" i="19"/>
  <c r="E25" i="19"/>
  <c r="C25" i="19" s="1"/>
  <c r="D25" i="19"/>
  <c r="R24" i="19"/>
  <c r="L24" i="19"/>
  <c r="E24" i="19"/>
  <c r="C24" i="19" s="1"/>
  <c r="D24" i="19"/>
  <c r="D22" i="19" s="1"/>
  <c r="R23" i="19"/>
  <c r="R22" i="19" s="1"/>
  <c r="L23" i="19"/>
  <c r="L22" i="19" s="1"/>
  <c r="E23" i="19"/>
  <c r="D23" i="19"/>
  <c r="V22" i="19"/>
  <c r="U22" i="19"/>
  <c r="T22" i="19"/>
  <c r="S22" i="19"/>
  <c r="S36" i="19" s="1"/>
  <c r="S8" i="19" s="1"/>
  <c r="Q22" i="19"/>
  <c r="P22" i="19"/>
  <c r="O22" i="19"/>
  <c r="O36" i="19" s="1"/>
  <c r="O8" i="19" s="1"/>
  <c r="N22" i="19"/>
  <c r="M22" i="19"/>
  <c r="K22" i="19"/>
  <c r="K36" i="19" s="1"/>
  <c r="K8" i="19" s="1"/>
  <c r="J22" i="19"/>
  <c r="J36" i="19" s="1"/>
  <c r="J8" i="19" s="1"/>
  <c r="I22" i="19"/>
  <c r="H22" i="19"/>
  <c r="G22" i="19"/>
  <c r="G36" i="19" s="1"/>
  <c r="G8" i="19" s="1"/>
  <c r="F22" i="19"/>
  <c r="E22" i="19"/>
  <c r="R21" i="19"/>
  <c r="L21" i="19"/>
  <c r="E21" i="19"/>
  <c r="D21" i="19"/>
  <c r="C21" i="19"/>
  <c r="R20" i="19"/>
  <c r="L20" i="19"/>
  <c r="E20" i="19"/>
  <c r="C20" i="19" s="1"/>
  <c r="D20" i="19"/>
  <c r="R19" i="19"/>
  <c r="L19" i="19"/>
  <c r="E19" i="19"/>
  <c r="C19" i="19" s="1"/>
  <c r="D19" i="19"/>
  <c r="R18" i="19"/>
  <c r="C18" i="19" s="1"/>
  <c r="L18" i="19"/>
  <c r="E18" i="19"/>
  <c r="D18" i="19"/>
  <c r="R17" i="19"/>
  <c r="L17" i="19"/>
  <c r="C17" i="19" s="1"/>
  <c r="E17" i="19"/>
  <c r="D17" i="19"/>
  <c r="D15" i="19" s="1"/>
  <c r="R16" i="19"/>
  <c r="R15" i="19" s="1"/>
  <c r="L16" i="19"/>
  <c r="E16" i="19"/>
  <c r="D16" i="19"/>
  <c r="C16" i="19"/>
  <c r="V15" i="19"/>
  <c r="U15" i="19"/>
  <c r="T15" i="19"/>
  <c r="S15" i="19"/>
  <c r="Q15" i="19"/>
  <c r="Q36" i="19" s="1"/>
  <c r="Q8" i="19" s="1"/>
  <c r="P15" i="19"/>
  <c r="O15" i="19"/>
  <c r="N15" i="19"/>
  <c r="M15" i="19"/>
  <c r="K15" i="19"/>
  <c r="J15" i="19"/>
  <c r="I15" i="19"/>
  <c r="H15" i="19"/>
  <c r="G15" i="19"/>
  <c r="F15" i="19"/>
  <c r="E15" i="19"/>
  <c r="R14" i="19"/>
  <c r="L14" i="19"/>
  <c r="E14" i="19"/>
  <c r="C14" i="19" s="1"/>
  <c r="D14" i="19"/>
  <c r="R13" i="19"/>
  <c r="C13" i="19" s="1"/>
  <c r="L13" i="19"/>
  <c r="E13" i="19"/>
  <c r="D13" i="19"/>
  <c r="R12" i="19"/>
  <c r="L12" i="19"/>
  <c r="C12" i="19" s="1"/>
  <c r="E12" i="19"/>
  <c r="D12" i="19"/>
  <c r="R11" i="19"/>
  <c r="L11" i="19"/>
  <c r="E11" i="19"/>
  <c r="D11" i="19"/>
  <c r="C11" i="19"/>
  <c r="R10" i="19"/>
  <c r="L10" i="19"/>
  <c r="E10" i="19"/>
  <c r="C10" i="19" s="1"/>
  <c r="D10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I36" i="19" s="1"/>
  <c r="I8" i="19" s="1"/>
  <c r="H9" i="19"/>
  <c r="G9" i="19"/>
  <c r="F9" i="19"/>
  <c r="E9" i="19"/>
  <c r="D9" i="19"/>
  <c r="D8" i="19" l="1"/>
  <c r="C15" i="19"/>
  <c r="R36" i="19"/>
  <c r="R8" i="19" s="1"/>
  <c r="C9" i="19"/>
  <c r="C37" i="19"/>
  <c r="C23" i="19"/>
  <c r="C22" i="19" s="1"/>
  <c r="L15" i="19"/>
  <c r="L36" i="19" s="1"/>
  <c r="L8" i="19" s="1"/>
  <c r="C32" i="19"/>
  <c r="C30" i="19" s="1"/>
  <c r="C36" i="19" s="1"/>
  <c r="C8" i="19" s="1"/>
  <c r="R30" i="18" l="1"/>
  <c r="Q30" i="18"/>
  <c r="P30" i="18"/>
  <c r="O30" i="18"/>
  <c r="R29" i="18"/>
  <c r="Q29" i="18"/>
  <c r="P29" i="18"/>
  <c r="O29" i="18"/>
  <c r="R28" i="18"/>
  <c r="Q28" i="18"/>
  <c r="P28" i="18"/>
  <c r="O28" i="18"/>
  <c r="R27" i="18"/>
  <c r="Q27" i="18"/>
  <c r="P27" i="18"/>
  <c r="O27" i="18"/>
  <c r="R26" i="18"/>
  <c r="Q26" i="18"/>
  <c r="P26" i="18"/>
  <c r="O26" i="18"/>
  <c r="R25" i="18"/>
  <c r="Q25" i="18"/>
  <c r="P25" i="18"/>
  <c r="O25" i="18"/>
  <c r="R24" i="18"/>
  <c r="Q24" i="18"/>
  <c r="P24" i="18"/>
  <c r="O24" i="18"/>
  <c r="O18" i="18" s="1"/>
  <c r="R23" i="18"/>
  <c r="Q23" i="18"/>
  <c r="P23" i="18"/>
  <c r="O23" i="18"/>
  <c r="R22" i="18"/>
  <c r="Q22" i="18"/>
  <c r="P22" i="18"/>
  <c r="O22" i="18"/>
  <c r="R21" i="18"/>
  <c r="Q21" i="18"/>
  <c r="P21" i="18"/>
  <c r="O21" i="18"/>
  <c r="R20" i="18"/>
  <c r="Q20" i="18"/>
  <c r="P20" i="18"/>
  <c r="O20" i="18"/>
  <c r="R19" i="18"/>
  <c r="Q19" i="18"/>
  <c r="P19" i="18"/>
  <c r="O19" i="18"/>
  <c r="R18" i="18"/>
  <c r="Q18" i="18"/>
  <c r="P18" i="18"/>
  <c r="P17" i="18"/>
  <c r="O17" i="18"/>
  <c r="N17" i="18"/>
  <c r="M17" i="18"/>
  <c r="R17" i="18" s="1"/>
  <c r="L17" i="18"/>
  <c r="K17" i="18"/>
  <c r="J17" i="18"/>
  <c r="I17" i="18"/>
  <c r="Q17" i="18" s="1"/>
  <c r="H17" i="18"/>
  <c r="G17" i="18"/>
  <c r="F17" i="18"/>
  <c r="E17" i="18"/>
  <c r="D17" i="18"/>
  <c r="C17" i="18"/>
  <c r="R16" i="18"/>
  <c r="Q16" i="18"/>
  <c r="P16" i="18"/>
  <c r="O16" i="18"/>
  <c r="R15" i="18"/>
  <c r="Q15" i="18"/>
  <c r="P15" i="18"/>
  <c r="O15" i="18"/>
  <c r="R14" i="18"/>
  <c r="Q14" i="18"/>
  <c r="P14" i="18"/>
  <c r="O14" i="18"/>
  <c r="R13" i="18"/>
  <c r="Q13" i="18"/>
  <c r="P13" i="18"/>
  <c r="O13" i="18"/>
  <c r="R12" i="18"/>
  <c r="Q12" i="18"/>
  <c r="P12" i="18"/>
  <c r="O12" i="18"/>
  <c r="R11" i="18"/>
  <c r="Q11" i="18"/>
  <c r="P11" i="18"/>
  <c r="O11" i="18"/>
  <c r="R10" i="18"/>
  <c r="Q10" i="18"/>
  <c r="P10" i="18"/>
  <c r="O10" i="18"/>
  <c r="R9" i="18"/>
  <c r="Q9" i="18"/>
  <c r="P9" i="18"/>
  <c r="O9" i="18"/>
  <c r="R8" i="18"/>
  <c r="Q8" i="18"/>
  <c r="P8" i="18"/>
  <c r="O8" i="18"/>
  <c r="R7" i="18"/>
  <c r="Q7" i="18"/>
  <c r="P7" i="18"/>
  <c r="O7" i="18"/>
  <c r="W35" i="14" l="1"/>
  <c r="V35" i="14"/>
  <c r="U35" i="14"/>
  <c r="S35" i="14"/>
  <c r="Q35" i="14"/>
  <c r="O35" i="14"/>
  <c r="N35" i="14"/>
  <c r="M35" i="14"/>
  <c r="L35" i="14"/>
  <c r="K35" i="14"/>
  <c r="J35" i="14"/>
  <c r="I35" i="14"/>
  <c r="H35" i="14"/>
  <c r="G35" i="14"/>
  <c r="F35" i="14"/>
  <c r="E35" i="14"/>
  <c r="T34" i="14"/>
  <c r="S34" i="14"/>
  <c r="R34" i="14"/>
  <c r="Q34" i="14"/>
  <c r="K34" i="14"/>
  <c r="D34" i="14"/>
  <c r="C34" i="14"/>
  <c r="C35" i="14" s="1"/>
  <c r="A34" i="14"/>
  <c r="T33" i="14"/>
  <c r="T35" i="14" s="1"/>
  <c r="S33" i="14"/>
  <c r="R33" i="14"/>
  <c r="R35" i="14" s="1"/>
  <c r="Q33" i="14"/>
  <c r="P33" i="14"/>
  <c r="K33" i="14"/>
  <c r="D33" i="14"/>
  <c r="D35" i="14" s="1"/>
  <c r="C33" i="14"/>
  <c r="T32" i="14"/>
  <c r="S32" i="14"/>
  <c r="R32" i="14"/>
  <c r="Q32" i="14"/>
  <c r="P32" i="14"/>
  <c r="K32" i="14"/>
  <c r="D32" i="14"/>
  <c r="D29" i="14" s="1"/>
  <c r="C32" i="14"/>
  <c r="A32" i="14"/>
  <c r="T31" i="14"/>
  <c r="S31" i="14"/>
  <c r="R31" i="14"/>
  <c r="Q31" i="14"/>
  <c r="P31" i="14"/>
  <c r="K31" i="14"/>
  <c r="D31" i="14"/>
  <c r="C31" i="14"/>
  <c r="A31" i="14"/>
  <c r="T30" i="14"/>
  <c r="S30" i="14"/>
  <c r="R30" i="14"/>
  <c r="Q30" i="14"/>
  <c r="P30" i="14"/>
  <c r="K30" i="14"/>
  <c r="D30" i="14"/>
  <c r="C30" i="14"/>
  <c r="W29" i="14"/>
  <c r="V29" i="14"/>
  <c r="U29" i="14"/>
  <c r="U36" i="14" s="1"/>
  <c r="T29" i="14"/>
  <c r="S29" i="14"/>
  <c r="R29" i="14"/>
  <c r="Q29" i="14"/>
  <c r="O29" i="14"/>
  <c r="N29" i="14"/>
  <c r="M29" i="14"/>
  <c r="M36" i="14" s="1"/>
  <c r="L29" i="14"/>
  <c r="L36" i="14" s="1"/>
  <c r="K29" i="14"/>
  <c r="J29" i="14"/>
  <c r="J36" i="14" s="1"/>
  <c r="I29" i="14"/>
  <c r="I36" i="14" s="1"/>
  <c r="S36" i="14" s="1"/>
  <c r="H29" i="14"/>
  <c r="H36" i="14" s="1"/>
  <c r="G29" i="14"/>
  <c r="F29" i="14"/>
  <c r="E29" i="14"/>
  <c r="E36" i="14" s="1"/>
  <c r="Q36" i="14" s="1"/>
  <c r="C29" i="14"/>
  <c r="T28" i="14"/>
  <c r="S28" i="14"/>
  <c r="R28" i="14"/>
  <c r="Q28" i="14"/>
  <c r="K28" i="14"/>
  <c r="D28" i="14"/>
  <c r="C28" i="14"/>
  <c r="P28" i="14" s="1"/>
  <c r="T27" i="14"/>
  <c r="S27" i="14"/>
  <c r="R27" i="14"/>
  <c r="Q27" i="14"/>
  <c r="K27" i="14"/>
  <c r="D27" i="14"/>
  <c r="C27" i="14"/>
  <c r="P27" i="14" s="1"/>
  <c r="T26" i="14"/>
  <c r="S26" i="14"/>
  <c r="R26" i="14"/>
  <c r="Q26" i="14"/>
  <c r="K26" i="14"/>
  <c r="D26" i="14"/>
  <c r="C26" i="14"/>
  <c r="P26" i="14" s="1"/>
  <c r="T25" i="14"/>
  <c r="S25" i="14"/>
  <c r="R25" i="14"/>
  <c r="Q25" i="14"/>
  <c r="K25" i="14"/>
  <c r="D25" i="14"/>
  <c r="C25" i="14"/>
  <c r="P25" i="14" s="1"/>
  <c r="T24" i="14"/>
  <c r="S24" i="14"/>
  <c r="R24" i="14"/>
  <c r="Q24" i="14"/>
  <c r="K24" i="14"/>
  <c r="D24" i="14"/>
  <c r="C24" i="14"/>
  <c r="P24" i="14" s="1"/>
  <c r="T23" i="14"/>
  <c r="S23" i="14"/>
  <c r="R23" i="14"/>
  <c r="Q23" i="14"/>
  <c r="K23" i="14"/>
  <c r="D23" i="14"/>
  <c r="C23" i="14"/>
  <c r="P23" i="14" s="1"/>
  <c r="T22" i="14"/>
  <c r="T21" i="14" s="1"/>
  <c r="S22" i="14"/>
  <c r="R22" i="14"/>
  <c r="Q22" i="14"/>
  <c r="K22" i="14"/>
  <c r="K21" i="14" s="1"/>
  <c r="D22" i="14"/>
  <c r="D21" i="14" s="1"/>
  <c r="C22" i="14"/>
  <c r="P22" i="14" s="1"/>
  <c r="W21" i="14"/>
  <c r="V21" i="14"/>
  <c r="U21" i="14"/>
  <c r="Q21" i="14"/>
  <c r="O21" i="14"/>
  <c r="N21" i="14"/>
  <c r="R21" i="14" s="1"/>
  <c r="M21" i="14"/>
  <c r="L21" i="14"/>
  <c r="J21" i="14"/>
  <c r="I21" i="14"/>
  <c r="S21" i="14" s="1"/>
  <c r="H21" i="14"/>
  <c r="H7" i="14" s="1"/>
  <c r="G21" i="14"/>
  <c r="F21" i="14"/>
  <c r="E21" i="14"/>
  <c r="T20" i="14"/>
  <c r="S20" i="14"/>
  <c r="R20" i="14"/>
  <c r="Q20" i="14"/>
  <c r="P20" i="14"/>
  <c r="K20" i="14"/>
  <c r="D20" i="14"/>
  <c r="C20" i="14"/>
  <c r="T19" i="14"/>
  <c r="S19" i="14"/>
  <c r="R19" i="14"/>
  <c r="Q19" i="14"/>
  <c r="P19" i="14"/>
  <c r="K19" i="14"/>
  <c r="D19" i="14"/>
  <c r="C19" i="14"/>
  <c r="T18" i="14"/>
  <c r="S18" i="14"/>
  <c r="R18" i="14"/>
  <c r="Q18" i="14"/>
  <c r="P18" i="14"/>
  <c r="K18" i="14"/>
  <c r="D18" i="14"/>
  <c r="C18" i="14"/>
  <c r="T17" i="14"/>
  <c r="S17" i="14"/>
  <c r="R17" i="14"/>
  <c r="Q17" i="14"/>
  <c r="P17" i="14"/>
  <c r="K17" i="14"/>
  <c r="D17" i="14"/>
  <c r="C17" i="14"/>
  <c r="T16" i="14"/>
  <c r="S16" i="14"/>
  <c r="R16" i="14"/>
  <c r="Q16" i="14"/>
  <c r="K16" i="14"/>
  <c r="P16" i="14" s="1"/>
  <c r="D16" i="14"/>
  <c r="C16" i="14"/>
  <c r="T15" i="14"/>
  <c r="T14" i="14" s="1"/>
  <c r="S15" i="14"/>
  <c r="R15" i="14"/>
  <c r="Q15" i="14"/>
  <c r="K15" i="14"/>
  <c r="P15" i="14" s="1"/>
  <c r="D15" i="14"/>
  <c r="D14" i="14" s="1"/>
  <c r="D7" i="14" s="1"/>
  <c r="C15" i="14"/>
  <c r="W14" i="14"/>
  <c r="W36" i="14" s="1"/>
  <c r="V14" i="14"/>
  <c r="V36" i="14" s="1"/>
  <c r="U14" i="14"/>
  <c r="U7" i="14" s="1"/>
  <c r="S14" i="14"/>
  <c r="O14" i="14"/>
  <c r="O36" i="14" s="1"/>
  <c r="N14" i="14"/>
  <c r="N36" i="14" s="1"/>
  <c r="M14" i="14"/>
  <c r="M7" i="14" s="1"/>
  <c r="L14" i="14"/>
  <c r="K14" i="14"/>
  <c r="J14" i="14"/>
  <c r="I14" i="14"/>
  <c r="H14" i="14"/>
  <c r="G14" i="14"/>
  <c r="G36" i="14" s="1"/>
  <c r="F14" i="14"/>
  <c r="F36" i="14" s="1"/>
  <c r="E14" i="14"/>
  <c r="E7" i="14" s="1"/>
  <c r="Q7" i="14" s="1"/>
  <c r="C14" i="14"/>
  <c r="P14" i="14" s="1"/>
  <c r="T13" i="14"/>
  <c r="S13" i="14"/>
  <c r="R13" i="14"/>
  <c r="Q13" i="14"/>
  <c r="K13" i="14"/>
  <c r="P13" i="14" s="1"/>
  <c r="D13" i="14"/>
  <c r="C13" i="14"/>
  <c r="T12" i="14"/>
  <c r="S12" i="14"/>
  <c r="R12" i="14"/>
  <c r="Q12" i="14"/>
  <c r="K12" i="14"/>
  <c r="P12" i="14" s="1"/>
  <c r="D12" i="14"/>
  <c r="C12" i="14"/>
  <c r="T11" i="14"/>
  <c r="S11" i="14"/>
  <c r="R11" i="14"/>
  <c r="Q11" i="14"/>
  <c r="K11" i="14"/>
  <c r="P11" i="14" s="1"/>
  <c r="D11" i="14"/>
  <c r="C11" i="14"/>
  <c r="T10" i="14"/>
  <c r="S10" i="14"/>
  <c r="R10" i="14"/>
  <c r="Q10" i="14"/>
  <c r="K10" i="14"/>
  <c r="P10" i="14" s="1"/>
  <c r="D10" i="14"/>
  <c r="C10" i="14"/>
  <c r="T9" i="14"/>
  <c r="T8" i="14" s="1"/>
  <c r="S9" i="14"/>
  <c r="R9" i="14"/>
  <c r="Q9" i="14"/>
  <c r="K9" i="14"/>
  <c r="P9" i="14" s="1"/>
  <c r="D9" i="14"/>
  <c r="C9" i="14"/>
  <c r="W8" i="14"/>
  <c r="V8" i="14"/>
  <c r="U8" i="14"/>
  <c r="S8" i="14"/>
  <c r="R8" i="14"/>
  <c r="Q8" i="14"/>
  <c r="O8" i="14"/>
  <c r="N8" i="14"/>
  <c r="M8" i="14"/>
  <c r="L8" i="14"/>
  <c r="J8" i="14"/>
  <c r="J7" i="14" s="1"/>
  <c r="I8" i="14"/>
  <c r="H8" i="14"/>
  <c r="G8" i="14"/>
  <c r="F8" i="14"/>
  <c r="E8" i="14"/>
  <c r="D8" i="14"/>
  <c r="C8" i="14"/>
  <c r="W7" i="14"/>
  <c r="O7" i="14"/>
  <c r="L7" i="14"/>
  <c r="G7" i="14"/>
  <c r="R36" i="14" l="1"/>
  <c r="T36" i="14"/>
  <c r="P35" i="14"/>
  <c r="R7" i="14"/>
  <c r="T7" i="14"/>
  <c r="D36" i="14"/>
  <c r="K8" i="14"/>
  <c r="K7" i="14" s="1"/>
  <c r="I7" i="14"/>
  <c r="S7" i="14" s="1"/>
  <c r="C21" i="14"/>
  <c r="P21" i="14" s="1"/>
  <c r="P34" i="14"/>
  <c r="C7" i="14"/>
  <c r="P7" i="14" s="1"/>
  <c r="Q14" i="14"/>
  <c r="R14" i="14"/>
  <c r="P29" i="14"/>
  <c r="F7" i="14"/>
  <c r="N7" i="14"/>
  <c r="V7" i="14"/>
  <c r="C36" i="14" l="1"/>
  <c r="P36" i="14" s="1"/>
  <c r="P8" i="14"/>
  <c r="K36" i="14"/>
  <c r="AC35" i="72" l="1"/>
  <c r="U35" i="72"/>
  <c r="M35" i="72"/>
  <c r="E35" i="72"/>
  <c r="AC34" i="72"/>
  <c r="AB34" i="72"/>
  <c r="Z34" i="72" s="1"/>
  <c r="AA34" i="72"/>
  <c r="Y34" i="72"/>
  <c r="X34" i="72"/>
  <c r="W34" i="72" s="1"/>
  <c r="V34" i="72"/>
  <c r="U34" i="72"/>
  <c r="S34" i="72"/>
  <c r="R34" i="72"/>
  <c r="Q34" i="72"/>
  <c r="P34" i="72"/>
  <c r="O34" i="72"/>
  <c r="N34" i="72"/>
  <c r="M34" i="72"/>
  <c r="L34" i="72"/>
  <c r="K34" i="72"/>
  <c r="J34" i="72"/>
  <c r="I34" i="72"/>
  <c r="H34" i="72"/>
  <c r="G34" i="72"/>
  <c r="F34" i="72" s="1"/>
  <c r="E34" i="72"/>
  <c r="D34" i="72"/>
  <c r="C34" i="72" s="1"/>
  <c r="Z33" i="72"/>
  <c r="W33" i="72"/>
  <c r="T33" i="72"/>
  <c r="T34" i="72" s="1"/>
  <c r="P33" i="72"/>
  <c r="O33" i="72"/>
  <c r="F33" i="72"/>
  <c r="C33" i="72"/>
  <c r="Z32" i="72"/>
  <c r="W32" i="72"/>
  <c r="T32" i="72"/>
  <c r="P32" i="72"/>
  <c r="O32" i="72"/>
  <c r="F32" i="72"/>
  <c r="C32" i="72"/>
  <c r="Z31" i="72"/>
  <c r="W31" i="72"/>
  <c r="T31" i="72"/>
  <c r="P31" i="72"/>
  <c r="O31" i="72"/>
  <c r="F31" i="72"/>
  <c r="C31" i="72"/>
  <c r="Z30" i="72"/>
  <c r="W30" i="72"/>
  <c r="T30" i="72"/>
  <c r="P30" i="72"/>
  <c r="O30" i="72"/>
  <c r="F30" i="72"/>
  <c r="C30" i="72"/>
  <c r="Z29" i="72"/>
  <c r="W29" i="72"/>
  <c r="T29" i="72"/>
  <c r="P29" i="72"/>
  <c r="O29" i="72"/>
  <c r="F29" i="72"/>
  <c r="C29" i="72"/>
  <c r="Z28" i="72"/>
  <c r="W28" i="72"/>
  <c r="T28" i="72"/>
  <c r="P28" i="72"/>
  <c r="O28" i="72"/>
  <c r="F28" i="72"/>
  <c r="C28" i="72"/>
  <c r="Z27" i="72"/>
  <c r="W27" i="72"/>
  <c r="T27" i="72"/>
  <c r="P27" i="72"/>
  <c r="O27" i="72"/>
  <c r="F27" i="72"/>
  <c r="C27" i="72"/>
  <c r="Z26" i="72"/>
  <c r="W26" i="72"/>
  <c r="T26" i="72"/>
  <c r="P26" i="72"/>
  <c r="O26" i="72"/>
  <c r="F26" i="72"/>
  <c r="C26" i="72"/>
  <c r="Z25" i="72"/>
  <c r="W25" i="72"/>
  <c r="T25" i="72"/>
  <c r="P25" i="72"/>
  <c r="O25" i="72"/>
  <c r="F25" i="72"/>
  <c r="C25" i="72"/>
  <c r="Z24" i="72"/>
  <c r="W24" i="72"/>
  <c r="T24" i="72"/>
  <c r="P24" i="72"/>
  <c r="O24" i="72"/>
  <c r="F24" i="72"/>
  <c r="C24" i="72"/>
  <c r="Z23" i="72"/>
  <c r="W23" i="72"/>
  <c r="T23" i="72"/>
  <c r="P23" i="72"/>
  <c r="O23" i="72"/>
  <c r="F23" i="72"/>
  <c r="C23" i="72"/>
  <c r="Z22" i="72"/>
  <c r="W22" i="72"/>
  <c r="T22" i="72"/>
  <c r="P22" i="72"/>
  <c r="O22" i="72"/>
  <c r="F22" i="72"/>
  <c r="C22" i="72"/>
  <c r="Z21" i="72"/>
  <c r="W21" i="72"/>
  <c r="T21" i="72"/>
  <c r="P21" i="72"/>
  <c r="O21" i="72"/>
  <c r="F21" i="72"/>
  <c r="C21" i="72"/>
  <c r="Z20" i="72"/>
  <c r="W20" i="72"/>
  <c r="T20" i="72"/>
  <c r="P20" i="72"/>
  <c r="O20" i="72"/>
  <c r="F20" i="72"/>
  <c r="C20" i="72"/>
  <c r="Z19" i="72"/>
  <c r="W19" i="72"/>
  <c r="T19" i="72"/>
  <c r="P19" i="72"/>
  <c r="O19" i="72"/>
  <c r="F19" i="72"/>
  <c r="C19" i="72"/>
  <c r="Z18" i="72"/>
  <c r="W18" i="72"/>
  <c r="T18" i="72"/>
  <c r="P18" i="72"/>
  <c r="O18" i="72"/>
  <c r="F18" i="72"/>
  <c r="C18" i="72"/>
  <c r="Z17" i="72"/>
  <c r="W17" i="72"/>
  <c r="T17" i="72"/>
  <c r="P17" i="72"/>
  <c r="O17" i="72"/>
  <c r="F17" i="72"/>
  <c r="C17" i="72"/>
  <c r="Z16" i="72"/>
  <c r="W16" i="72"/>
  <c r="T16" i="72"/>
  <c r="P16" i="72"/>
  <c r="P10" i="72" s="1"/>
  <c r="P35" i="72" s="1"/>
  <c r="O16" i="72"/>
  <c r="F16" i="72"/>
  <c r="C16" i="72"/>
  <c r="Z15" i="72"/>
  <c r="W15" i="72"/>
  <c r="T15" i="72"/>
  <c r="P15" i="72"/>
  <c r="O15" i="72"/>
  <c r="F15" i="72"/>
  <c r="C15" i="72"/>
  <c r="Z14" i="72"/>
  <c r="W14" i="72"/>
  <c r="T14" i="72"/>
  <c r="P14" i="72"/>
  <c r="O14" i="72"/>
  <c r="F14" i="72"/>
  <c r="F10" i="72" s="1"/>
  <c r="C14" i="72"/>
  <c r="Z13" i="72"/>
  <c r="W13" i="72"/>
  <c r="T13" i="72"/>
  <c r="P13" i="72"/>
  <c r="O13" i="72"/>
  <c r="F13" i="72"/>
  <c r="C13" i="72"/>
  <c r="Z12" i="72"/>
  <c r="W12" i="72"/>
  <c r="T12" i="72"/>
  <c r="P12" i="72"/>
  <c r="O12" i="72"/>
  <c r="F12" i="72"/>
  <c r="C12" i="72"/>
  <c r="Z11" i="72"/>
  <c r="Z10" i="72" s="1"/>
  <c r="Z35" i="72" s="1"/>
  <c r="W11" i="72"/>
  <c r="W10" i="72" s="1"/>
  <c r="T11" i="72"/>
  <c r="P11" i="72"/>
  <c r="O11" i="72"/>
  <c r="O10" i="72" s="1"/>
  <c r="O35" i="72" s="1"/>
  <c r="F11" i="72"/>
  <c r="C11" i="72"/>
  <c r="AC10" i="72"/>
  <c r="AB10" i="72"/>
  <c r="AB35" i="72" s="1"/>
  <c r="AA10" i="72"/>
  <c r="AA35" i="72" s="1"/>
  <c r="Y10" i="72"/>
  <c r="Y35" i="72" s="1"/>
  <c r="X10" i="72"/>
  <c r="X35" i="72" s="1"/>
  <c r="W35" i="72" s="1"/>
  <c r="V10" i="72"/>
  <c r="V35" i="72" s="1"/>
  <c r="U10" i="72"/>
  <c r="T10" i="72"/>
  <c r="S10" i="72"/>
  <c r="S35" i="72" s="1"/>
  <c r="R10" i="72"/>
  <c r="R35" i="72" s="1"/>
  <c r="Q10" i="72"/>
  <c r="Q35" i="72" s="1"/>
  <c r="N10" i="72"/>
  <c r="N35" i="72" s="1"/>
  <c r="M10" i="72"/>
  <c r="L10" i="72"/>
  <c r="L35" i="72" s="1"/>
  <c r="K10" i="72"/>
  <c r="K35" i="72" s="1"/>
  <c r="J10" i="72"/>
  <c r="J35" i="72" s="1"/>
  <c r="I10" i="72"/>
  <c r="I35" i="72" s="1"/>
  <c r="H10" i="72"/>
  <c r="H35" i="72" s="1"/>
  <c r="G10" i="72"/>
  <c r="G35" i="72" s="1"/>
  <c r="E10" i="72"/>
  <c r="D10" i="72"/>
  <c r="D35" i="72" s="1"/>
  <c r="C10" i="72"/>
  <c r="C35" i="72" s="1"/>
  <c r="F35" i="72" l="1"/>
  <c r="T35" i="72"/>
  <c r="AH33" i="74" l="1"/>
  <c r="AG33" i="74"/>
  <c r="AF33" i="74"/>
  <c r="AD33" i="74"/>
  <c r="AC33" i="74"/>
  <c r="AB33" i="74"/>
  <c r="Z33" i="74"/>
  <c r="Y33" i="74"/>
  <c r="X33" i="74"/>
  <c r="W33" i="74"/>
  <c r="V33" i="74"/>
  <c r="U33" i="74"/>
  <c r="T33" i="74"/>
  <c r="S33" i="74"/>
  <c r="R33" i="74"/>
  <c r="Q33" i="74"/>
  <c r="P33" i="74"/>
  <c r="N33" i="74"/>
  <c r="M33" i="74"/>
  <c r="L33" i="74"/>
  <c r="K33" i="74"/>
  <c r="J33" i="74"/>
  <c r="I33" i="74"/>
  <c r="H33" i="74"/>
  <c r="G33" i="74"/>
  <c r="F33" i="74"/>
  <c r="E33" i="74"/>
  <c r="D33" i="74"/>
  <c r="AH32" i="74"/>
  <c r="AG32" i="74"/>
  <c r="AF32" i="74"/>
  <c r="AD32" i="74"/>
  <c r="AC32" i="74"/>
  <c r="AB32" i="74"/>
  <c r="Z32" i="74"/>
  <c r="Y32" i="74"/>
  <c r="X32" i="74"/>
  <c r="V32" i="74"/>
  <c r="U32" i="74"/>
  <c r="T32" i="74"/>
  <c r="R32" i="74"/>
  <c r="Q32" i="74"/>
  <c r="P32" i="74"/>
  <c r="N32" i="74"/>
  <c r="M32" i="74"/>
  <c r="L32" i="74"/>
  <c r="K32" i="74"/>
  <c r="J32" i="74"/>
  <c r="I32" i="74"/>
  <c r="H32" i="74"/>
  <c r="G32" i="74"/>
  <c r="F32" i="74"/>
  <c r="E32" i="74"/>
  <c r="D32" i="74"/>
  <c r="AE31" i="74"/>
  <c r="AA31" i="74"/>
  <c r="W31" i="74"/>
  <c r="S31" i="74"/>
  <c r="O31" i="74"/>
  <c r="K31" i="74"/>
  <c r="G31" i="74"/>
  <c r="C31" i="74"/>
  <c r="AE30" i="74"/>
  <c r="AA30" i="74"/>
  <c r="W30" i="74"/>
  <c r="S30" i="74"/>
  <c r="O30" i="74"/>
  <c r="K30" i="74"/>
  <c r="G30" i="74"/>
  <c r="C30" i="74"/>
  <c r="AE29" i="74"/>
  <c r="AA29" i="74"/>
  <c r="W29" i="74"/>
  <c r="S29" i="74"/>
  <c r="O29" i="74"/>
  <c r="K29" i="74"/>
  <c r="G29" i="74"/>
  <c r="C29" i="74"/>
  <c r="AE28" i="74"/>
  <c r="AE33" i="74" s="1"/>
  <c r="AA28" i="74"/>
  <c r="AA33" i="74" s="1"/>
  <c r="W28" i="74"/>
  <c r="S28" i="74"/>
  <c r="O28" i="74"/>
  <c r="O33" i="74" s="1"/>
  <c r="K28" i="74"/>
  <c r="G28" i="74"/>
  <c r="C28" i="74"/>
  <c r="C33" i="74" s="1"/>
  <c r="AE27" i="74"/>
  <c r="AA27" i="74"/>
  <c r="W27" i="74"/>
  <c r="S27" i="74"/>
  <c r="O27" i="74"/>
  <c r="K27" i="74"/>
  <c r="G27" i="74"/>
  <c r="C27" i="74"/>
  <c r="AE26" i="74"/>
  <c r="AA26" i="74"/>
  <c r="W26" i="74"/>
  <c r="S26" i="74"/>
  <c r="O26" i="74"/>
  <c r="K26" i="74"/>
  <c r="G26" i="74"/>
  <c r="C26" i="74"/>
  <c r="AE25" i="74"/>
  <c r="AA25" i="74"/>
  <c r="W25" i="74"/>
  <c r="S25" i="74"/>
  <c r="O25" i="74"/>
  <c r="K25" i="74"/>
  <c r="G25" i="74"/>
  <c r="C25" i="74"/>
  <c r="AE24" i="74"/>
  <c r="AA24" i="74"/>
  <c r="W24" i="74"/>
  <c r="S24" i="74"/>
  <c r="O24" i="74"/>
  <c r="K24" i="74"/>
  <c r="G24" i="74"/>
  <c r="C24" i="74"/>
  <c r="AE23" i="74"/>
  <c r="AA23" i="74"/>
  <c r="W23" i="74"/>
  <c r="S23" i="74"/>
  <c r="O23" i="74"/>
  <c r="K23" i="74"/>
  <c r="G23" i="74"/>
  <c r="C23" i="74"/>
  <c r="AE22" i="74"/>
  <c r="AA22" i="74"/>
  <c r="W22" i="74"/>
  <c r="S22" i="74"/>
  <c r="O22" i="74"/>
  <c r="K22" i="74"/>
  <c r="G22" i="74"/>
  <c r="C22" i="74"/>
  <c r="AE21" i="74"/>
  <c r="AA21" i="74"/>
  <c r="W21" i="74"/>
  <c r="S21" i="74"/>
  <c r="O21" i="74"/>
  <c r="K21" i="74"/>
  <c r="G21" i="74"/>
  <c r="C21" i="74"/>
  <c r="AE20" i="74"/>
  <c r="AA20" i="74"/>
  <c r="W20" i="74"/>
  <c r="S20" i="74"/>
  <c r="O20" i="74"/>
  <c r="K20" i="74"/>
  <c r="G20" i="74"/>
  <c r="C20" i="74"/>
  <c r="AE19" i="74"/>
  <c r="AA19" i="74"/>
  <c r="W19" i="74"/>
  <c r="S19" i="74"/>
  <c r="O19" i="74"/>
  <c r="K19" i="74"/>
  <c r="G19" i="74"/>
  <c r="C19" i="74"/>
  <c r="AE18" i="74"/>
  <c r="AA18" i="74"/>
  <c r="W18" i="74"/>
  <c r="S18" i="74"/>
  <c r="O18" i="74"/>
  <c r="K18" i="74"/>
  <c r="G18" i="74"/>
  <c r="C18" i="74"/>
  <c r="AE17" i="74"/>
  <c r="AA17" i="74"/>
  <c r="W17" i="74"/>
  <c r="S17" i="74"/>
  <c r="O17" i="74"/>
  <c r="K17" i="74"/>
  <c r="G17" i="74"/>
  <c r="C17" i="74"/>
  <c r="AE16" i="74"/>
  <c r="AA16" i="74"/>
  <c r="W16" i="74"/>
  <c r="S16" i="74"/>
  <c r="O16" i="74"/>
  <c r="K16" i="74"/>
  <c r="G16" i="74"/>
  <c r="C16" i="74"/>
  <c r="AE15" i="74"/>
  <c r="AA15" i="74"/>
  <c r="W15" i="74"/>
  <c r="S15" i="74"/>
  <c r="O15" i="74"/>
  <c r="K15" i="74"/>
  <c r="G15" i="74"/>
  <c r="C15" i="74"/>
  <c r="AE14" i="74"/>
  <c r="AA14" i="74"/>
  <c r="W14" i="74"/>
  <c r="S14" i="74"/>
  <c r="O14" i="74"/>
  <c r="K14" i="74"/>
  <c r="G14" i="74"/>
  <c r="C14" i="74"/>
  <c r="AE13" i="74"/>
  <c r="AA13" i="74"/>
  <c r="W13" i="74"/>
  <c r="S13" i="74"/>
  <c r="O13" i="74"/>
  <c r="K13" i="74"/>
  <c r="G13" i="74"/>
  <c r="C13" i="74"/>
  <c r="AE12" i="74"/>
  <c r="AA12" i="74"/>
  <c r="W12" i="74"/>
  <c r="S12" i="74"/>
  <c r="O12" i="74"/>
  <c r="K12" i="74"/>
  <c r="G12" i="74"/>
  <c r="C12" i="74"/>
  <c r="AE11" i="74"/>
  <c r="AA11" i="74"/>
  <c r="W11" i="74"/>
  <c r="S11" i="74"/>
  <c r="O11" i="74"/>
  <c r="K11" i="74"/>
  <c r="G11" i="74"/>
  <c r="C11" i="74"/>
  <c r="AE10" i="74"/>
  <c r="AA10" i="74"/>
  <c r="W10" i="74"/>
  <c r="S10" i="74"/>
  <c r="O10" i="74"/>
  <c r="K10" i="74"/>
  <c r="G10" i="74"/>
  <c r="C10" i="74"/>
  <c r="AE9" i="74"/>
  <c r="AE32" i="74" s="1"/>
  <c r="AE8" i="74" s="1"/>
  <c r="AA9" i="74"/>
  <c r="AA32" i="74" s="1"/>
  <c r="AA8" i="74" s="1"/>
  <c r="W9" i="74"/>
  <c r="W32" i="74" s="1"/>
  <c r="W8" i="74" s="1"/>
  <c r="S9" i="74"/>
  <c r="S32" i="74" s="1"/>
  <c r="S8" i="74" s="1"/>
  <c r="O9" i="74"/>
  <c r="O32" i="74" s="1"/>
  <c r="O8" i="74" s="1"/>
  <c r="K9" i="74"/>
  <c r="G9" i="74"/>
  <c r="C9" i="74"/>
  <c r="C32" i="74" s="1"/>
  <c r="C8" i="74" s="1"/>
  <c r="AH8" i="74"/>
  <c r="AG8" i="74"/>
  <c r="AF8" i="74"/>
  <c r="AD8" i="74"/>
  <c r="AC8" i="74"/>
  <c r="AB8" i="74"/>
  <c r="Z8" i="74"/>
  <c r="Y8" i="74"/>
  <c r="X8" i="74"/>
  <c r="V8" i="74"/>
  <c r="U8" i="74"/>
  <c r="T8" i="74"/>
  <c r="R8" i="74"/>
  <c r="Q8" i="74"/>
  <c r="P8" i="74"/>
  <c r="N8" i="74"/>
  <c r="M8" i="74"/>
  <c r="L8" i="74"/>
  <c r="K8" i="74"/>
  <c r="J8" i="74"/>
  <c r="I8" i="74"/>
  <c r="H8" i="74"/>
  <c r="G8" i="74"/>
  <c r="F8" i="74"/>
  <c r="E8" i="74"/>
  <c r="D8" i="74"/>
  <c r="P43" i="12" l="1"/>
  <c r="P30" i="12" l="1"/>
  <c r="P29" i="12"/>
  <c r="P39" i="12" l="1"/>
  <c r="P31" i="12"/>
  <c r="P28" i="12"/>
  <c r="P49" i="12" l="1"/>
  <c r="P46" i="12"/>
  <c r="P19" i="12" l="1"/>
  <c r="P13" i="12"/>
  <c r="P6" i="12"/>
  <c r="P10" i="12" s="1"/>
  <c r="F13" i="12" l="1"/>
  <c r="G13" i="12" l="1"/>
  <c r="H13" i="12"/>
  <c r="I13" i="12"/>
  <c r="J13" i="12"/>
  <c r="K13" i="12"/>
  <c r="L13" i="12"/>
  <c r="M13" i="12"/>
  <c r="N13" i="12"/>
  <c r="O13" i="12"/>
  <c r="E31" i="24" l="1"/>
  <c r="F31" i="24"/>
  <c r="G31" i="24"/>
  <c r="H31" i="24"/>
  <c r="I31" i="24"/>
  <c r="J31" i="24"/>
  <c r="K31" i="24"/>
  <c r="K32" i="24" s="1"/>
  <c r="L31" i="24"/>
  <c r="M31" i="24"/>
  <c r="N31" i="24"/>
  <c r="N32" i="24" s="1"/>
  <c r="O31" i="24"/>
  <c r="P31" i="24"/>
  <c r="P32" i="24" s="1"/>
  <c r="Q31" i="24"/>
  <c r="R31" i="24"/>
  <c r="S31" i="24"/>
  <c r="S32" i="24" s="1"/>
  <c r="T31" i="24"/>
  <c r="U31" i="24"/>
  <c r="V31" i="24"/>
  <c r="W31" i="24"/>
  <c r="X31" i="24"/>
  <c r="E32" i="24"/>
  <c r="F32" i="24"/>
  <c r="H32" i="24"/>
  <c r="M32" i="24"/>
  <c r="U32" i="24"/>
  <c r="V32" i="24"/>
  <c r="X32" i="24"/>
  <c r="C31" i="24"/>
  <c r="D31" i="24"/>
  <c r="L32" i="24" l="1"/>
  <c r="T32" i="24"/>
  <c r="W32" i="24"/>
  <c r="O32" i="24"/>
  <c r="G32" i="24"/>
  <c r="R32" i="24"/>
  <c r="J32" i="24"/>
  <c r="Q32" i="24"/>
  <c r="I32" i="24"/>
  <c r="D32" i="24"/>
  <c r="C32" i="24"/>
  <c r="A1" i="72" l="1"/>
  <c r="A1" i="14" s="1"/>
  <c r="A1" i="18" s="1"/>
  <c r="A1" i="19" s="1"/>
  <c r="A1" i="76" l="1"/>
  <c r="O30" i="12"/>
  <c r="O29" i="12"/>
  <c r="O28" i="12"/>
  <c r="O19" i="12"/>
  <c r="O31" i="12" l="1"/>
  <c r="O6" i="12"/>
  <c r="O10" i="12" s="1"/>
  <c r="O33" i="12"/>
  <c r="O36" i="12"/>
  <c r="O39" i="12"/>
  <c r="O43" i="12"/>
  <c r="O46" i="12"/>
  <c r="O49" i="12"/>
  <c r="N6" i="12" l="1"/>
  <c r="N10" i="12" s="1"/>
  <c r="N31" i="12"/>
  <c r="N33" i="12"/>
  <c r="N36" i="12"/>
  <c r="N39" i="12"/>
  <c r="N43" i="12"/>
  <c r="N46" i="12"/>
  <c r="N49" i="12"/>
  <c r="BN20" i="38" l="1"/>
  <c r="M6" i="12" l="1"/>
  <c r="M10" i="12" s="1"/>
  <c r="M19" i="12"/>
  <c r="M28" i="12"/>
  <c r="M31" i="12"/>
  <c r="M33" i="12"/>
  <c r="M36" i="12"/>
  <c r="M39" i="12"/>
  <c r="M43" i="12"/>
  <c r="M46" i="12"/>
  <c r="M49" i="12"/>
  <c r="AV8" i="29" l="1"/>
  <c r="AT8" i="29"/>
  <c r="AR8" i="29"/>
  <c r="AP8" i="29"/>
  <c r="AN8" i="29"/>
  <c r="AL8" i="29"/>
  <c r="AJ8" i="29"/>
  <c r="AH8" i="29"/>
  <c r="AF8" i="29"/>
  <c r="AD8" i="29"/>
  <c r="AB8" i="29"/>
  <c r="H8" i="29"/>
  <c r="I8" i="29"/>
  <c r="J8" i="29"/>
  <c r="K8" i="29"/>
  <c r="L8" i="29"/>
  <c r="M8" i="29"/>
  <c r="N8" i="29"/>
  <c r="O8" i="29"/>
  <c r="P8" i="29"/>
  <c r="G8" i="29"/>
  <c r="L36" i="12" l="1"/>
  <c r="L33" i="12"/>
  <c r="L6" i="12"/>
  <c r="L10" i="12" s="1"/>
  <c r="L19" i="12"/>
  <c r="L28" i="12"/>
  <c r="L31" i="12"/>
  <c r="L39" i="12"/>
  <c r="L43" i="12"/>
  <c r="L46" i="12"/>
  <c r="L49" i="12"/>
  <c r="K6" i="12" l="1"/>
  <c r="K10" i="12" s="1"/>
  <c r="K19" i="12"/>
  <c r="K28" i="12"/>
  <c r="K31" i="12"/>
  <c r="K32" i="12"/>
  <c r="K36" i="12" s="1"/>
  <c r="K39" i="12"/>
  <c r="K43" i="12"/>
  <c r="K46" i="12"/>
  <c r="K49" i="12"/>
  <c r="J36" i="12" l="1"/>
  <c r="J6" i="12"/>
  <c r="J10" i="12" s="1"/>
  <c r="J19" i="12"/>
  <c r="J28" i="12"/>
  <c r="J31" i="12"/>
  <c r="J32" i="12"/>
  <c r="J39" i="12"/>
  <c r="J43" i="12"/>
  <c r="J46" i="12"/>
  <c r="J49" i="12"/>
  <c r="A1" i="16" l="1"/>
  <c r="A1" i="20" s="1"/>
  <c r="A1" i="22" s="1"/>
  <c r="A1" i="23" s="1"/>
  <c r="A1" i="24" s="1"/>
  <c r="A1" i="27" s="1"/>
  <c r="A1" i="28" l="1"/>
  <c r="A1" i="29" l="1"/>
  <c r="AA1" i="29" s="1"/>
  <c r="A1" i="38"/>
  <c r="AI1" i="38" s="1"/>
  <c r="Y1" i="28"/>
  <c r="BC8" i="29" l="1"/>
  <c r="BB8" i="29"/>
  <c r="BA8" i="29"/>
  <c r="AZ8" i="29"/>
  <c r="AY8" i="29"/>
  <c r="AX8" i="29"/>
  <c r="AW8" i="29"/>
  <c r="AU8" i="29"/>
  <c r="AS8" i="29"/>
  <c r="AQ8" i="29"/>
  <c r="AO8" i="29"/>
  <c r="AM8" i="29"/>
  <c r="AK8" i="29"/>
  <c r="AI8" i="29"/>
  <c r="AG8" i="29"/>
  <c r="AE8" i="29"/>
  <c r="AC8" i="29"/>
  <c r="D8" i="29"/>
  <c r="E8" i="29"/>
  <c r="F8" i="29"/>
  <c r="Q8" i="29"/>
  <c r="R8" i="29"/>
  <c r="S8" i="29"/>
  <c r="T8" i="29"/>
  <c r="U8" i="29"/>
  <c r="V8" i="29"/>
  <c r="W8" i="29"/>
  <c r="X8" i="29"/>
  <c r="Y8" i="29"/>
  <c r="Z8" i="29"/>
  <c r="C8" i="29" l="1"/>
  <c r="BB6" i="28"/>
  <c r="BA6" i="28"/>
  <c r="AZ6" i="28"/>
  <c r="AY6" i="28"/>
  <c r="AX6" i="28"/>
  <c r="AW6" i="28"/>
  <c r="AV6" i="28"/>
  <c r="AU6" i="28"/>
  <c r="AT6" i="28"/>
  <c r="AS6" i="28"/>
  <c r="AR6" i="28"/>
  <c r="AQ6" i="28"/>
  <c r="AP6" i="28"/>
  <c r="AO6" i="28"/>
  <c r="AN6" i="28"/>
  <c r="AM6" i="28"/>
  <c r="AL6" i="28"/>
  <c r="AK6" i="28"/>
  <c r="AJ6" i="28"/>
  <c r="AI6" i="28"/>
  <c r="AH6" i="28"/>
  <c r="AG6" i="28"/>
  <c r="AF6" i="28"/>
  <c r="AE6" i="28"/>
  <c r="AD6" i="28"/>
  <c r="AC6" i="28"/>
  <c r="AB6" i="28"/>
  <c r="AA6" i="28"/>
  <c r="E6" i="28"/>
  <c r="F6" i="28"/>
  <c r="G6" i="28"/>
  <c r="H6" i="28"/>
  <c r="I6" i="28"/>
  <c r="J6" i="28"/>
  <c r="M6" i="28"/>
  <c r="N6" i="28"/>
  <c r="O6" i="28"/>
  <c r="P6" i="28"/>
  <c r="Q6" i="28"/>
  <c r="R6" i="28"/>
  <c r="S6" i="28"/>
  <c r="T6" i="28"/>
  <c r="U6" i="28"/>
  <c r="V6" i="28"/>
  <c r="W6" i="28"/>
  <c r="X6" i="28"/>
  <c r="I6" i="12" l="1"/>
  <c r="I10" i="12" s="1"/>
  <c r="I19" i="12"/>
  <c r="I28" i="12"/>
  <c r="I31" i="12"/>
  <c r="I32" i="12"/>
  <c r="I36" i="12" s="1"/>
  <c r="I39" i="12"/>
  <c r="I43" i="12"/>
  <c r="I46" i="12"/>
  <c r="I49" i="12"/>
  <c r="BL6" i="38"/>
  <c r="BK6" i="38"/>
  <c r="BJ6" i="38"/>
  <c r="BI6" i="38"/>
  <c r="BH6" i="38"/>
  <c r="BG6" i="38"/>
  <c r="BF6" i="38"/>
  <c r="BE6" i="38"/>
  <c r="BD6" i="38"/>
  <c r="BC6" i="38"/>
  <c r="BB6" i="38"/>
  <c r="BA6" i="38"/>
  <c r="AZ6" i="38"/>
  <c r="AY6" i="38"/>
  <c r="AX6" i="38"/>
  <c r="AW6" i="38"/>
  <c r="AV6" i="38"/>
  <c r="AU6" i="38"/>
  <c r="AT6" i="38"/>
  <c r="AS6" i="38"/>
  <c r="AR6" i="38"/>
  <c r="AQ6" i="38"/>
  <c r="AP6" i="38"/>
  <c r="AO6" i="38"/>
  <c r="AN6" i="38"/>
  <c r="AM6" i="38"/>
  <c r="AL6" i="38"/>
  <c r="AK6" i="38"/>
  <c r="D6" i="38"/>
  <c r="E6" i="38"/>
  <c r="F6" i="38"/>
  <c r="G6" i="38"/>
  <c r="H6" i="38"/>
  <c r="I6" i="38"/>
  <c r="J6" i="38"/>
  <c r="K6" i="38"/>
  <c r="L6" i="38"/>
  <c r="M6" i="38"/>
  <c r="N6" i="38"/>
  <c r="O6" i="38"/>
  <c r="P6" i="38"/>
  <c r="Q6" i="38"/>
  <c r="R6" i="38"/>
  <c r="S6" i="38"/>
  <c r="T6" i="38"/>
  <c r="U6" i="38"/>
  <c r="V6" i="38"/>
  <c r="W6" i="38"/>
  <c r="X6" i="38"/>
  <c r="Y6" i="38"/>
  <c r="Z6" i="38"/>
  <c r="AA6" i="38"/>
  <c r="AB6" i="38"/>
  <c r="AC6" i="38"/>
  <c r="AD6" i="38"/>
  <c r="AE6" i="38"/>
  <c r="AF6" i="38"/>
  <c r="AG6" i="38"/>
  <c r="AH6" i="38"/>
  <c r="C6" i="38"/>
  <c r="BM29" i="38"/>
  <c r="BN29" i="38"/>
  <c r="C29" i="28"/>
  <c r="D29" i="28"/>
  <c r="C43" i="12"/>
  <c r="D43" i="12"/>
  <c r="E43" i="12"/>
  <c r="F43" i="12"/>
  <c r="G43" i="12"/>
  <c r="H43" i="12"/>
  <c r="C49" i="12"/>
  <c r="D49" i="12"/>
  <c r="E49" i="12"/>
  <c r="F49" i="12"/>
  <c r="G49" i="12"/>
  <c r="H49" i="12"/>
  <c r="C46" i="12"/>
  <c r="D46" i="12"/>
  <c r="E46" i="12"/>
  <c r="F46" i="12"/>
  <c r="G46" i="12"/>
  <c r="H46" i="12"/>
  <c r="C39" i="12"/>
  <c r="D39" i="12"/>
  <c r="E39" i="12"/>
  <c r="F39" i="12"/>
  <c r="G39" i="12"/>
  <c r="H39" i="12"/>
  <c r="C36" i="12"/>
  <c r="D36" i="12"/>
  <c r="H35" i="12"/>
  <c r="G35" i="12"/>
  <c r="F35" i="12"/>
  <c r="E35" i="12"/>
  <c r="F32" i="12"/>
  <c r="G32" i="12"/>
  <c r="H32" i="12"/>
  <c r="E32" i="12"/>
  <c r="BM7" i="38"/>
  <c r="BN7" i="38"/>
  <c r="BM8" i="38"/>
  <c r="BN8" i="38"/>
  <c r="BM9" i="38"/>
  <c r="BN9" i="38"/>
  <c r="BM10" i="38"/>
  <c r="BN10" i="38"/>
  <c r="BM11" i="38"/>
  <c r="BN11" i="38"/>
  <c r="BM12" i="38"/>
  <c r="BN12" i="38"/>
  <c r="BM13" i="38"/>
  <c r="BN13" i="38"/>
  <c r="BM14" i="38"/>
  <c r="BN14" i="38"/>
  <c r="BM15" i="38"/>
  <c r="BN15" i="38"/>
  <c r="BM16" i="38"/>
  <c r="BN16" i="38"/>
  <c r="BM17" i="38"/>
  <c r="BN17" i="38"/>
  <c r="BM18" i="38"/>
  <c r="BN18" i="38"/>
  <c r="BM19" i="38"/>
  <c r="BN19" i="38"/>
  <c r="BM20" i="38"/>
  <c r="BM21" i="38"/>
  <c r="BN21" i="38"/>
  <c r="BM22" i="38"/>
  <c r="BN22" i="38"/>
  <c r="BM23" i="38"/>
  <c r="BN23" i="38"/>
  <c r="BM24" i="38"/>
  <c r="BN24" i="38"/>
  <c r="BM25" i="38"/>
  <c r="BN25" i="38"/>
  <c r="BM26" i="38"/>
  <c r="BN26" i="38"/>
  <c r="BM27" i="38"/>
  <c r="BN27" i="38"/>
  <c r="BM28" i="38"/>
  <c r="BN28" i="38"/>
  <c r="A10" i="29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C7" i="28"/>
  <c r="C8" i="28"/>
  <c r="D8" i="28"/>
  <c r="C9" i="28"/>
  <c r="D9" i="28"/>
  <c r="C10" i="28"/>
  <c r="D10" i="28"/>
  <c r="C11" i="28"/>
  <c r="D11" i="28"/>
  <c r="C12" i="28"/>
  <c r="D12" i="28"/>
  <c r="C13" i="28"/>
  <c r="D13" i="28"/>
  <c r="C14" i="28"/>
  <c r="D14" i="28"/>
  <c r="C15" i="28"/>
  <c r="D15" i="28"/>
  <c r="C16" i="28"/>
  <c r="D16" i="28"/>
  <c r="C17" i="28"/>
  <c r="D17" i="28"/>
  <c r="C18" i="28"/>
  <c r="D18" i="28"/>
  <c r="C19" i="28"/>
  <c r="D19" i="28"/>
  <c r="C20" i="28"/>
  <c r="D20" i="28"/>
  <c r="C21" i="28"/>
  <c r="D21" i="28"/>
  <c r="C22" i="28"/>
  <c r="D22" i="28"/>
  <c r="C23" i="28"/>
  <c r="D23" i="28"/>
  <c r="C24" i="28"/>
  <c r="D24" i="28"/>
  <c r="C25" i="28"/>
  <c r="D25" i="28"/>
  <c r="C26" i="28"/>
  <c r="D26" i="28"/>
  <c r="C27" i="28"/>
  <c r="D27" i="28"/>
  <c r="C28" i="28"/>
  <c r="D28" i="28"/>
  <c r="C6" i="12"/>
  <c r="D6" i="12"/>
  <c r="E6" i="12"/>
  <c r="F6" i="12"/>
  <c r="G6" i="12"/>
  <c r="G10" i="12" s="1"/>
  <c r="H6" i="12"/>
  <c r="C19" i="12"/>
  <c r="D19" i="12"/>
  <c r="E19" i="12"/>
  <c r="F19" i="12"/>
  <c r="G19" i="12"/>
  <c r="H19" i="12"/>
  <c r="C26" i="12"/>
  <c r="D26" i="12"/>
  <c r="C27" i="12"/>
  <c r="D27" i="12"/>
  <c r="E28" i="12"/>
  <c r="F28" i="12"/>
  <c r="G28" i="12"/>
  <c r="H28" i="12"/>
  <c r="C31" i="12"/>
  <c r="D31" i="12"/>
  <c r="E31" i="12"/>
  <c r="F31" i="12"/>
  <c r="G31" i="12"/>
  <c r="H31" i="12"/>
  <c r="C28" i="12" l="1"/>
  <c r="F36" i="12"/>
  <c r="D28" i="12"/>
  <c r="H36" i="12"/>
  <c r="G36" i="12"/>
  <c r="E36" i="12"/>
  <c r="C6" i="28"/>
  <c r="BN6" i="38"/>
  <c r="BM6" i="38"/>
  <c r="L6" i="28"/>
  <c r="D7" i="28"/>
  <c r="D6" i="28" s="1"/>
  <c r="K6" i="28"/>
</calcChain>
</file>

<file path=xl/sharedStrings.xml><?xml version="1.0" encoding="utf-8"?>
<sst xmlns="http://schemas.openxmlformats.org/spreadsheetml/2006/main" count="3819" uniqueCount="1233">
  <si>
    <t>Үзүүлэлт</t>
  </si>
  <si>
    <t>2005-2006</t>
  </si>
  <si>
    <t>2006-2007</t>
  </si>
  <si>
    <t>2007-2008</t>
  </si>
  <si>
    <t>2008-2009</t>
  </si>
  <si>
    <t>2009-2010</t>
  </si>
  <si>
    <t>2010-2011</t>
  </si>
  <si>
    <t>Үүнээс: эмэгтэй</t>
  </si>
  <si>
    <t>Д/д</t>
  </si>
  <si>
    <t>Аймаг, нийслэл</t>
  </si>
  <si>
    <t>Үүнээс:</t>
  </si>
  <si>
    <t>Үндсэн багшийн тоо</t>
  </si>
  <si>
    <t>БАРУУН БҮС</t>
  </si>
  <si>
    <t>ХАНГАЙН БҮС</t>
  </si>
  <si>
    <t>ТӨВИЙН БҮС</t>
  </si>
  <si>
    <t>ЗҮҮН БҮС</t>
  </si>
  <si>
    <t>БҮГД</t>
  </si>
  <si>
    <t xml:space="preserve">Үүнээс: </t>
  </si>
  <si>
    <t>Бага</t>
  </si>
  <si>
    <t>Дунд</t>
  </si>
  <si>
    <t>Ахлах</t>
  </si>
  <si>
    <t>Үүнээс</t>
  </si>
  <si>
    <t>Бүгд</t>
  </si>
  <si>
    <t>Эм</t>
  </si>
  <si>
    <t>Малчдын хүүхэд</t>
  </si>
  <si>
    <t>Байршил</t>
  </si>
  <si>
    <t>Арга зүйч</t>
  </si>
  <si>
    <t>Үндсэн багш</t>
  </si>
  <si>
    <t>Булган</t>
  </si>
  <si>
    <t>Орхон</t>
  </si>
  <si>
    <t>Сэлэнгэ</t>
  </si>
  <si>
    <t>Хөвсгөл</t>
  </si>
  <si>
    <t>Сүхбаатар</t>
  </si>
  <si>
    <t>Завхан</t>
  </si>
  <si>
    <t>Өмнөговь</t>
  </si>
  <si>
    <t>Ховд</t>
  </si>
  <si>
    <t>Улаанбаатар</t>
  </si>
  <si>
    <t>№</t>
  </si>
  <si>
    <t>Архангай</t>
  </si>
  <si>
    <t>Баян-Өлгий</t>
  </si>
  <si>
    <t>Баянхонгор</t>
  </si>
  <si>
    <t>Говь-Алтай</t>
  </si>
  <si>
    <t>Дорноговь</t>
  </si>
  <si>
    <t>Дорнод</t>
  </si>
  <si>
    <t>Дундговь</t>
  </si>
  <si>
    <t>Өвөрхангай</t>
  </si>
  <si>
    <t>Төв</t>
  </si>
  <si>
    <t>Увс</t>
  </si>
  <si>
    <t>Хэнтий</t>
  </si>
  <si>
    <t>Дархан-Уул</t>
  </si>
  <si>
    <t>Говьсүмбэр</t>
  </si>
  <si>
    <t>2.  БАГА ДУНД БОЛОВСРОЛ</t>
  </si>
  <si>
    <t>Хөгжим бүжиг</t>
  </si>
  <si>
    <t>Аймаг</t>
  </si>
  <si>
    <t>Бага боловсрол</t>
  </si>
  <si>
    <t>Суурь боловсрол</t>
  </si>
  <si>
    <t>Бүрэн дунд боловсрол</t>
  </si>
  <si>
    <t>Бага анги</t>
  </si>
  <si>
    <t>Дунд анги</t>
  </si>
  <si>
    <t>Ахлах анги</t>
  </si>
  <si>
    <t>Математик</t>
  </si>
  <si>
    <t>Суралцагчид</t>
  </si>
  <si>
    <t>I-V анги</t>
  </si>
  <si>
    <t>VI-IX анги</t>
  </si>
  <si>
    <t>X-XII анги</t>
  </si>
  <si>
    <t>Үүнээс: III ээлжинд</t>
  </si>
  <si>
    <t>Бүлгийн тоо</t>
  </si>
  <si>
    <t>Бүлэг дүүргэлт</t>
  </si>
  <si>
    <t>Хот</t>
  </si>
  <si>
    <t>Хөдөө</t>
  </si>
  <si>
    <t>Бүлэг</t>
  </si>
  <si>
    <t>Сургууль</t>
  </si>
  <si>
    <t>Тайлбар: Үндсэн багшийн тоонд албан бус боловсролын багш ороогүй болно.</t>
  </si>
  <si>
    <t>I</t>
  </si>
  <si>
    <t>II</t>
  </si>
  <si>
    <t>III</t>
  </si>
  <si>
    <t>IV</t>
  </si>
  <si>
    <t>V</t>
  </si>
  <si>
    <t>XII</t>
  </si>
  <si>
    <t>Хөгжлийн бэрхшээлтэй суралцагчид</t>
  </si>
  <si>
    <t>Д/Д</t>
  </si>
  <si>
    <t>30-39</t>
  </si>
  <si>
    <t>40-49</t>
  </si>
  <si>
    <t>50-59</t>
  </si>
  <si>
    <t>Суралцагчдын тоо</t>
  </si>
  <si>
    <t>Үүнээс:Эмэгтэй</t>
  </si>
  <si>
    <t>Нийт бүлгийн тоо</t>
  </si>
  <si>
    <t xml:space="preserve">    Үүнээс: III ээлжинд хичээллэдэг</t>
  </si>
  <si>
    <t>Гадаадын харьяат</t>
  </si>
  <si>
    <t>Бүтэн өнчин</t>
  </si>
  <si>
    <t>Анги</t>
  </si>
  <si>
    <t>Нийт суралцагчдаас</t>
  </si>
  <si>
    <t>I анги</t>
  </si>
  <si>
    <t>II анги</t>
  </si>
  <si>
    <t xml:space="preserve">III анги </t>
  </si>
  <si>
    <t>VII анги</t>
  </si>
  <si>
    <t>VIII анги</t>
  </si>
  <si>
    <t>IX анги</t>
  </si>
  <si>
    <t>X анги</t>
  </si>
  <si>
    <t>XI анги</t>
  </si>
  <si>
    <t>XII анги</t>
  </si>
  <si>
    <t>5  настай</t>
  </si>
  <si>
    <t>6 настай</t>
  </si>
  <si>
    <t>7  настай</t>
  </si>
  <si>
    <t>8  настай</t>
  </si>
  <si>
    <t>9  настай</t>
  </si>
  <si>
    <t>10  настай</t>
  </si>
  <si>
    <t>11  настай</t>
  </si>
  <si>
    <t>12 настай</t>
  </si>
  <si>
    <t>13 настай</t>
  </si>
  <si>
    <t>14 настай</t>
  </si>
  <si>
    <t>15 настай</t>
  </si>
  <si>
    <t>16 настай</t>
  </si>
  <si>
    <t>17 настай</t>
  </si>
  <si>
    <t>18 настай</t>
  </si>
  <si>
    <t>III анги</t>
  </si>
  <si>
    <t>10 настай</t>
  </si>
  <si>
    <t>I-VI анги</t>
  </si>
  <si>
    <t>10 хүртэл</t>
  </si>
  <si>
    <t>эм</t>
  </si>
  <si>
    <t>Дотуур байрны тоо</t>
  </si>
  <si>
    <t>Стандартын</t>
  </si>
  <si>
    <t>Стандартын бус</t>
  </si>
  <si>
    <t>Хүчин чадал /ороор/</t>
  </si>
  <si>
    <t>Эмэгтэй</t>
  </si>
  <si>
    <t>Захирал, дэд, гүйцэтгэх захирал</t>
  </si>
  <si>
    <t>Сургалтын менежер</t>
  </si>
  <si>
    <t>Нийгмийн ажилтан</t>
  </si>
  <si>
    <t>Цагийн багш</t>
  </si>
  <si>
    <t>Хичээлийн зохицуулагч</t>
  </si>
  <si>
    <t>Хичээлийн туслах ажилтан</t>
  </si>
  <si>
    <t>Байрын багш</t>
  </si>
  <si>
    <t>Нягтлан бодогч</t>
  </si>
  <si>
    <t>Нярав</t>
  </si>
  <si>
    <t>Бичиг хэрэг</t>
  </si>
  <si>
    <t>Номын санч</t>
  </si>
  <si>
    <t>Эмч</t>
  </si>
  <si>
    <t>Тогооч</t>
  </si>
  <si>
    <t>Сантехникч</t>
  </si>
  <si>
    <t>Цахилгаанчин</t>
  </si>
  <si>
    <t>Мужаан</t>
  </si>
  <si>
    <t>Үйлчлэгч</t>
  </si>
  <si>
    <t>Манаач, жижүүр</t>
  </si>
  <si>
    <t>Уурын зуухны галч</t>
  </si>
  <si>
    <t>Бусад</t>
  </si>
  <si>
    <t>Үндсэн багшийн боловсролын түвшин</t>
  </si>
  <si>
    <t>Үндсэн багшийн насны бүлэг</t>
  </si>
  <si>
    <t>Багшилсан хугацаа</t>
  </si>
  <si>
    <t>Мэргэжлийн зэрэг</t>
  </si>
  <si>
    <t>Өмнөх тайлангийн хугацаанд мэргэжил дээшлүүлсэн</t>
  </si>
  <si>
    <t>Yндсэн багш</t>
  </si>
  <si>
    <t>Үүнээс: мэргэжлийн бус</t>
  </si>
  <si>
    <t>Доктор</t>
  </si>
  <si>
    <t>Магистр</t>
  </si>
  <si>
    <t>Бакалавр</t>
  </si>
  <si>
    <t>Диплом</t>
  </si>
  <si>
    <t>30 хүртэл</t>
  </si>
  <si>
    <t>60 ба, түүнээс дээш</t>
  </si>
  <si>
    <t>Анхны жилдээ</t>
  </si>
  <si>
    <t>25, түүнээс дээш</t>
  </si>
  <si>
    <t>Зөвлөх</t>
  </si>
  <si>
    <t>Тэргүүлэх</t>
  </si>
  <si>
    <t>Орон нутгийн</t>
  </si>
  <si>
    <t>1-5 жил</t>
  </si>
  <si>
    <t>6-10 жил</t>
  </si>
  <si>
    <t>11-15 жил</t>
  </si>
  <si>
    <t>16-20 жил</t>
  </si>
  <si>
    <t>21-25 жил</t>
  </si>
  <si>
    <t>Монгол хэл, уран зохиол</t>
  </si>
  <si>
    <t>Казак хэл</t>
  </si>
  <si>
    <t>Орос хэл</t>
  </si>
  <si>
    <t>Англи хэл</t>
  </si>
  <si>
    <t>Орос-Англи хэл</t>
  </si>
  <si>
    <t>Бусад гадаад хэл</t>
  </si>
  <si>
    <t>Мэдээлэл зүй</t>
  </si>
  <si>
    <t>Математик-мэдээлэл зүй</t>
  </si>
  <si>
    <t>Математик-физик</t>
  </si>
  <si>
    <t>Физик</t>
  </si>
  <si>
    <t>Хими</t>
  </si>
  <si>
    <t>Хими-биологи</t>
  </si>
  <si>
    <t>Биологи</t>
  </si>
  <si>
    <t>Түүх</t>
  </si>
  <si>
    <t>Түүх-нийгэм</t>
  </si>
  <si>
    <t>Нийгэм судлал</t>
  </si>
  <si>
    <t>Түүх-газарзүй</t>
  </si>
  <si>
    <t>Газар зүй</t>
  </si>
  <si>
    <t>Биеийн тамир</t>
  </si>
  <si>
    <t>Зураг төсөл</t>
  </si>
  <si>
    <t>Зураг технологи</t>
  </si>
  <si>
    <t>Технологи</t>
  </si>
  <si>
    <t>Сурган, сэтгэл зүй</t>
  </si>
  <si>
    <t>Согог зүйч</t>
  </si>
  <si>
    <t>Хэл засалч</t>
  </si>
  <si>
    <t>үргэлжлэл</t>
  </si>
  <si>
    <t>Төрийн өмчийн сургууль</t>
  </si>
  <si>
    <t>Нийт суралцагчид</t>
  </si>
  <si>
    <t>эмэгтэй</t>
  </si>
  <si>
    <t>Хувийн</t>
  </si>
  <si>
    <t xml:space="preserve"> </t>
  </si>
  <si>
    <t xml:space="preserve">Бүгд </t>
  </si>
  <si>
    <t>Бусад гэдэгт БНСУ дахь Монгол сургуулийг хамруулав.</t>
  </si>
  <si>
    <t xml:space="preserve">Хувийн </t>
  </si>
  <si>
    <t>Төрийн</t>
  </si>
  <si>
    <t>эрэгтэй</t>
  </si>
  <si>
    <t>Хүйсээр</t>
  </si>
  <si>
    <t>Суралцагч /өдөр/</t>
  </si>
  <si>
    <t>Хувийн сургууль</t>
  </si>
  <si>
    <t>Өмчийн хэлбэр</t>
  </si>
  <si>
    <t>орой</t>
  </si>
  <si>
    <t>эчнээ</t>
  </si>
  <si>
    <t>Суралцагч /орой, эчнээ/</t>
  </si>
  <si>
    <t>Нийт багш, ажиллагчид</t>
  </si>
  <si>
    <t>Хөгжлийн бэрхшээлтэй суралцагч</t>
  </si>
  <si>
    <t>Дотуур байр</t>
  </si>
  <si>
    <t>3 дугаар ээлжинд хичээллэдэг бүлэг</t>
  </si>
  <si>
    <t>19-ээс дээш настай</t>
  </si>
  <si>
    <t>2011-2012</t>
  </si>
  <si>
    <t>Ерөнхий боловсролын сургууль</t>
  </si>
  <si>
    <t xml:space="preserve">Төрийн өмчийн сургуулийн багш </t>
  </si>
  <si>
    <t>Цогцолбор сургууль</t>
  </si>
  <si>
    <t>Төр</t>
  </si>
  <si>
    <t>Бага сургууль</t>
  </si>
  <si>
    <t xml:space="preserve">Дунд сургууль </t>
  </si>
  <si>
    <t xml:space="preserve">Ахлах сургууль </t>
  </si>
  <si>
    <t xml:space="preserve">VIII      </t>
  </si>
  <si>
    <t xml:space="preserve">VIII  анги </t>
  </si>
  <si>
    <t>Дүйцсэн хөтөлбөрөөр суралцагч</t>
  </si>
  <si>
    <t>Дотуур байранд амьдарч буй хүүхэд</t>
  </si>
  <si>
    <t>Төрийн өмчийн            ЕБС-д</t>
  </si>
  <si>
    <t xml:space="preserve">Сургууль /төрийн болон хувийн өмч/ </t>
  </si>
  <si>
    <t>Хувийн өмчийн ЕБС-д</t>
  </si>
  <si>
    <t>Хувь</t>
  </si>
  <si>
    <t>Дотуур байранд сууж байгаа хүүхэд</t>
  </si>
  <si>
    <t>VIII      анги</t>
  </si>
  <si>
    <t xml:space="preserve"> Хот гэдэгт бусад гэсэн үзүүлэлтийг нэмж тооцсон болно.</t>
  </si>
  <si>
    <t xml:space="preserve">Оройгоор </t>
  </si>
  <si>
    <t xml:space="preserve">Эчнээгээр </t>
  </si>
  <si>
    <t>19-ээс дээш</t>
  </si>
  <si>
    <t>Дотуур байранд амьдрах хүсэлт гаргасан хүүхэд</t>
  </si>
  <si>
    <t>Хөгжлийн бэрхшээлийн хэлбэрээр:</t>
  </si>
  <si>
    <t>Харааны</t>
  </si>
  <si>
    <t>Сонсголын</t>
  </si>
  <si>
    <t xml:space="preserve">Хавсарсан хэлбэрийн </t>
  </si>
  <si>
    <t>Насаар</t>
  </si>
  <si>
    <t>12 ба түүнээс дээш</t>
  </si>
  <si>
    <t>2012-2013</t>
  </si>
  <si>
    <r>
      <t xml:space="preserve">Нийт багш </t>
    </r>
    <r>
      <rPr>
        <b/>
        <sz val="8"/>
        <color indexed="8"/>
        <rFont val="Arial"/>
        <family val="2"/>
      </rPr>
      <t>/төрийн, хувийн/</t>
    </r>
  </si>
  <si>
    <t xml:space="preserve">IX              </t>
  </si>
  <si>
    <t xml:space="preserve">IX анги             </t>
  </si>
  <si>
    <t xml:space="preserve">IV анги </t>
  </si>
  <si>
    <t>IV анги</t>
  </si>
  <si>
    <t>2013-2014</t>
  </si>
  <si>
    <t xml:space="preserve">X       </t>
  </si>
  <si>
    <t>VI</t>
  </si>
  <si>
    <t xml:space="preserve">V анги </t>
  </si>
  <si>
    <t xml:space="preserve">VI  анги </t>
  </si>
  <si>
    <t xml:space="preserve">X  анги </t>
  </si>
  <si>
    <t>V анги</t>
  </si>
  <si>
    <t>VI анги</t>
  </si>
  <si>
    <t xml:space="preserve">IX анги  </t>
  </si>
  <si>
    <t>2.1. БАГА, ДУНД БОЛОВСРОЛЫН САЛБАРЫН НЭГДСЭН ҮЗҮҮЛЭЛТ</t>
  </si>
  <si>
    <t>2014-2015</t>
  </si>
  <si>
    <t xml:space="preserve">XI  </t>
  </si>
  <si>
    <t>VII</t>
  </si>
  <si>
    <t>VII  анги</t>
  </si>
  <si>
    <t>Үндэсний</t>
  </si>
  <si>
    <t xml:space="preserve">2.2.  ЕРӨНХИЙ БОЛОВСРОЛЫН СУРГУУЛЬ, БҮЛЭГ, СУРАЛЦАГЧДЫН ТОО (байршил, хэв шинжээр) </t>
  </si>
  <si>
    <t>Байршлаар</t>
  </si>
  <si>
    <t>Хэв шинжээр</t>
  </si>
  <si>
    <t>Хэв шинжтээр</t>
  </si>
  <si>
    <t>Аймгийн төв</t>
  </si>
  <si>
    <t>Сумын төв</t>
  </si>
  <si>
    <t>Баг</t>
  </si>
  <si>
    <t>12 жил</t>
  </si>
  <si>
    <t>9 жил</t>
  </si>
  <si>
    <r>
      <t>2.6. ЕРӨНХИЙ БОЛОВСРОЛЫН СУРГУУЛЬД ӨДРӨӨР СУРАЛЦАГЧИД (аймаг, нийслэл, анги, хүйсээр</t>
    </r>
    <r>
      <rPr>
        <b/>
        <sz val="12"/>
        <rFont val="Arial"/>
        <family val="2"/>
      </rPr>
      <t>)</t>
    </r>
  </si>
  <si>
    <t xml:space="preserve">2.5. СУРАЛЦАГЧИД (үндсэн үзүүлэлт, анги, хүйсээр) </t>
  </si>
  <si>
    <t>2.4. АЙМАГ, НИЙСЛЭЛИЙН ЕРӨНХИЙ БОЛОВСРОЛЫН СУРГУУЛИЙН ҮНДСЭН ҮЗҮҮЛЭЛТҮҮД</t>
  </si>
  <si>
    <t>2.3. ЕРӨНХИЙ БОЛОВСРОЛЫН СУРГУУЛИЙН ЗАРИМ ТООН ҮЗҮҮЛЭЛТ</t>
  </si>
  <si>
    <t>Сургуулийн нэр</t>
  </si>
  <si>
    <t>БҮЛЭГ</t>
  </si>
  <si>
    <t>СУРАЛЦАГЧИД</t>
  </si>
  <si>
    <t>БАГШ</t>
  </si>
  <si>
    <t>¯¿íýýñ: ýìýãòýé</t>
  </si>
  <si>
    <t>Төрийн өмч</t>
  </si>
  <si>
    <t>Хувийн өмч</t>
  </si>
  <si>
    <t>Баян-өлгий</t>
  </si>
  <si>
    <t>Говь-алтай</t>
  </si>
  <si>
    <t xml:space="preserve">Сэлэнгэ </t>
  </si>
  <si>
    <t>Дархан-уул</t>
  </si>
  <si>
    <t>С</t>
  </si>
  <si>
    <t>А</t>
  </si>
  <si>
    <t>Б</t>
  </si>
  <si>
    <t>2015-2016</t>
  </si>
  <si>
    <t>2.7.   ЕРӨНХИЙ БОЛОВСРОЛЫН СУРГУУЛИЙН БАГШ, СУРАЛЦАГЧИД, БҮЛГИЙН ТОО (сургуулиар)</t>
  </si>
  <si>
    <t>Хэв шинж</t>
  </si>
  <si>
    <t>Алслагдсан байдал /Аймгийн төвөөс/</t>
  </si>
  <si>
    <t xml:space="preserve">      Ар</t>
  </si>
  <si>
    <t xml:space="preserve">   Төрийн өмчийн бүгд</t>
  </si>
  <si>
    <t xml:space="preserve">   Хувийн өмчийн бүгд</t>
  </si>
  <si>
    <t xml:space="preserve">      Бө</t>
  </si>
  <si>
    <t xml:space="preserve">      Бх</t>
  </si>
  <si>
    <t xml:space="preserve">      Бу</t>
  </si>
  <si>
    <t>Хантай багийн бага сургууль</t>
  </si>
  <si>
    <t xml:space="preserve">      Га</t>
  </si>
  <si>
    <t xml:space="preserve">      До</t>
  </si>
  <si>
    <t xml:space="preserve">      Дд</t>
  </si>
  <si>
    <t xml:space="preserve">      Ду</t>
  </si>
  <si>
    <t xml:space="preserve">      За</t>
  </si>
  <si>
    <t xml:space="preserve">      Өв</t>
  </si>
  <si>
    <t xml:space="preserve">      Өм</t>
  </si>
  <si>
    <t xml:space="preserve">      Сб</t>
  </si>
  <si>
    <t xml:space="preserve">      Сэ</t>
  </si>
  <si>
    <t xml:space="preserve">      Тө</t>
  </si>
  <si>
    <t xml:space="preserve">      Ув</t>
  </si>
  <si>
    <t>Дэвшил бага сургууль</t>
  </si>
  <si>
    <t>Таван Тэс бага сургууль</t>
  </si>
  <si>
    <t xml:space="preserve">      Хо</t>
  </si>
  <si>
    <t xml:space="preserve">      Хө</t>
  </si>
  <si>
    <t xml:space="preserve">      Хэ</t>
  </si>
  <si>
    <t xml:space="preserve">      Да</t>
  </si>
  <si>
    <t xml:space="preserve">      УБ</t>
  </si>
  <si>
    <t>Монгени цогцолбор сургууль</t>
  </si>
  <si>
    <t>Кириллица бага сургууль</t>
  </si>
  <si>
    <t>Номын ёс бага сургууль</t>
  </si>
  <si>
    <t>Шинэ Зуунбилэг сургууль</t>
  </si>
  <si>
    <t xml:space="preserve">      Ор</t>
  </si>
  <si>
    <t>Эрдэнэт Орос сургууль</t>
  </si>
  <si>
    <t xml:space="preserve">      Гс</t>
  </si>
  <si>
    <t>2.8. ЕРӨНХИЙ БОЛОВСРОЛЫН СУРГУУЛИЙН СУРАЛЦАГЧИД (үндсэн захиргаа, нас, хүйсээр)</t>
  </si>
  <si>
    <t>2.9. ЕРӨНХИЙ БОЛОВСРОЛЫН СУРГУУЛИЙН БҮЛГИЙН ТОО (аймаг, нийслэлээр)</t>
  </si>
  <si>
    <t xml:space="preserve"> 2.10. ЕРӨНХИЙ БОЛОВСРОЛЫН СУРГУУЛИЙН НЭГДҮГЭЭР АНГИД ШИНЭЭР ЭЛСЭГЧ (аймаг, нийслэл, нас, хүйсээр)</t>
  </si>
  <si>
    <t>2.11. ЕРӨНХИЙ БОЛОВСРОЛЫН СУРГУУЛЬД ОРОЙ, ЭЧНЭЭГЭЭР СУРАЛЦАГЧИД (ангиар)</t>
  </si>
  <si>
    <t xml:space="preserve">         2.12. БАГА, СУУРЬ, БҮРЭН ДУНД БОЛОВСРОЛЫН ДҮЙЦСЭН ХӨТӨЛБӨРӨӨР СУРАЛЦАГЧИД</t>
  </si>
  <si>
    <t>Архангай аймаг</t>
  </si>
  <si>
    <t>Баянхонгор аймаг</t>
  </si>
  <si>
    <t>Булган аймаг</t>
  </si>
  <si>
    <t>Дорноговь аймаг</t>
  </si>
  <si>
    <t>Дорнод аймаг</t>
  </si>
  <si>
    <t>Дундговь аймаг</t>
  </si>
  <si>
    <t>Өвөрхангай аймаг</t>
  </si>
  <si>
    <t>Өмнөговь аймаг</t>
  </si>
  <si>
    <t>Сүхбаатар аймаг</t>
  </si>
  <si>
    <t>Сэлэнгэ аймаг</t>
  </si>
  <si>
    <t>Төв аймаг</t>
  </si>
  <si>
    <t>Увс аймаг</t>
  </si>
  <si>
    <t>Ховд аймаг</t>
  </si>
  <si>
    <t>Хөвсгөл аймаг</t>
  </si>
  <si>
    <t>Хэнтий аймаг</t>
  </si>
  <si>
    <t>Дархан-Уул аймаг</t>
  </si>
  <si>
    <t>Орхон аймаг</t>
  </si>
  <si>
    <t xml:space="preserve">Бусад гэдэгт БНСУ дахь Монгол сургуулийг  хамруулав. </t>
  </si>
  <si>
    <t>Хичээлийн жил</t>
  </si>
  <si>
    <t>2016-2017</t>
  </si>
  <si>
    <t>Уньт  багийн  бага  сургууль</t>
  </si>
  <si>
    <t>Олон Овоо</t>
  </si>
  <si>
    <t>Оюуны- Ундраа</t>
  </si>
  <si>
    <t>Улиастай  бага сургууль</t>
  </si>
  <si>
    <t>Ховд их сургуулийн харьяа ерөнхий боловсролын ахлах сургууль</t>
  </si>
  <si>
    <t>Бүрэнхаан сургууль цэцэрлэгийн цогцолбор</t>
  </si>
  <si>
    <t>Русская гимназия сургууль</t>
  </si>
  <si>
    <t>Г.В.Плехановын нэрэмжит Оросын Эдийн засгийн их сургуулийн Улаанбаатар хотын салбар</t>
  </si>
  <si>
    <t>Тольт сургууль</t>
  </si>
  <si>
    <t>Оюуны тулга сургууль</t>
  </si>
  <si>
    <t>Оргил сургууль</t>
  </si>
  <si>
    <t>Сакура сургууль</t>
  </si>
  <si>
    <t>Гэгээн билиг сургууль</t>
  </si>
  <si>
    <t>Бусад бүгд</t>
  </si>
  <si>
    <t>Баян-Өлгий аймаг</t>
  </si>
  <si>
    <t>Говь-Алтай аймаг</t>
  </si>
  <si>
    <t>Завхан аймаг</t>
  </si>
  <si>
    <t xml:space="preserve">Бусад гэдэгт БНСУ дахь Монгол сургуулийг хамруулав. </t>
  </si>
  <si>
    <t>Нэгдүгээр ангид  суралцагчид</t>
  </si>
  <si>
    <t>2017-2018</t>
  </si>
  <si>
    <t>Бусад гэдэгт БНСУ дахь Монгол сургууль, Кембрижийн хөтөлбөрөөр хичээллэж байгаа сургуулиудыг хамруулав. Хот гэдэгт бусад гэсэн үзүүлэлтийг нэмж тооцсон болно.</t>
  </si>
  <si>
    <t>Анги улиран суралцаж байгаа</t>
  </si>
  <si>
    <t>Ярианы</t>
  </si>
  <si>
    <t>Сэтгэцийн</t>
  </si>
  <si>
    <t>Хөдөлгөөний</t>
  </si>
  <si>
    <t xml:space="preserve">XI анги </t>
  </si>
  <si>
    <t>Архангай аймаг бүгд</t>
  </si>
  <si>
    <t>Баян-Өлгий аймаг бүгд</t>
  </si>
  <si>
    <t>Баянхонгор аймаг бүгд</t>
  </si>
  <si>
    <t>Булган аймаг бүгд</t>
  </si>
  <si>
    <t>Говь-Алтай аймаг бүгд</t>
  </si>
  <si>
    <t>Дорноговь аймаг бүгд</t>
  </si>
  <si>
    <t>Дорнод аймаг бүгд</t>
  </si>
  <si>
    <t>Дундговь аймаг бүгд</t>
  </si>
  <si>
    <t>Завхан аймаг бүгд</t>
  </si>
  <si>
    <t>Өвөрхангай аймаг бүгд</t>
  </si>
  <si>
    <t>Өмнөговь аймаг бүгд</t>
  </si>
  <si>
    <t>Сүхбаатар аймаг бүгд</t>
  </si>
  <si>
    <t>Сэлэнгэ аймаг бүгд</t>
  </si>
  <si>
    <t>Төв аймаг бүгд</t>
  </si>
  <si>
    <t>Увс аймаг бүгд</t>
  </si>
  <si>
    <t>Ховд аймаг бүгд</t>
  </si>
  <si>
    <t>Хөвсгөл аймаг бүгд</t>
  </si>
  <si>
    <t>Хэнтий аймаг бүгд</t>
  </si>
  <si>
    <t>Дархан-Уул аймаг бүгд</t>
  </si>
  <si>
    <t>Багануур дүүрэг</t>
  </si>
  <si>
    <t>Багануур дүүрэг бүгд</t>
  </si>
  <si>
    <t>Баянгол дүүрэг</t>
  </si>
  <si>
    <t>Баянгол дүүрэг бүгд</t>
  </si>
  <si>
    <t>Баянзүрх дүүрэг</t>
  </si>
  <si>
    <t>Шинэ монгол технологийн коллеж</t>
  </si>
  <si>
    <t>Баянзүрх дүүрэг бүгд</t>
  </si>
  <si>
    <t>Налайх дүүрэг</t>
  </si>
  <si>
    <t>Налайх дүүрэг бүгд</t>
  </si>
  <si>
    <t>Сонгинохайрхан дүүрэг</t>
  </si>
  <si>
    <t>Сонгинохайрхан дүүрэг бүгд</t>
  </si>
  <si>
    <t>Сүхбаатар дүүрэг</t>
  </si>
  <si>
    <t>Сүхбаатар дүүрэг бүгд</t>
  </si>
  <si>
    <t>Хан-Уул дүүрэг</t>
  </si>
  <si>
    <t>Хан-Уул дүүрэг бүгд</t>
  </si>
  <si>
    <t>Чингэлтэй дүүрэг</t>
  </si>
  <si>
    <t>Чингэлтэй дүүрэг бүгд</t>
  </si>
  <si>
    <t>Орхон аймаг бүгд</t>
  </si>
  <si>
    <t>Говь-Сүмбэр аймаг</t>
  </si>
  <si>
    <t>Говь-Сүмбэр аймаг бүгд</t>
  </si>
  <si>
    <t>Бүс нутгийн</t>
  </si>
  <si>
    <t>Гадаадад</t>
  </si>
  <si>
    <t>Н</t>
  </si>
  <si>
    <t xml:space="preserve">2018-2019 </t>
  </si>
  <si>
    <t>3 дугаар ээлжинд хичээллэдэг сургуулийн тоо</t>
  </si>
  <si>
    <t>3 дугаар ээлжинд хичээллэж буй хүүхдийн тоо</t>
  </si>
  <si>
    <t>Баянхонгор бага сургууль</t>
  </si>
  <si>
    <t>Завхан аймгийн Асгат сумын ерөнхий боловсролын сургууль</t>
  </si>
  <si>
    <t>Завхан аймгийн Цагаанчулуут сумын ерөнхий боловсролын сургууль</t>
  </si>
  <si>
    <t>Монгол оросын русский лицей ерөнхий боловсролын сургууль</t>
  </si>
  <si>
    <t>Ерөнхий боловсролын Улаанбаатар эмпати сургууль</t>
  </si>
  <si>
    <t>Ерөнхий боловсролын Орхон эмпати сургууль</t>
  </si>
  <si>
    <t xml:space="preserve">2.13. ЕРӨНХИЙ БОЛОВСРОЛЫН СУРГУУЛИЙН ДОТУУР БАЙРАНД АМЬДАРЧ БУЙ СУРАЛЦАГЧИД </t>
  </si>
  <si>
    <t>2.14. ЕРӨНХИЙ БОЛОВСРОЛЫН СУРГУУЛИЙН БАГШ, АЖИЛЛАГЧИД</t>
  </si>
  <si>
    <t>2.14.  ЕРӨНХИЙ БОЛОВСРОЛЫН СУРГУУЛИЙН БАГШ, АЖИЛЛАГЧИД  /үргэлжлэл/</t>
  </si>
  <si>
    <t>2.15. ЕРӨНХИЙ БОЛОВСРОЛЫН СУРГУУЛИЙН ҮНДСЭН БАГШ (үндсэн үзүүлэлт)</t>
  </si>
  <si>
    <t>2.16. ЕРӨНХИЙ БОЛОВСРОЛЫН СУРГУУЛИЙН ҮНДСЭН БАГШ (аймаг, нийслэл, мэргэжил, хүйсээр)</t>
  </si>
  <si>
    <t>2019-2020</t>
  </si>
  <si>
    <t>2019-2020 оны хичээлийн жил</t>
  </si>
  <si>
    <t>Архангай аймгийн Эрдэнэбулган сумын ерөнхий боловсролын лаборатори 1 дүгээр сургууль</t>
  </si>
  <si>
    <t>Архангай аймгийн Эрдэнэбулган сумын ерөнхий боловсролын хоёрдугаар сургууль</t>
  </si>
  <si>
    <t>Архангай аймгийн Эрдэнэбулган сумын ерөнхий боловсролын гуравдугаар сургууль</t>
  </si>
  <si>
    <t>Архангай аймгийн Эрдэнэбулган сумын ерөнхий боловсролын дөрөвдүгээр сургууль</t>
  </si>
  <si>
    <t>Архангай аймгийн Эрдэнэбулган сумын ерөнхий боловсролын тав дугаар сургууль</t>
  </si>
  <si>
    <t>Архангай аймгийн Батцэнгэл сумын ерөнхий боловсролын сургууль</t>
  </si>
  <si>
    <t>Архангай аймгийн Булган сумын ерөнхий боловсролын сургууль</t>
  </si>
  <si>
    <t>Архангай аймгийн Жаргалант сумын ерөнхий боловсролын сургууль</t>
  </si>
  <si>
    <t>Архангай аймгийн Эрдэнэбулган сумын Ирээдүй цогцолбор сургууль</t>
  </si>
  <si>
    <t>Архангай аймгийн Ихтамир сумын ерөнхий боловсролын сургууль</t>
  </si>
  <si>
    <t>Архангай аймгийн Тариат сумын 8-н жилийн дунд сургууль</t>
  </si>
  <si>
    <t>Архангай аймгийн Тариат сумын ерөнхий боловсролын сургууль</t>
  </si>
  <si>
    <t>Архангай аймгийн Төвшрүүлэх сумын ерөнхий боловсролын сургууль</t>
  </si>
  <si>
    <t>Архангай аймгийн Хайрхан сумын ерөнхий боловсролын сургууль</t>
  </si>
  <si>
    <t>Архангай аймгийн Чулуут сум бага сургууль</t>
  </si>
  <si>
    <t>Архангай аймгийн Хангай сумын ерөнхий боловсролын сургууль</t>
  </si>
  <si>
    <t>Архангай аймгийн Өндөр-улаан сумын хануй багийн бага сургууль</t>
  </si>
  <si>
    <t>Архангай аймгийн Хашаат сумын ерөнхий боловсролын сургууль</t>
  </si>
  <si>
    <t>Архангай аймгийн Жаргалант сумын Бага сургууль</t>
  </si>
  <si>
    <t>Архангай аймгийн Эрдэнэбулган сумын хоршооллын бага сургууль</t>
  </si>
  <si>
    <t>Архангай аймгийн Хотонт сумын ерөнхий боловсролын сургууль</t>
  </si>
  <si>
    <t>Архангай аймгийн Цахир сумын ерөнхий боловсролын сургууль</t>
  </si>
  <si>
    <t>Архангай аймгийн Цэнхэр сумын ерөнхий боловсролын сургууль</t>
  </si>
  <si>
    <t>Архангай аймгийн Цэцэрлэг сумын ерөнхий боловсролын сургууль</t>
  </si>
  <si>
    <t>Архангай аймгийн чулуут сумын ерөнхий боловсролын сургууль</t>
  </si>
  <si>
    <t>Архангай аймгийн Эрдэнэмандал сумын ерөнхий боловсролын сургууль</t>
  </si>
  <si>
    <t>Архангай аймгийн Өгийнуур сумын ерөнхий боловсролын сургууль</t>
  </si>
  <si>
    <t>Архангай аймгийн Өлзийт сумын ерөнхий боловсролын сургууль</t>
  </si>
  <si>
    <t>Архангай аймгийн Өндөр-Улаан сумын Ерөнхий боловсролын сургууль</t>
  </si>
  <si>
    <t>Архангай аймгийн хотонт сумын өндөрсант багийн ерөнхий боловсролын дунд сургууль</t>
  </si>
  <si>
    <t/>
  </si>
  <si>
    <t>Шинжлэх ухаан технологийн Эрдэм ахлах сургууль</t>
  </si>
  <si>
    <t>Архангай аймгийн Гурван тамир коллеж</t>
  </si>
  <si>
    <t>Архангай аймгийн Ирвэс лицей сургууль</t>
  </si>
  <si>
    <t>Баян-Өлгий аймгийн Өлгий сумын ерөнхий боловсролын нэг дүгээр сургууль</t>
  </si>
  <si>
    <t>Баян-Өлгий аймгийн Өлгий сумын ерөнхий боловсролын долоо дугаар сургууль</t>
  </si>
  <si>
    <t>Баян-Өлгий аймгийн Өлгий сумын ерөнхий боловсролын хоёрдугаар сургууль</t>
  </si>
  <si>
    <t>Баян-Өлгий сумын Өлгий сумын хоёрдугаар бага сургууль</t>
  </si>
  <si>
    <t>Баян-Өлгий аймгийн ерөнхий боловсролын лаборатори гурав дугаар сургууль</t>
  </si>
  <si>
    <t>Баян-Өлгий аймгийн Өлгий сумын ерөнхий боловсролын 4 дүгээр сургууль</t>
  </si>
  <si>
    <t>Баян-Өлгий аймгийн Өлгий сумын Ерөнхий боловсролын 5 дугаар сургууль</t>
  </si>
  <si>
    <t>Баян-Өлгий аймгийн Өлгий сумын ерөнхий боловсролын зургаадугаар сургууль</t>
  </si>
  <si>
    <t>Баян-Өлгий аймгийн Алтай сумын ерөнхий боловсролын нэгдүгээр сургууль</t>
  </si>
  <si>
    <t>Баян-Өлгий аймгийн Алтанцөгц сумын ерөнхий боловсролын сургууль</t>
  </si>
  <si>
    <t>Баян-Өлгий аймгийн Баяннуур сумын ерөнхий боловсролын нэгдүгээр сургууль</t>
  </si>
  <si>
    <t>Баян-Өлгий аймгийн Дэлүүн сумын ерөнхий боловсролын гуравдугаар сургууль</t>
  </si>
  <si>
    <t>Баян-Өлгий аймгийн Бугат сумын ерөнхий боловсролын сургууль</t>
  </si>
  <si>
    <t>Баян-Өлгий аймгийн Булган сумын ерөнхий боловсролын нэгдүгээр сургууль</t>
  </si>
  <si>
    <t>Баян-Өлгий аймгийн Буянт сумын ерөнхий боловсролын сургууль</t>
  </si>
  <si>
    <t>Баян-Өлгий аймгийн Сагсай сумын ерөнхий боловсролын хоёр дугаар сургууль</t>
  </si>
  <si>
    <t>Баян-Өлгий аймгийн Дэлүүн сумын ерөнхий боловсролын нэгдүгээр сургууль</t>
  </si>
  <si>
    <t>Баян-Өлгий аймгийн Цэнгэл сумын ерөнхий боловсролын гуравдугаар сургууль</t>
  </si>
  <si>
    <t>Баян-Өлгий аймгийн Толбо сумын ерөнхий боловсролын сургууль</t>
  </si>
  <si>
    <t>Баян-Өлгий аймгийн Ногооннуур сумын ерөнхий боловсролын нэг дүгээр сургууль</t>
  </si>
  <si>
    <t>Баян-Өлгий аймгийн Улаанхус сумын ерөнхий боловсролын хоёрдугаар сургууль</t>
  </si>
  <si>
    <t>Баян-Өлгий аймгийн Сагсай сумын ерөнхий боловсролын нэгдүгээр сургууль</t>
  </si>
  <si>
    <t>Баян-Өлгий аймгийн Дэлүүн сумын ерөнхий боловсролын хоёр дугаар сургууль</t>
  </si>
  <si>
    <t>Баян-Өлгий аймгийн Цэнгэл сумын ерөнхий боловсролын хоёр дугаар сургууль</t>
  </si>
  <si>
    <t>Баян-Өлгий аймгийн Алтай сумын ерөнхий боловсролын хоёр дугаар сургууль</t>
  </si>
  <si>
    <t>Баян-Өлгий аймгийн Улаанхус сумын ерөнхий боловсролын нэгдүгээр сургууль</t>
  </si>
  <si>
    <t>Баян-Өлгий аймгийн Ногооннуур сумын ерөнхий боловсролын 4 дүгээр сургууль</t>
  </si>
  <si>
    <t>Баян-Өлгий аймгийн Ногооннуур сумын ерөнхий боловсролын хоёр дугаар сургууль</t>
  </si>
  <si>
    <t>Баян-Өлгий аймгийн Өлгий сумын ерөнхий боловсролын найм дугаар сургууль</t>
  </si>
  <si>
    <t>Баян-Өлгий аймгийн Улаанхус сумын Ерөнхий боловсролын гурав дугаар сургууль</t>
  </si>
  <si>
    <t>Баян-Өлгий аймгийн Баяннуур сумын Ерөнхий боловсролын хоёр дугаар сургууль</t>
  </si>
  <si>
    <t>Баян-Өлгий аймгийн Цагааннуур тосгоны ерөнхий боловсролын сургууль</t>
  </si>
  <si>
    <t>Баян-Өлгий аймгийн Цэнгэл сумын ерөнхий боловсролын нэгдүгээр сургууль</t>
  </si>
  <si>
    <t>Баян-Өлгий аймгийн Баяннуур сумын ерөнхий боловсролын гурав дугаар сургууль</t>
  </si>
  <si>
    <t>Баян-Өлгий аймгийн Ногооннуур сумын ерөнхий боловсролын гурав дугаар сургууль</t>
  </si>
  <si>
    <t>Баян-Өлгий аймгийн Булган сумын Шүвтэрийн бага сургууль</t>
  </si>
  <si>
    <t>Баян-Өлгий аймгийн Булган сумын ерөнхий боловсролын хоёрдугаар сургууль</t>
  </si>
  <si>
    <t>Баян-Өлгий аймгийн ерөнхий боловсролын бастама сургууль</t>
  </si>
  <si>
    <t>Баян-Өлгий аймгийн ерөнхий боловсролын Билге тегин сургууль</t>
  </si>
  <si>
    <t>Баян-Өлгий аймгийн ерөнхий боловсролын Дарын цогцолбор сургууль</t>
  </si>
  <si>
    <t>Баян-Өлгий аймгийн ерөнхий боловсролын Зайд сургууль</t>
  </si>
  <si>
    <t>Баян-Өлгий аймгийн ерөнхий боловсролын Руханият сургууль</t>
  </si>
  <si>
    <t>Ерөнхий боловсролын Баян өлгий эмпати сургууль</t>
  </si>
  <si>
    <t>Баянхонгор аймгийн Баацагаан сумын ерөнхий боловсролын сургууль</t>
  </si>
  <si>
    <t>Баянхонгор аймгийн Баян-Овоо сумын ерөнхий боловсролын сургууль</t>
  </si>
  <si>
    <t>Баянхонгор аймгийн Баянхонгор сумын сургууль цэцэрлэгийн цогцолбор</t>
  </si>
  <si>
    <t>Баянхонгор аймгийн Баян-Өндөр сумын ерөнхий боловсролын сургууль</t>
  </si>
  <si>
    <t>Баянхонгор аймгийн Баянбулаг сумын ерөнхий боловсролын сургууль</t>
  </si>
  <si>
    <t>Баянхонгор аймгийн Бууцагаан сумын Баян бүрд багийн ерөнхий боловсролын сургууль</t>
  </si>
  <si>
    <t>Баянхонгор аймгийн Баянговь сумын ерөнхий боловсролын сургууль</t>
  </si>
  <si>
    <t>Баянхонгор аймгийн Баянлиг сумын ерөнхий боловсролын сургууль</t>
  </si>
  <si>
    <t>Баянхонгор аймгийн Галуут сумын Мандал багийн ерөнхий боловсролын сургууль</t>
  </si>
  <si>
    <t>Баянхонгор аймгийн Баянцагаан сумын ерөнхий боловсролын сургууль</t>
  </si>
  <si>
    <t>Баянхонгор аймгийн Богд сумын ерөнхий боловсролын сургууль</t>
  </si>
  <si>
    <t>Баянхонгор аймгийн Бууцагаан сумын ерөнхий боловсролын сургууль</t>
  </si>
  <si>
    <t>Баянхонгор аймгийн Бөмбөгөр сумын ерөнхий боловсролын сургууль</t>
  </si>
  <si>
    <t>Баянхонгор аймгийн Галуут сумын ерөнхий боловсролын сургууль</t>
  </si>
  <si>
    <t>Баянхонгор аймгийн Баянлиг сумын Гашуун дэл багийн ерөнхий боловсролын сургууль</t>
  </si>
  <si>
    <t>Баянхонгор аймгийн Гурванбулаг сумын ерөнхий боловсролын сургууль</t>
  </si>
  <si>
    <t>Баянхонгор аймгийн Жаргалант сумын ерөнхий боловсролын сургууль</t>
  </si>
  <si>
    <t>Баянхонгор аймгийн Жинст сумын ерөнхий боловсролын сургууль</t>
  </si>
  <si>
    <t>Баянхонгор аймгийн Заг сумын ерөнхий боловсролын сургууль</t>
  </si>
  <si>
    <t>Баянхонгор аймгийн Баянхонгор сумын ерөнхий боловсролын Номгон сургууль</t>
  </si>
  <si>
    <t>Баянхонгор аймгийн ерөнхий боловсролын лаборатори номун далай цогцолбор сургууль</t>
  </si>
  <si>
    <t>Баянхонгор аймгийн Баянхонгор сумын ерөнхий боловсролын Соого Сейкео сургууль</t>
  </si>
  <si>
    <t>Баянхонгор аймгийн Хүрээмарал сумын ерөнхий боловсролын сургууль</t>
  </si>
  <si>
    <t>Баянхонгор аймгийн Өлзийт сумын ерөнхий боловсролын сургууль</t>
  </si>
  <si>
    <t>Баянхонгор аймгийн Баянхонгор сумын Шаргалжуут багийн ерөнхий боловсролын сургууль</t>
  </si>
  <si>
    <t>Баянхонгор аймгийн Шинэжинст сумын ерөнхий боловсролын сургууль</t>
  </si>
  <si>
    <t>Баянхонгор аймгийн Баянхонгор сумын ерөнхий боловсролын Эрдэм сургууль</t>
  </si>
  <si>
    <t>Баянхонгор аймгийн Баянхонгор сумын ерөнхий боловсролын Эрдэнэмандал сургууль</t>
  </si>
  <si>
    <t>Баянхонгор аймгийн Эрдэнэцогт сумын ерөнхий боловсролын сургууль</t>
  </si>
  <si>
    <t>Баянхонгор аймгийн Баянхонгор сумын ерөнхий боловсролын Алгоритм сургууль</t>
  </si>
  <si>
    <t>Булган аймгийн Баян-Агт сумын ерөнхий боловсролын сургууль</t>
  </si>
  <si>
    <t>Булган аймгийн Баяннуур сумын Ерөнхий боловсролын сургууль</t>
  </si>
  <si>
    <t>Булган аймгийн Бугат сумын ерөнхий боловсролын сургууль</t>
  </si>
  <si>
    <t>Булган аймгийн Булган сумын Ерөнхий боловсролын 1 дүгээр сургууль</t>
  </si>
  <si>
    <t>Булган аймгийн Бүрэгхангай сумын Ерөнхий боловсролын сургууль</t>
  </si>
  <si>
    <t>Булган аймгийн Гурванбулаг сумын Ерөнхий боловсролын сургууль</t>
  </si>
  <si>
    <t>Булган аймгийн Дашинчилэн сумын ерөнхий боловсролын сургууль</t>
  </si>
  <si>
    <t>Булган аймгийн Могод сумын Ерөнхий боловсролын сургууль</t>
  </si>
  <si>
    <t>Булган аймгийн Орхон сумын Ерөнхий боловсролын сургууль</t>
  </si>
  <si>
    <t>Булган аймгийн Рашаант сумын ерөнхий боловсролын сургууль</t>
  </si>
  <si>
    <t>Булган аймгийн Сайхан сумын Ерөнхий боловсролын сургууль</t>
  </si>
  <si>
    <t>Булган аймгийн Булган сумын Спортын төрөлжсөн сургалттай Ерөнхий боловсролын сургууль</t>
  </si>
  <si>
    <t>Булган аймгийн Сэлэнгэ сумын Ерөнхий боловсролын сургууль</t>
  </si>
  <si>
    <t>Булган аймгийн Тэшиг сумын Ерөнхий боловсролын сургууль</t>
  </si>
  <si>
    <t>Булган аймгийн Хангал сумын Ерөнхий боловсролын сургууль</t>
  </si>
  <si>
    <t>Булган аймгийн Хишиг-Өндөр сумын Ерөнхий боловсролын лаборатори сургууль</t>
  </si>
  <si>
    <t>Булган аймгийн Хутаг-Өндөр сумын Ерөнхий боловсролын сургууль</t>
  </si>
  <si>
    <t>Булган аймгийн Хангал сумын Хялганат тосгоны Ерөнхий боловсролын сургууль</t>
  </si>
  <si>
    <t>Булган аймгийн Булган сумын Ерөнхий боловсролын лаборатори Эрдмийн өргөө цогцолбор сургууль</t>
  </si>
  <si>
    <t>Булган аймгийн Булган сумын Ерөнхий боловсролын 3 дугаар сургууль</t>
  </si>
  <si>
    <t>Говь-Алтай аймгийн Есөнбулаг сумын ерөнхий боловсролын хоёрдугаар сургууль</t>
  </si>
  <si>
    <t>Говь-Алтай аймгийн Есөнбулаг сумын ерөнхий боловсролын гуравдугаар сургууль</t>
  </si>
  <si>
    <t>Говь-Алтай аймгийн Алтай сумын ерөнхий боловсролын сургууль</t>
  </si>
  <si>
    <t>Говь-Алтай аймгийн Тонхил сумын Алтансоёмбын сургууль</t>
  </si>
  <si>
    <t>АШУҮИС-ийн Говь-Алтай аймаг дахь анагаах ухааны салбар сургууль</t>
  </si>
  <si>
    <t>Говь-Алтай аймгийн Баян-Уул сумын ерөнхий боловсролын сургууль</t>
  </si>
  <si>
    <t>Говь-Алтай аймгийн Баянтоорой багийн ерөнхий боловсролын сургууль</t>
  </si>
  <si>
    <t>Говь-Алтай аймгийн Бигэр сумын ерөнхий боловсролын сургууль</t>
  </si>
  <si>
    <t>Говь-Алтай аймгийн Гуулин багийн ерөнхий боловсролын сургууль</t>
  </si>
  <si>
    <t>Говь-Алтай аймгийн Дарив сумын ерөнхий боловсролын сургууль</t>
  </si>
  <si>
    <t>Говь-Алтай аймгийн Дэлгэр сумын ерөнхий боловсролын сургууль</t>
  </si>
  <si>
    <t>Говь-Алтай аймгийн Жаргалан сумын ерөнхий боловсролын сургууль</t>
  </si>
  <si>
    <t>Говь-Алтай аймгийн ерөнхий боловсролын лаборатори нэгдүгээр сургууль</t>
  </si>
  <si>
    <t>Говь-Алтай аймгийн Олонбулаг багийн ерөнхий боловсролын сургууль</t>
  </si>
  <si>
    <t>Говь-Алтай аймгийн Тайшир сумын ерөнхий боловсролын сургууль</t>
  </si>
  <si>
    <t>Говь-Алтай аймгийн Тахийн тал багийн ерөнхий боловсролын сургууль</t>
  </si>
  <si>
    <t>Говь-Алтай аймгийн Тонхил сумын ерөнхий боловсролын сургууль</t>
  </si>
  <si>
    <t>Говь-Алтай аймгийн Төгрөг сумын ерөнхий боловсролын сургууль</t>
  </si>
  <si>
    <t>Говь-Алтай аймгийн Бугат сумын ерөнхий боловсролын сургууль</t>
  </si>
  <si>
    <t>Говь-Алтай аймгийн Халиун сумын ерөнхий боловсролын сургууль</t>
  </si>
  <si>
    <t>Говь-Алтай аймгийн ерөнхий боловсролын Хантайшир-эрдэм цогцолбор сургууль</t>
  </si>
  <si>
    <t>Говь-Алтай аймгийн Хөхморьт сумын ерөнхий боловсролын сургууль</t>
  </si>
  <si>
    <t>Говь-Алтай аймгийн Цогт сумын ерөнхий боловсролын сургууль</t>
  </si>
  <si>
    <t>Говь-Алтай аймгийн Цээл сумын ерөнхий боловсролын сургууль</t>
  </si>
  <si>
    <t>Говь-Алтай аймгийн Чандмань сумын ерөнхий боловсролын сургууль</t>
  </si>
  <si>
    <t>Говь-Алтай аймгийн Шарга сумын ерөнхий боловсролын сургууль</t>
  </si>
  <si>
    <t>Говь-Алтай аймгийн Эрдэнэ сумын ерөнхий боловсролын сургууль</t>
  </si>
  <si>
    <t>Говь-Алтай аймгийн Есөнбулаг сумын ерөнхий боловсролын дөрөвдүгээр сургууль</t>
  </si>
  <si>
    <t>Говь-Алтай аймгийн есөнбулаг сумын оюуны түлхүүр алтай сургууль</t>
  </si>
  <si>
    <t>Дорноговь аймгийн Сайншанд сумын ерөнхий боловсролын 1 дүгээр сургууль</t>
  </si>
  <si>
    <t>Дорноговь аймгийн Сайншанд сумын ерөнхий боловсролын лаборатори хоёрдугаар сургууль</t>
  </si>
  <si>
    <t>Дорноговь аймгийн Сайншанд сумын ерөнхий боловсролын 3 дугаар сургууль</t>
  </si>
  <si>
    <t>Дорноговь аймгийн Сайншанд сумын ерөнхий боловсролын тавдугаар сургууль</t>
  </si>
  <si>
    <t>Дорноговь аймгийн Айраг сумын ерөнхий боловсролын сургууль</t>
  </si>
  <si>
    <t>Дорноговь аймгийн Алтанширээ сумын ерөнхий боловсролын сургууль</t>
  </si>
  <si>
    <t>Дорноговь аймгийн Даланжаргалан сумын ерөнхий боловсролын дунд сургууль</t>
  </si>
  <si>
    <t>Дорноговь аймгийн Дэлгэрэх сумын ерөнхий боловсролын сургууль</t>
  </si>
  <si>
    <t>Дорноговь аймгийн Замын-үүд сумын ерөнхий боловсролын лаборатори нэгдүгээр сургууль</t>
  </si>
  <si>
    <t>Дорноговь аймгийн Замын-үүд сумын ерөнхий боловсролын хоёрдугаар сургууль</t>
  </si>
  <si>
    <t>Дорноговь аймгийн Сайншанд сумын Зүүнбаянгийн ерөнхий боловсролын сургууль</t>
  </si>
  <si>
    <t>Дорноговь аймгийн Иххэт сумын ерөнхий боловсролын сургууль</t>
  </si>
  <si>
    <t>Дорноговь аймгийн Мандах сумын ерөнхий боловсролын сургууль</t>
  </si>
  <si>
    <t>Дорноговь аймгийн Сайхандулаан сумын ерөнхий боловсролын сургууль</t>
  </si>
  <si>
    <t>Дорноговь аймгийн Улаанбадрах сумын ерөнхий боловсролын сургууль</t>
  </si>
  <si>
    <t>Дорноговь аймгийн Хатанбулаг сумын ерөнхий боловсролын сургууль</t>
  </si>
  <si>
    <t>Дорноговь аймгийн Хөвсгөл сумын ерөнхий боловсролын сургууль</t>
  </si>
  <si>
    <t>Дорноговь аймгийн Эрдэнэ сумын ерөнхий боловсролын сургууль</t>
  </si>
  <si>
    <t>Дорноговь аймгийн Өргөн сумын ерөнхий боловсролын сургууль</t>
  </si>
  <si>
    <t>Дорноговь аймгийн Замын-үүд сумын Ерөнхий боловсролын гуравдугаар сургууль</t>
  </si>
  <si>
    <t>Үлэмжтэнгэр Ерөнхий боловсролын сургууль</t>
  </si>
  <si>
    <t>Дорнод аймгийн Баянтүмэн сумын ерөнхий боловсролын сургууль</t>
  </si>
  <si>
    <t>Дорнод аймгийн Хэрлэн сумын ерөнхий боловсролын 1 дүгээр сургууль</t>
  </si>
  <si>
    <t>Дорнод аймгийн Хэрлэн сумын ерөнхий боловсролын 2 дугаар сургууль</t>
  </si>
  <si>
    <t>Дорнод аймгийн Хэрлэн сумын ерөнхий боловсролын5 дугаар сургууль</t>
  </si>
  <si>
    <t>Дорнод аймгийн Хэрлэн сумын ерөнхий боловсролын 8 дугаар сургууль</t>
  </si>
  <si>
    <t>Дорнод аймгийн Хэрлэн сумын ерөнхий боловсролын 11 дүгээр сургууль</t>
  </si>
  <si>
    <t>Дорнод аймгийн Хэрлэн сумын ерөнхий боловсролын 12 дугаар сургууль</t>
  </si>
  <si>
    <t>Дорнод аймгийн Баян-Уул сумын ерөнхий боловсролын сургууль</t>
  </si>
  <si>
    <t>Дорнод аймгийн Баяндун сумын ерөнхий боловсролын сургууль</t>
  </si>
  <si>
    <t>Дорнод аймгийн Булган сумын ерөнхий боловсролын сургууль</t>
  </si>
  <si>
    <t>Дорнод аймгийн Гурванзагал сумын ерөнхий боловсролын сургууль</t>
  </si>
  <si>
    <t>Дорнод аймгийн Дашбалбар сумын Ерөнхий боловсролын сургууль</t>
  </si>
  <si>
    <t>Дорнод их сургуулийн харьяа ерөнхий боловсролын Дорнод ахлах сургууль</t>
  </si>
  <si>
    <t>Дорнод аймгийн Матад сумын ерөнхий боловсролын сургууль</t>
  </si>
  <si>
    <t>Дорнод аймгийн Хөлөнбуйр сумын ерөнхий боловсролын сургууль</t>
  </si>
  <si>
    <t>Дорнод аймгийн Сэргэлэн сумын ерөнхий боловсролын сургууль</t>
  </si>
  <si>
    <t>Дорнод аймгийн Халхгол сумын ерөнхий боловсролын сургууль</t>
  </si>
  <si>
    <t>Дорнод аймгийн Хэрлэн сумын Ерөнхий боловсролын Хан-Уул цогцолбор сургууль</t>
  </si>
  <si>
    <t>Дорнод аймгийн Цагаан-Овоо сумын ерөнхий боловсролын сургууль</t>
  </si>
  <si>
    <t>Дорнод аймгийн Чойбалсан сумын Ерөнхий боловсролын сургууль</t>
  </si>
  <si>
    <t>Дорнод аймгийн Чулуунхороот сумын ерөнхий боловсролын сургууль</t>
  </si>
  <si>
    <t>Дорнод аймгийн Хэрлэн сумын ерөнхий боловсролын шинэ хөгжил цогцолбор сургууль</t>
  </si>
  <si>
    <t>Дорнод аймгийн Халхгол сумын Ялалт багийн Ерөнхий боловсролын сургууль</t>
  </si>
  <si>
    <t>Дорнод аймгийн Хэрлэн сумын ерөнхий боловсролын фловер сургууль</t>
  </si>
  <si>
    <t>Дорнод аймгийн Хэрлэн сумын ерөнхий боловсролын Түгээмэл оюун сургууль</t>
  </si>
  <si>
    <t>Дорнод аймгийн Хэрлэн сумын ерөнхий боловсролын Дорно шинэ зуун сургууль</t>
  </si>
  <si>
    <t>Хэрлэн сумын ерөнхий боловсролын Долоодой сургууль</t>
  </si>
  <si>
    <t>Дундговь аймгийн ерөнхий боловсролын Хүмүүнлэг сургууль</t>
  </si>
  <si>
    <t>Дундговь аймгийн Сайнцагаан сумын ерөнхий боловсролын Цэгц билиг сургууль</t>
  </si>
  <si>
    <t>Дундговь аймгийн Адаацаг сумын ерөнхий боловсролын сургууль</t>
  </si>
  <si>
    <t>Дундговь аймгийн Баянжаргалан сумын ерөнхий боловсролын сургууль</t>
  </si>
  <si>
    <t>Дундговь аймгийн ерөнхий боловсролын Говийн ирээдүй цогцолбор сургууль</t>
  </si>
  <si>
    <t>Дундговь аймгийн Говь угтаал сумын ерөнхий боловсролын сургууль</t>
  </si>
  <si>
    <t>Дундговь аймгийн Гурвансайхан сумын ерөнхий боловсролын сургууль</t>
  </si>
  <si>
    <t>Дэлгэрхангай сумын ерөнхий боловсролын сургууль</t>
  </si>
  <si>
    <t>Дундговь аймгийн Дэлгэрцогт сумын ерөнхий боловсролын сургууль</t>
  </si>
  <si>
    <t>Дундговь аймгийн Дэрэн сумын ерөнхий боловсролын сургууль</t>
  </si>
  <si>
    <t>Дундговь аймгийн Луус сумын ерөнхий боловсролын сургууль</t>
  </si>
  <si>
    <t>Дундговь аймгийн Сайнцагаан сумын ерөнхий боловсролын Мандал сургууль</t>
  </si>
  <si>
    <t>Дундговь аймгийн Сайхан овоо сумын ерөнхий боловсролын сургууль</t>
  </si>
  <si>
    <t>Дундговь аймгийн Хулд сумын ерөнхий боловсролын сургууль</t>
  </si>
  <si>
    <t>Дундговь аймгийн Цагаандэлгэр сумын ерөнхий боловсролын сургууль</t>
  </si>
  <si>
    <t>Дундговь аймгийн ерөнхий боловсролын лаборатори Эрдмийн далай цогцолбор сургууль</t>
  </si>
  <si>
    <t>Дундговь аймгийн Эрдэнэдалай сумын ерөнхий боловсролын сургууль</t>
  </si>
  <si>
    <t>Дундговь аймгийн Өлзийт сумын ерөнхий боловсролын сургууль</t>
  </si>
  <si>
    <t>Өндөршил сумын ерөнхий боловсролын сургууль</t>
  </si>
  <si>
    <t>Завхан аймгийн Улиастай сумын ерөнхий боловсролын 3 дугаар сургууль</t>
  </si>
  <si>
    <t>Завхан аймгийн Улиастай сумын ерөнхий боловсролын 4 дүгээр сургууль</t>
  </si>
  <si>
    <t>Завхан аймгийн алдархаан сумын ерөнхий боловсролын сургууль</t>
  </si>
  <si>
    <t>Завхан аймгийн Баянтэс сумын ерөнхий боловсролын сургууль</t>
  </si>
  <si>
    <t>Завхан аймгийн Баянхайрхан сумын ерөнхий боловсролын сургууль</t>
  </si>
  <si>
    <t>Завхан аймгийн Улиастай сумын ерөнхий боловсролын Дэвшил сургууль</t>
  </si>
  <si>
    <t>Завхан аймгийн Дөрвөлжин сумын ерөнхий боловсролын сургууль</t>
  </si>
  <si>
    <t>Завхан аймгийн Улиастай сумын ерөнхий боловсролын Жавхлант цогцолбор сургууль</t>
  </si>
  <si>
    <t>Завхан аймгийн Тосонцэнгэл сумын ерөнхий боловсролын лаборатори нэг дүгээр сургууль</t>
  </si>
  <si>
    <t>Завхан аймгийн Тосонцэнгэл сумын ерөнхий боловсролын 2 дугаар сургууль</t>
  </si>
  <si>
    <t>Завхан аймгийн Завханмандал сумын ерөнхий боловсролын сургууль</t>
  </si>
  <si>
    <t>Завхан аймгийн Идэр сумын ерөнхий боловсролын сургууль</t>
  </si>
  <si>
    <t>Завхан аймгийн Их-Уул сумын ерөнхий боловсролын сургууль</t>
  </si>
  <si>
    <t>Завхан аймгийн Нөмрөг сумын ерөнхий боловсролын сургууль</t>
  </si>
  <si>
    <t>Завхан аймгийн Отгон сумын ерөнхий боловсролын сургууль</t>
  </si>
  <si>
    <t>Завхан аймгийн Сантмаргац сумын ерөнхий боловсролын сургууль</t>
  </si>
  <si>
    <t>Завхан аймгийн Сонгино сумын ерөнхий боловсролын сургууль</t>
  </si>
  <si>
    <t>Завхан аймгийн Тэлмэн сумын ерөнхий боловсролын сургууль</t>
  </si>
  <si>
    <t>Завхан аймгийн Тэс сумын ерөнхий боловсролын сургууль</t>
  </si>
  <si>
    <t>Завхан аймгийн Түдэвтэй сумын ерөнхий боловсролын сургууль</t>
  </si>
  <si>
    <t>Завхан аймгийн Ургамал сумын ерөнхий боловсролын сургууль</t>
  </si>
  <si>
    <t>Завхан аймгийн хөгжим бүжгийн коллеж</t>
  </si>
  <si>
    <t>Завхан аймгийн Цагаанхайрхан сумын ерөнхий боловсролын сургууль</t>
  </si>
  <si>
    <t>Завхан аймгийн Цэцэн-Уул сумын ерөнхий боловсролын сургууль</t>
  </si>
  <si>
    <t>Завхан аймгийн Улиастай сумын Чандмана эрдэнэ лаборатори сургууль</t>
  </si>
  <si>
    <t>Завхан аймгийн Шилүүстэй сумын ерөнхий боловсролын сургууль</t>
  </si>
  <si>
    <t>Завхан аймгийн эрдэнэхайрхан сумын ерөнхий боловсролын сургууль</t>
  </si>
  <si>
    <t>Завхан аймгийн Яруу сумын ерөнхий боловсролын сургууль</t>
  </si>
  <si>
    <t>Өвөрхангай аймгийн Арвайхээр сумын ерөнхий боловсролын хоёрдугаар сургууль</t>
  </si>
  <si>
    <t>Өвөрхангай аймгийн Арвайхээр сумын ерөнхий боловсролын дөрөвдүгээр сургууль</t>
  </si>
  <si>
    <t>Өвөрхангай аймгийн Арвайхээр сумын ерөнхий боловсролын нэгдүгээр сургууль</t>
  </si>
  <si>
    <t>Өвөрхангай аймгийн Баруунбаян-Улаан сумын ерөнхий боловсролын сургууль</t>
  </si>
  <si>
    <t>Өвөрхангай аймгийн Бат-Өлзий сумын ерөнхий боловсролын сургууль</t>
  </si>
  <si>
    <t>Өвөрхангай аймгийн Баян-Өндөр сумын ерөнхий боловсролынсургууль</t>
  </si>
  <si>
    <t>Өвөрхангай аймгийн Баянгол сумын ерөнхий боловсролын сургууль</t>
  </si>
  <si>
    <t>Өвөрхангай аймгийн Нарийнтээл сумын Баянтээг багийн ерөнхий боловсролын сургууль</t>
  </si>
  <si>
    <t>Өвөрхангай аймгийн Богд сумын ерөнхий боловсролын сургууль</t>
  </si>
  <si>
    <t>Өвөрхангай аймгийн Бүрд сумын ерөнхий боловсролын сургууль</t>
  </si>
  <si>
    <t>Өвөрхангай аймгийн Гучин-Ус сумын ерөнхий боловсролын сургууль</t>
  </si>
  <si>
    <t>Өвөрхангай аймгийн Есөнзүйл сумын ерөнхий боловсролын сургууль</t>
  </si>
  <si>
    <t>Өвөрхангай аймгийн Уянга сумын Жаргалант багийн ерөнхий боловсролын сургууль</t>
  </si>
  <si>
    <t>Өвөрхангай аймгийн Зүүнбаян-Улаан сумын ерөнхий боловсролын сургууль</t>
  </si>
  <si>
    <t>Өвөрхангай аймгийн Хархорин сумын ерөнхий боловсролын гүнзгий сургууль</t>
  </si>
  <si>
    <t>Өвөрхангай аймгийн ерөнхий боловсролын лаборатори Мэргэд сургууль</t>
  </si>
  <si>
    <t>Өвөрхангай аймгийн Нарийнтээл сумын ерөнхий боловсролын сургууль</t>
  </si>
  <si>
    <t>Өвөрхангай аймгийн Хархорин сумын ерөнхий боловсролын Орхон сургууль</t>
  </si>
  <si>
    <t>Өвөрхангай аймгийн Сант сумын ерөнхий боловсролын сургууль</t>
  </si>
  <si>
    <t>Өвөрхангай аймгийн Тарагт сумын ерөнхий боловсролын сургууль</t>
  </si>
  <si>
    <t>Өвөрхангай аймгийн Тарагт сумын Туяа багийн ерөнхий боловсролын сургууль</t>
  </si>
  <si>
    <t>Өвөрхангай аймгийн Төгрөг сумын ерөнхий боловсролын сургууль</t>
  </si>
  <si>
    <t>Өвөрхангай аймгийн Уянга сумын ерөнхий боловсролын хоёрдугаар сургууль</t>
  </si>
  <si>
    <t>Өвөрхангай аймгийн Уянга сумын ерөнхий боловсролын нэгдүгээр сургууль</t>
  </si>
  <si>
    <t>Өвөрхангай аймгийн Хайрхандулаан сумын ерөнхий боловсролын сургууль</t>
  </si>
  <si>
    <t>Өвөрхангай аймгийн Хархорин сумын ерөнхий боловсролын 2 дугаар сургууль</t>
  </si>
  <si>
    <t>Өвөрхангай аймгийн Хужирт сумын ерөнхий боловсролын сургууль</t>
  </si>
  <si>
    <t>Өвөрхангай аймгийн Арвайхээр сумын цэцэрлэг бага сургуулийн цогцолбор</t>
  </si>
  <si>
    <t>Өвөрхангай аймгийн Өлзийт сумын ерөнхий боловсролын сургууль</t>
  </si>
  <si>
    <t>Монголын Бурханы Шашны Дээд Сургуулийн харьяа Ерөнхий боловсролын сургууль</t>
  </si>
  <si>
    <t>Өмнөговь аймаг Даланзадгад сум ерөнхий боловсролын лаборатори нэгдүгээр сургууль</t>
  </si>
  <si>
    <t>Өмнөговь аймгийн Даланзадгад сумын ерөнхий боловсролын гуравдугаар сургууль</t>
  </si>
  <si>
    <t>Өмнөговь аймгийн Даланзадгад сумын ерөнхий боловсролын дөрөвдүгээр сургууль</t>
  </si>
  <si>
    <t>Өмнөговь аймгийн Цогтцэций сумын ерөнхий боловсролын хоёрдугаар сургууль</t>
  </si>
  <si>
    <t>Өмнөговь аймгийн Баян-Овоо сумын Ерөнхий боловсролын сургууль</t>
  </si>
  <si>
    <t>Өмнөговь аймгийн Баяндалай сумын ерөнхий боловсролын сургууль</t>
  </si>
  <si>
    <t>Өмнөговь аймгийн Булган сумын Ерөнхий боловсролын сургууль</t>
  </si>
  <si>
    <t>Өмнөговь аймгийн Гурвантэс сумын Ерөнхий боловсролын сургууль</t>
  </si>
  <si>
    <t>Өмнөговь аймгийн Мандал-Овоо сумын Ерөнхий боловсролын сургууль</t>
  </si>
  <si>
    <t>Өмнөговь аймгийн Манлай сумын ерөнхий боловсролын сургууль</t>
  </si>
  <si>
    <t>Өмнөговь аймгийн Номгон сумын ерөнхий боловсролын сургууль</t>
  </si>
  <si>
    <t>Өмнөговь аймгийн Ноён сумын ерөнхий боловсролын сургууль</t>
  </si>
  <si>
    <t>Өмнөговь аймгийн Сэврэй сумын Ерөнхий боловсролын сургууль</t>
  </si>
  <si>
    <t>Өмнөговь аймгийн Ханбогд сумын ерөнхий боловсролын нэгдүгээр сургууль</t>
  </si>
  <si>
    <t>Өмнөговь аймгийн Ханхонгор сумын ерөнхий боловсролын сургууль</t>
  </si>
  <si>
    <t>Өмнөговь аймгийн Хүрмэн сумын Ерөнхий боловсролын сургууль</t>
  </si>
  <si>
    <t>Өмнөговь аймгийн Цогт-Овоо сумын Ерөнхий боловсролын сургууль</t>
  </si>
  <si>
    <t>Өмнөговь аймгийн Цогтцэций сумын ерөнхий боловсролын нэгдүгээр сургууль</t>
  </si>
  <si>
    <t>Өмнөговь аймгийн Даланзадгад сумын ерөнхий боловсролын хоёрдугаар сургууль</t>
  </si>
  <si>
    <t>Өмнөговь аймгийн Даланзадгад сумын ерөнхий боловсролын тавдугаар сургууль</t>
  </si>
  <si>
    <t>Өмнөговь аймгийн Даланзадгад сумын ерөнхий боловсролын долоодугаар сургууль</t>
  </si>
  <si>
    <t>Өмнөговь аймгийн Ханбогд сумын Ерөнхий боловсролын хоёрдугаар сургууль</t>
  </si>
  <si>
    <t>Сүхбаатар аймгийн ерөнхий боловсролын лаборатори нэгдүгээр сургууль</t>
  </si>
  <si>
    <t>Сүхбаатар аймгийн Баруун-Урт сумын ерөнхий боловсролын хоёрдугаар сургууль</t>
  </si>
  <si>
    <t>Сүхбаатар аймгийн Баруун-Урт сумын ерөнхий боловсролын гуравдугаар сургууль</t>
  </si>
  <si>
    <t>Сүхбаатар аймгийн Баруун-Урт сумын ерөнхий боловсролын дөрөвдүгээр сургууль</t>
  </si>
  <si>
    <t>Сүхбаатар аймгийн Асгат сумын ерөнхий боловсролын сургууль</t>
  </si>
  <si>
    <t>Сүхбаатар аймгийн Баяндэлгэр сумын ерөнхий боловсролын сургууль</t>
  </si>
  <si>
    <t>Сүхбаатар аймгийн Дарьганга сумын ерөнхий боловсролын сургууль</t>
  </si>
  <si>
    <t>Сүхбаатар аймгийн Мөнххаан сумын ерөнхий боловсролын сургууль</t>
  </si>
  <si>
    <t>Сүхбаатар аймгийн Наран сумын ерөнхий боловсролын сургууль</t>
  </si>
  <si>
    <t>Сүхбаатар аймгийн Онгон сумын ерөнхий боловсролын сургууль</t>
  </si>
  <si>
    <t>Сүхбаатар аймгийн Сүхбаатар сумын ерөнхий боловсролын сургууль</t>
  </si>
  <si>
    <t>Сүхбаатар аймгийн Түвшинширээ сумын ерөнхий боловсролын сургууль</t>
  </si>
  <si>
    <t>Сүхбаатар аймгийн Түмэнцогт сумын ерөнхий боловсролын дунд сургууль</t>
  </si>
  <si>
    <t>Сүхбаатар аймгийн Уулбаян сумын ерөнхий боловсролын сургууль</t>
  </si>
  <si>
    <t>Сүхбаатар аймгийн Халзан сумын ерөнхий боловсролын сургууль</t>
  </si>
  <si>
    <t>Сүхбаатар аймгийн Эрдэнэцагаан сумын ерөнхий боловсролын сургууль</t>
  </si>
  <si>
    <t>Сэлэнгэ аймгийн Алтанбулаг сумын ерөнхий боловсролын сургууль</t>
  </si>
  <si>
    <t>Сэлэнгэ аймгийн Баруунбүрэн сумын Ерөнхий боловсролын сургууль</t>
  </si>
  <si>
    <t>Сэлэнгэ аймгийн Баянгол сумын ерөнхий боловсролын сургууль</t>
  </si>
  <si>
    <t>Сэлэнгэ аймгийн Ерөө сумын Бугант тосгоны ерөнхий боловсролын сургууль</t>
  </si>
  <si>
    <t>Сэлэнгэ аймгийн Шаамар сумын Дулаанхаан тосгоны ерөнхий боловсролын сургууль</t>
  </si>
  <si>
    <t>Сэлэнгэ аймгийн Ерөө сумын ерөнхий боловсролын сургууль</t>
  </si>
  <si>
    <t>Сэлэнгэ аймгийн Жавхлант сумын ерөнхий боловсролын сургууль</t>
  </si>
  <si>
    <t>Сэлэнгэ аймгийн Зүүнбүрэн сумын ерөнхий боловсролын сургууль</t>
  </si>
  <si>
    <t>Сэлэнгэ аймгийн Мандал сумын ерөнхий боловсролын нэгдүгээр сургууль</t>
  </si>
  <si>
    <t>Сэлэнгэ аймгийн Мандал сумын ерөнхий боловсролын 2 дугаар сургууль</t>
  </si>
  <si>
    <t>Сэлэнгэ аймгийн Мандал сумын ерөнхий боловсролын гуравдугаар сургууль</t>
  </si>
  <si>
    <t>Сэлэнгэ аймгийн Орхон сумын Ерөнхий боловсролын сургууль</t>
  </si>
  <si>
    <t>Сэлэнгэ аймгийн Орхонтуул сумын ерөнхий боловсролын сургууль</t>
  </si>
  <si>
    <t>Сэлэнгэ аймгийн Орхонтуул сумын Рашаант тосгоны Ерөнхий боловсролын сургууль</t>
  </si>
  <si>
    <t>Сэлэнгэ аймгийн Сайхан сумын Номгон тосгоны ерөнхий боловсролын сургууль</t>
  </si>
  <si>
    <t>Сэлэнгэ аймгийн Сант сумын ерөнхий боловсролын сургууль</t>
  </si>
  <si>
    <t>Сэлэнгэ аймгийн Сүхбаатар сумын ерөнхий боловсролын спортын сургууль</t>
  </si>
  <si>
    <t>Сэлэнгэ аймгийн Сүхбаатар сумын ерөнхий боловсролын Нэгдүгээр сургууль</t>
  </si>
  <si>
    <t>Сэлэнгэ аймгийн Сүхбаатар сумын ерөнхий боловсролын 2-р сургууль</t>
  </si>
  <si>
    <t>Сэлэнгэ аймгийн Сүхбаатар сумын ерөнхий боловсролын 3-р сургууль</t>
  </si>
  <si>
    <t>Сэлэнгэ аймгийн ерөнхий боловсролын лаборатори 4 дүгээр сургууль</t>
  </si>
  <si>
    <t>Сэлэнгэ аймгийн Сүхбаатар сумын ерөнхий боловсролын 5 дугаар сургууль</t>
  </si>
  <si>
    <t>Сэлэнгэ аймгийн Сүхбаатар сумын ерөнхий боловсролын зургаадугаар сургууль</t>
  </si>
  <si>
    <t>Тарни сургууль, цэцэрлэгийн цогцолбор</t>
  </si>
  <si>
    <t>Сэлэнгэ аймгийн Мандал сумын Түнхэл тосгоны ерөнхий боловсролын сургууль</t>
  </si>
  <si>
    <t>Сэлэнгэ аймгийн Түшиг сумын ерөнхий боловсролын сургууль</t>
  </si>
  <si>
    <t>Сэлэнгэ аймгийн Хушаат сумын ерөнхий боловсролын сургууль</t>
  </si>
  <si>
    <t>Сэлэнгэ аймгийн Мандал сумын Хэрх тосгоны ерөнхий боловсролын сургууль</t>
  </si>
  <si>
    <t>Сэлэнгэ аймгийн Хүдэр сумын ерөнхий боловсролын сургууль</t>
  </si>
  <si>
    <t>Сэлэнгэ аймгийн Сайхан сумын ерөнхий боловсролын сургууль</t>
  </si>
  <si>
    <t>Сэлэнгэ аймгийн Цагааннуур сумын ерөнхий боловсролын сургууль</t>
  </si>
  <si>
    <t>Сэлэнгэ аймгийн Шаамар сумын ерөнхий боловсролын сургууль</t>
  </si>
  <si>
    <t>Сэлэнгэ аймгийн Мандал сумын ерөнхий боловсролын дөрөвдүгээр сургууль</t>
  </si>
  <si>
    <t>Сэлэнгэ аймгийн Мандал сумын ерөнхий боловсролын Билиг ДБ сургууль</t>
  </si>
  <si>
    <t>Төв аймгийн Зуунмод сумын ерөнхий боловсролын 4 дүгээр сургууль</t>
  </si>
  <si>
    <t>Төв аймгийн Зуунмод сумын ерөнхий боловсролын 5 дугаар сургууль</t>
  </si>
  <si>
    <t>Төв аймгийн Алтанбулаг сумын ерөнхий боловсролын сургууль</t>
  </si>
  <si>
    <t>Төв аймгийн Аргалант сумын ерөнхий боловсролын сургууль</t>
  </si>
  <si>
    <t>Төв аймгийн Архуст сумын ерөнхий боловсролын сургууль</t>
  </si>
  <si>
    <t>Төв аймгийн Батсүмбэр сумын ерөнхий боловсролын сургууль</t>
  </si>
  <si>
    <t>Төв аймгийн Баян сумын ерөнхий боловсролын сургууль</t>
  </si>
  <si>
    <t>Төв аймгийн Баян-Өнжүүл сумын ерөнхий боловсролын сургууль</t>
  </si>
  <si>
    <t>Төв аймгийн Баяндэлгэр сумын ерөнхий боловсролын сургууль</t>
  </si>
  <si>
    <t>Төв аймгийн Баянжаргалан сумын ерөнхий боловсролын сургууль</t>
  </si>
  <si>
    <t>Төв аймгийн Баянхангай сумын ерөнхий боловсролын сургууль</t>
  </si>
  <si>
    <t>Төв аймгийн Баянцагаан сумын ерөнхий боловсролын сургууль</t>
  </si>
  <si>
    <t>Төв аймгийн Баянцогт сумын ерөнхий боловсрол сургууль</t>
  </si>
  <si>
    <t>Төв аймгийн Баянчандмань сумын ерөнхий боловсролын сургууль</t>
  </si>
  <si>
    <t>Төв аймгийн Борнуур сумын ерөнхий боловсролын сургууль</t>
  </si>
  <si>
    <t>Төв аймгийн Бүрэн сумын ерөнхий боловсролын сургууль</t>
  </si>
  <si>
    <t>Төв аймгийн Дэлгэрхаан сумын ерөнхий боловсролын сургууль</t>
  </si>
  <si>
    <t>Төв аймгийн Жаргалант сумын ерөнхий боловсролын сургууль</t>
  </si>
  <si>
    <t>Төв аймгийн Заамар сумын ерөнхий боловсролын 1 дүгээр сургууль</t>
  </si>
  <si>
    <t>Төв аймгийн Лүн сумын ерөнхий боловсролын сургууль</t>
  </si>
  <si>
    <t>Төв аймгийн Мөнгөнморьт сумын ерөнхий боловсролын сургууль</t>
  </si>
  <si>
    <t>Төв аймгийн Сэргэлэн сумын ерөнхий боловсролын сургууль</t>
  </si>
  <si>
    <t>Төв аймгийн Сүмбэр сумын ерөнхий боловсролын сургууль</t>
  </si>
  <si>
    <t>Төв аймгийн Угтаал цайдам сумын ерөнхий боловсролын сургууль</t>
  </si>
  <si>
    <t>Төв аймгийн ерөнхий боловсролын лаборатори хүмүүн цогцолбор сургууль</t>
  </si>
  <si>
    <t>Төв аймгийн Цээл сумын ерөнхий боловсролын сургууль</t>
  </si>
  <si>
    <t>Төв аймгийн Заамар сумын ерөнхий боловсролын хоёр дугаар сургууль</t>
  </si>
  <si>
    <t>Төв аймгийн Эрдэнэ сумын ерөнхий боловсролын сургууль</t>
  </si>
  <si>
    <t>Төв аймгийн Эрдэнэсант сумын ерөнхий боловсролын сургууль</t>
  </si>
  <si>
    <t>Төв аймгийн Өндөрширээт сумын ерөнхий боловсролын сургууль</t>
  </si>
  <si>
    <t>Зуун мод сейнт поул бага сургууль</t>
  </si>
  <si>
    <t>Увс аймгийн Тэс сумын ерөнхий боловсролын хоёрдугаар сургууль</t>
  </si>
  <si>
    <t>Увс аймгийн Тэс сумын ерөнхий боловсролын гуравдугаар сургууль</t>
  </si>
  <si>
    <t>Увс аймгийн ерөнхий боловсролын хоёрдугаар цогцолбор сургууль</t>
  </si>
  <si>
    <t>Увс аймгийн Улаангом сумын ерөнхий боловсролын гуравдугаар сургууль</t>
  </si>
  <si>
    <t>Увс аймгийн Улаангом сумын ерөнхий боловсролын дөрөвдүгээр сургууль</t>
  </si>
  <si>
    <t>Увс аймгийн Баруунтуруун сумын ерөнхий боловсролын сургууль</t>
  </si>
  <si>
    <t>Увс аймгийн Бөхмөрөн сумын ерөнхий боловсролын сургууль</t>
  </si>
  <si>
    <t>Увс аймгийн Давст сумын ерөнхий боловсролын сургууль</t>
  </si>
  <si>
    <t>Увс аймгийн Завхан сумын ерөнхий боловсролын сургууль</t>
  </si>
  <si>
    <t>Увс аймгийн Зүүнговь сумын ерөнхий боловсролын сургууль</t>
  </si>
  <si>
    <t>Увс аймгийн Зүүнхангай сумын ерөнхий боловсролын сургууль</t>
  </si>
  <si>
    <t>Увс аймгийн Малчин сумын ерөнхий боловсролын сургууль</t>
  </si>
  <si>
    <t>Увс аймгийн Наранбулаг сумын ерөнхий боловсролын сургууль</t>
  </si>
  <si>
    <t>Увс аймгийн Сагил сумын дунд сургууль</t>
  </si>
  <si>
    <t>Увс аймгийн Тариалан сумын ерөнхий боловсролын нэгдүгээр сургууль</t>
  </si>
  <si>
    <t>Увс аймгийн Тэс сумын ерөнхий боловсролын нэгдүгээр сургууль</t>
  </si>
  <si>
    <t>Увс аймгийн Түргэн сумын ерөнхий боловсролын сургууль</t>
  </si>
  <si>
    <t>Увс аймгийн Улаангом сумын ерөнхий боловсролын зургаадугаар сургууль</t>
  </si>
  <si>
    <t>Увс аймгийн Тариалан сумын ерөнхий боловсролын хоёрдугаар сургууль</t>
  </si>
  <si>
    <t>Увс аймгийн Ховд сумын ерөнхий боловсролын сургууль</t>
  </si>
  <si>
    <t>Увс аймгийн Хяргас сумын ерөнхий боловсролын сургууль</t>
  </si>
  <si>
    <t>Увс аймгийн Цагаанхайрхан сумын ерөнхий боловсролын сургууль</t>
  </si>
  <si>
    <t>Увс аймгийн ерөнхий боловсролын лаборатори нэгдүгээр цогцолбор сургууль</t>
  </si>
  <si>
    <t>Увс аймгийн Улаангом сумын ерөнхий боловсролын тавдугаар сургууль</t>
  </si>
  <si>
    <t>Увс аймгийн Өлгий сумын ерөнхий боловсролын сургууль</t>
  </si>
  <si>
    <t>Увс аймгийн Өмнөговь сумын ерөнхий боловсролын нэгдүгээр сургууль</t>
  </si>
  <si>
    <t>Увс аймгийн Өндөрхангай сумын ерөнхий боловсролын сургууль</t>
  </si>
  <si>
    <t>Ховд аймгийн Булган сумын ерөнхий боловсролын нэг дүгээр сургууль</t>
  </si>
  <si>
    <t>Ховд аймгийн Жаргалант сумын ерөнхий боловсролын хоёр дугаар сургууль</t>
  </si>
  <si>
    <t>Ховд аймгийн Жаргалант сумын ерөнхий боловсролын гурав дугаар сургууль</t>
  </si>
  <si>
    <t>Ховд аймгийн Жаргалант сумын ерөнхий боловсролын зургаа дугаар сургууль</t>
  </si>
  <si>
    <t>Ховд аймгийн Жаргалант сумын ерөнхий боловсролын долоо дугаар сургууль</t>
  </si>
  <si>
    <t>Ховд аймгийн ерөнхий боловсролын лаборатори 1 дүгээр сургууль</t>
  </si>
  <si>
    <t>Ховд аймгийн Алтай сумын ерөнхий боловсролын сургууль</t>
  </si>
  <si>
    <t>Ховд аймгийн Буянт сумын ерөнхий боловсролын сургууль</t>
  </si>
  <si>
    <t>Ховд аймгийн Дарви сумын ерөнхий боловсролын сургууль</t>
  </si>
  <si>
    <t>Ховд аймгийн Дуут сумын ерөнхий боловсролын сургууль</t>
  </si>
  <si>
    <t>Ховд аймгийн Дөргөн сумын ерөнхий боловсролын сургууль</t>
  </si>
  <si>
    <t>Ховд аймгийн Зэрэг сумын ерөнхий боловсролын сургууль</t>
  </si>
  <si>
    <t>Ховд аймгийн Манхан сумын ерөнхий боловсролын сургууль</t>
  </si>
  <si>
    <t>Ховд аймгийн Булган сумын ерөнхий боловсролын Минжит булган цогцолбор сургууль</t>
  </si>
  <si>
    <t>Ховд аймгийн Мянгад сумын ерөнхий боловсролын сургууль</t>
  </si>
  <si>
    <t>Ховд аймгийн Мөнххайрхан сумын ерөнхий боловсролын сургууль</t>
  </si>
  <si>
    <t>Ховд аймгийн Мөст сумын ерөнхий боловсролын сургууль</t>
  </si>
  <si>
    <t>Ховд аймгийн Жаргалант сумын ерөнхий боловсролын Прогресс сургууль</t>
  </si>
  <si>
    <t>Ховд аймгийн Ховд сумын ерөнхий боловсролын сургууль</t>
  </si>
  <si>
    <t>Ховд аймгийн ерөнхий боловсролын Цаст алтай цогцолбор сургууль</t>
  </si>
  <si>
    <t>Ховд аймгийн Цэцэг сумын ерөнхий боловсролын сургууль</t>
  </si>
  <si>
    <t>Ховд аймгийн Чандмань сумын ерөнхий боловсролын сургууль</t>
  </si>
  <si>
    <t>Ховд аймгийн Эрдэнэбүрэн сумын ерөнхий боловсролын сургууль</t>
  </si>
  <si>
    <t>Ховд аймгийн Үенч сумын ерөнхий боловсролын сургууль</t>
  </si>
  <si>
    <t>Хөвсгөл аймгийн Титэм ерөнхий боловсролын сургууль</t>
  </si>
  <si>
    <t>Хөвсгөл аймгийн ерөнхий боловсролын Нутгийн аваргууд сургууль</t>
  </si>
  <si>
    <t>Хөвсгөл аймгийн Алаг-Эрдэнэ сумын ерөнхий боловсролын сургууль</t>
  </si>
  <si>
    <t>Хөвсгөл аймгийн Арбулаг сумын ерөнхий боловсролын  сургууль</t>
  </si>
  <si>
    <t>Хөвсгөл аймгийн Баянзүрх сумын ерөнхий боловсролын сургууль</t>
  </si>
  <si>
    <t>Хөвсгөл аймгийн Бүрэнтогтох сумын ерөнхий боловсролын сургууль</t>
  </si>
  <si>
    <t>Хөвсгөл аймгийн Бүрэнтогтох сумын цэцэрлэг, бага сургуулийн цогцолбор</t>
  </si>
  <si>
    <t>Хөвсгөл аймгийн Галт сумын ерөнхий боловсролын сургууль</t>
  </si>
  <si>
    <t>Хөвсгөл аймгийн ерөнхий боловсролын Мөрөн гурван эрдэнэ сургууль</t>
  </si>
  <si>
    <t>Хөвсгөл аймгийн дэлгэр мөрөн цогцолбор сургууль</t>
  </si>
  <si>
    <t>Хөвсгөл аймгийн Жаргалант сумын ерөнхий боловсролын сургууль</t>
  </si>
  <si>
    <t>Хөвсгөл аймгийн Галт сумын зүрх бага сургууль</t>
  </si>
  <si>
    <t>Хөвсгөл аймгийн Мөрөн сумын ерөнхий боловсролын Ирээдүй хорин нэгдүгээр зуун сургууль</t>
  </si>
  <si>
    <t>Хөвсгөл аймгийн Их-Уул сумын ерөнхий боловсролын сургууль</t>
  </si>
  <si>
    <t>Хөвсгөл аймгийн Цэцэрэг сумын могойн бага сургууль</t>
  </si>
  <si>
    <t>Хөвсгөл аймгийн Рашаант сумын ерөнхий боловсролын сургууль</t>
  </si>
  <si>
    <t>Хөвсгөл аймгийн Ренчинлхүмбэ сумын ерөнхий боловсролын сургууль</t>
  </si>
  <si>
    <t>Хөвсгөл аймгийн Тариалан сумын ерөнхий боловсролын сургууль</t>
  </si>
  <si>
    <t>Хөвсгөл аймгийн Тосонцэнгэл сумын ерөнхий боловсролын сургууль</t>
  </si>
  <si>
    <t>Хөвсгөл аймгийн Түнэл сумын ерөнхий боловсролын сургууль</t>
  </si>
  <si>
    <t>Хөвсгөл аймгийн Төмөрбулаг сумын ерөнхий боловсролын сургууль</t>
  </si>
  <si>
    <t>Хөвсгөл аймгийн Мөрөн сумын Авьяас ерөнхий боловсролын сургууль</t>
  </si>
  <si>
    <t>Хөвсгөл аймгийн Улаан-Уул сумын ерөнхий боловсролын сургууль</t>
  </si>
  <si>
    <t>Хөвсгөл аймгийн Ханх сумын ерөнхий боловсролын  сургууль</t>
  </si>
  <si>
    <t>Хөвсгөл аймгийн Хатгал сумын ерөнхий боловсролын сургууль</t>
  </si>
  <si>
    <t>Хөвсгөл аймгийн Мөрөн сумын ерөнхий боловсролын Сод эрдэм сургууль</t>
  </si>
  <si>
    <t>Хөвсгөл аймгийн Цагаан-Уул сумын ерөнхий боловсролын сургууль</t>
  </si>
  <si>
    <t>Хөвсгөл аймгийн Цагаан-Үүр сумын ерөнхий боловсролын сургууль</t>
  </si>
  <si>
    <t>Хөвсгөл аймгийн Цагааннуур сумын ерөнхий боловсролын сургууль</t>
  </si>
  <si>
    <t>Хөвсгөл аймгийн Цэцэрлэг сумын ерөнхий боловсролын сургууль</t>
  </si>
  <si>
    <t>Хөвсгөл аймгийн Чандмань-Өндөр сумын ерөнхий боловсролын сургууль</t>
  </si>
  <si>
    <t>Хөвсгөл аймгийн Шинэ-Идэр сумын ерөнхий боловсролын сургууль</t>
  </si>
  <si>
    <t>Хөвсгөл аймгийн ерөнхий боловсролын лаборатори Эрдмийн далай цогцолбор сургууль</t>
  </si>
  <si>
    <t>Хөвсгөл аймгийн Эрдэнэбулган сумын ерөнхий боловсролын сургууль</t>
  </si>
  <si>
    <t>Далай ван дээд сургуулийн харъяа ерөнхий боловсролын сургууль</t>
  </si>
  <si>
    <t>Хэнтий аймгийн Хэрлэн сумын ерөнхий боловсролын лаборатори нэгдүгээр сургууль</t>
  </si>
  <si>
    <t>Хэнтий аймгийн Батноров сумын ерөнхий боловсролын сургууль</t>
  </si>
  <si>
    <t>Хэнтий аймгийн Батширээт сумын ерөнхий боловсролын сургууль</t>
  </si>
  <si>
    <t>Хэнтий аймгийн Баян-Адарга сумын ерөнхий боловсролын сургууль</t>
  </si>
  <si>
    <t>Хэнтий аймгийн Баян-Овоо сумын ерөнхий боловсролын сургууль</t>
  </si>
  <si>
    <t>Хэнтий аймгийн Баянмөнх сумын ерөнхий боловсролын сургууль</t>
  </si>
  <si>
    <t>Хэнтий аймгийн Баянхутаг сумын ерөнхий боловсролын сургууль</t>
  </si>
  <si>
    <t>Хэнтий аймгийн Биндэр сумын ерөнхий боловсролын сургууль</t>
  </si>
  <si>
    <t>Хэнтий аймгийн Бор-Өндөр сумын ерөнхий боловсролын Бор-Өндөр цогцолбор сургууль</t>
  </si>
  <si>
    <t>Хэнтий аймгийн Батноров сумын Бэрх тосгоны ерөнхий боловсролын сургууль</t>
  </si>
  <si>
    <t>Хэнтий аймгийн Галшар сумын ерөнхий боловсролын сургууль</t>
  </si>
  <si>
    <t>Хэнтий аймгийн Өмнөдэлгэр сумын Гурванбаян тосгоны ерөнхий боловсролын сургууль</t>
  </si>
  <si>
    <t>Хэнтий аймгийн Дадал сумын ерөнхий боловсролын сургууль</t>
  </si>
  <si>
    <t>Хэнтий аймгийн Дархан сумын ерөнхий боловсролын сургууль</t>
  </si>
  <si>
    <t>Хэнтий аймгийн Дэлгэрхаан сумын ерөнхий боловсролын сургууль</t>
  </si>
  <si>
    <t>Хэнтий аймгийн Жаргалтхаан сумын ерөнхий боловсролын сургууль</t>
  </si>
  <si>
    <t>Хэнтий аймгийн Мөрөн сумын ерөнхий боловсролын сургууль</t>
  </si>
  <si>
    <t>Хэнтий аймгийн Норовлин сумын ерөнхий боловсролын сургууль</t>
  </si>
  <si>
    <t>Хэнтий аймгийн Хэрлэн сумын ерөнхий боловсролын Тэмүүжин цогцолбор сургууль</t>
  </si>
  <si>
    <t>Хэнтий аймгийн Хэрлэн сумын ерөнхий боловсролын Хан хэнтий цогцолбор сургууль</t>
  </si>
  <si>
    <t>Хэнтий аймгийн Хэрлэн сумын ерөнхий боловсролын дөрөвдүгээр сургууль</t>
  </si>
  <si>
    <t>Хэнтий аймгийн Дэлгэрхаан сумын Хэрлэнбаян улаан тосгоны ерөнхий боловсролын сургууль</t>
  </si>
  <si>
    <t>Хэнтий аймгийн Цэнхэрмандал сумын ерөнхий боловсролын сургууль</t>
  </si>
  <si>
    <t>Хэнтий аймгийн Хэрлэн сумын Өлзийт тосгоны ерөнхий боловсролын сургууль</t>
  </si>
  <si>
    <t>Хэнтий аймгийн Өмнөдэлгэр сумын ерөнхий боловсролын сургууль</t>
  </si>
  <si>
    <t>Хэнтий аймгийн Бор-Өндөр сумын их ирээдүй бага сургууль</t>
  </si>
  <si>
    <t>Дархан-Уул аймгийн Дархан сумын Ерөнхий боловсролын нэг дүгээр сургууль</t>
  </si>
  <si>
    <t>Дархан-Уул аймгийн Шарын гол сумын ерөнхий боловсролын хоёр дугаар сургууль</t>
  </si>
  <si>
    <t>Дархан-Уул аймгийн Дархан сумын Ерөнхий боловсролын дөрөв дүгээр сургууль</t>
  </si>
  <si>
    <t>Дархан-Уул аймгийн Шарын гол сумын Ерөнхий боловсролын зургаа дугаар сургууль</t>
  </si>
  <si>
    <t>Дархан-Уул аймгийн Орхон сумын ерөнхий боловсролын сургууль</t>
  </si>
  <si>
    <t>Дархан-Уул аймгийн Дархан сумын Ерөнхий боловсролын 9 дүгээр сургууль</t>
  </si>
  <si>
    <t>Дархан-Уул аймгийн Хонгор сумын Ерөнхий боловсролын арван нэгдүгээр сургууль</t>
  </si>
  <si>
    <t>Дархан-Уул аймгийн Хонгор сумын Ерөнхий боловсролын арван дөрөв дүгээр сургууль</t>
  </si>
  <si>
    <t>Дархан-Уул аймгийн Дархан сумын Ерөнхий боловсролын арван тавдугаар сургууль</t>
  </si>
  <si>
    <t>Дархан-Уул аймгийн Дархан сумын ерөнхий боловсролын 18 дугаар сургууль</t>
  </si>
  <si>
    <t>Дархан-Уул аймгийн Дархан сумын Ерөнхий боловсролын гучдугаар сургууль</t>
  </si>
  <si>
    <t>Дархан-Уул аймгийн Дархан сумын Ерөнхий боловсролын 16 дугаар сургууль</t>
  </si>
  <si>
    <t>Дархан-Уул аймгийн Дархан сумын ерөнхий боловсролын Од цогцолбор сургууль</t>
  </si>
  <si>
    <t>Дархан-Уул аймгийн Ерөнхий боловсролын лаборатори Оюуны ирээдүй цогцолбор сургууль</t>
  </si>
  <si>
    <t>Шинжлэх ухаан, технологийн их сургуулийн Дархан-Уул аймаг дахь технологийн сургуулийн харъяа ерөнхий боловсролын ахлах сургууль</t>
  </si>
  <si>
    <t>Хөдөө аж ахуйн их сургуулийн харъяа ерөнхий боловсролын ахлах сургууль</t>
  </si>
  <si>
    <t>Дархан-Уул аймгийн Дархан сумын Ерөнхий боловсролын 12 дугаар сургууль</t>
  </si>
  <si>
    <t>Дархан-Уул аймгийн Дархан сумын ерөнхий боловсролын арван есдүгээр сургууль</t>
  </si>
  <si>
    <t>Дархан-Уул аймгийн Дархан сумын ерөнхий боловсролын хорин дөрөвдүгээр сургууль</t>
  </si>
  <si>
    <t>Дархан-Уул аймгийн Дархан сумын ерөнхий боловсролын хорин есдүгээр сургууль</t>
  </si>
  <si>
    <t>Дархан-Уул аймгийн дархан сумын 22 дугаар дунд сургууль</t>
  </si>
  <si>
    <t>Дархан-Уул аймгийн Дархан сумын Ерөнхий боловсролын Монгол-Оюу сургууль</t>
  </si>
  <si>
    <t>Дархан-Уул аймгийн Дархан сумын ерөнхий боловсролын Союз сургууль</t>
  </si>
  <si>
    <t>Дархан-Уул аймгийн Дархан сумын Ерөнхий боловсролын Цайхун сургууль</t>
  </si>
  <si>
    <t>Дархан-Уул аймгийн Дархан сумын ерөнхий боловсролын Дархан-Эмпати сургууль</t>
  </si>
  <si>
    <t>Шинэ алхам сургууль цэцэрлэгийн цогцолбор</t>
  </si>
  <si>
    <t>Нийслэлийн ерөнхий боловсролын оюуны эрин цогцолбор сургууль</t>
  </si>
  <si>
    <t>Нийслэлийн ерөнхий боловсролын лаборатори Боловсрол цогцолбор сургууль</t>
  </si>
  <si>
    <t>Нийслэлийн ерөнхий боловсролын гүн галуутай цогцолбор сургууль</t>
  </si>
  <si>
    <t>Ерөнхий боловсролын сод сургууль</t>
  </si>
  <si>
    <t>Нийслэлийн ерөнхий боловсролын арван гурав дугаар сургууль</t>
  </si>
  <si>
    <t>Нийслэлийн ерөнхий боловсролын арван ес дүгээр сургууль</t>
  </si>
  <si>
    <t>Нийслэлийн ерөнхий боловсролын лаборатори хорь дугаар сургууль</t>
  </si>
  <si>
    <t>Нийслэлийн ерөнхий боловсролын лаборатори хорин найм дугаар сургууль</t>
  </si>
  <si>
    <t>Нийслэлийн ерөнхий боловсролын гучин найм дугаар сургууль</t>
  </si>
  <si>
    <t>Нийслэлийн ерөнхий боловсролын дөч дүгээр сургууль</t>
  </si>
  <si>
    <t>Нийслэлийн ерөнхий боловсролын дөчин долдугаар сургууль</t>
  </si>
  <si>
    <t>Нийслэлийн ерөнхий боловсролын тавин нэгдүгээр сургууль</t>
  </si>
  <si>
    <t>Нийслэлийн ерөнхий боловсролын далан гуравдугаар сургууль</t>
  </si>
  <si>
    <t>Нийслэлийн ерөнхий боловсролын лаборатори ерэн гурав дугаар сургууль</t>
  </si>
  <si>
    <t>Нийслэлийн ерөнхий боловсролын зуун арван гуравдугаар сургууль</t>
  </si>
  <si>
    <t>Баянгол дүүргийн дал дугаар тусгай дунд сургууль</t>
  </si>
  <si>
    <t>Нийслэлийн ерөнхий боловсролын оюуны ундраа цогцолбор сургууль</t>
  </si>
  <si>
    <t>Нийслэлийн ерөнхий боловсролын сэтгэмж цогцолбор сургууль</t>
  </si>
  <si>
    <t>Нийслэлийн ерөнхий боловсролын эрдмийн ундраа цогцолбор сургууль</t>
  </si>
  <si>
    <t>Нийслэлийн ерөнхий боловсролын лаборатори эрдмийн өргөө цогцолбор сургууль</t>
  </si>
  <si>
    <t>Нийслэлийн ерөнхий боловсролын лаборатори зуун дөчин нэгдүгээр сургууль</t>
  </si>
  <si>
    <t>Ерөнхий боловсролын гурван тамир сургууль</t>
  </si>
  <si>
    <t>Гэгээрэл ерөнхий боловсролын сургууль</t>
  </si>
  <si>
    <t>Ерөнхий боловсролын Жаргалан сургууль</t>
  </si>
  <si>
    <t>Ерөнхий боловсролын лидер дунд сургууль</t>
  </si>
  <si>
    <t>Монгол коосэн технологийн коллеж</t>
  </si>
  <si>
    <t>Монгол од бүрэн дунд сургууль</t>
  </si>
  <si>
    <t>Ерөнхий боловсролын номт наран сургууль</t>
  </si>
  <si>
    <t>Номун далай НД сургууль</t>
  </si>
  <si>
    <t>Ерөнхий боловсролын Номч сургууль</t>
  </si>
  <si>
    <t>Оюуны нахиа ерөнхий боловсролын сургууль</t>
  </si>
  <si>
    <t>Ерөнхий боловсролын радуга сургууль</t>
  </si>
  <si>
    <t>Сэн лизэ бүрэн дунд сургууль</t>
  </si>
  <si>
    <t>Ерөнхий боловсролын төгс билиг бага сургууль</t>
  </si>
  <si>
    <t>Хүслийн өргөө ерөнхий боловсролын сургууль</t>
  </si>
  <si>
    <t>Ерөнхий боловсролын эрдмийн ач сургууль</t>
  </si>
  <si>
    <t>Эхлэл ерөнхий боловсролын сургууль</t>
  </si>
  <si>
    <t>Нийслэлийн ерөнхий боловсролын Хүрээ тулга сургууль</t>
  </si>
  <si>
    <t>Ерөнхий боловсролын соёмбо сургууль</t>
  </si>
  <si>
    <t>Ерөнхий боловсролын эрдэм алтай сургууль</t>
  </si>
  <si>
    <t>Эрхэт эрдэм бүрэн дунд сургууль</t>
  </si>
  <si>
    <t>Ерөнхий боловсролын ес эрдэм сургууль</t>
  </si>
  <si>
    <t>Ерөнхий боловсролын наран нэг сургууль</t>
  </si>
  <si>
    <t>Нийслэлийн ерөнхий боловсролын эрдмийн хишиг сургууль</t>
  </si>
  <si>
    <t>Ерөнхий боловсролын норовлин сургууль</t>
  </si>
  <si>
    <t>Нийслэлийн ерөнхий боловсролын Жишиг эрдэм сургууль</t>
  </si>
  <si>
    <t>Нийслэлийн ерөнхий боловсролын Эрин эверест интернэшнл сургууль</t>
  </si>
  <si>
    <t xml:space="preserve">Мон-Алтиус дээд сургуулийн харьяа ерөнхий боловсролын Мон-Алтиус ахлах сургууль </t>
  </si>
  <si>
    <t>Нийслэлийн ерөнхий боловсролын лаборатори арван дөрөвдүгээр сургууль</t>
  </si>
  <si>
    <t>Нийслэлийн ерөнхий боловсролын хорин нэгдүгээр сургууль</t>
  </si>
  <si>
    <t>Нийслэлийн ерөнхий боловсролын лаборатори гучин гуравдугаар сургууль</t>
  </si>
  <si>
    <t>Нийслэлийн ерөнхий боловсролын лаборатори дөчин дөрөв дүгээр сургууль</t>
  </si>
  <si>
    <t>Нийслэлийн ерөнхий боловсролын дөчин найм дугаар сургууль</t>
  </si>
  <si>
    <t>Нийслэлийн ерөнхий боловсролын тавин тав дугаар сургууль</t>
  </si>
  <si>
    <t>Нийслэлийн ерөнхий боловсролын далан есдүгээр сургууль</t>
  </si>
  <si>
    <t>Нийслэлийн ерөнхий боловсролын наян дөрөвдүгээр сургууль</t>
  </si>
  <si>
    <t>Нийслэлийн ерөнхий боловсролын наян тав дугаар сургууль</t>
  </si>
  <si>
    <t>Нийслэлийн ерөнхий боловсролын наян долоо дугаар сургууль</t>
  </si>
  <si>
    <t>Нийслэлийн ерөнхий боловсролын наян найм дугаар сургууль</t>
  </si>
  <si>
    <t>Нийслэлийн ерөнхий боловсролын ерэн хоёрдугаар сургууль</t>
  </si>
  <si>
    <t>Нийслэлийн ерөнхий боловсролын ерэн долоодугаар сургууль</t>
  </si>
  <si>
    <t>Нийслэлийн ерөнхий боловсролын нэгзуун хоёрдугаар сургууль</t>
  </si>
  <si>
    <t>Нийслэлийн ерөнхий боловсролын зуун арав дугаар сургууль</t>
  </si>
  <si>
    <t>Нийслэлийн ерөнхий боловсролын нэг зуун арван нэгдүгээр сургууль</t>
  </si>
  <si>
    <t>Нийслэлийн ерөнхий боловсролын зуун хорь дугаар сургууль</t>
  </si>
  <si>
    <t>Нийслэлийн ерөнхий боловсролын зуун гучин хоёрдугаар сургууль</t>
  </si>
  <si>
    <t>Нийслэлийн ерөнхий боловсролын зуун гучин зургаа дугаар сургууль</t>
  </si>
  <si>
    <t>Нийслэлийн ерөнхий боловсролын зуун гучин долоо дугаар сургууль</t>
  </si>
  <si>
    <t>Нийслэлийн ерөнхий боловсролын амгалан цогцолбор сургууль</t>
  </si>
  <si>
    <t>Нийслэлийн ерөнхий боловсролын баянзүрх цогцолбор сургууль</t>
  </si>
  <si>
    <t xml:space="preserve"> Нийслэлийн ерөнхий боловсролын Тэмүүжин өрлөг сургууль</t>
  </si>
  <si>
    <t>Нийслэлийн ерөнхий боловсролын тавин гурав дугаар сургууль</t>
  </si>
  <si>
    <t>Нийслэлийн ерөнхий боловсролын шавь цогцолбор сургууль</t>
  </si>
  <si>
    <t>Нийслэлийн ерөнхий боловсролын нэг зуун хорин долдугаар сургууль</t>
  </si>
  <si>
    <t>Нийслэлийн ерөнхий боловсролын зуун гучин гуравдугаар сургууль</t>
  </si>
  <si>
    <t>126 дугаар сургууль</t>
  </si>
  <si>
    <t>Нийслэлийн ерөнхий боловсролын лаборатори зуун дөчин хоёр дугаар сургууль</t>
  </si>
  <si>
    <t>Дотоод хэргийн их сургуулийн харьяа Ерөнхий боловсролын ахлах сургууль</t>
  </si>
  <si>
    <t>Ерөнхий боловсролын арвис сургууль</t>
  </si>
  <si>
    <t>Билгүүн номч бүрэн дунд сургууль</t>
  </si>
  <si>
    <t>И Эс Эм олон улсын дунд сургууль</t>
  </si>
  <si>
    <t>Ерөнхий боловсролын их засаг лицей сургууль</t>
  </si>
  <si>
    <t>Ерөнхий боловсролын Оюунлаг сургууль</t>
  </si>
  <si>
    <t>Оюуны оньс сургууль</t>
  </si>
  <si>
    <t>Ерөнхий боловсролын төгс дэлгэрэх сургууль</t>
  </si>
  <si>
    <t>Ерөнхий боловсролын хишиг сургууль</t>
  </si>
  <si>
    <t>Ерөнхий боловсролын хөвгүүд сургууль</t>
  </si>
  <si>
    <t>Ерөнхий боловсролын шилдэг сургууль</t>
  </si>
  <si>
    <t>Ерөнхий боловсролын эрхэм баян эрдэм сургууль</t>
  </si>
  <si>
    <t>Ерөнхий боловсролын шинэ монгол сургууль</t>
  </si>
  <si>
    <t>Нийслэлийн ерөнхий боловсролын Эм Ай Ю сургууль</t>
  </si>
  <si>
    <t>Олон Улсын Улаанбаатарын Их Сургуулийн харъяа ерөнхий боловсролын Улаанбаатар сургууль</t>
  </si>
  <si>
    <t>Ерөнхий боловсролын олонлог академи бүрэн дунд сургууль</t>
  </si>
  <si>
    <t>Ерөнхий боловсролын глобал иннова сургууль</t>
  </si>
  <si>
    <t>Нийслэлийн ерөнхий боловсролын Гёте сургууль</t>
  </si>
  <si>
    <t>Сингапур скүүл оф монголиа</t>
  </si>
  <si>
    <t>Нийслэлийн Ерөнхий боловсролын Нест эдүкейшн сургууль</t>
  </si>
  <si>
    <t>Нийслэлийн Ерөнхий боловсролын Монтэ роза сургууль</t>
  </si>
  <si>
    <t>Нийслэлийн Ерөнхий боловсролын Уудам монгол сургууль</t>
  </si>
  <si>
    <t>Нийслэлийн ерөнхий боловсролын Амжилт кибер сургууль</t>
  </si>
  <si>
    <t>Нийслэлийн ерөнхий боловсролын зуун ес дүгээр сургууль</t>
  </si>
  <si>
    <t>Нийслэлийн ерөнхий боловсролын лаборатори зуун арван ес дүгээр сургууль</t>
  </si>
  <si>
    <t>Нийслэлийн ерөнхий боловсролын голомт цогцолбор сургууль</t>
  </si>
  <si>
    <t>Нийслэлийн ерөнхий боловсролын зуун гуравдугаар сургууль</t>
  </si>
  <si>
    <t>Нийслэлийн ерөнхий боловсролын эрдмийн оргил цогцолбор сургууль</t>
  </si>
  <si>
    <t>Нийслэлийн ерөнхий боловсролын Чандмань эрдэнэ сургууль</t>
  </si>
  <si>
    <t>Ерөнхий боловсролын Хос Уянга сургууль</t>
  </si>
  <si>
    <t>Цэцдийн өргөө сургууль</t>
  </si>
  <si>
    <t>Нийслэлийн ерөнхий боловсролын есдүгээр сургууль</t>
  </si>
  <si>
    <t>Нийслэлийн ерөнхий боловсролын лаборатори арван хоёр дугаар сургууль</t>
  </si>
  <si>
    <t>Нийслэлийн ерөнхий боловсролын дөчин хоёр дугаар сургууль</t>
  </si>
  <si>
    <t>Нийслэлийн ерөнхий боловсролын жаран хоёрдугаар сургууль</t>
  </si>
  <si>
    <t>Нийслэлийн ерөнхий боловсролын жаран тав дугаар сургууль</t>
  </si>
  <si>
    <t>Нийслэлийн ерөнхий боловсролын жаран долдугаар сургууль</t>
  </si>
  <si>
    <t>Нийслэлийн ерөнхий боловсролын далан дөрөвдүгээр сургууль</t>
  </si>
  <si>
    <t>Нийслэлийн ерөнхий боловсролын далан зургаа дугаар сургууль</t>
  </si>
  <si>
    <t>Нийслэлийн ерөнхий боловсролын нэг зуун дөрөв дүгээр сургууль</t>
  </si>
  <si>
    <t>Нийслэлийн ерөнхий боловсролын нэг зуун тавдугаар сургууль</t>
  </si>
  <si>
    <t>Нийслэлийн ерөнхий боловсролын зуун зургаа дугаар сургууль</t>
  </si>
  <si>
    <t>Нийслэлийн ерөнхий боловсролын зуун долоо дугаар сургууль</t>
  </si>
  <si>
    <t>Нийслэлийн ерөнхий боловсролын зуун хорин хоёр дугаар сургууль</t>
  </si>
  <si>
    <t>Нийслэлийн ерөнхий боловсролын зуун хорин гурав дугаар сургууль</t>
  </si>
  <si>
    <t>Нийслэлийн ерөнхий боловсролын нэг зуун хорин дөрөвдүгээр сургууль</t>
  </si>
  <si>
    <t>Нийслэлийн ерөнхий боловсролын зуун гучин дөрөв дүгээр сургууль</t>
  </si>
  <si>
    <t>Нийслэлийн ерөнхий боловсролын лаборатори ирээдүй цогцолбор сургууль</t>
  </si>
  <si>
    <t>Нийслэлийн ерөнхий боловсролын нэг зуун хорин нэг дүгээр сургууль</t>
  </si>
  <si>
    <t>Нийслэлийн ерөнхий боловсролын зуун хорин ес дүгээр сургууль</t>
  </si>
  <si>
    <t>Нийслэлийн Ерөнхий боловсролын зуун дөчин гурав дугаар сургууль</t>
  </si>
  <si>
    <t>Ерөнхий боловсролын номуун сургууль</t>
  </si>
  <si>
    <t>Ромашка дунд сургууль</t>
  </si>
  <si>
    <t>Ерөнхий боловсролын чандмань сургууль</t>
  </si>
  <si>
    <t>Гэрэлт ирээдүй глобал боловсрол</t>
  </si>
  <si>
    <t>Ерөнхий боловсролын глобал их оюун</t>
  </si>
  <si>
    <t>Нийслэлийн ерөнхий боловсролын нэгдүгээр сургууль</t>
  </si>
  <si>
    <t>Нийслэлийн ерөнхий боловсролын хоёрдугаар сургууль</t>
  </si>
  <si>
    <t>Нийслэлийн ерөнхий боловсролын гуравдугаар сургууль</t>
  </si>
  <si>
    <t>Нийслэлийн ерөнхий боловсролын дөрөвдүгээр сургууль</t>
  </si>
  <si>
    <t>Нийслэлийн ерөнхий боловсролын зургаадугаар сургууль</t>
  </si>
  <si>
    <t>Нийслэлийн ерөнхий боловсролын арван нэгдүгээр сургууль</t>
  </si>
  <si>
    <t>Нийслэлийн ерөнхий боловсролын арван зургаадугаар сургууль</t>
  </si>
  <si>
    <t>Нийслэлийн ерөнхий боловсролын хорин тав дугаар сургууль</t>
  </si>
  <si>
    <t>Нийслэлийн ерөнхий боловсролын хорин ес дүгээр сургууль</t>
  </si>
  <si>
    <t>Нийслэлийн ерөнхий боловсролын гучин нэгдүгээр сургууль</t>
  </si>
  <si>
    <t>Нийслэлийн ерөнхий боловсролын гучин тав дугаар сургууль</t>
  </si>
  <si>
    <t>Нийслэлийн ерөнхий боловсролын Эрдмийн хөтөч цогцолбор сургууль</t>
  </si>
  <si>
    <t>Нийслэлийн ерөнхий боловсролын лаборатори далан нэгдүгээр сургууль</t>
  </si>
  <si>
    <t>Нийслэлийн ерөнхий боловсролын зуун арван зургаа дугаар сургууль</t>
  </si>
  <si>
    <t>Нийслэлийн ерөнхий боловсролын зуун гучин нэгдүгээр сургууль</t>
  </si>
  <si>
    <t>Нийслэлийн ерөнхий боловсролын ажилчин, залуучуудын ээлжийн сургууль</t>
  </si>
  <si>
    <t>Анагаахын шинжлэх ухааны үндэсний их сургуулийн харьяа ерөнхий боловсролын ахлах сургууль</t>
  </si>
  <si>
    <t>Монгол улсын их сургуулийн дэргэдэх байгаль эх лицей ахлах сургууль, экологийн боловсролын төв</t>
  </si>
  <si>
    <t>Нийслэлийн ерөнхий боловсролын спортын төв сургууль</t>
  </si>
  <si>
    <t>Нийслэлийн ерөнхий боловсролын лаборатори дөчин тавдугаар сургууль</t>
  </si>
  <si>
    <t>Монгол улсын боловсролын их сургуулийн харьяа ерөнхий боловсролын сургууль</t>
  </si>
  <si>
    <t>Монгол Оросын хамтарсан дунд сургууль</t>
  </si>
  <si>
    <t>Монгол Улсын Консерватори</t>
  </si>
  <si>
    <t>Шинжлэх ухаан, технологийн их сургуулийн харьяа ерөнхий боловсролын ахлах сургууль</t>
  </si>
  <si>
    <t>Нийслэлийн ерөнхий боловсролын лаборатори өсвөрийн зохион бүтээгчдийн ахлах сургууль</t>
  </si>
  <si>
    <t>Ерөнхий боловсролын галакси сургууль</t>
  </si>
  <si>
    <t>Ерөнхий боловсролын ертөнц сургууль</t>
  </si>
  <si>
    <t>Ерөнхий боловсролын шинэ зууны удирдагч сургууль</t>
  </si>
  <si>
    <t>Ерөнхий боловсролын Кингс кидс сургууль</t>
  </si>
  <si>
    <t>Логарифм бүрэн дунд сургууль</t>
  </si>
  <si>
    <t>Ерөнхий боловсролын сант сургууль</t>
  </si>
  <si>
    <t>Ерөнхий боловсролын Хобби сургууль</t>
  </si>
  <si>
    <t>Ерөнхий боловсролын Шинэ үе сургууль</t>
  </si>
  <si>
    <t>Ерөнхий боловсролын элбэг сургууль</t>
  </si>
  <si>
    <t>Ерөнхий боловсролын Эрдэмтөгс сургууль</t>
  </si>
  <si>
    <t>Ерөнхий боловсролын үй цай сургууль</t>
  </si>
  <si>
    <t>Ерөнхий боловсролын Монгол Хятадын найрамдал сургууль</t>
  </si>
  <si>
    <t>Ерөнхий боловсролын Улаанбаатар элит олон улсын дунд сургууль</t>
  </si>
  <si>
    <t>Ерөнхий боловсролын Дойче шуле сургууль</t>
  </si>
  <si>
    <t>Ерөнхий боловсролын Путонхуа сургууль</t>
  </si>
  <si>
    <t>Үндэсний биеийн тамирын дээд сургуулийн харьяа ерөнхий боловсролын ахлах сургууль</t>
  </si>
  <si>
    <t>Ерөнхий боловсролын күнз сургууль</t>
  </si>
  <si>
    <t>Эрдмийн уурхай бага сургууль</t>
  </si>
  <si>
    <t>Ерөнхий боловсролын хаан эрдэм сургууль</t>
  </si>
  <si>
    <t>Номын гялбаа сургууль</t>
  </si>
  <si>
    <t>Нийслэлийн ерөнхий боловсролын аравдугаар сургууль</t>
  </si>
  <si>
    <t>Нийслэлийн ерөнхий боловсролын арван тав дугаар сургууль</t>
  </si>
  <si>
    <t>Нийслэлийн ерөнхий боловсролын арван найм дугаар сургууль</t>
  </si>
  <si>
    <t>Нийслэлийн ерөнхий боловсролын хорин зургаадугаар сургууль</t>
  </si>
  <si>
    <t>Нийслэлийн ерөнхий боловсролын гучин хоёрдугаар сургууль</t>
  </si>
  <si>
    <t>Нийслэлийн ерөнхий боловсролын гучин дөрөвдүгээр сургууль</t>
  </si>
  <si>
    <t>Нийслэлийн ерөнхий боловсролын дөчин нэгдүгээр сургууль</t>
  </si>
  <si>
    <t>Нийслэлийн ерөнхий боловсролын тавин хоёр дугаар сургууль</t>
  </si>
  <si>
    <t>Нийслэлийн ерөнхий боловсролын тавин есдүгээр сургууль</t>
  </si>
  <si>
    <t>Нийслэлийн ерөнхий боловсролын жар дугаар сургууль</t>
  </si>
  <si>
    <t>Нийслэлийн ерөнхий боловсролын жаран гурав дугаар сургууль</t>
  </si>
  <si>
    <t>Нийслэлийн ерөнхий боловсролын далан тав дугаар сургууль</t>
  </si>
  <si>
    <t>Нийслэлийн ерөнхий боловсролын зуун арван дөрөв дүгээр сургууль</t>
  </si>
  <si>
    <t>Нийслэлийн ерөнхий боловсролын лаборатори нэг зуун арван тав дугаар сургууль</t>
  </si>
  <si>
    <t>Нийслэлийн ерөнхий боловсролын нэг зуун арван найм дугаар сургууль</t>
  </si>
  <si>
    <t>Нийслэлийн ерөнхий боловсролын буянт ухаа цогцолбор сургууль</t>
  </si>
  <si>
    <t>Нийслэлийн ерөнхий боловсролын зуун гучдугаар сургууль</t>
  </si>
  <si>
    <t>Нийслэлийн ерөнхий боловсролын зуун гучин тав дугаар сургууль</t>
  </si>
  <si>
    <t>Нийслэлийн ерөнхий боловсролын аварга ахлах сургууль</t>
  </si>
  <si>
    <t>Улаанбаатар дахь Америк ерөнхий боловсролын сургууль</t>
  </si>
  <si>
    <t>Монгол билиг оюун сургууль цэцэрлэгийн цогцолбор</t>
  </si>
  <si>
    <t>Ерөнхий боловсролын орхон хасү сургууль</t>
  </si>
  <si>
    <t>Орчлон сургууль, цэцэрлэгийн цогцолбор</t>
  </si>
  <si>
    <t>Ерөнхий боловсролын арвист хангай сургууль</t>
  </si>
  <si>
    <t>Ерөнхий боловсролын монгол бизнесийн сургууль</t>
  </si>
  <si>
    <t>Ерөнхий боловсролын Бритиш сургууль</t>
  </si>
  <si>
    <t>Ерөнхий боловсролын шинэ өнөөдөр сургууль</t>
  </si>
  <si>
    <t>Ерөнхий боловсролын оном сургууль</t>
  </si>
  <si>
    <t>Солонго Эс Эф бүрэн дунд сургууль</t>
  </si>
  <si>
    <t>Ерөнхий боловсролын этүгэн сургууль</t>
  </si>
  <si>
    <t>Оюуны төв сургууль</t>
  </si>
  <si>
    <t>Ерөнхий боловсролын язгуур бага сургууль</t>
  </si>
  <si>
    <t>Монгол улс дахь Франц ерөнхий боловсролын сургууль</t>
  </si>
  <si>
    <t>Ерөнхий боловсролын шинэ монгол харүмафүжи сургууль</t>
  </si>
  <si>
    <t>Ерөнхий боловсролын абсолют элит ахлах сургууль</t>
  </si>
  <si>
    <t>Алтан босго академи сургууль</t>
  </si>
  <si>
    <t>Нийслэлийн Ерөнхий боловсролын Жет сургууль</t>
  </si>
  <si>
    <t>Нийслэлийн ерөнхий боловсролын тавдугаар сургууль</t>
  </si>
  <si>
    <t>Нийслэлийн ерөнхий боловсролын арван долоодугаар сургууль</t>
  </si>
  <si>
    <t>Нийслэлийн ерөнхий боловсролын лаборатори хорин гуравдугаар сургууль</t>
  </si>
  <si>
    <t>Нийслэлийн ерөнхий боловсролын хорин дөрөвдүгээр сургууль</t>
  </si>
  <si>
    <t>Нийслэлийн ерөнхий боловсролын гучин долоо дугаар сургууль</t>
  </si>
  <si>
    <t>Нийслэлийн ерөнхий боловсролын гучин есдүгээр сургууль</t>
  </si>
  <si>
    <t>Нийслэлийн ерөнхий боловсролын дөчин есдүгээр сургууль</t>
  </si>
  <si>
    <t>Нийслэлийн ерөнхий боловсролын тавьдугаар сургууль</t>
  </si>
  <si>
    <t>Нийслэлийн ерөнхий боловсролын тавин долдугаар сургууль</t>
  </si>
  <si>
    <t>Нийслэлийн ерөнхий боловсролын жаран нэгдүгээр сургууль</t>
  </si>
  <si>
    <t>Нийслэлийн ерөнхий боловсролын далан хоёр дугаар сургууль</t>
  </si>
  <si>
    <t>Нийслэлийн ерөнхий боловсролын зуун арван хоёрдугаар сурууль</t>
  </si>
  <si>
    <t>Нийслэлийн ерөнхий боловсролын зуун арван долдугаар сургууль</t>
  </si>
  <si>
    <t>Нийслэлийн ерөнхий боловсролын зуун гучин наймдугаар сургууль</t>
  </si>
  <si>
    <t>Нийслэлийн ерөнхйи боловсролын зуун гучин есдүгээр сургууль</t>
  </si>
  <si>
    <t>Нийслэлийн ерөнхий боловсролын зуун дөчдүгээр сургууль</t>
  </si>
  <si>
    <t>Ерөнхий боловсролын бадмаараг ахлах сургууль</t>
  </si>
  <si>
    <t>Ерөнхий боловсролын атланта сургууль</t>
  </si>
  <si>
    <t>Бэтүб сургууль</t>
  </si>
  <si>
    <t>Ерөнхий боловсролын тусгал сургууль</t>
  </si>
  <si>
    <t>Олонлог төв сургууль</t>
  </si>
  <si>
    <t>Ерөнхий боловсролын чинхур сургууль</t>
  </si>
  <si>
    <t>Оюут бага сургууль</t>
  </si>
  <si>
    <t>Олонлог эгзэ сургууль</t>
  </si>
  <si>
    <t>Нийслэлийн Ерөнхий боловсролын Эрдмийн гүүр элит сургууль</t>
  </si>
  <si>
    <t>Багахангай дүүрэг</t>
  </si>
  <si>
    <t>Нийслэлийн ерөнхий боловсролын хангай цогцолбор сургууль</t>
  </si>
  <si>
    <t>Багахангай дүүрэг бүгд</t>
  </si>
  <si>
    <t>Орхон аймгийн Баян-Өндөр сумын ерөнхий боловсролын хоёр дугаар сургууль</t>
  </si>
  <si>
    <t>Орхон аймгийн Баян-Өндөр сумын ерөнхий боловсролын долоо дугаар сургууль</t>
  </si>
  <si>
    <t>Орхон аймгийн ерөнхий боловсролын лаборатори наймдугаар сургууль</t>
  </si>
  <si>
    <t>Орхон аймгийн Баян-Өндөр сумын ерөнхий боловсролын арван дөрөвдүгээр сургууль</t>
  </si>
  <si>
    <t>Орхон аймгийн Баян-Өндөр сумын ерөнхий боловсролын арван тавдугаар сургууль</t>
  </si>
  <si>
    <t>Орхон аймгийн Баян-Өндөр сумын ерөнхий боловсролын арван долоо дугаар сургууль</t>
  </si>
  <si>
    <t>Орхон аймгийн Баян-Өндөр сумын ерөнхий боловсролын арван наймдугаар сургууль</t>
  </si>
  <si>
    <t>Орхон аймгийн Баян-Өндөр сумын ерөнхий боловсролын 4 дүгээр сургууль</t>
  </si>
  <si>
    <t>Орхон аймгийн Жаргалант сумын ерөнхий боловсролын сургууль</t>
  </si>
  <si>
    <t>Орхон аймгийн Баян-Өндөр сумын ерөнхий боловсролын Ирээдүйн одод сургууль</t>
  </si>
  <si>
    <t>Орхон аймгийн Баян-Өндөр сумын ерөнхий боловсролын 3 дугаар сургууль</t>
  </si>
  <si>
    <t>Орхон аймгийн Баян-Өндөр сумын ерөнхий боловсролын 5 дугаар сургууль</t>
  </si>
  <si>
    <t>Технологийн сургуулийн харьяа ахлах сургууль</t>
  </si>
  <si>
    <t>Орхон аймгийн Баян-Өндөр сумын ерөнхий боловсролын арван гурав дугаар сургууль</t>
  </si>
  <si>
    <t>Орхон аймгийн Баян-Өндөр сумын ерөнхий боловсролын нэг дүгээр сургууль</t>
  </si>
  <si>
    <t>Орхон аймгийн Баян-Өндөр сумын ерөнхий боловсролын хорьдугаар сургууль</t>
  </si>
  <si>
    <t>Орхон аймгийн Баян-Өндөр сумын ерөнхий боловсролын арван зургаа дугаар сургууль</t>
  </si>
  <si>
    <t>Орхон аймгийн Баян-Өндөр сумын ерөнхий боловсролын Билигт Өргөө сургууль</t>
  </si>
  <si>
    <t>Орхон аймгийн Баян-Өндөр сумын ерөнхий боловсролын Маргад сургууль</t>
  </si>
  <si>
    <t>Орхон аймгийн Баян-Өндөр сумын ерөнхий боловсролын Цайхун гэгээ сургууль</t>
  </si>
  <si>
    <t>Орхон аймгийн Баян-Өндөр сумын ерөнхий боловсролын Эрдмийн сан сургууль</t>
  </si>
  <si>
    <t>Говьсүмбэр аймгийн Сүмбэр сумын ерөнхий боловсролын 1 дүгээр сургууль</t>
  </si>
  <si>
    <t>Говьсүмбэр аймгийн Сүмбэр сумын ерөнхий боловсролын 2 дугаар сургууль</t>
  </si>
  <si>
    <t>Говьсүмбэр аймгийн ерөнхий боловсролын лаборатори тав дугаар сургууль</t>
  </si>
  <si>
    <t>Говьсүмбэр аймгийн Баянтал сумын ерөнхий боловсролын сургууль</t>
  </si>
  <si>
    <t>Говьсүмбэр аймгийн Шивээговь сумын ерөнхий боловсролын сургууль</t>
  </si>
  <si>
    <t>Нийслэлийн ерөнхий боловсролын монгол тэмүүлэл сургууль</t>
  </si>
  <si>
    <t>Нийслэлийн ерөнхий боловсролын Шинэ эрин сургууль</t>
  </si>
  <si>
    <t>Нийслэлийн ерөнхий боловсролын Шинэ эхлэл сургууль</t>
  </si>
  <si>
    <t>Солонгос дахь Монгол дунд сургууль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</si>
</sst>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_);[Red]\(&quot;$&quot;#,##0\)"/>
    <numFmt numFmtId="165" formatCode="_(* #,##0.00_);_(* \(#,##0.00\);_(* &quot;-&quot;??_);_(@_)"/>
    <numFmt numFmtId="166" formatCode="_-* #,##0.00_р_._-;\-* #,##0.00_р_._-;_-* &quot;-&quot;??_р_._-;_-@_-"/>
    <numFmt numFmtId="167" formatCode="_(* #,##0_);_(* \(#,##0\);_(* &quot;-&quot;??_);_(@_)"/>
    <numFmt numFmtId="168" formatCode="_(* #,##0.0_);_(* \(#,##0.0\);_(* &quot;-&quot;??_);_(@_)"/>
    <numFmt numFmtId="169" formatCode="0.0"/>
  </numFmts>
  <fonts count="58" x14ac:knownFonts="1">
    <font>
      <sz val="11"/>
      <color theme="1"/>
      <name val="Book Antiqua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Mon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Arial Mon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"/>
      <color indexed="8"/>
      <name val="Calibri"/>
      <family val="2"/>
    </font>
    <font>
      <sz val="11"/>
      <color theme="1"/>
      <name val="Book Antiqua"/>
      <family val="2"/>
      <scheme val="minor"/>
    </font>
    <font>
      <sz val="11"/>
      <color theme="0"/>
      <name val="Book Antiqua"/>
      <family val="2"/>
      <scheme val="minor"/>
    </font>
    <font>
      <sz val="1"/>
      <color theme="1"/>
      <name val="Book Antiqua"/>
      <family val="2"/>
      <scheme val="minor"/>
    </font>
    <font>
      <sz val="11"/>
      <color rgb="FF9C0006"/>
      <name val="Book Antiqua"/>
      <family val="2"/>
      <scheme val="minor"/>
    </font>
    <font>
      <b/>
      <sz val="11"/>
      <color rgb="FFFA7D00"/>
      <name val="Book Antiqua"/>
      <family val="2"/>
      <scheme val="minor"/>
    </font>
    <font>
      <b/>
      <sz val="11"/>
      <color theme="0"/>
      <name val="Book Antiqua"/>
      <family val="2"/>
      <scheme val="minor"/>
    </font>
    <font>
      <b/>
      <sz val="11"/>
      <color theme="1"/>
      <name val="Book Antiqua"/>
      <family val="2"/>
      <scheme val="minor"/>
    </font>
    <font>
      <sz val="11"/>
      <color rgb="FF006100"/>
      <name val="Book Antiqua"/>
      <family val="2"/>
      <scheme val="minor"/>
    </font>
    <font>
      <b/>
      <sz val="15"/>
      <color theme="3"/>
      <name val="Book Antiqua"/>
      <family val="2"/>
      <scheme val="minor"/>
    </font>
    <font>
      <b/>
      <sz val="13"/>
      <color theme="3"/>
      <name val="Book Antiqua"/>
      <family val="2"/>
      <scheme val="minor"/>
    </font>
    <font>
      <b/>
      <sz val="11"/>
      <color theme="3"/>
      <name val="Book Antiqua"/>
      <family val="2"/>
      <scheme val="minor"/>
    </font>
    <font>
      <sz val="11"/>
      <color rgb="FF3F3F76"/>
      <name val="Book Antiqua"/>
      <family val="2"/>
      <scheme val="minor"/>
    </font>
    <font>
      <sz val="11"/>
      <color rgb="FFFA7D00"/>
      <name val="Book Antiqua"/>
      <family val="2"/>
      <scheme val="minor"/>
    </font>
    <font>
      <sz val="11"/>
      <color rgb="FF9C6500"/>
      <name val="Book Antiqua"/>
      <family val="2"/>
      <scheme val="minor"/>
    </font>
    <font>
      <sz val="1"/>
      <color rgb="FF000000"/>
      <name val="Arial"/>
      <family val="2"/>
    </font>
    <font>
      <sz val="1"/>
      <color rgb="FF7F7F7F"/>
      <name val="Book Antiqua"/>
      <family val="2"/>
      <scheme val="minor"/>
    </font>
    <font>
      <sz val="11"/>
      <color theme="1"/>
      <name val="Book Antiqua"/>
      <family val="2"/>
      <charset val="1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 Mon"/>
      <family val="2"/>
    </font>
    <font>
      <sz val="8"/>
      <color indexed="8"/>
      <name val="Arial Mon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18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Book Antiqua"/>
      <family val="2"/>
      <scheme val="minor"/>
    </font>
  </fonts>
  <fills count="8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9"/>
        <bgColor theme="9"/>
      </patternFill>
    </fill>
    <fill>
      <patternFill patternType="solid">
        <fgColor rgb="FFFFC7CE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</patternFill>
    </fill>
    <fill>
      <patternFill patternType="solid">
        <fgColor rgb="FFFFEB9C"/>
        <bgColor rgb="FFFFEB9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theme="3" tint="0.59996337778862885"/>
      </bottom>
      <diagonal/>
    </border>
    <border>
      <left/>
      <right style="thin">
        <color indexed="64"/>
      </right>
      <top/>
      <bottom style="medium">
        <color theme="3" tint="0.59996337778862885"/>
      </bottom>
      <diagonal/>
    </border>
    <border>
      <left/>
      <right/>
      <top/>
      <bottom style="medium">
        <color theme="3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theme="3" tint="0.5999633777886288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3" tint="0.59996337778862885"/>
      </bottom>
      <diagonal/>
    </border>
    <border>
      <left/>
      <right/>
      <top style="thin">
        <color indexed="64"/>
      </top>
      <bottom style="medium">
        <color theme="3" tint="0.59996337778862885"/>
      </bottom>
      <diagonal/>
    </border>
    <border>
      <left/>
      <right style="thin">
        <color indexed="64"/>
      </right>
      <top style="medium">
        <color theme="3" tint="0.59996337778862885"/>
      </top>
      <bottom/>
      <diagonal/>
    </border>
    <border>
      <left/>
      <right/>
      <top style="medium">
        <color theme="3" tint="0.59996337778862885"/>
      </top>
      <bottom/>
      <diagonal/>
    </border>
    <border>
      <left/>
      <right style="thin">
        <color indexed="64"/>
      </right>
      <top style="medium">
        <color theme="3" tint="0.59996337778862885"/>
      </top>
      <bottom style="thin">
        <color indexed="64"/>
      </bottom>
      <diagonal/>
    </border>
    <border>
      <left/>
      <right/>
      <top style="medium">
        <color theme="3" tint="0.59996337778862885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4590">
    <xf numFmtId="0" fontId="0" fillId="0" borderId="0"/>
    <xf numFmtId="0" fontId="4" fillId="2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2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2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24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24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24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2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2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2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3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3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3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3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3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3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4" fillId="3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4" fillId="3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4" fillId="36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4" fillId="36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4" fillId="36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4" fillId="3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4" fillId="3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4" fillId="3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4" fillId="3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4" fillId="3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4" fillId="3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4" fillId="3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4" fillId="3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4" fillId="3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4" fillId="4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4" fillId="4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4" fillId="4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4" fillId="42" borderId="0" applyNumberFormat="0" applyBorder="0" applyAlignment="0" applyProtection="0"/>
    <xf numFmtId="0" fontId="21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4" fillId="42" borderId="0" applyNumberFormat="0" applyBorder="0" applyAlignment="0" applyProtection="0"/>
    <xf numFmtId="0" fontId="21" fillId="42" borderId="0" applyNumberFormat="0" applyBorder="0" applyAlignment="0" applyProtection="0"/>
    <xf numFmtId="0" fontId="4" fillId="43" borderId="0" applyNumberFormat="0" applyBorder="0" applyAlignment="0" applyProtection="0"/>
    <xf numFmtId="0" fontId="21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4" fillId="43" borderId="0" applyNumberFormat="0" applyBorder="0" applyAlignment="0" applyProtection="0"/>
    <xf numFmtId="0" fontId="21" fillId="43" borderId="0" applyNumberFormat="0" applyBorder="0" applyAlignment="0" applyProtection="0"/>
    <xf numFmtId="0" fontId="4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4" fillId="44" borderId="0" applyNumberFormat="0" applyBorder="0" applyAlignment="0" applyProtection="0"/>
    <xf numFmtId="0" fontId="22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7" fillId="16" borderId="0" applyNumberFormat="0" applyBorder="0" applyAlignment="0" applyProtection="0"/>
    <xf numFmtId="0" fontId="22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7" fillId="16" borderId="0" applyNumberFormat="0" applyBorder="0" applyAlignment="0" applyProtection="0"/>
    <xf numFmtId="0" fontId="22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7" fillId="16" borderId="0" applyNumberFormat="0" applyBorder="0" applyAlignment="0" applyProtection="0"/>
    <xf numFmtId="0" fontId="22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7" fillId="16" borderId="0" applyNumberFormat="0" applyBorder="0" applyAlignment="0" applyProtection="0"/>
    <xf numFmtId="0" fontId="22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22" fillId="45" borderId="0" applyNumberFormat="0" applyBorder="0" applyAlignment="0" applyProtection="0"/>
    <xf numFmtId="0" fontId="4" fillId="41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7" fillId="16" borderId="0" applyNumberFormat="0" applyBorder="0" applyAlignment="0" applyProtection="0"/>
    <xf numFmtId="0" fontId="22" fillId="45" borderId="0" applyNumberFormat="0" applyBorder="0" applyAlignment="0" applyProtection="0"/>
    <xf numFmtId="0" fontId="4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4" fillId="45" borderId="0" applyNumberFormat="0" applyBorder="0" applyAlignment="0" applyProtection="0"/>
    <xf numFmtId="0" fontId="22" fillId="45" borderId="0" applyNumberFormat="0" applyBorder="0" applyAlignment="0" applyProtection="0"/>
    <xf numFmtId="0" fontId="7" fillId="16" borderId="0" applyNumberFormat="0" applyBorder="0" applyAlignment="0" applyProtection="0"/>
    <xf numFmtId="0" fontId="22" fillId="45" borderId="0" applyNumberFormat="0" applyBorder="0" applyAlignment="0" applyProtection="0"/>
    <xf numFmtId="0" fontId="7" fillId="16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22" fillId="45" borderId="0" applyNumberFormat="0" applyBorder="0" applyAlignment="0" applyProtection="0"/>
    <xf numFmtId="0" fontId="7" fillId="16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7" fillId="16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2" fillId="45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7" fillId="16" borderId="0" applyNumberFormat="0" applyBorder="0" applyAlignment="0" applyProtection="0"/>
    <xf numFmtId="0" fontId="22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7" fillId="16" borderId="0" applyNumberFormat="0" applyBorder="0" applyAlignment="0" applyProtection="0"/>
    <xf numFmtId="0" fontId="22" fillId="45" borderId="0" applyNumberFormat="0" applyBorder="0" applyAlignment="0" applyProtection="0"/>
    <xf numFmtId="0" fontId="4" fillId="47" borderId="0" applyNumberFormat="0" applyBorder="0" applyAlignment="0" applyProtection="0"/>
    <xf numFmtId="0" fontId="21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4" fillId="47" borderId="0" applyNumberFormat="0" applyBorder="0" applyAlignment="0" applyProtection="0"/>
    <xf numFmtId="0" fontId="21" fillId="47" borderId="0" applyNumberFormat="0" applyBorder="0" applyAlignment="0" applyProtection="0"/>
    <xf numFmtId="0" fontId="4" fillId="48" borderId="0" applyNumberFormat="0" applyBorder="0" applyAlignment="0" applyProtection="0"/>
    <xf numFmtId="0" fontId="21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4" fillId="48" borderId="0" applyNumberFormat="0" applyBorder="0" applyAlignment="0" applyProtection="0"/>
    <xf numFmtId="0" fontId="21" fillId="48" borderId="0" applyNumberFormat="0" applyBorder="0" applyAlignment="0" applyProtection="0"/>
    <xf numFmtId="0" fontId="4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4" fillId="49" borderId="0" applyNumberFormat="0" applyBorder="0" applyAlignment="0" applyProtection="0"/>
    <xf numFmtId="0" fontId="22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7" fillId="17" borderId="0" applyNumberFormat="0" applyBorder="0" applyAlignment="0" applyProtection="0"/>
    <xf numFmtId="0" fontId="22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7" fillId="17" borderId="0" applyNumberFormat="0" applyBorder="0" applyAlignment="0" applyProtection="0"/>
    <xf numFmtId="0" fontId="22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7" fillId="17" borderId="0" applyNumberFormat="0" applyBorder="0" applyAlignment="0" applyProtection="0"/>
    <xf numFmtId="0" fontId="22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7" fillId="17" borderId="0" applyNumberFormat="0" applyBorder="0" applyAlignment="0" applyProtection="0"/>
    <xf numFmtId="0" fontId="22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22" fillId="50" borderId="0" applyNumberFormat="0" applyBorder="0" applyAlignment="0" applyProtection="0"/>
    <xf numFmtId="0" fontId="4" fillId="46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4" fillId="46" borderId="0" applyNumberFormat="0" applyBorder="0" applyAlignment="0" applyProtection="0"/>
    <xf numFmtId="0" fontId="4" fillId="50" borderId="0" applyNumberFormat="0" applyBorder="0" applyAlignment="0" applyProtection="0"/>
    <xf numFmtId="0" fontId="7" fillId="17" borderId="0" applyNumberFormat="0" applyBorder="0" applyAlignment="0" applyProtection="0"/>
    <xf numFmtId="0" fontId="22" fillId="50" borderId="0" applyNumberFormat="0" applyBorder="0" applyAlignment="0" applyProtection="0"/>
    <xf numFmtId="0" fontId="4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4" fillId="50" borderId="0" applyNumberFormat="0" applyBorder="0" applyAlignment="0" applyProtection="0"/>
    <xf numFmtId="0" fontId="22" fillId="50" borderId="0" applyNumberFormat="0" applyBorder="0" applyAlignment="0" applyProtection="0"/>
    <xf numFmtId="0" fontId="7" fillId="17" borderId="0" applyNumberFormat="0" applyBorder="0" applyAlignment="0" applyProtection="0"/>
    <xf numFmtId="0" fontId="22" fillId="50" borderId="0" applyNumberFormat="0" applyBorder="0" applyAlignment="0" applyProtection="0"/>
    <xf numFmtId="0" fontId="7" fillId="17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22" fillId="50" borderId="0" applyNumberFormat="0" applyBorder="0" applyAlignment="0" applyProtection="0"/>
    <xf numFmtId="0" fontId="7" fillId="17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7" fillId="17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2" fillId="50" borderId="0" applyNumberFormat="0" applyBorder="0" applyAlignment="0" applyProtection="0"/>
    <xf numFmtId="0" fontId="4" fillId="46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7" fillId="17" borderId="0" applyNumberFormat="0" applyBorder="0" applyAlignment="0" applyProtection="0"/>
    <xf numFmtId="0" fontId="22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7" fillId="17" borderId="0" applyNumberFormat="0" applyBorder="0" applyAlignment="0" applyProtection="0"/>
    <xf numFmtId="0" fontId="22" fillId="50" borderId="0" applyNumberFormat="0" applyBorder="0" applyAlignment="0" applyProtection="0"/>
    <xf numFmtId="0" fontId="4" fillId="52" borderId="0" applyNumberFormat="0" applyBorder="0" applyAlignment="0" applyProtection="0"/>
    <xf numFmtId="0" fontId="21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4" fillId="52" borderId="0" applyNumberFormat="0" applyBorder="0" applyAlignment="0" applyProtection="0"/>
    <xf numFmtId="0" fontId="21" fillId="52" borderId="0" applyNumberFormat="0" applyBorder="0" applyAlignment="0" applyProtection="0"/>
    <xf numFmtId="0" fontId="4" fillId="53" borderId="0" applyNumberFormat="0" applyBorder="0" applyAlignment="0" applyProtection="0"/>
    <xf numFmtId="0" fontId="21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4" fillId="53" borderId="0" applyNumberFormat="0" applyBorder="0" applyAlignment="0" applyProtection="0"/>
    <xf numFmtId="0" fontId="21" fillId="53" borderId="0" applyNumberFormat="0" applyBorder="0" applyAlignment="0" applyProtection="0"/>
    <xf numFmtId="0" fontId="4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4" fillId="54" borderId="0" applyNumberFormat="0" applyBorder="0" applyAlignment="0" applyProtection="0"/>
    <xf numFmtId="0" fontId="22" fillId="54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7" fillId="18" borderId="0" applyNumberFormat="0" applyBorder="0" applyAlignment="0" applyProtection="0"/>
    <xf numFmtId="0" fontId="22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7" fillId="18" borderId="0" applyNumberFormat="0" applyBorder="0" applyAlignment="0" applyProtection="0"/>
    <xf numFmtId="0" fontId="22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7" fillId="18" borderId="0" applyNumberFormat="0" applyBorder="0" applyAlignment="0" applyProtection="0"/>
    <xf numFmtId="0" fontId="22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7" fillId="18" borderId="0" applyNumberFormat="0" applyBorder="0" applyAlignment="0" applyProtection="0"/>
    <xf numFmtId="0" fontId="22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22" fillId="55" borderId="0" applyNumberFormat="0" applyBorder="0" applyAlignment="0" applyProtection="0"/>
    <xf numFmtId="0" fontId="4" fillId="51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4" fillId="51" borderId="0" applyNumberFormat="0" applyBorder="0" applyAlignment="0" applyProtection="0"/>
    <xf numFmtId="0" fontId="4" fillId="55" borderId="0" applyNumberFormat="0" applyBorder="0" applyAlignment="0" applyProtection="0"/>
    <xf numFmtId="0" fontId="7" fillId="18" borderId="0" applyNumberFormat="0" applyBorder="0" applyAlignment="0" applyProtection="0"/>
    <xf numFmtId="0" fontId="22" fillId="55" borderId="0" applyNumberFormat="0" applyBorder="0" applyAlignment="0" applyProtection="0"/>
    <xf numFmtId="0" fontId="4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4" fillId="55" borderId="0" applyNumberFormat="0" applyBorder="0" applyAlignment="0" applyProtection="0"/>
    <xf numFmtId="0" fontId="22" fillId="55" borderId="0" applyNumberFormat="0" applyBorder="0" applyAlignment="0" applyProtection="0"/>
    <xf numFmtId="0" fontId="7" fillId="18" borderId="0" applyNumberFormat="0" applyBorder="0" applyAlignment="0" applyProtection="0"/>
    <xf numFmtId="0" fontId="22" fillId="55" borderId="0" applyNumberFormat="0" applyBorder="0" applyAlignment="0" applyProtection="0"/>
    <xf numFmtId="0" fontId="7" fillId="18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22" fillId="55" borderId="0" applyNumberFormat="0" applyBorder="0" applyAlignment="0" applyProtection="0"/>
    <xf numFmtId="0" fontId="7" fillId="18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7" fillId="18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22" fillId="55" borderId="0" applyNumberFormat="0" applyBorder="0" applyAlignment="0" applyProtection="0"/>
    <xf numFmtId="0" fontId="4" fillId="51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7" fillId="18" borderId="0" applyNumberFormat="0" applyBorder="0" applyAlignment="0" applyProtection="0"/>
    <xf numFmtId="0" fontId="22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7" fillId="18" borderId="0" applyNumberFormat="0" applyBorder="0" applyAlignment="0" applyProtection="0"/>
    <xf numFmtId="0" fontId="22" fillId="55" borderId="0" applyNumberFormat="0" applyBorder="0" applyAlignment="0" applyProtection="0"/>
    <xf numFmtId="0" fontId="4" fillId="57" borderId="0" applyNumberFormat="0" applyBorder="0" applyAlignment="0" applyProtection="0"/>
    <xf numFmtId="0" fontId="21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4" fillId="57" borderId="0" applyNumberFormat="0" applyBorder="0" applyAlignment="0" applyProtection="0"/>
    <xf numFmtId="0" fontId="21" fillId="57" borderId="0" applyNumberFormat="0" applyBorder="0" applyAlignment="0" applyProtection="0"/>
    <xf numFmtId="0" fontId="4" fillId="58" borderId="0" applyNumberFormat="0" applyBorder="0" applyAlignment="0" applyProtection="0"/>
    <xf numFmtId="0" fontId="21" fillId="58" borderId="0" applyNumberFormat="0" applyBorder="0" applyAlignment="0" applyProtection="0"/>
    <xf numFmtId="0" fontId="23" fillId="58" borderId="0" applyNumberFormat="0" applyBorder="0" applyAlignment="0" applyProtection="0"/>
    <xf numFmtId="0" fontId="23" fillId="58" borderId="0" applyNumberFormat="0" applyBorder="0" applyAlignment="0" applyProtection="0"/>
    <xf numFmtId="0" fontId="23" fillId="58" borderId="0" applyNumberFormat="0" applyBorder="0" applyAlignment="0" applyProtection="0"/>
    <xf numFmtId="0" fontId="4" fillId="58" borderId="0" applyNumberFormat="0" applyBorder="0" applyAlignment="0" applyProtection="0"/>
    <xf numFmtId="0" fontId="21" fillId="58" borderId="0" applyNumberFormat="0" applyBorder="0" applyAlignment="0" applyProtection="0"/>
    <xf numFmtId="0" fontId="4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4" fillId="59" borderId="0" applyNumberFormat="0" applyBorder="0" applyAlignment="0" applyProtection="0"/>
    <xf numFmtId="0" fontId="22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7" fillId="13" borderId="0" applyNumberFormat="0" applyBorder="0" applyAlignment="0" applyProtection="0"/>
    <xf numFmtId="0" fontId="22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7" fillId="13" borderId="0" applyNumberFormat="0" applyBorder="0" applyAlignment="0" applyProtection="0"/>
    <xf numFmtId="0" fontId="22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7" fillId="13" borderId="0" applyNumberFormat="0" applyBorder="0" applyAlignment="0" applyProtection="0"/>
    <xf numFmtId="0" fontId="22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7" fillId="13" borderId="0" applyNumberFormat="0" applyBorder="0" applyAlignment="0" applyProtection="0"/>
    <xf numFmtId="0" fontId="22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22" fillId="60" borderId="0" applyNumberFormat="0" applyBorder="0" applyAlignment="0" applyProtection="0"/>
    <xf numFmtId="0" fontId="4" fillId="56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4" fillId="56" borderId="0" applyNumberFormat="0" applyBorder="0" applyAlignment="0" applyProtection="0"/>
    <xf numFmtId="0" fontId="4" fillId="60" borderId="0" applyNumberFormat="0" applyBorder="0" applyAlignment="0" applyProtection="0"/>
    <xf numFmtId="0" fontId="7" fillId="13" borderId="0" applyNumberFormat="0" applyBorder="0" applyAlignment="0" applyProtection="0"/>
    <xf numFmtId="0" fontId="22" fillId="60" borderId="0" applyNumberFormat="0" applyBorder="0" applyAlignment="0" applyProtection="0"/>
    <xf numFmtId="0" fontId="4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4" fillId="60" borderId="0" applyNumberFormat="0" applyBorder="0" applyAlignment="0" applyProtection="0"/>
    <xf numFmtId="0" fontId="22" fillId="60" borderId="0" applyNumberFormat="0" applyBorder="0" applyAlignment="0" applyProtection="0"/>
    <xf numFmtId="0" fontId="7" fillId="13" borderId="0" applyNumberFormat="0" applyBorder="0" applyAlignment="0" applyProtection="0"/>
    <xf numFmtId="0" fontId="22" fillId="60" borderId="0" applyNumberFormat="0" applyBorder="0" applyAlignment="0" applyProtection="0"/>
    <xf numFmtId="0" fontId="7" fillId="13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22" fillId="60" borderId="0" applyNumberFormat="0" applyBorder="0" applyAlignment="0" applyProtection="0"/>
    <xf numFmtId="0" fontId="7" fillId="13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7" fillId="13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2" fillId="60" borderId="0" applyNumberFormat="0" applyBorder="0" applyAlignment="0" applyProtection="0"/>
    <xf numFmtId="0" fontId="4" fillId="56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7" fillId="13" borderId="0" applyNumberFormat="0" applyBorder="0" applyAlignment="0" applyProtection="0"/>
    <xf numFmtId="0" fontId="22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7" fillId="13" borderId="0" applyNumberFormat="0" applyBorder="0" applyAlignment="0" applyProtection="0"/>
    <xf numFmtId="0" fontId="22" fillId="60" borderId="0" applyNumberFormat="0" applyBorder="0" applyAlignment="0" applyProtection="0"/>
    <xf numFmtId="0" fontId="4" fillId="62" borderId="0" applyNumberFormat="0" applyBorder="0" applyAlignment="0" applyProtection="0"/>
    <xf numFmtId="0" fontId="21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4" fillId="62" borderId="0" applyNumberFormat="0" applyBorder="0" applyAlignment="0" applyProtection="0"/>
    <xf numFmtId="0" fontId="21" fillId="62" borderId="0" applyNumberFormat="0" applyBorder="0" applyAlignment="0" applyProtection="0"/>
    <xf numFmtId="0" fontId="4" fillId="63" borderId="0" applyNumberFormat="0" applyBorder="0" applyAlignment="0" applyProtection="0"/>
    <xf numFmtId="0" fontId="21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4" fillId="63" borderId="0" applyNumberFormat="0" applyBorder="0" applyAlignment="0" applyProtection="0"/>
    <xf numFmtId="0" fontId="21" fillId="63" borderId="0" applyNumberFormat="0" applyBorder="0" applyAlignment="0" applyProtection="0"/>
    <xf numFmtId="0" fontId="4" fillId="64" borderId="0" applyNumberFormat="0" applyBorder="0" applyAlignment="0" applyProtection="0"/>
    <xf numFmtId="0" fontId="23" fillId="64" borderId="0" applyNumberFormat="0" applyBorder="0" applyAlignment="0" applyProtection="0"/>
    <xf numFmtId="0" fontId="23" fillId="64" borderId="0" applyNumberFormat="0" applyBorder="0" applyAlignment="0" applyProtection="0"/>
    <xf numFmtId="0" fontId="23" fillId="64" borderId="0" applyNumberFormat="0" applyBorder="0" applyAlignment="0" applyProtection="0"/>
    <xf numFmtId="0" fontId="4" fillId="64" borderId="0" applyNumberFormat="0" applyBorder="0" applyAlignment="0" applyProtection="0"/>
    <xf numFmtId="0" fontId="22" fillId="64" borderId="0" applyNumberFormat="0" applyBorder="0" applyAlignment="0" applyProtection="0"/>
    <xf numFmtId="0" fontId="4" fillId="65" borderId="0" applyNumberFormat="0" applyBorder="0" applyAlignment="0" applyProtection="0"/>
    <xf numFmtId="0" fontId="4" fillId="65" borderId="0" applyNumberFormat="0" applyBorder="0" applyAlignment="0" applyProtection="0"/>
    <xf numFmtId="0" fontId="7" fillId="14" borderId="0" applyNumberFormat="0" applyBorder="0" applyAlignment="0" applyProtection="0"/>
    <xf numFmtId="0" fontId="22" fillId="65" borderId="0" applyNumberFormat="0" applyBorder="0" applyAlignment="0" applyProtection="0"/>
    <xf numFmtId="0" fontId="4" fillId="65" borderId="0" applyNumberFormat="0" applyBorder="0" applyAlignment="0" applyProtection="0"/>
    <xf numFmtId="0" fontId="4" fillId="65" borderId="0" applyNumberFormat="0" applyBorder="0" applyAlignment="0" applyProtection="0"/>
    <xf numFmtId="0" fontId="7" fillId="14" borderId="0" applyNumberFormat="0" applyBorder="0" applyAlignment="0" applyProtection="0"/>
    <xf numFmtId="0" fontId="22" fillId="65" borderId="0" applyNumberFormat="0" applyBorder="0" applyAlignment="0" applyProtection="0"/>
    <xf numFmtId="0" fontId="4" fillId="65" borderId="0" applyNumberFormat="0" applyBorder="0" applyAlignment="0" applyProtection="0"/>
    <xf numFmtId="0" fontId="4" fillId="65" borderId="0" applyNumberFormat="0" applyBorder="0" applyAlignment="0" applyProtection="0"/>
    <xf numFmtId="0" fontId="7" fillId="14" borderId="0" applyNumberFormat="0" applyBorder="0" applyAlignment="0" applyProtection="0"/>
    <xf numFmtId="0" fontId="22" fillId="65" borderId="0" applyNumberFormat="0" applyBorder="0" applyAlignment="0" applyProtection="0"/>
    <xf numFmtId="0" fontId="4" fillId="65" borderId="0" applyNumberFormat="0" applyBorder="0" applyAlignment="0" applyProtection="0"/>
    <xf numFmtId="0" fontId="4" fillId="65" borderId="0" applyNumberFormat="0" applyBorder="0" applyAlignment="0" applyProtection="0"/>
    <xf numFmtId="0" fontId="7" fillId="14" borderId="0" applyNumberFormat="0" applyBorder="0" applyAlignment="0" applyProtection="0"/>
    <xf numFmtId="0" fontId="22" fillId="65" borderId="0" applyNumberFormat="0" applyBorder="0" applyAlignment="0" applyProtection="0"/>
    <xf numFmtId="0" fontId="4" fillId="65" borderId="0" applyNumberFormat="0" applyBorder="0" applyAlignment="0" applyProtection="0"/>
    <xf numFmtId="0" fontId="4" fillId="65" borderId="0" applyNumberFormat="0" applyBorder="0" applyAlignment="0" applyProtection="0"/>
    <xf numFmtId="0" fontId="22" fillId="65" borderId="0" applyNumberFormat="0" applyBorder="0" applyAlignment="0" applyProtection="0"/>
    <xf numFmtId="0" fontId="4" fillId="61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4" fillId="61" borderId="0" applyNumberFormat="0" applyBorder="0" applyAlignment="0" applyProtection="0"/>
    <xf numFmtId="0" fontId="4" fillId="65" borderId="0" applyNumberFormat="0" applyBorder="0" applyAlignment="0" applyProtection="0"/>
    <xf numFmtId="0" fontId="7" fillId="14" borderId="0" applyNumberFormat="0" applyBorder="0" applyAlignment="0" applyProtection="0"/>
    <xf numFmtId="0" fontId="22" fillId="65" borderId="0" applyNumberFormat="0" applyBorder="0" applyAlignment="0" applyProtection="0"/>
    <xf numFmtId="0" fontId="4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4" fillId="65" borderId="0" applyNumberFormat="0" applyBorder="0" applyAlignment="0" applyProtection="0"/>
    <xf numFmtId="0" fontId="22" fillId="65" borderId="0" applyNumberFormat="0" applyBorder="0" applyAlignment="0" applyProtection="0"/>
    <xf numFmtId="0" fontId="7" fillId="14" borderId="0" applyNumberFormat="0" applyBorder="0" applyAlignment="0" applyProtection="0"/>
    <xf numFmtId="0" fontId="22" fillId="65" borderId="0" applyNumberFormat="0" applyBorder="0" applyAlignment="0" applyProtection="0"/>
    <xf numFmtId="0" fontId="7" fillId="14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4" fillId="65" borderId="0" applyNumberFormat="0" applyBorder="0" applyAlignment="0" applyProtection="0"/>
    <xf numFmtId="0" fontId="4" fillId="65" borderId="0" applyNumberFormat="0" applyBorder="0" applyAlignment="0" applyProtection="0"/>
    <xf numFmtId="0" fontId="22" fillId="65" borderId="0" applyNumberFormat="0" applyBorder="0" applyAlignment="0" applyProtection="0"/>
    <xf numFmtId="0" fontId="7" fillId="14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7" fillId="14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2" fillId="65" borderId="0" applyNumberFormat="0" applyBorder="0" applyAlignment="0" applyProtection="0"/>
    <xf numFmtId="0" fontId="4" fillId="61" borderId="0" applyNumberFormat="0" applyBorder="0" applyAlignment="0" applyProtection="0"/>
    <xf numFmtId="0" fontId="4" fillId="65" borderId="0" applyNumberFormat="0" applyBorder="0" applyAlignment="0" applyProtection="0"/>
    <xf numFmtId="0" fontId="4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4" fillId="65" borderId="0" applyNumberFormat="0" applyBorder="0" applyAlignment="0" applyProtection="0"/>
    <xf numFmtId="0" fontId="4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4" fillId="65" borderId="0" applyNumberFormat="0" applyBorder="0" applyAlignment="0" applyProtection="0"/>
    <xf numFmtId="0" fontId="4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4" fillId="65" borderId="0" applyNumberFormat="0" applyBorder="0" applyAlignment="0" applyProtection="0"/>
    <xf numFmtId="0" fontId="4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4" fillId="65" borderId="0" applyNumberFormat="0" applyBorder="0" applyAlignment="0" applyProtection="0"/>
    <xf numFmtId="0" fontId="4" fillId="65" borderId="0" applyNumberFormat="0" applyBorder="0" applyAlignment="0" applyProtection="0"/>
    <xf numFmtId="0" fontId="7" fillId="14" borderId="0" applyNumberFormat="0" applyBorder="0" applyAlignment="0" applyProtection="0"/>
    <xf numFmtId="0" fontId="22" fillId="65" borderId="0" applyNumberFormat="0" applyBorder="0" applyAlignment="0" applyProtection="0"/>
    <xf numFmtId="0" fontId="4" fillId="65" borderId="0" applyNumberFormat="0" applyBorder="0" applyAlignment="0" applyProtection="0"/>
    <xf numFmtId="0" fontId="4" fillId="65" borderId="0" applyNumberFormat="0" applyBorder="0" applyAlignment="0" applyProtection="0"/>
    <xf numFmtId="0" fontId="7" fillId="14" borderId="0" applyNumberFormat="0" applyBorder="0" applyAlignment="0" applyProtection="0"/>
    <xf numFmtId="0" fontId="22" fillId="65" borderId="0" applyNumberFormat="0" applyBorder="0" applyAlignment="0" applyProtection="0"/>
    <xf numFmtId="0" fontId="4" fillId="67" borderId="0" applyNumberFormat="0" applyBorder="0" applyAlignment="0" applyProtection="0"/>
    <xf numFmtId="0" fontId="21" fillId="67" borderId="0" applyNumberFormat="0" applyBorder="0" applyAlignment="0" applyProtection="0"/>
    <xf numFmtId="0" fontId="23" fillId="67" borderId="0" applyNumberFormat="0" applyBorder="0" applyAlignment="0" applyProtection="0"/>
    <xf numFmtId="0" fontId="23" fillId="67" borderId="0" applyNumberFormat="0" applyBorder="0" applyAlignment="0" applyProtection="0"/>
    <xf numFmtId="0" fontId="23" fillId="67" borderId="0" applyNumberFormat="0" applyBorder="0" applyAlignment="0" applyProtection="0"/>
    <xf numFmtId="0" fontId="4" fillId="67" borderId="0" applyNumberFormat="0" applyBorder="0" applyAlignment="0" applyProtection="0"/>
    <xf numFmtId="0" fontId="21" fillId="67" borderId="0" applyNumberFormat="0" applyBorder="0" applyAlignment="0" applyProtection="0"/>
    <xf numFmtId="0" fontId="4" fillId="68" borderId="0" applyNumberFormat="0" applyBorder="0" applyAlignment="0" applyProtection="0"/>
    <xf numFmtId="0" fontId="21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4" fillId="68" borderId="0" applyNumberFormat="0" applyBorder="0" applyAlignment="0" applyProtection="0"/>
    <xf numFmtId="0" fontId="21" fillId="68" borderId="0" applyNumberFormat="0" applyBorder="0" applyAlignment="0" applyProtection="0"/>
    <xf numFmtId="0" fontId="4" fillId="69" borderId="0" applyNumberFormat="0" applyBorder="0" applyAlignment="0" applyProtection="0"/>
    <xf numFmtId="0" fontId="23" fillId="69" borderId="0" applyNumberFormat="0" applyBorder="0" applyAlignment="0" applyProtection="0"/>
    <xf numFmtId="0" fontId="23" fillId="69" borderId="0" applyNumberFormat="0" applyBorder="0" applyAlignment="0" applyProtection="0"/>
    <xf numFmtId="0" fontId="23" fillId="69" borderId="0" applyNumberFormat="0" applyBorder="0" applyAlignment="0" applyProtection="0"/>
    <xf numFmtId="0" fontId="4" fillId="69" borderId="0" applyNumberFormat="0" applyBorder="0" applyAlignment="0" applyProtection="0"/>
    <xf numFmtId="0" fontId="22" fillId="69" borderId="0" applyNumberFormat="0" applyBorder="0" applyAlignment="0" applyProtection="0"/>
    <xf numFmtId="0" fontId="4" fillId="70" borderId="0" applyNumberFormat="0" applyBorder="0" applyAlignment="0" applyProtection="0"/>
    <xf numFmtId="0" fontId="4" fillId="70" borderId="0" applyNumberFormat="0" applyBorder="0" applyAlignment="0" applyProtection="0"/>
    <xf numFmtId="0" fontId="7" fillId="19" borderId="0" applyNumberFormat="0" applyBorder="0" applyAlignment="0" applyProtection="0"/>
    <xf numFmtId="0" fontId="22" fillId="70" borderId="0" applyNumberFormat="0" applyBorder="0" applyAlignment="0" applyProtection="0"/>
    <xf numFmtId="0" fontId="4" fillId="70" borderId="0" applyNumberFormat="0" applyBorder="0" applyAlignment="0" applyProtection="0"/>
    <xf numFmtId="0" fontId="4" fillId="70" borderId="0" applyNumberFormat="0" applyBorder="0" applyAlignment="0" applyProtection="0"/>
    <xf numFmtId="0" fontId="7" fillId="19" borderId="0" applyNumberFormat="0" applyBorder="0" applyAlignment="0" applyProtection="0"/>
    <xf numFmtId="0" fontId="22" fillId="70" borderId="0" applyNumberFormat="0" applyBorder="0" applyAlignment="0" applyProtection="0"/>
    <xf numFmtId="0" fontId="4" fillId="70" borderId="0" applyNumberFormat="0" applyBorder="0" applyAlignment="0" applyProtection="0"/>
    <xf numFmtId="0" fontId="4" fillId="70" borderId="0" applyNumberFormat="0" applyBorder="0" applyAlignment="0" applyProtection="0"/>
    <xf numFmtId="0" fontId="7" fillId="19" borderId="0" applyNumberFormat="0" applyBorder="0" applyAlignment="0" applyProtection="0"/>
    <xf numFmtId="0" fontId="22" fillId="70" borderId="0" applyNumberFormat="0" applyBorder="0" applyAlignment="0" applyProtection="0"/>
    <xf numFmtId="0" fontId="4" fillId="70" borderId="0" applyNumberFormat="0" applyBorder="0" applyAlignment="0" applyProtection="0"/>
    <xf numFmtId="0" fontId="4" fillId="70" borderId="0" applyNumberFormat="0" applyBorder="0" applyAlignment="0" applyProtection="0"/>
    <xf numFmtId="0" fontId="7" fillId="19" borderId="0" applyNumberFormat="0" applyBorder="0" applyAlignment="0" applyProtection="0"/>
    <xf numFmtId="0" fontId="22" fillId="70" borderId="0" applyNumberFormat="0" applyBorder="0" applyAlignment="0" applyProtection="0"/>
    <xf numFmtId="0" fontId="4" fillId="70" borderId="0" applyNumberFormat="0" applyBorder="0" applyAlignment="0" applyProtection="0"/>
    <xf numFmtId="0" fontId="4" fillId="70" borderId="0" applyNumberFormat="0" applyBorder="0" applyAlignment="0" applyProtection="0"/>
    <xf numFmtId="0" fontId="22" fillId="70" borderId="0" applyNumberFormat="0" applyBorder="0" applyAlignment="0" applyProtection="0"/>
    <xf numFmtId="0" fontId="4" fillId="66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4" fillId="66" borderId="0" applyNumberFormat="0" applyBorder="0" applyAlignment="0" applyProtection="0"/>
    <xf numFmtId="0" fontId="4" fillId="70" borderId="0" applyNumberFormat="0" applyBorder="0" applyAlignment="0" applyProtection="0"/>
    <xf numFmtId="0" fontId="7" fillId="19" borderId="0" applyNumberFormat="0" applyBorder="0" applyAlignment="0" applyProtection="0"/>
    <xf numFmtId="0" fontId="22" fillId="70" borderId="0" applyNumberFormat="0" applyBorder="0" applyAlignment="0" applyProtection="0"/>
    <xf numFmtId="0" fontId="4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4" fillId="70" borderId="0" applyNumberFormat="0" applyBorder="0" applyAlignment="0" applyProtection="0"/>
    <xf numFmtId="0" fontId="22" fillId="70" borderId="0" applyNumberFormat="0" applyBorder="0" applyAlignment="0" applyProtection="0"/>
    <xf numFmtId="0" fontId="7" fillId="19" borderId="0" applyNumberFormat="0" applyBorder="0" applyAlignment="0" applyProtection="0"/>
    <xf numFmtId="0" fontId="22" fillId="70" borderId="0" applyNumberFormat="0" applyBorder="0" applyAlignment="0" applyProtection="0"/>
    <xf numFmtId="0" fontId="7" fillId="19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4" fillId="70" borderId="0" applyNumberFormat="0" applyBorder="0" applyAlignment="0" applyProtection="0"/>
    <xf numFmtId="0" fontId="4" fillId="70" borderId="0" applyNumberFormat="0" applyBorder="0" applyAlignment="0" applyProtection="0"/>
    <xf numFmtId="0" fontId="22" fillId="70" borderId="0" applyNumberFormat="0" applyBorder="0" applyAlignment="0" applyProtection="0"/>
    <xf numFmtId="0" fontId="7" fillId="19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7" fillId="19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2" fillId="70" borderId="0" applyNumberFormat="0" applyBorder="0" applyAlignment="0" applyProtection="0"/>
    <xf numFmtId="0" fontId="4" fillId="66" borderId="0" applyNumberFormat="0" applyBorder="0" applyAlignment="0" applyProtection="0"/>
    <xf numFmtId="0" fontId="4" fillId="70" borderId="0" applyNumberFormat="0" applyBorder="0" applyAlignment="0" applyProtection="0"/>
    <xf numFmtId="0" fontId="4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4" fillId="70" borderId="0" applyNumberFormat="0" applyBorder="0" applyAlignment="0" applyProtection="0"/>
    <xf numFmtId="0" fontId="4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4" fillId="70" borderId="0" applyNumberFormat="0" applyBorder="0" applyAlignment="0" applyProtection="0"/>
    <xf numFmtId="0" fontId="4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4" fillId="70" borderId="0" applyNumberFormat="0" applyBorder="0" applyAlignment="0" applyProtection="0"/>
    <xf numFmtId="0" fontId="4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4" fillId="70" borderId="0" applyNumberFormat="0" applyBorder="0" applyAlignment="0" applyProtection="0"/>
    <xf numFmtId="0" fontId="4" fillId="70" borderId="0" applyNumberFormat="0" applyBorder="0" applyAlignment="0" applyProtection="0"/>
    <xf numFmtId="0" fontId="7" fillId="19" borderId="0" applyNumberFormat="0" applyBorder="0" applyAlignment="0" applyProtection="0"/>
    <xf numFmtId="0" fontId="22" fillId="70" borderId="0" applyNumberFormat="0" applyBorder="0" applyAlignment="0" applyProtection="0"/>
    <xf numFmtId="0" fontId="4" fillId="70" borderId="0" applyNumberFormat="0" applyBorder="0" applyAlignment="0" applyProtection="0"/>
    <xf numFmtId="0" fontId="4" fillId="70" borderId="0" applyNumberFormat="0" applyBorder="0" applyAlignment="0" applyProtection="0"/>
    <xf numFmtId="0" fontId="7" fillId="19" borderId="0" applyNumberFormat="0" applyBorder="0" applyAlignment="0" applyProtection="0"/>
    <xf numFmtId="0" fontId="22" fillId="70" borderId="0" applyNumberFormat="0" applyBorder="0" applyAlignment="0" applyProtection="0"/>
    <xf numFmtId="0" fontId="4" fillId="72" borderId="0" applyNumberFormat="0" applyBorder="0" applyAlignment="0" applyProtection="0"/>
    <xf numFmtId="0" fontId="4" fillId="72" borderId="0" applyNumberFormat="0" applyBorder="0" applyAlignment="0" applyProtection="0"/>
    <xf numFmtId="0" fontId="8" fillId="3" borderId="0" applyNumberFormat="0" applyBorder="0" applyAlignment="0" applyProtection="0"/>
    <xf numFmtId="0" fontId="24" fillId="72" borderId="0" applyNumberFormat="0" applyBorder="0" applyAlignment="0" applyProtection="0"/>
    <xf numFmtId="0" fontId="4" fillId="72" borderId="0" applyNumberFormat="0" applyBorder="0" applyAlignment="0" applyProtection="0"/>
    <xf numFmtId="0" fontId="4" fillId="72" borderId="0" applyNumberFormat="0" applyBorder="0" applyAlignment="0" applyProtection="0"/>
    <xf numFmtId="0" fontId="8" fillId="3" borderId="0" applyNumberFormat="0" applyBorder="0" applyAlignment="0" applyProtection="0"/>
    <xf numFmtId="0" fontId="24" fillId="72" borderId="0" applyNumberFormat="0" applyBorder="0" applyAlignment="0" applyProtection="0"/>
    <xf numFmtId="0" fontId="4" fillId="72" borderId="0" applyNumberFormat="0" applyBorder="0" applyAlignment="0" applyProtection="0"/>
    <xf numFmtId="0" fontId="4" fillId="72" borderId="0" applyNumberFormat="0" applyBorder="0" applyAlignment="0" applyProtection="0"/>
    <xf numFmtId="0" fontId="8" fillId="3" borderId="0" applyNumberFormat="0" applyBorder="0" applyAlignment="0" applyProtection="0"/>
    <xf numFmtId="0" fontId="24" fillId="72" borderId="0" applyNumberFormat="0" applyBorder="0" applyAlignment="0" applyProtection="0"/>
    <xf numFmtId="0" fontId="4" fillId="72" borderId="0" applyNumberFormat="0" applyBorder="0" applyAlignment="0" applyProtection="0"/>
    <xf numFmtId="0" fontId="4" fillId="72" borderId="0" applyNumberFormat="0" applyBorder="0" applyAlignment="0" applyProtection="0"/>
    <xf numFmtId="0" fontId="8" fillId="3" borderId="0" applyNumberFormat="0" applyBorder="0" applyAlignment="0" applyProtection="0"/>
    <xf numFmtId="0" fontId="24" fillId="72" borderId="0" applyNumberFormat="0" applyBorder="0" applyAlignment="0" applyProtection="0"/>
    <xf numFmtId="0" fontId="4" fillId="72" borderId="0" applyNumberFormat="0" applyBorder="0" applyAlignment="0" applyProtection="0"/>
    <xf numFmtId="0" fontId="4" fillId="72" borderId="0" applyNumberFormat="0" applyBorder="0" applyAlignment="0" applyProtection="0"/>
    <xf numFmtId="0" fontId="24" fillId="72" borderId="0" applyNumberFormat="0" applyBorder="0" applyAlignment="0" applyProtection="0"/>
    <xf numFmtId="0" fontId="4" fillId="71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4" fillId="71" borderId="0" applyNumberFormat="0" applyBorder="0" applyAlignment="0" applyProtection="0"/>
    <xf numFmtId="0" fontId="4" fillId="72" borderId="0" applyNumberFormat="0" applyBorder="0" applyAlignment="0" applyProtection="0"/>
    <xf numFmtId="0" fontId="8" fillId="3" borderId="0" applyNumberFormat="0" applyBorder="0" applyAlignment="0" applyProtection="0"/>
    <xf numFmtId="0" fontId="24" fillId="72" borderId="0" applyNumberFormat="0" applyBorder="0" applyAlignment="0" applyProtection="0"/>
    <xf numFmtId="0" fontId="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4" fillId="72" borderId="0" applyNumberFormat="0" applyBorder="0" applyAlignment="0" applyProtection="0"/>
    <xf numFmtId="0" fontId="24" fillId="72" borderId="0" applyNumberFormat="0" applyBorder="0" applyAlignment="0" applyProtection="0"/>
    <xf numFmtId="0" fontId="8" fillId="3" borderId="0" applyNumberFormat="0" applyBorder="0" applyAlignment="0" applyProtection="0"/>
    <xf numFmtId="0" fontId="24" fillId="72" borderId="0" applyNumberFormat="0" applyBorder="0" applyAlignment="0" applyProtection="0"/>
    <xf numFmtId="0" fontId="8" fillId="3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4" fillId="72" borderId="0" applyNumberFormat="0" applyBorder="0" applyAlignment="0" applyProtection="0"/>
    <xf numFmtId="0" fontId="4" fillId="72" borderId="0" applyNumberFormat="0" applyBorder="0" applyAlignment="0" applyProtection="0"/>
    <xf numFmtId="0" fontId="24" fillId="72" borderId="0" applyNumberFormat="0" applyBorder="0" applyAlignment="0" applyProtection="0"/>
    <xf numFmtId="0" fontId="8" fillId="3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8" fillId="3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4" fillId="72" borderId="0" applyNumberFormat="0" applyBorder="0" applyAlignment="0" applyProtection="0"/>
    <xf numFmtId="0" fontId="4" fillId="71" borderId="0" applyNumberFormat="0" applyBorder="0" applyAlignment="0" applyProtection="0"/>
    <xf numFmtId="0" fontId="4" fillId="72" borderId="0" applyNumberFormat="0" applyBorder="0" applyAlignment="0" applyProtection="0"/>
    <xf numFmtId="0" fontId="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4" fillId="72" borderId="0" applyNumberFormat="0" applyBorder="0" applyAlignment="0" applyProtection="0"/>
    <xf numFmtId="0" fontId="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4" fillId="72" borderId="0" applyNumberFormat="0" applyBorder="0" applyAlignment="0" applyProtection="0"/>
    <xf numFmtId="0" fontId="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4" fillId="72" borderId="0" applyNumberFormat="0" applyBorder="0" applyAlignment="0" applyProtection="0"/>
    <xf numFmtId="0" fontId="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4" fillId="72" borderId="0" applyNumberFormat="0" applyBorder="0" applyAlignment="0" applyProtection="0"/>
    <xf numFmtId="0" fontId="4" fillId="72" borderId="0" applyNumberFormat="0" applyBorder="0" applyAlignment="0" applyProtection="0"/>
    <xf numFmtId="0" fontId="8" fillId="3" borderId="0" applyNumberFormat="0" applyBorder="0" applyAlignment="0" applyProtection="0"/>
    <xf numFmtId="0" fontId="24" fillId="72" borderId="0" applyNumberFormat="0" applyBorder="0" applyAlignment="0" applyProtection="0"/>
    <xf numFmtId="0" fontId="4" fillId="72" borderId="0" applyNumberFormat="0" applyBorder="0" applyAlignment="0" applyProtection="0"/>
    <xf numFmtId="0" fontId="4" fillId="72" borderId="0" applyNumberFormat="0" applyBorder="0" applyAlignment="0" applyProtection="0"/>
    <xf numFmtId="0" fontId="8" fillId="3" borderId="0" applyNumberFormat="0" applyBorder="0" applyAlignment="0" applyProtection="0"/>
    <xf numFmtId="0" fontId="24" fillId="72" borderId="0" applyNumberFormat="0" applyBorder="0" applyAlignment="0" applyProtection="0"/>
    <xf numFmtId="0" fontId="4" fillId="74" borderId="7" applyNumberFormat="0" applyAlignment="0" applyProtection="0"/>
    <xf numFmtId="0" fontId="4" fillId="74" borderId="7" applyNumberFormat="0" applyAlignment="0" applyProtection="0"/>
    <xf numFmtId="0" fontId="9" fillId="20" borderId="1" applyNumberFormat="0" applyAlignment="0" applyProtection="0"/>
    <xf numFmtId="0" fontId="25" fillId="74" borderId="7" applyNumberFormat="0" applyAlignment="0" applyProtection="0"/>
    <xf numFmtId="0" fontId="4" fillId="74" borderId="7" applyNumberFormat="0" applyAlignment="0" applyProtection="0"/>
    <xf numFmtId="0" fontId="4" fillId="74" borderId="7" applyNumberFormat="0" applyAlignment="0" applyProtection="0"/>
    <xf numFmtId="0" fontId="9" fillId="20" borderId="1" applyNumberFormat="0" applyAlignment="0" applyProtection="0"/>
    <xf numFmtId="0" fontId="25" fillId="74" borderId="7" applyNumberFormat="0" applyAlignment="0" applyProtection="0"/>
    <xf numFmtId="0" fontId="4" fillId="74" borderId="7" applyNumberFormat="0" applyAlignment="0" applyProtection="0"/>
    <xf numFmtId="0" fontId="4" fillId="74" borderId="7" applyNumberFormat="0" applyAlignment="0" applyProtection="0"/>
    <xf numFmtId="0" fontId="9" fillId="20" borderId="1" applyNumberFormat="0" applyAlignment="0" applyProtection="0"/>
    <xf numFmtId="0" fontId="25" fillId="74" borderId="7" applyNumberFormat="0" applyAlignment="0" applyProtection="0"/>
    <xf numFmtId="0" fontId="4" fillId="74" borderId="7" applyNumberFormat="0" applyAlignment="0" applyProtection="0"/>
    <xf numFmtId="0" fontId="4" fillId="74" borderId="7" applyNumberFormat="0" applyAlignment="0" applyProtection="0"/>
    <xf numFmtId="0" fontId="9" fillId="20" borderId="1" applyNumberFormat="0" applyAlignment="0" applyProtection="0"/>
    <xf numFmtId="0" fontId="25" fillId="74" borderId="7" applyNumberFormat="0" applyAlignment="0" applyProtection="0"/>
    <xf numFmtId="0" fontId="4" fillId="74" borderId="7" applyNumberFormat="0" applyAlignment="0" applyProtection="0"/>
    <xf numFmtId="0" fontId="4" fillId="74" borderId="7" applyNumberFormat="0" applyAlignment="0" applyProtection="0"/>
    <xf numFmtId="0" fontId="25" fillId="74" borderId="7" applyNumberFormat="0" applyAlignment="0" applyProtection="0"/>
    <xf numFmtId="0" fontId="4" fillId="73" borderId="7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4" fillId="73" borderId="7" applyNumberFormat="0" applyAlignment="0" applyProtection="0"/>
    <xf numFmtId="0" fontId="4" fillId="74" borderId="7" applyNumberFormat="0" applyAlignment="0" applyProtection="0"/>
    <xf numFmtId="0" fontId="9" fillId="20" borderId="1" applyNumberFormat="0" applyAlignment="0" applyProtection="0"/>
    <xf numFmtId="0" fontId="25" fillId="74" borderId="7" applyNumberFormat="0" applyAlignment="0" applyProtection="0"/>
    <xf numFmtId="0" fontId="4" fillId="74" borderId="7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4" fillId="74" borderId="7" applyNumberFormat="0" applyAlignment="0" applyProtection="0"/>
    <xf numFmtId="0" fontId="25" fillId="74" borderId="7" applyNumberFormat="0" applyAlignment="0" applyProtection="0"/>
    <xf numFmtId="0" fontId="9" fillId="20" borderId="1" applyNumberFormat="0" applyAlignment="0" applyProtection="0"/>
    <xf numFmtId="0" fontId="25" fillId="74" borderId="7" applyNumberFormat="0" applyAlignment="0" applyProtection="0"/>
    <xf numFmtId="0" fontId="9" fillId="20" borderId="1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4" fillId="74" borderId="7" applyNumberFormat="0" applyAlignment="0" applyProtection="0"/>
    <xf numFmtId="0" fontId="4" fillId="74" borderId="7" applyNumberFormat="0" applyAlignment="0" applyProtection="0"/>
    <xf numFmtId="0" fontId="25" fillId="74" borderId="7" applyNumberFormat="0" applyAlignment="0" applyProtection="0"/>
    <xf numFmtId="0" fontId="9" fillId="20" borderId="1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9" fillId="20" borderId="1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25" fillId="74" borderId="7" applyNumberFormat="0" applyAlignment="0" applyProtection="0"/>
    <xf numFmtId="0" fontId="4" fillId="73" borderId="7" applyNumberFormat="0" applyAlignment="0" applyProtection="0"/>
    <xf numFmtId="0" fontId="4" fillId="74" borderId="7" applyNumberFormat="0" applyAlignment="0" applyProtection="0"/>
    <xf numFmtId="0" fontId="4" fillId="74" borderId="7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4" fillId="74" borderId="7" applyNumberFormat="0" applyAlignment="0" applyProtection="0"/>
    <xf numFmtId="0" fontId="4" fillId="74" borderId="7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4" fillId="74" borderId="7" applyNumberFormat="0" applyAlignment="0" applyProtection="0"/>
    <xf numFmtId="0" fontId="4" fillId="74" borderId="7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4" fillId="74" borderId="7" applyNumberFormat="0" applyAlignment="0" applyProtection="0"/>
    <xf numFmtId="0" fontId="4" fillId="74" borderId="7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25" fillId="74" borderId="7" applyNumberFormat="0" applyAlignment="0" applyProtection="0"/>
    <xf numFmtId="0" fontId="4" fillId="74" borderId="7" applyNumberFormat="0" applyAlignment="0" applyProtection="0"/>
    <xf numFmtId="0" fontId="4" fillId="74" borderId="7" applyNumberFormat="0" applyAlignment="0" applyProtection="0"/>
    <xf numFmtId="0" fontId="9" fillId="20" borderId="1" applyNumberFormat="0" applyAlignment="0" applyProtection="0"/>
    <xf numFmtId="0" fontId="25" fillId="74" borderId="7" applyNumberFormat="0" applyAlignment="0" applyProtection="0"/>
    <xf numFmtId="0" fontId="4" fillId="74" borderId="7" applyNumberFormat="0" applyAlignment="0" applyProtection="0"/>
    <xf numFmtId="0" fontId="4" fillId="74" borderId="7" applyNumberFormat="0" applyAlignment="0" applyProtection="0"/>
    <xf numFmtId="0" fontId="9" fillId="20" borderId="1" applyNumberFormat="0" applyAlignment="0" applyProtection="0"/>
    <xf numFmtId="0" fontId="25" fillId="74" borderId="7" applyNumberFormat="0" applyAlignment="0" applyProtection="0"/>
    <xf numFmtId="0" fontId="4" fillId="76" borderId="8" applyNumberFormat="0" applyAlignment="0" applyProtection="0"/>
    <xf numFmtId="0" fontId="4" fillId="76" borderId="8" applyNumberFormat="0" applyAlignment="0" applyProtection="0"/>
    <xf numFmtId="0" fontId="10" fillId="21" borderId="2" applyNumberFormat="0" applyAlignment="0" applyProtection="0"/>
    <xf numFmtId="0" fontId="26" fillId="76" borderId="8" applyNumberFormat="0" applyAlignment="0" applyProtection="0"/>
    <xf numFmtId="0" fontId="4" fillId="76" borderId="8" applyNumberFormat="0" applyAlignment="0" applyProtection="0"/>
    <xf numFmtId="0" fontId="4" fillId="76" borderId="8" applyNumberFormat="0" applyAlignment="0" applyProtection="0"/>
    <xf numFmtId="0" fontId="10" fillId="21" borderId="2" applyNumberFormat="0" applyAlignment="0" applyProtection="0"/>
    <xf numFmtId="0" fontId="26" fillId="76" borderId="8" applyNumberFormat="0" applyAlignment="0" applyProtection="0"/>
    <xf numFmtId="0" fontId="4" fillId="76" borderId="8" applyNumberFormat="0" applyAlignment="0" applyProtection="0"/>
    <xf numFmtId="0" fontId="4" fillId="76" borderId="8" applyNumberFormat="0" applyAlignment="0" applyProtection="0"/>
    <xf numFmtId="0" fontId="10" fillId="21" borderId="2" applyNumberFormat="0" applyAlignment="0" applyProtection="0"/>
    <xf numFmtId="0" fontId="26" fillId="76" borderId="8" applyNumberFormat="0" applyAlignment="0" applyProtection="0"/>
    <xf numFmtId="0" fontId="4" fillId="76" borderId="8" applyNumberFormat="0" applyAlignment="0" applyProtection="0"/>
    <xf numFmtId="0" fontId="4" fillId="76" borderId="8" applyNumberFormat="0" applyAlignment="0" applyProtection="0"/>
    <xf numFmtId="0" fontId="10" fillId="21" borderId="2" applyNumberFormat="0" applyAlignment="0" applyProtection="0"/>
    <xf numFmtId="0" fontId="26" fillId="76" borderId="8" applyNumberFormat="0" applyAlignment="0" applyProtection="0"/>
    <xf numFmtId="0" fontId="4" fillId="76" borderId="8" applyNumberFormat="0" applyAlignment="0" applyProtection="0"/>
    <xf numFmtId="0" fontId="4" fillId="76" borderId="8" applyNumberFormat="0" applyAlignment="0" applyProtection="0"/>
    <xf numFmtId="0" fontId="26" fillId="76" borderId="8" applyNumberFormat="0" applyAlignment="0" applyProtection="0"/>
    <xf numFmtId="0" fontId="4" fillId="75" borderId="8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4" fillId="75" borderId="8" applyNumberFormat="0" applyAlignment="0" applyProtection="0"/>
    <xf numFmtId="0" fontId="4" fillId="76" borderId="8" applyNumberFormat="0" applyAlignment="0" applyProtection="0"/>
    <xf numFmtId="0" fontId="10" fillId="21" borderId="2" applyNumberFormat="0" applyAlignment="0" applyProtection="0"/>
    <xf numFmtId="0" fontId="26" fillId="76" borderId="8" applyNumberFormat="0" applyAlignment="0" applyProtection="0"/>
    <xf numFmtId="0" fontId="4" fillId="76" borderId="8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4" fillId="76" borderId="8" applyNumberFormat="0" applyAlignment="0" applyProtection="0"/>
    <xf numFmtId="0" fontId="26" fillId="76" borderId="8" applyNumberFormat="0" applyAlignment="0" applyProtection="0"/>
    <xf numFmtId="0" fontId="10" fillId="21" borderId="2" applyNumberFormat="0" applyAlignment="0" applyProtection="0"/>
    <xf numFmtId="0" fontId="26" fillId="76" borderId="8" applyNumberFormat="0" applyAlignment="0" applyProtection="0"/>
    <xf numFmtId="0" fontId="10" fillId="21" borderId="2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4" fillId="76" borderId="8" applyNumberFormat="0" applyAlignment="0" applyProtection="0"/>
    <xf numFmtId="0" fontId="4" fillId="76" borderId="8" applyNumberFormat="0" applyAlignment="0" applyProtection="0"/>
    <xf numFmtId="0" fontId="26" fillId="76" borderId="8" applyNumberFormat="0" applyAlignment="0" applyProtection="0"/>
    <xf numFmtId="0" fontId="10" fillId="21" borderId="2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10" fillId="21" borderId="2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10" fillId="21" borderId="2" applyNumberFormat="0" applyAlignment="0" applyProtection="0"/>
    <xf numFmtId="0" fontId="10" fillId="21" borderId="2" applyNumberFormat="0" applyAlignment="0" applyProtection="0"/>
    <xf numFmtId="0" fontId="26" fillId="76" borderId="8" applyNumberFormat="0" applyAlignment="0" applyProtection="0"/>
    <xf numFmtId="0" fontId="4" fillId="75" borderId="8" applyNumberFormat="0" applyAlignment="0" applyProtection="0"/>
    <xf numFmtId="0" fontId="4" fillId="76" borderId="8" applyNumberFormat="0" applyAlignment="0" applyProtection="0"/>
    <xf numFmtId="0" fontId="4" fillId="76" borderId="8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4" fillId="76" borderId="8" applyNumberFormat="0" applyAlignment="0" applyProtection="0"/>
    <xf numFmtId="0" fontId="4" fillId="76" borderId="8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4" fillId="76" borderId="8" applyNumberFormat="0" applyAlignment="0" applyProtection="0"/>
    <xf numFmtId="0" fontId="4" fillId="76" borderId="8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4" fillId="76" borderId="8" applyNumberFormat="0" applyAlignment="0" applyProtection="0"/>
    <xf numFmtId="0" fontId="4" fillId="76" borderId="8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26" fillId="76" borderId="8" applyNumberFormat="0" applyAlignment="0" applyProtection="0"/>
    <xf numFmtId="0" fontId="4" fillId="76" borderId="8" applyNumberFormat="0" applyAlignment="0" applyProtection="0"/>
    <xf numFmtId="0" fontId="4" fillId="76" borderId="8" applyNumberFormat="0" applyAlignment="0" applyProtection="0"/>
    <xf numFmtId="0" fontId="10" fillId="21" borderId="2" applyNumberFormat="0" applyAlignment="0" applyProtection="0"/>
    <xf numFmtId="0" fontId="26" fillId="76" borderId="8" applyNumberFormat="0" applyAlignment="0" applyProtection="0"/>
    <xf numFmtId="0" fontId="4" fillId="76" borderId="8" applyNumberFormat="0" applyAlignment="0" applyProtection="0"/>
    <xf numFmtId="0" fontId="4" fillId="76" borderId="8" applyNumberFormat="0" applyAlignment="0" applyProtection="0"/>
    <xf numFmtId="0" fontId="10" fillId="21" borderId="2" applyNumberFormat="0" applyAlignment="0" applyProtection="0"/>
    <xf numFmtId="0" fontId="26" fillId="76" borderId="8" applyNumberFormat="0" applyAlignment="0" applyProtection="0"/>
    <xf numFmtId="164" fontId="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77" borderId="0" applyNumberFormat="0" applyBorder="0" applyAlignment="0" applyProtection="0"/>
    <xf numFmtId="0" fontId="23" fillId="77" borderId="0" applyNumberFormat="0" applyBorder="0" applyAlignment="0" applyProtection="0"/>
    <xf numFmtId="0" fontId="23" fillId="77" borderId="0" applyNumberFormat="0" applyBorder="0" applyAlignment="0" applyProtection="0"/>
    <xf numFmtId="0" fontId="23" fillId="77" borderId="0" applyNumberFormat="0" applyBorder="0" applyAlignment="0" applyProtection="0"/>
    <xf numFmtId="0" fontId="4" fillId="77" borderId="0" applyNumberFormat="0" applyBorder="0" applyAlignment="0" applyProtection="0"/>
    <xf numFmtId="0" fontId="27" fillId="77" borderId="0" applyNumberFormat="0" applyBorder="0" applyAlignment="0" applyProtection="0"/>
    <xf numFmtId="0" fontId="4" fillId="78" borderId="0" applyNumberFormat="0" applyBorder="0" applyAlignment="0" applyProtection="0"/>
    <xf numFmtId="0" fontId="23" fillId="78" borderId="0" applyNumberFormat="0" applyBorder="0" applyAlignment="0" applyProtection="0"/>
    <xf numFmtId="0" fontId="23" fillId="78" borderId="0" applyNumberFormat="0" applyBorder="0" applyAlignment="0" applyProtection="0"/>
    <xf numFmtId="0" fontId="23" fillId="78" borderId="0" applyNumberFormat="0" applyBorder="0" applyAlignment="0" applyProtection="0"/>
    <xf numFmtId="0" fontId="4" fillId="78" borderId="0" applyNumberFormat="0" applyBorder="0" applyAlignment="0" applyProtection="0"/>
    <xf numFmtId="0" fontId="27" fillId="78" borderId="0" applyNumberFormat="0" applyBorder="0" applyAlignment="0" applyProtection="0"/>
    <xf numFmtId="0" fontId="4" fillId="79" borderId="0" applyNumberFormat="0" applyBorder="0" applyAlignment="0" applyProtection="0"/>
    <xf numFmtId="0" fontId="23" fillId="79" borderId="0" applyNumberFormat="0" applyBorder="0" applyAlignment="0" applyProtection="0"/>
    <xf numFmtId="0" fontId="23" fillId="79" borderId="0" applyNumberFormat="0" applyBorder="0" applyAlignment="0" applyProtection="0"/>
    <xf numFmtId="0" fontId="23" fillId="79" borderId="0" applyNumberFormat="0" applyBorder="0" applyAlignment="0" applyProtection="0"/>
    <xf numFmtId="0" fontId="4" fillId="79" borderId="0" applyNumberFormat="0" applyBorder="0" applyAlignment="0" applyProtection="0"/>
    <xf numFmtId="0" fontId="27" fillId="79" borderId="0" applyNumberFormat="0" applyBorder="0" applyAlignment="0" applyProtection="0"/>
    <xf numFmtId="0" fontId="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" fillId="81" borderId="0" applyNumberFormat="0" applyBorder="0" applyAlignment="0" applyProtection="0"/>
    <xf numFmtId="0" fontId="4" fillId="81" borderId="0" applyNumberFormat="0" applyBorder="0" applyAlignment="0" applyProtection="0"/>
    <xf numFmtId="0" fontId="12" fillId="4" borderId="0" applyNumberFormat="0" applyBorder="0" applyAlignment="0" applyProtection="0"/>
    <xf numFmtId="0" fontId="28" fillId="81" borderId="0" applyNumberFormat="0" applyBorder="0" applyAlignment="0" applyProtection="0"/>
    <xf numFmtId="0" fontId="4" fillId="81" borderId="0" applyNumberFormat="0" applyBorder="0" applyAlignment="0" applyProtection="0"/>
    <xf numFmtId="0" fontId="4" fillId="81" borderId="0" applyNumberFormat="0" applyBorder="0" applyAlignment="0" applyProtection="0"/>
    <xf numFmtId="0" fontId="12" fillId="4" borderId="0" applyNumberFormat="0" applyBorder="0" applyAlignment="0" applyProtection="0"/>
    <xf numFmtId="0" fontId="28" fillId="81" borderId="0" applyNumberFormat="0" applyBorder="0" applyAlignment="0" applyProtection="0"/>
    <xf numFmtId="0" fontId="4" fillId="81" borderId="0" applyNumberFormat="0" applyBorder="0" applyAlignment="0" applyProtection="0"/>
    <xf numFmtId="0" fontId="4" fillId="81" borderId="0" applyNumberFormat="0" applyBorder="0" applyAlignment="0" applyProtection="0"/>
    <xf numFmtId="0" fontId="12" fillId="4" borderId="0" applyNumberFormat="0" applyBorder="0" applyAlignment="0" applyProtection="0"/>
    <xf numFmtId="0" fontId="28" fillId="81" borderId="0" applyNumberFormat="0" applyBorder="0" applyAlignment="0" applyProtection="0"/>
    <xf numFmtId="0" fontId="4" fillId="81" borderId="0" applyNumberFormat="0" applyBorder="0" applyAlignment="0" applyProtection="0"/>
    <xf numFmtId="0" fontId="4" fillId="81" borderId="0" applyNumberFormat="0" applyBorder="0" applyAlignment="0" applyProtection="0"/>
    <xf numFmtId="0" fontId="12" fillId="4" borderId="0" applyNumberFormat="0" applyBorder="0" applyAlignment="0" applyProtection="0"/>
    <xf numFmtId="0" fontId="28" fillId="81" borderId="0" applyNumberFormat="0" applyBorder="0" applyAlignment="0" applyProtection="0"/>
    <xf numFmtId="0" fontId="4" fillId="81" borderId="0" applyNumberFormat="0" applyBorder="0" applyAlignment="0" applyProtection="0"/>
    <xf numFmtId="0" fontId="4" fillId="81" borderId="0" applyNumberFormat="0" applyBorder="0" applyAlignment="0" applyProtection="0"/>
    <xf numFmtId="0" fontId="28" fillId="81" borderId="0" applyNumberFormat="0" applyBorder="0" applyAlignment="0" applyProtection="0"/>
    <xf numFmtId="0" fontId="4" fillId="80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4" fillId="80" borderId="0" applyNumberFormat="0" applyBorder="0" applyAlignment="0" applyProtection="0"/>
    <xf numFmtId="0" fontId="4" fillId="81" borderId="0" applyNumberFormat="0" applyBorder="0" applyAlignment="0" applyProtection="0"/>
    <xf numFmtId="0" fontId="12" fillId="4" borderId="0" applyNumberFormat="0" applyBorder="0" applyAlignment="0" applyProtection="0"/>
    <xf numFmtId="0" fontId="28" fillId="81" borderId="0" applyNumberFormat="0" applyBorder="0" applyAlignment="0" applyProtection="0"/>
    <xf numFmtId="0" fontId="4" fillId="81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4" fillId="81" borderId="0" applyNumberFormat="0" applyBorder="0" applyAlignment="0" applyProtection="0"/>
    <xf numFmtId="0" fontId="28" fillId="81" borderId="0" applyNumberFormat="0" applyBorder="0" applyAlignment="0" applyProtection="0"/>
    <xf numFmtId="0" fontId="12" fillId="4" borderId="0" applyNumberFormat="0" applyBorder="0" applyAlignment="0" applyProtection="0"/>
    <xf numFmtId="0" fontId="28" fillId="81" borderId="0" applyNumberFormat="0" applyBorder="0" applyAlignment="0" applyProtection="0"/>
    <xf numFmtId="0" fontId="12" fillId="4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4" fillId="81" borderId="0" applyNumberFormat="0" applyBorder="0" applyAlignment="0" applyProtection="0"/>
    <xf numFmtId="0" fontId="4" fillId="81" borderId="0" applyNumberFormat="0" applyBorder="0" applyAlignment="0" applyProtection="0"/>
    <xf numFmtId="0" fontId="28" fillId="81" borderId="0" applyNumberFormat="0" applyBorder="0" applyAlignment="0" applyProtection="0"/>
    <xf numFmtId="0" fontId="12" fillId="4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12" fillId="4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28" fillId="81" borderId="0" applyNumberFormat="0" applyBorder="0" applyAlignment="0" applyProtection="0"/>
    <xf numFmtId="0" fontId="4" fillId="80" borderId="0" applyNumberFormat="0" applyBorder="0" applyAlignment="0" applyProtection="0"/>
    <xf numFmtId="0" fontId="4" fillId="81" borderId="0" applyNumberFormat="0" applyBorder="0" applyAlignment="0" applyProtection="0"/>
    <xf numFmtId="0" fontId="4" fillId="81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4" fillId="81" borderId="0" applyNumberFormat="0" applyBorder="0" applyAlignment="0" applyProtection="0"/>
    <xf numFmtId="0" fontId="4" fillId="81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4" fillId="81" borderId="0" applyNumberFormat="0" applyBorder="0" applyAlignment="0" applyProtection="0"/>
    <xf numFmtId="0" fontId="4" fillId="81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4" fillId="81" borderId="0" applyNumberFormat="0" applyBorder="0" applyAlignment="0" applyProtection="0"/>
    <xf numFmtId="0" fontId="4" fillId="81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28" fillId="81" borderId="0" applyNumberFormat="0" applyBorder="0" applyAlignment="0" applyProtection="0"/>
    <xf numFmtId="0" fontId="4" fillId="81" borderId="0" applyNumberFormat="0" applyBorder="0" applyAlignment="0" applyProtection="0"/>
    <xf numFmtId="0" fontId="4" fillId="81" borderId="0" applyNumberFormat="0" applyBorder="0" applyAlignment="0" applyProtection="0"/>
    <xf numFmtId="0" fontId="12" fillId="4" borderId="0" applyNumberFormat="0" applyBorder="0" applyAlignment="0" applyProtection="0"/>
    <xf numFmtId="0" fontId="28" fillId="81" borderId="0" applyNumberFormat="0" applyBorder="0" applyAlignment="0" applyProtection="0"/>
    <xf numFmtId="0" fontId="4" fillId="81" borderId="0" applyNumberFormat="0" applyBorder="0" applyAlignment="0" applyProtection="0"/>
    <xf numFmtId="0" fontId="4" fillId="81" borderId="0" applyNumberFormat="0" applyBorder="0" applyAlignment="0" applyProtection="0"/>
    <xf numFmtId="0" fontId="12" fillId="4" borderId="0" applyNumberFormat="0" applyBorder="0" applyAlignment="0" applyProtection="0"/>
    <xf numFmtId="0" fontId="28" fillId="81" borderId="0" applyNumberFormat="0" applyBorder="0" applyAlignment="0" applyProtection="0"/>
    <xf numFmtId="0" fontId="29" fillId="0" borderId="9" applyNumberFormat="0" applyFill="0" applyAlignment="0" applyProtection="0"/>
    <xf numFmtId="0" fontId="4" fillId="0" borderId="9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4" fillId="0" borderId="9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4" fillId="0" borderId="9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30" fillId="0" borderId="10" applyNumberFormat="0" applyFill="0" applyAlignment="0" applyProtection="0"/>
    <xf numFmtId="0" fontId="4" fillId="0" borderId="10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4" fillId="0" borderId="10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4" fillId="0" borderId="10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31" fillId="0" borderId="11" applyNumberFormat="0" applyFill="0" applyAlignment="0" applyProtection="0"/>
    <xf numFmtId="0" fontId="4" fillId="0" borderId="11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4" fillId="0" borderId="11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4" fillId="0" borderId="11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3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83" borderId="7" applyNumberFormat="0" applyAlignment="0" applyProtection="0"/>
    <xf numFmtId="0" fontId="4" fillId="83" borderId="7" applyNumberFormat="0" applyAlignment="0" applyProtection="0"/>
    <xf numFmtId="0" fontId="16" fillId="7" borderId="1" applyNumberFormat="0" applyAlignment="0" applyProtection="0"/>
    <xf numFmtId="0" fontId="32" fillId="83" borderId="7" applyNumberFormat="0" applyAlignment="0" applyProtection="0"/>
    <xf numFmtId="0" fontId="4" fillId="83" borderId="7" applyNumberFormat="0" applyAlignment="0" applyProtection="0"/>
    <xf numFmtId="0" fontId="4" fillId="83" borderId="7" applyNumberFormat="0" applyAlignment="0" applyProtection="0"/>
    <xf numFmtId="0" fontId="16" fillId="7" borderId="1" applyNumberFormat="0" applyAlignment="0" applyProtection="0"/>
    <xf numFmtId="0" fontId="32" fillId="83" borderId="7" applyNumberFormat="0" applyAlignment="0" applyProtection="0"/>
    <xf numFmtId="0" fontId="4" fillId="83" borderId="7" applyNumberFormat="0" applyAlignment="0" applyProtection="0"/>
    <xf numFmtId="0" fontId="4" fillId="83" borderId="7" applyNumberFormat="0" applyAlignment="0" applyProtection="0"/>
    <xf numFmtId="0" fontId="16" fillId="7" borderId="1" applyNumberFormat="0" applyAlignment="0" applyProtection="0"/>
    <xf numFmtId="0" fontId="32" fillId="83" borderId="7" applyNumberFormat="0" applyAlignment="0" applyProtection="0"/>
    <xf numFmtId="0" fontId="4" fillId="83" borderId="7" applyNumberFormat="0" applyAlignment="0" applyProtection="0"/>
    <xf numFmtId="0" fontId="4" fillId="83" borderId="7" applyNumberFormat="0" applyAlignment="0" applyProtection="0"/>
    <xf numFmtId="0" fontId="16" fillId="7" borderId="1" applyNumberFormat="0" applyAlignment="0" applyProtection="0"/>
    <xf numFmtId="0" fontId="32" fillId="83" borderId="7" applyNumberFormat="0" applyAlignment="0" applyProtection="0"/>
    <xf numFmtId="0" fontId="4" fillId="83" borderId="7" applyNumberFormat="0" applyAlignment="0" applyProtection="0"/>
    <xf numFmtId="0" fontId="4" fillId="83" borderId="7" applyNumberFormat="0" applyAlignment="0" applyProtection="0"/>
    <xf numFmtId="0" fontId="32" fillId="83" borderId="7" applyNumberFormat="0" applyAlignment="0" applyProtection="0"/>
    <xf numFmtId="0" fontId="4" fillId="82" borderId="7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4" fillId="82" borderId="7" applyNumberFormat="0" applyAlignment="0" applyProtection="0"/>
    <xf numFmtId="0" fontId="4" fillId="83" borderId="7" applyNumberFormat="0" applyAlignment="0" applyProtection="0"/>
    <xf numFmtId="0" fontId="16" fillId="7" borderId="1" applyNumberFormat="0" applyAlignment="0" applyProtection="0"/>
    <xf numFmtId="0" fontId="32" fillId="83" borderId="7" applyNumberFormat="0" applyAlignment="0" applyProtection="0"/>
    <xf numFmtId="0" fontId="4" fillId="83" borderId="7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4" fillId="83" borderId="7" applyNumberFormat="0" applyAlignment="0" applyProtection="0"/>
    <xf numFmtId="0" fontId="32" fillId="83" borderId="7" applyNumberFormat="0" applyAlignment="0" applyProtection="0"/>
    <xf numFmtId="0" fontId="16" fillId="7" borderId="1" applyNumberFormat="0" applyAlignment="0" applyProtection="0"/>
    <xf numFmtId="0" fontId="32" fillId="83" borderId="7" applyNumberFormat="0" applyAlignment="0" applyProtection="0"/>
    <xf numFmtId="0" fontId="16" fillId="7" borderId="1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4" fillId="83" borderId="7" applyNumberFormat="0" applyAlignment="0" applyProtection="0"/>
    <xf numFmtId="0" fontId="4" fillId="83" borderId="7" applyNumberFormat="0" applyAlignment="0" applyProtection="0"/>
    <xf numFmtId="0" fontId="32" fillId="83" borderId="7" applyNumberFormat="0" applyAlignment="0" applyProtection="0"/>
    <xf numFmtId="0" fontId="16" fillId="7" borderId="1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16" fillId="7" borderId="1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32" fillId="83" borderId="7" applyNumberFormat="0" applyAlignment="0" applyProtection="0"/>
    <xf numFmtId="0" fontId="4" fillId="82" borderId="7" applyNumberFormat="0" applyAlignment="0" applyProtection="0"/>
    <xf numFmtId="0" fontId="4" fillId="83" borderId="7" applyNumberFormat="0" applyAlignment="0" applyProtection="0"/>
    <xf numFmtId="0" fontId="4" fillId="83" borderId="7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4" fillId="83" borderId="7" applyNumberFormat="0" applyAlignment="0" applyProtection="0"/>
    <xf numFmtId="0" fontId="4" fillId="83" borderId="7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4" fillId="83" borderId="7" applyNumberFormat="0" applyAlignment="0" applyProtection="0"/>
    <xf numFmtId="0" fontId="4" fillId="83" borderId="7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4" fillId="83" borderId="7" applyNumberFormat="0" applyAlignment="0" applyProtection="0"/>
    <xf numFmtId="0" fontId="4" fillId="83" borderId="7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32" fillId="83" borderId="7" applyNumberFormat="0" applyAlignment="0" applyProtection="0"/>
    <xf numFmtId="0" fontId="4" fillId="83" borderId="7" applyNumberFormat="0" applyAlignment="0" applyProtection="0"/>
    <xf numFmtId="0" fontId="4" fillId="83" borderId="7" applyNumberFormat="0" applyAlignment="0" applyProtection="0"/>
    <xf numFmtId="0" fontId="16" fillId="7" borderId="1" applyNumberFormat="0" applyAlignment="0" applyProtection="0"/>
    <xf numFmtId="0" fontId="32" fillId="83" borderId="7" applyNumberFormat="0" applyAlignment="0" applyProtection="0"/>
    <xf numFmtId="0" fontId="4" fillId="83" borderId="7" applyNumberFormat="0" applyAlignment="0" applyProtection="0"/>
    <xf numFmtId="0" fontId="4" fillId="83" borderId="7" applyNumberFormat="0" applyAlignment="0" applyProtection="0"/>
    <xf numFmtId="0" fontId="16" fillId="7" borderId="1" applyNumberFormat="0" applyAlignment="0" applyProtection="0"/>
    <xf numFmtId="0" fontId="32" fillId="83" borderId="7" applyNumberFormat="0" applyAlignment="0" applyProtection="0"/>
    <xf numFmtId="0" fontId="33" fillId="0" borderId="12" applyNumberFormat="0" applyFill="0" applyAlignment="0" applyProtection="0"/>
    <xf numFmtId="0" fontId="4" fillId="0" borderId="12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4" fillId="0" borderId="12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4" fillId="0" borderId="12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4" fillId="85" borderId="0" applyNumberFormat="0" applyBorder="0" applyAlignment="0" applyProtection="0"/>
    <xf numFmtId="0" fontId="4" fillId="85" borderId="0" applyNumberFormat="0" applyBorder="0" applyAlignment="0" applyProtection="0"/>
    <xf numFmtId="0" fontId="18" fillId="22" borderId="0" applyNumberFormat="0" applyBorder="0" applyAlignment="0" applyProtection="0"/>
    <xf numFmtId="0" fontId="34" fillId="85" borderId="0" applyNumberFormat="0" applyBorder="0" applyAlignment="0" applyProtection="0"/>
    <xf numFmtId="0" fontId="4" fillId="85" borderId="0" applyNumberFormat="0" applyBorder="0" applyAlignment="0" applyProtection="0"/>
    <xf numFmtId="0" fontId="4" fillId="85" borderId="0" applyNumberFormat="0" applyBorder="0" applyAlignment="0" applyProtection="0"/>
    <xf numFmtId="0" fontId="18" fillId="22" borderId="0" applyNumberFormat="0" applyBorder="0" applyAlignment="0" applyProtection="0"/>
    <xf numFmtId="0" fontId="34" fillId="85" borderId="0" applyNumberFormat="0" applyBorder="0" applyAlignment="0" applyProtection="0"/>
    <xf numFmtId="0" fontId="4" fillId="85" borderId="0" applyNumberFormat="0" applyBorder="0" applyAlignment="0" applyProtection="0"/>
    <xf numFmtId="0" fontId="4" fillId="85" borderId="0" applyNumberFormat="0" applyBorder="0" applyAlignment="0" applyProtection="0"/>
    <xf numFmtId="0" fontId="18" fillId="22" borderId="0" applyNumberFormat="0" applyBorder="0" applyAlignment="0" applyProtection="0"/>
    <xf numFmtId="0" fontId="34" fillId="85" borderId="0" applyNumberFormat="0" applyBorder="0" applyAlignment="0" applyProtection="0"/>
    <xf numFmtId="0" fontId="4" fillId="85" borderId="0" applyNumberFormat="0" applyBorder="0" applyAlignment="0" applyProtection="0"/>
    <xf numFmtId="0" fontId="4" fillId="85" borderId="0" applyNumberFormat="0" applyBorder="0" applyAlignment="0" applyProtection="0"/>
    <xf numFmtId="0" fontId="18" fillId="22" borderId="0" applyNumberFormat="0" applyBorder="0" applyAlignment="0" applyProtection="0"/>
    <xf numFmtId="0" fontId="34" fillId="85" borderId="0" applyNumberFormat="0" applyBorder="0" applyAlignment="0" applyProtection="0"/>
    <xf numFmtId="0" fontId="4" fillId="85" borderId="0" applyNumberFormat="0" applyBorder="0" applyAlignment="0" applyProtection="0"/>
    <xf numFmtId="0" fontId="4" fillId="85" borderId="0" applyNumberFormat="0" applyBorder="0" applyAlignment="0" applyProtection="0"/>
    <xf numFmtId="0" fontId="34" fillId="85" borderId="0" applyNumberFormat="0" applyBorder="0" applyAlignment="0" applyProtection="0"/>
    <xf numFmtId="0" fontId="4" fillId="84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4" fillId="84" borderId="0" applyNumberFormat="0" applyBorder="0" applyAlignment="0" applyProtection="0"/>
    <xf numFmtId="0" fontId="4" fillId="85" borderId="0" applyNumberFormat="0" applyBorder="0" applyAlignment="0" applyProtection="0"/>
    <xf numFmtId="0" fontId="18" fillId="22" borderId="0" applyNumberFormat="0" applyBorder="0" applyAlignment="0" applyProtection="0"/>
    <xf numFmtId="0" fontId="34" fillId="85" borderId="0" applyNumberFormat="0" applyBorder="0" applyAlignment="0" applyProtection="0"/>
    <xf numFmtId="0" fontId="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4" fillId="85" borderId="0" applyNumberFormat="0" applyBorder="0" applyAlignment="0" applyProtection="0"/>
    <xf numFmtId="0" fontId="34" fillId="85" borderId="0" applyNumberFormat="0" applyBorder="0" applyAlignment="0" applyProtection="0"/>
    <xf numFmtId="0" fontId="18" fillId="22" borderId="0" applyNumberFormat="0" applyBorder="0" applyAlignment="0" applyProtection="0"/>
    <xf numFmtId="0" fontId="34" fillId="85" borderId="0" applyNumberFormat="0" applyBorder="0" applyAlignment="0" applyProtection="0"/>
    <xf numFmtId="0" fontId="18" fillId="22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4" fillId="85" borderId="0" applyNumberFormat="0" applyBorder="0" applyAlignment="0" applyProtection="0"/>
    <xf numFmtId="0" fontId="4" fillId="85" borderId="0" applyNumberFormat="0" applyBorder="0" applyAlignment="0" applyProtection="0"/>
    <xf numFmtId="0" fontId="34" fillId="85" borderId="0" applyNumberFormat="0" applyBorder="0" applyAlignment="0" applyProtection="0"/>
    <xf numFmtId="0" fontId="18" fillId="22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18" fillId="22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4" fillId="85" borderId="0" applyNumberFormat="0" applyBorder="0" applyAlignment="0" applyProtection="0"/>
    <xf numFmtId="0" fontId="4" fillId="84" borderId="0" applyNumberFormat="0" applyBorder="0" applyAlignment="0" applyProtection="0"/>
    <xf numFmtId="0" fontId="4" fillId="85" borderId="0" applyNumberFormat="0" applyBorder="0" applyAlignment="0" applyProtection="0"/>
    <xf numFmtId="0" fontId="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4" fillId="85" borderId="0" applyNumberFormat="0" applyBorder="0" applyAlignment="0" applyProtection="0"/>
    <xf numFmtId="0" fontId="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4" fillId="85" borderId="0" applyNumberFormat="0" applyBorder="0" applyAlignment="0" applyProtection="0"/>
    <xf numFmtId="0" fontId="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4" fillId="85" borderId="0" applyNumberFormat="0" applyBorder="0" applyAlignment="0" applyProtection="0"/>
    <xf numFmtId="0" fontId="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4" fillId="85" borderId="0" applyNumberFormat="0" applyBorder="0" applyAlignment="0" applyProtection="0"/>
    <xf numFmtId="0" fontId="4" fillId="85" borderId="0" applyNumberFormat="0" applyBorder="0" applyAlignment="0" applyProtection="0"/>
    <xf numFmtId="0" fontId="18" fillId="22" borderId="0" applyNumberFormat="0" applyBorder="0" applyAlignment="0" applyProtection="0"/>
    <xf numFmtId="0" fontId="34" fillId="85" borderId="0" applyNumberFormat="0" applyBorder="0" applyAlignment="0" applyProtection="0"/>
    <xf numFmtId="0" fontId="4" fillId="85" borderId="0" applyNumberFormat="0" applyBorder="0" applyAlignment="0" applyProtection="0"/>
    <xf numFmtId="0" fontId="4" fillId="85" borderId="0" applyNumberFormat="0" applyBorder="0" applyAlignment="0" applyProtection="0"/>
    <xf numFmtId="0" fontId="18" fillId="22" borderId="0" applyNumberFormat="0" applyBorder="0" applyAlignment="0" applyProtection="0"/>
    <xf numFmtId="0" fontId="34" fillId="85" borderId="0" applyNumberFormat="0" applyBorder="0" applyAlignment="0" applyProtection="0"/>
    <xf numFmtId="0" fontId="5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21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6" fillId="0" borderId="0"/>
    <xf numFmtId="165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21" fillId="0" borderId="0"/>
    <xf numFmtId="0" fontId="4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21" fillId="0" borderId="0"/>
    <xf numFmtId="0" fontId="4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23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19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6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35" fillId="0" borderId="0"/>
    <xf numFmtId="0" fontId="23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35" fillId="0" borderId="0"/>
    <xf numFmtId="0" fontId="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1" fillId="0" borderId="0"/>
    <xf numFmtId="165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36" fillId="0" borderId="0"/>
    <xf numFmtId="0" fontId="21" fillId="0" borderId="0"/>
    <xf numFmtId="0" fontId="4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3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21" fillId="0" borderId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3" fillId="0" borderId="0"/>
    <xf numFmtId="0" fontId="21" fillId="0" borderId="0"/>
    <xf numFmtId="0" fontId="36" fillId="0" borderId="0"/>
    <xf numFmtId="0" fontId="21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21" fillId="0" borderId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21" fillId="0" borderId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" fillId="0" borderId="0"/>
    <xf numFmtId="0" fontId="35" fillId="0" borderId="0"/>
    <xf numFmtId="0" fontId="4" fillId="0" borderId="0"/>
    <xf numFmtId="0" fontId="36" fillId="0" borderId="0"/>
    <xf numFmtId="0" fontId="35" fillId="0" borderId="0"/>
    <xf numFmtId="0" fontId="4" fillId="0" borderId="0"/>
    <xf numFmtId="0" fontId="36" fillId="0" borderId="0"/>
    <xf numFmtId="0" fontId="36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6" fillId="0" borderId="0"/>
    <xf numFmtId="0" fontId="4" fillId="0" borderId="0"/>
    <xf numFmtId="0" fontId="36" fillId="0" borderId="0"/>
    <xf numFmtId="0" fontId="4" fillId="0" borderId="0"/>
    <xf numFmtId="0" fontId="36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21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21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21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21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5" fillId="0" borderId="0"/>
    <xf numFmtId="0" fontId="37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5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4" fillId="0" borderId="0"/>
    <xf numFmtId="0" fontId="21" fillId="0" borderId="0"/>
    <xf numFmtId="0" fontId="35" fillId="0" borderId="0"/>
    <xf numFmtId="0" fontId="21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1" fillId="0" borderId="0"/>
    <xf numFmtId="0" fontId="35" fillId="0" borderId="0"/>
    <xf numFmtId="0" fontId="36" fillId="0" borderId="0"/>
    <xf numFmtId="0" fontId="35" fillId="0" borderId="0"/>
    <xf numFmtId="165" fontId="4" fillId="0" borderId="0"/>
    <xf numFmtId="0" fontId="35" fillId="0" borderId="0"/>
    <xf numFmtId="0" fontId="21" fillId="0" borderId="0"/>
    <xf numFmtId="0" fontId="35" fillId="0" borderId="0"/>
    <xf numFmtId="0" fontId="36" fillId="0" borderId="0"/>
    <xf numFmtId="0" fontId="35" fillId="0" borderId="0"/>
    <xf numFmtId="0" fontId="21" fillId="0" borderId="0"/>
    <xf numFmtId="0" fontId="35" fillId="0" borderId="0"/>
    <xf numFmtId="0" fontId="36" fillId="0" borderId="0"/>
    <xf numFmtId="0" fontId="35" fillId="0" borderId="0"/>
    <xf numFmtId="0" fontId="21" fillId="0" borderId="0"/>
    <xf numFmtId="0" fontId="4" fillId="0" borderId="0"/>
    <xf numFmtId="0" fontId="4" fillId="0" borderId="0"/>
    <xf numFmtId="0" fontId="35" fillId="0" borderId="0"/>
    <xf numFmtId="0" fontId="23" fillId="0" borderId="0"/>
    <xf numFmtId="0" fontId="35" fillId="0" borderId="0"/>
    <xf numFmtId="0" fontId="21" fillId="0" borderId="0"/>
    <xf numFmtId="0" fontId="4" fillId="0" borderId="0"/>
    <xf numFmtId="0" fontId="4" fillId="0" borderId="0"/>
    <xf numFmtId="0" fontId="35" fillId="0" borderId="0"/>
    <xf numFmtId="0" fontId="23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4" fillId="0" borderId="0"/>
    <xf numFmtId="0" fontId="4" fillId="0" borderId="0"/>
    <xf numFmtId="0" fontId="35" fillId="0" borderId="0"/>
    <xf numFmtId="0" fontId="23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6" fillId="0" borderId="0"/>
    <xf numFmtId="0" fontId="2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23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21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4" fillId="0" borderId="0"/>
    <xf numFmtId="0" fontId="21" fillId="0" borderId="0"/>
    <xf numFmtId="0" fontId="4" fillId="0" borderId="0"/>
    <xf numFmtId="0" fontId="5" fillId="0" borderId="0"/>
    <xf numFmtId="0" fontId="21" fillId="0" borderId="0"/>
    <xf numFmtId="0" fontId="4" fillId="0" borderId="0"/>
    <xf numFmtId="0" fontId="5" fillId="0" borderId="0"/>
    <xf numFmtId="0" fontId="21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5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35" fillId="0" borderId="0"/>
    <xf numFmtId="0" fontId="4" fillId="0" borderId="0"/>
    <xf numFmtId="0" fontId="35" fillId="0" borderId="0"/>
    <xf numFmtId="0" fontId="21" fillId="0" borderId="0"/>
    <xf numFmtId="0" fontId="21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4" fillId="0" borderId="0"/>
    <xf numFmtId="165" fontId="4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35" fillId="0" borderId="0"/>
    <xf numFmtId="0" fontId="23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" fillId="0" borderId="0"/>
    <xf numFmtId="0" fontId="35" fillId="0" borderId="0"/>
    <xf numFmtId="0" fontId="36" fillId="0" borderId="0"/>
    <xf numFmtId="0" fontId="35" fillId="0" borderId="0"/>
    <xf numFmtId="0" fontId="36" fillId="0" borderId="0"/>
    <xf numFmtId="0" fontId="36" fillId="0" borderId="0"/>
    <xf numFmtId="0" fontId="35" fillId="0" borderId="0"/>
    <xf numFmtId="0" fontId="21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21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21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23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2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5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165" fontId="4" fillId="0" borderId="0"/>
    <xf numFmtId="0" fontId="4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35" fillId="0" borderId="0"/>
    <xf numFmtId="0" fontId="23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23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4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37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4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21" fillId="0" borderId="0"/>
    <xf numFmtId="0" fontId="4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21" fillId="0" borderId="0"/>
    <xf numFmtId="0" fontId="4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21" fillId="0" borderId="0"/>
    <xf numFmtId="0" fontId="4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21" fillId="0" borderId="0"/>
    <xf numFmtId="0" fontId="4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21" fillId="0" borderId="0"/>
    <xf numFmtId="0" fontId="4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4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4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4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4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4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4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4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4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4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4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4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4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21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1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1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1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1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1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5" fontId="21" fillId="0" borderId="0" applyFont="0" applyFill="0" applyBorder="0" applyAlignment="0" applyProtection="0"/>
    <xf numFmtId="0" fontId="9" fillId="20" borderId="30" applyNumberFormat="0" applyAlignment="0" applyProtection="0"/>
    <xf numFmtId="0" fontId="9" fillId="20" borderId="30" applyNumberFormat="0" applyAlignment="0" applyProtection="0"/>
    <xf numFmtId="0" fontId="9" fillId="20" borderId="30" applyNumberFormat="0" applyAlignment="0" applyProtection="0"/>
    <xf numFmtId="0" fontId="9" fillId="20" borderId="30" applyNumberFormat="0" applyAlignment="0" applyProtection="0"/>
    <xf numFmtId="0" fontId="9" fillId="20" borderId="30" applyNumberFormat="0" applyAlignment="0" applyProtection="0"/>
    <xf numFmtId="0" fontId="9" fillId="20" borderId="30" applyNumberFormat="0" applyAlignment="0" applyProtection="0"/>
    <xf numFmtId="0" fontId="9" fillId="20" borderId="30" applyNumberFormat="0" applyAlignment="0" applyProtection="0"/>
    <xf numFmtId="0" fontId="9" fillId="20" borderId="30" applyNumberFormat="0" applyAlignment="0" applyProtection="0"/>
    <xf numFmtId="0" fontId="9" fillId="20" borderId="30" applyNumberFormat="0" applyAlignment="0" applyProtection="0"/>
    <xf numFmtId="0" fontId="9" fillId="20" borderId="30" applyNumberFormat="0" applyAlignment="0" applyProtection="0"/>
    <xf numFmtId="0" fontId="9" fillId="20" borderId="30" applyNumberFormat="0" applyAlignment="0" applyProtection="0"/>
    <xf numFmtId="0" fontId="9" fillId="20" borderId="30" applyNumberFormat="0" applyAlignment="0" applyProtection="0"/>
    <xf numFmtId="0" fontId="9" fillId="20" borderId="30" applyNumberFormat="0" applyAlignment="0" applyProtection="0"/>
    <xf numFmtId="0" fontId="16" fillId="7" borderId="30" applyNumberFormat="0" applyAlignment="0" applyProtection="0"/>
    <xf numFmtId="0" fontId="16" fillId="7" borderId="30" applyNumberFormat="0" applyAlignment="0" applyProtection="0"/>
    <xf numFmtId="0" fontId="16" fillId="7" borderId="30" applyNumberFormat="0" applyAlignment="0" applyProtection="0"/>
    <xf numFmtId="0" fontId="16" fillId="7" borderId="30" applyNumberFormat="0" applyAlignment="0" applyProtection="0"/>
    <xf numFmtId="0" fontId="16" fillId="7" borderId="30" applyNumberFormat="0" applyAlignment="0" applyProtection="0"/>
    <xf numFmtId="0" fontId="16" fillId="7" borderId="30" applyNumberFormat="0" applyAlignment="0" applyProtection="0"/>
    <xf numFmtId="0" fontId="16" fillId="7" borderId="30" applyNumberFormat="0" applyAlignment="0" applyProtection="0"/>
    <xf numFmtId="0" fontId="16" fillId="7" borderId="30" applyNumberFormat="0" applyAlignment="0" applyProtection="0"/>
    <xf numFmtId="0" fontId="16" fillId="7" borderId="30" applyNumberFormat="0" applyAlignment="0" applyProtection="0"/>
    <xf numFmtId="0" fontId="16" fillId="7" borderId="30" applyNumberFormat="0" applyAlignment="0" applyProtection="0"/>
    <xf numFmtId="0" fontId="16" fillId="7" borderId="30" applyNumberFormat="0" applyAlignment="0" applyProtection="0"/>
    <xf numFmtId="0" fontId="16" fillId="7" borderId="30" applyNumberFormat="0" applyAlignment="0" applyProtection="0"/>
    <xf numFmtId="0" fontId="16" fillId="7" borderId="30" applyNumberFormat="0" applyAlignment="0" applyProtection="0"/>
    <xf numFmtId="0" fontId="1" fillId="0" borderId="0"/>
  </cellStyleXfs>
  <cellXfs count="581">
    <xf numFmtId="0" fontId="0" fillId="0" borderId="0" xfId="0"/>
    <xf numFmtId="0" fontId="38" fillId="0" borderId="0" xfId="0" applyFont="1"/>
    <xf numFmtId="167" fontId="41" fillId="0" borderId="16" xfId="4562" applyNumberFormat="1" applyFont="1" applyBorder="1" applyAlignment="1">
      <alignment horizontal="center" vertical="center" wrapText="1"/>
    </xf>
    <xf numFmtId="167" fontId="41" fillId="0" borderId="17" xfId="4562" applyNumberFormat="1" applyFont="1" applyBorder="1" applyAlignment="1">
      <alignment horizontal="center" vertical="center" wrapText="1"/>
    </xf>
    <xf numFmtId="167" fontId="44" fillId="86" borderId="17" xfId="4562" applyNumberFormat="1" applyFont="1" applyFill="1" applyBorder="1" applyAlignment="1">
      <alignment horizontal="center" vertical="center" wrapText="1"/>
    </xf>
    <xf numFmtId="0" fontId="42" fillId="86" borderId="0" xfId="0" applyFont="1" applyFill="1" applyAlignment="1">
      <alignment horizontal="center" vertical="center" wrapText="1"/>
    </xf>
    <xf numFmtId="0" fontId="42" fillId="0" borderId="19" xfId="0" applyFont="1" applyBorder="1" applyAlignment="1">
      <alignment horizontal="center" vertical="center" wrapText="1"/>
    </xf>
    <xf numFmtId="167" fontId="42" fillId="0" borderId="19" xfId="4562" applyNumberFormat="1" applyFont="1" applyBorder="1" applyAlignment="1">
      <alignment horizontal="center" vertical="center" wrapText="1"/>
    </xf>
    <xf numFmtId="167" fontId="42" fillId="0" borderId="16" xfId="4562" applyNumberFormat="1" applyFont="1" applyBorder="1" applyAlignment="1">
      <alignment horizontal="center" vertical="center" wrapText="1"/>
    </xf>
    <xf numFmtId="167" fontId="45" fillId="0" borderId="19" xfId="4562" applyNumberFormat="1" applyFont="1" applyBorder="1" applyAlignment="1">
      <alignment horizontal="center" vertical="center" wrapText="1"/>
    </xf>
    <xf numFmtId="0" fontId="41" fillId="87" borderId="13" xfId="0" applyFont="1" applyFill="1" applyBorder="1" applyAlignment="1">
      <alignment horizontal="center" vertical="center" wrapText="1"/>
    </xf>
    <xf numFmtId="0" fontId="41" fillId="87" borderId="14" xfId="0" applyFont="1" applyFill="1" applyBorder="1" applyAlignment="1">
      <alignment horizontal="center" vertical="center" wrapText="1"/>
    </xf>
    <xf numFmtId="0" fontId="41" fillId="0" borderId="0" xfId="0" applyFont="1"/>
    <xf numFmtId="0" fontId="42" fillId="87" borderId="0" xfId="0" applyFont="1" applyFill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43" fillId="87" borderId="14" xfId="0" applyFont="1" applyFill="1" applyBorder="1" applyAlignment="1">
      <alignment horizontal="center" vertical="center" wrapText="1"/>
    </xf>
    <xf numFmtId="0" fontId="38" fillId="0" borderId="13" xfId="0" applyFont="1" applyBorder="1" applyAlignment="1">
      <alignment vertical="center" wrapText="1"/>
    </xf>
    <xf numFmtId="0" fontId="42" fillId="0" borderId="0" xfId="0" applyFont="1"/>
    <xf numFmtId="0" fontId="42" fillId="0" borderId="19" xfId="0" applyFont="1" applyBorder="1"/>
    <xf numFmtId="167" fontId="43" fillId="0" borderId="16" xfId="4562" applyNumberFormat="1" applyFont="1" applyBorder="1"/>
    <xf numFmtId="167" fontId="43" fillId="0" borderId="17" xfId="4562" applyNumberFormat="1" applyFont="1" applyBorder="1"/>
    <xf numFmtId="167" fontId="43" fillId="86" borderId="16" xfId="4562" applyNumberFormat="1" applyFont="1" applyFill="1" applyBorder="1"/>
    <xf numFmtId="167" fontId="43" fillId="86" borderId="17" xfId="4562" applyNumberFormat="1" applyFont="1" applyFill="1" applyBorder="1"/>
    <xf numFmtId="167" fontId="42" fillId="0" borderId="0" xfId="4562" applyNumberFormat="1" applyFont="1" applyAlignment="1">
      <alignment vertical="center" wrapText="1"/>
    </xf>
    <xf numFmtId="167" fontId="42" fillId="0" borderId="17" xfId="4562" applyNumberFormat="1" applyFont="1" applyBorder="1" applyAlignment="1">
      <alignment vertical="center" wrapText="1"/>
    </xf>
    <xf numFmtId="167" fontId="42" fillId="0" borderId="19" xfId="4562" applyNumberFormat="1" applyFont="1" applyBorder="1" applyAlignment="1">
      <alignment vertical="center" wrapText="1"/>
    </xf>
    <xf numFmtId="167" fontId="42" fillId="0" borderId="20" xfId="4562" applyNumberFormat="1" applyFont="1" applyBorder="1" applyAlignment="1">
      <alignment vertical="center" wrapText="1"/>
    </xf>
    <xf numFmtId="167" fontId="45" fillId="86" borderId="0" xfId="4562" applyNumberFormat="1" applyFont="1" applyFill="1" applyAlignment="1">
      <alignment vertical="center" wrapText="1"/>
    </xf>
    <xf numFmtId="167" fontId="45" fillId="86" borderId="17" xfId="4562" applyNumberFormat="1" applyFont="1" applyFill="1" applyBorder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167" fontId="45" fillId="86" borderId="0" xfId="4562" applyNumberFormat="1" applyFont="1" applyFill="1" applyAlignment="1">
      <alignment horizontal="center" vertical="center" wrapText="1"/>
    </xf>
    <xf numFmtId="167" fontId="45" fillId="0" borderId="0" xfId="4562" applyNumberFormat="1" applyFont="1" applyAlignment="1">
      <alignment horizontal="center" vertical="center" wrapText="1"/>
    </xf>
    <xf numFmtId="0" fontId="41" fillId="0" borderId="16" xfId="0" applyFont="1" applyBorder="1" applyAlignment="1">
      <alignment horizontal="left" vertical="center" wrapText="1"/>
    </xf>
    <xf numFmtId="167" fontId="45" fillId="0" borderId="28" xfId="4562" applyNumberFormat="1" applyFont="1" applyBorder="1" applyAlignment="1">
      <alignment horizontal="center" vertical="center" wrapText="1"/>
    </xf>
    <xf numFmtId="167" fontId="38" fillId="0" borderId="17" xfId="4562" applyNumberFormat="1" applyFont="1" applyBorder="1" applyAlignment="1">
      <alignment vertical="center" wrapText="1"/>
    </xf>
    <xf numFmtId="0" fontId="42" fillId="87" borderId="16" xfId="0" applyFont="1" applyFill="1" applyBorder="1" applyAlignment="1">
      <alignment horizontal="center" vertical="center" wrapText="1"/>
    </xf>
    <xf numFmtId="0" fontId="42" fillId="87" borderId="17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left" vertical="center" wrapText="1"/>
    </xf>
    <xf numFmtId="0" fontId="42" fillId="0" borderId="17" xfId="0" applyFont="1" applyBorder="1" applyAlignment="1">
      <alignment horizontal="left" vertical="center" wrapText="1"/>
    </xf>
    <xf numFmtId="0" fontId="42" fillId="0" borderId="22" xfId="0" applyFont="1" applyBorder="1" applyAlignment="1">
      <alignment horizontal="left" vertical="center" wrapText="1"/>
    </xf>
    <xf numFmtId="0" fontId="42" fillId="0" borderId="16" xfId="0" applyFont="1" applyBorder="1" applyAlignment="1">
      <alignment horizontal="left"/>
    </xf>
    <xf numFmtId="0" fontId="42" fillId="86" borderId="16" xfId="0" applyFont="1" applyFill="1" applyBorder="1" applyAlignment="1">
      <alignment horizontal="left"/>
    </xf>
    <xf numFmtId="0" fontId="39" fillId="0" borderId="0" xfId="0" applyFont="1"/>
    <xf numFmtId="0" fontId="44" fillId="88" borderId="16" xfId="0" applyFont="1" applyFill="1" applyBorder="1" applyAlignment="1">
      <alignment horizontal="left" vertical="center" wrapText="1"/>
    </xf>
    <xf numFmtId="0" fontId="41" fillId="86" borderId="18" xfId="0" applyFont="1" applyFill="1" applyBorder="1" applyAlignment="1">
      <alignment horizontal="left" vertical="center" wrapText="1"/>
    </xf>
    <xf numFmtId="167" fontId="42" fillId="0" borderId="17" xfId="4562" applyNumberFormat="1" applyFont="1" applyBorder="1" applyAlignment="1">
      <alignment horizontal="center" vertical="center" wrapText="1"/>
    </xf>
    <xf numFmtId="167" fontId="42" fillId="0" borderId="20" xfId="4562" applyNumberFormat="1" applyFont="1" applyBorder="1" applyAlignment="1">
      <alignment horizontal="center" vertical="center" wrapText="1"/>
    </xf>
    <xf numFmtId="167" fontId="45" fillId="0" borderId="27" xfId="4562" applyNumberFormat="1" applyFont="1" applyBorder="1" applyAlignment="1">
      <alignment horizontal="center" vertical="center" wrapText="1"/>
    </xf>
    <xf numFmtId="167" fontId="45" fillId="86" borderId="17" xfId="4562" applyNumberFormat="1" applyFont="1" applyFill="1" applyBorder="1" applyAlignment="1">
      <alignment horizontal="center" vertical="center" wrapText="1"/>
    </xf>
    <xf numFmtId="0" fontId="42" fillId="86" borderId="13" xfId="0" applyFont="1" applyFill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167" fontId="45" fillId="0" borderId="28" xfId="4562" applyNumberFormat="1" applyFont="1" applyBorder="1"/>
    <xf numFmtId="0" fontId="41" fillId="0" borderId="21" xfId="0" applyFont="1" applyBorder="1" applyAlignment="1">
      <alignment horizontal="left" vertical="center" wrapText="1"/>
    </xf>
    <xf numFmtId="0" fontId="41" fillId="0" borderId="22" xfId="0" applyFont="1" applyBorder="1" applyAlignment="1">
      <alignment horizontal="left" vertical="center" wrapText="1"/>
    </xf>
    <xf numFmtId="167" fontId="45" fillId="0" borderId="27" xfId="4562" applyNumberFormat="1" applyFont="1" applyBorder="1"/>
    <xf numFmtId="0" fontId="44" fillId="87" borderId="0" xfId="0" applyFont="1" applyFill="1" applyAlignment="1">
      <alignment horizontal="center" vertical="center" wrapText="1"/>
    </xf>
    <xf numFmtId="0" fontId="44" fillId="87" borderId="17" xfId="0" applyFont="1" applyFill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167" fontId="45" fillId="0" borderId="19" xfId="4562" applyNumberFormat="1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167" fontId="45" fillId="0" borderId="0" xfId="4562" applyNumberFormat="1" applyFont="1" applyAlignment="1">
      <alignment vertical="center"/>
    </xf>
    <xf numFmtId="0" fontId="42" fillId="86" borderId="0" xfId="0" applyFont="1" applyFill="1" applyAlignment="1">
      <alignment vertical="center"/>
    </xf>
    <xf numFmtId="167" fontId="45" fillId="86" borderId="0" xfId="4562" applyNumberFormat="1" applyFont="1" applyFill="1" applyAlignment="1">
      <alignment vertical="center"/>
    </xf>
    <xf numFmtId="167" fontId="45" fillId="86" borderId="17" xfId="4562" applyNumberFormat="1" applyFont="1" applyFill="1" applyBorder="1" applyAlignment="1">
      <alignment vertical="center"/>
    </xf>
    <xf numFmtId="167" fontId="45" fillId="0" borderId="28" xfId="4562" applyNumberFormat="1" applyFont="1" applyBorder="1" applyAlignment="1">
      <alignment vertical="center"/>
    </xf>
    <xf numFmtId="167" fontId="45" fillId="0" borderId="27" xfId="4562" applyNumberFormat="1" applyFont="1" applyBorder="1" applyAlignment="1">
      <alignment vertical="center"/>
    </xf>
    <xf numFmtId="0" fontId="42" fillId="0" borderId="16" xfId="0" applyFont="1" applyBorder="1" applyAlignment="1">
      <alignment vertical="center"/>
    </xf>
    <xf numFmtId="0" fontId="42" fillId="86" borderId="16" xfId="0" applyFont="1" applyFill="1" applyBorder="1" applyAlignment="1">
      <alignment vertical="center"/>
    </xf>
    <xf numFmtId="0" fontId="41" fillId="86" borderId="16" xfId="0" applyFont="1" applyFill="1" applyBorder="1" applyAlignment="1">
      <alignment vertical="center"/>
    </xf>
    <xf numFmtId="0" fontId="41" fillId="86" borderId="0" xfId="0" applyFont="1" applyFill="1" applyAlignment="1">
      <alignment vertical="center"/>
    </xf>
    <xf numFmtId="0" fontId="41" fillId="0" borderId="16" xfId="0" applyFont="1" applyBorder="1" applyAlignment="1">
      <alignment vertical="center"/>
    </xf>
    <xf numFmtId="0" fontId="41" fillId="0" borderId="0" xfId="0" applyFont="1" applyAlignment="1">
      <alignment vertical="center"/>
    </xf>
    <xf numFmtId="167" fontId="45" fillId="0" borderId="19" xfId="4562" applyNumberFormat="1" applyFont="1" applyBorder="1" applyAlignment="1">
      <alignment vertical="center"/>
    </xf>
    <xf numFmtId="0" fontId="45" fillId="0" borderId="26" xfId="0" applyFont="1" applyBorder="1"/>
    <xf numFmtId="0" fontId="42" fillId="87" borderId="14" xfId="0" applyFont="1" applyFill="1" applyBorder="1" applyAlignment="1">
      <alignment horizontal="center" vertical="center" textRotation="90" wrapText="1"/>
    </xf>
    <xf numFmtId="0" fontId="42" fillId="87" borderId="14" xfId="0" applyFont="1" applyFill="1" applyBorder="1" applyAlignment="1">
      <alignment horizontal="center" vertical="center" wrapText="1"/>
    </xf>
    <xf numFmtId="0" fontId="42" fillId="87" borderId="15" xfId="0" applyFont="1" applyFill="1" applyBorder="1" applyAlignment="1">
      <alignment horizontal="center" vertical="center" wrapText="1"/>
    </xf>
    <xf numFmtId="0" fontId="42" fillId="87" borderId="13" xfId="0" applyFont="1" applyFill="1" applyBorder="1" applyAlignment="1">
      <alignment horizontal="center" vertical="center" wrapText="1"/>
    </xf>
    <xf numFmtId="0" fontId="42" fillId="86" borderId="0" xfId="0" applyFont="1" applyFill="1"/>
    <xf numFmtId="0" fontId="42" fillId="87" borderId="0" xfId="0" applyFont="1" applyFill="1" applyAlignment="1">
      <alignment horizontal="center" vertical="center"/>
    </xf>
    <xf numFmtId="167" fontId="46" fillId="86" borderId="13" xfId="4562" applyNumberFormat="1" applyFont="1" applyFill="1" applyBorder="1"/>
    <xf numFmtId="168" fontId="38" fillId="0" borderId="0" xfId="0" applyNumberFormat="1" applyFont="1"/>
    <xf numFmtId="168" fontId="41" fillId="0" borderId="0" xfId="0" applyNumberFormat="1" applyFont="1"/>
    <xf numFmtId="167" fontId="45" fillId="0" borderId="26" xfId="4562" applyNumberFormat="1" applyFont="1" applyBorder="1" applyAlignment="1">
      <alignment vertical="center"/>
    </xf>
    <xf numFmtId="167" fontId="45" fillId="0" borderId="26" xfId="4562" applyNumberFormat="1" applyFont="1" applyBorder="1" applyAlignment="1">
      <alignment horizontal="center" vertical="center"/>
    </xf>
    <xf numFmtId="167" fontId="45" fillId="0" borderId="28" xfId="4562" applyNumberFormat="1" applyFont="1" applyBorder="1" applyAlignment="1">
      <alignment horizontal="center" vertical="center"/>
    </xf>
    <xf numFmtId="167" fontId="45" fillId="0" borderId="27" xfId="4562" applyNumberFormat="1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42" fillId="86" borderId="16" xfId="0" applyFont="1" applyFill="1" applyBorder="1" applyAlignment="1">
      <alignment horizontal="center" vertical="center"/>
    </xf>
    <xf numFmtId="0" fontId="42" fillId="0" borderId="18" xfId="0" applyFont="1" applyBorder="1" applyAlignment="1">
      <alignment horizontal="center" vertical="center"/>
    </xf>
    <xf numFmtId="167" fontId="42" fillId="0" borderId="16" xfId="4562" applyNumberFormat="1" applyFont="1" applyBorder="1" applyAlignment="1">
      <alignment vertical="center"/>
    </xf>
    <xf numFmtId="167" fontId="42" fillId="0" borderId="17" xfId="4562" applyNumberFormat="1" applyFont="1" applyBorder="1" applyAlignment="1">
      <alignment vertical="center"/>
    </xf>
    <xf numFmtId="0" fontId="42" fillId="0" borderId="17" xfId="0" applyFont="1" applyBorder="1" applyAlignment="1">
      <alignment vertical="center"/>
    </xf>
    <xf numFmtId="167" fontId="42" fillId="86" borderId="16" xfId="4562" applyNumberFormat="1" applyFont="1" applyFill="1" applyBorder="1" applyAlignment="1">
      <alignment vertical="center"/>
    </xf>
    <xf numFmtId="167" fontId="42" fillId="86" borderId="17" xfId="4562" applyNumberFormat="1" applyFont="1" applyFill="1" applyBorder="1" applyAlignment="1">
      <alignment vertical="center"/>
    </xf>
    <xf numFmtId="0" fontId="42" fillId="86" borderId="17" xfId="0" applyFont="1" applyFill="1" applyBorder="1" applyAlignment="1">
      <alignment vertical="center"/>
    </xf>
    <xf numFmtId="0" fontId="41" fillId="0" borderId="19" xfId="0" applyFont="1" applyBorder="1" applyAlignment="1">
      <alignment vertical="center"/>
    </xf>
    <xf numFmtId="167" fontId="42" fillId="0" borderId="18" xfId="4562" applyNumberFormat="1" applyFont="1" applyBorder="1" applyAlignment="1">
      <alignment vertical="center"/>
    </xf>
    <xf numFmtId="167" fontId="42" fillId="0" borderId="19" xfId="4562" applyNumberFormat="1" applyFont="1" applyBorder="1" applyAlignment="1">
      <alignment vertical="center"/>
    </xf>
    <xf numFmtId="167" fontId="42" fillId="0" borderId="20" xfId="4562" applyNumberFormat="1" applyFont="1" applyBorder="1" applyAlignment="1">
      <alignment vertical="center"/>
    </xf>
    <xf numFmtId="0" fontId="41" fillId="0" borderId="18" xfId="0" applyFont="1" applyBorder="1" applyAlignment="1">
      <alignment vertical="center"/>
    </xf>
    <xf numFmtId="0" fontId="42" fillId="0" borderId="18" xfId="0" applyFont="1" applyBorder="1" applyAlignment="1">
      <alignment vertical="center"/>
    </xf>
    <xf numFmtId="0" fontId="42" fillId="0" borderId="19" xfId="0" applyFont="1" applyBorder="1" applyAlignment="1">
      <alignment vertical="center"/>
    </xf>
    <xf numFmtId="0" fontId="42" fillId="0" borderId="20" xfId="0" applyFont="1" applyBorder="1" applyAlignment="1">
      <alignment vertical="center"/>
    </xf>
    <xf numFmtId="0" fontId="41" fillId="0" borderId="16" xfId="0" applyFont="1" applyBorder="1" applyAlignment="1">
      <alignment horizontal="center" vertical="center"/>
    </xf>
    <xf numFmtId="167" fontId="45" fillId="86" borderId="28" xfId="4562" applyNumberFormat="1" applyFont="1" applyFill="1" applyBorder="1"/>
    <xf numFmtId="167" fontId="42" fillId="86" borderId="19" xfId="4562" applyNumberFormat="1" applyFont="1" applyFill="1" applyBorder="1" applyAlignment="1">
      <alignment vertical="center"/>
    </xf>
    <xf numFmtId="0" fontId="45" fillId="0" borderId="0" xfId="0" applyFont="1"/>
    <xf numFmtId="0" fontId="42" fillId="0" borderId="16" xfId="0" applyFont="1" applyBorder="1" applyAlignment="1">
      <alignment horizontal="center" vertical="center" wrapText="1"/>
    </xf>
    <xf numFmtId="167" fontId="45" fillId="0" borderId="17" xfId="4562" applyNumberFormat="1" applyFont="1" applyBorder="1" applyAlignment="1">
      <alignment horizontal="center" vertical="center" wrapText="1"/>
    </xf>
    <xf numFmtId="0" fontId="42" fillId="86" borderId="16" xfId="0" applyFont="1" applyFill="1" applyBorder="1" applyAlignment="1">
      <alignment horizontal="center" vertical="center" wrapText="1"/>
    </xf>
    <xf numFmtId="167" fontId="42" fillId="86" borderId="17" xfId="4562" applyNumberFormat="1" applyFont="1" applyFill="1" applyBorder="1" applyAlignment="1">
      <alignment horizontal="center" vertical="center" wrapText="1"/>
    </xf>
    <xf numFmtId="167" fontId="45" fillId="0" borderId="20" xfId="4562" applyNumberFormat="1" applyFont="1" applyBorder="1" applyAlignment="1">
      <alignment horizontal="center" vertical="center" wrapText="1"/>
    </xf>
    <xf numFmtId="0" fontId="42" fillId="86" borderId="18" xfId="0" applyFont="1" applyFill="1" applyBorder="1" applyAlignment="1">
      <alignment horizontal="center" vertical="center"/>
    </xf>
    <xf numFmtId="0" fontId="42" fillId="86" borderId="19" xfId="0" applyFont="1" applyFill="1" applyBorder="1" applyAlignment="1">
      <alignment vertical="center"/>
    </xf>
    <xf numFmtId="167" fontId="42" fillId="86" borderId="20" xfId="4562" applyNumberFormat="1" applyFont="1" applyFill="1" applyBorder="1" applyAlignment="1">
      <alignment vertical="center"/>
    </xf>
    <xf numFmtId="0" fontId="42" fillId="87" borderId="14" xfId="0" applyFont="1" applyFill="1" applyBorder="1" applyAlignment="1">
      <alignment vertical="center"/>
    </xf>
    <xf numFmtId="0" fontId="51" fillId="0" borderId="16" xfId="0" applyFont="1" applyBorder="1" applyAlignment="1">
      <alignment horizontal="left" vertical="center" wrapText="1"/>
    </xf>
    <xf numFmtId="0" fontId="38" fillId="87" borderId="29" xfId="0" applyFont="1" applyFill="1" applyBorder="1" applyAlignment="1">
      <alignment horizontal="center" vertical="center" wrapText="1"/>
    </xf>
    <xf numFmtId="167" fontId="46" fillId="86" borderId="31" xfId="4562" applyNumberFormat="1" applyFont="1" applyFill="1" applyBorder="1"/>
    <xf numFmtId="167" fontId="46" fillId="86" borderId="32" xfId="4562" applyNumberFormat="1" applyFont="1" applyFill="1" applyBorder="1"/>
    <xf numFmtId="0" fontId="45" fillId="88" borderId="18" xfId="0" applyFont="1" applyFill="1" applyBorder="1" applyAlignment="1">
      <alignment horizontal="left"/>
    </xf>
    <xf numFmtId="0" fontId="45" fillId="86" borderId="13" xfId="0" applyFont="1" applyFill="1" applyBorder="1" applyAlignment="1">
      <alignment horizontal="left"/>
    </xf>
    <xf numFmtId="167" fontId="47" fillId="0" borderId="0" xfId="4562" applyNumberFormat="1" applyFont="1" applyAlignment="1">
      <alignment vertical="center"/>
    </xf>
    <xf numFmtId="0" fontId="40" fillId="0" borderId="0" xfId="0" applyFont="1"/>
    <xf numFmtId="0" fontId="53" fillId="0" borderId="0" xfId="0" applyFont="1"/>
    <xf numFmtId="169" fontId="38" fillId="0" borderId="0" xfId="0" applyNumberFormat="1" applyFont="1"/>
    <xf numFmtId="167" fontId="49" fillId="86" borderId="16" xfId="4562" applyNumberFormat="1" applyFont="1" applyFill="1" applyBorder="1" applyAlignment="1">
      <alignment vertical="center"/>
    </xf>
    <xf numFmtId="167" fontId="50" fillId="86" borderId="16" xfId="4562" applyNumberFormat="1" applyFont="1" applyFill="1" applyBorder="1" applyAlignment="1">
      <alignment vertical="center"/>
    </xf>
    <xf numFmtId="167" fontId="50" fillId="86" borderId="18" xfId="4562" applyNumberFormat="1" applyFont="1" applyFill="1" applyBorder="1" applyAlignment="1">
      <alignment vertical="center"/>
    </xf>
    <xf numFmtId="167" fontId="50" fillId="86" borderId="19" xfId="4562" applyNumberFormat="1" applyFont="1" applyFill="1" applyBorder="1" applyAlignment="1">
      <alignment vertical="center"/>
    </xf>
    <xf numFmtId="167" fontId="50" fillId="0" borderId="19" xfId="4562" applyNumberFormat="1" applyFont="1" applyBorder="1" applyAlignment="1">
      <alignment vertical="center"/>
    </xf>
    <xf numFmtId="0" fontId="38" fillId="0" borderId="31" xfId="0" applyFont="1" applyBorder="1" applyAlignment="1">
      <alignment vertical="center" wrapText="1"/>
    </xf>
    <xf numFmtId="0" fontId="38" fillId="0" borderId="32" xfId="0" applyFont="1" applyBorder="1" applyAlignment="1">
      <alignment vertical="center" wrapText="1"/>
    </xf>
    <xf numFmtId="167" fontId="38" fillId="0" borderId="32" xfId="4562" applyNumberFormat="1" applyFont="1" applyBorder="1" applyAlignment="1">
      <alignment vertical="center" wrapText="1"/>
    </xf>
    <xf numFmtId="167" fontId="42" fillId="0" borderId="0" xfId="4562" applyNumberFormat="1" applyFont="1"/>
    <xf numFmtId="167" fontId="42" fillId="86" borderId="0" xfId="4562" applyNumberFormat="1" applyFont="1" applyFill="1"/>
    <xf numFmtId="0" fontId="55" fillId="0" borderId="0" xfId="0" applyFont="1"/>
    <xf numFmtId="0" fontId="38" fillId="0" borderId="31" xfId="0" applyFont="1" applyBorder="1"/>
    <xf numFmtId="0" fontId="39" fillId="0" borderId="0" xfId="0" applyFont="1" applyAlignment="1">
      <alignment horizontal="center" vertical="center"/>
    </xf>
    <xf numFmtId="0" fontId="45" fillId="0" borderId="29" xfId="0" applyFont="1" applyBorder="1" applyAlignment="1">
      <alignment horizontal="center" vertical="center"/>
    </xf>
    <xf numFmtId="167" fontId="45" fillId="0" borderId="31" xfId="4562" applyNumberFormat="1" applyFont="1" applyBorder="1" applyAlignment="1">
      <alignment horizontal="center" vertical="center"/>
    </xf>
    <xf numFmtId="167" fontId="55" fillId="0" borderId="17" xfId="4562" applyNumberFormat="1" applyFont="1" applyBorder="1" applyAlignment="1">
      <alignment vertical="center" wrapText="1"/>
    </xf>
    <xf numFmtId="167" fontId="54" fillId="0" borderId="0" xfId="4562" applyNumberFormat="1" applyFont="1"/>
    <xf numFmtId="167" fontId="54" fillId="0" borderId="17" xfId="4562" applyNumberFormat="1" applyFont="1" applyBorder="1"/>
    <xf numFmtId="0" fontId="39" fillId="86" borderId="17" xfId="0" applyFont="1" applyFill="1" applyBorder="1" applyAlignment="1">
      <alignment vertical="center" wrapText="1"/>
    </xf>
    <xf numFmtId="0" fontId="38" fillId="0" borderId="17" xfId="0" applyFont="1" applyBorder="1" applyAlignment="1">
      <alignment vertical="center" wrapText="1"/>
    </xf>
    <xf numFmtId="167" fontId="39" fillId="86" borderId="31" xfId="4562" applyNumberFormat="1" applyFont="1" applyFill="1" applyBorder="1" applyAlignment="1">
      <alignment vertical="center" wrapText="1"/>
    </xf>
    <xf numFmtId="167" fontId="39" fillId="86" borderId="32" xfId="4562" applyNumberFormat="1" applyFont="1" applyFill="1" applyBorder="1" applyAlignment="1">
      <alignment vertical="center" wrapText="1"/>
    </xf>
    <xf numFmtId="167" fontId="38" fillId="86" borderId="31" xfId="4562" applyNumberFormat="1" applyFont="1" applyFill="1" applyBorder="1" applyAlignment="1">
      <alignment vertical="center" wrapText="1"/>
    </xf>
    <xf numFmtId="167" fontId="38" fillId="86" borderId="32" xfId="4562" applyNumberFormat="1" applyFont="1" applyFill="1" applyBorder="1" applyAlignment="1">
      <alignment vertical="center" wrapText="1"/>
    </xf>
    <xf numFmtId="167" fontId="56" fillId="86" borderId="31" xfId="4562" applyNumberFormat="1" applyFont="1" applyFill="1" applyBorder="1" applyAlignment="1">
      <alignment vertical="center" wrapText="1"/>
    </xf>
    <xf numFmtId="167" fontId="56" fillId="86" borderId="32" xfId="4562" applyNumberFormat="1" applyFont="1" applyFill="1" applyBorder="1" applyAlignment="1">
      <alignment vertical="center" wrapText="1"/>
    </xf>
    <xf numFmtId="167" fontId="55" fillId="0" borderId="0" xfId="4562" applyNumberFormat="1" applyFont="1" applyAlignment="1">
      <alignment vertical="center" wrapText="1"/>
    </xf>
    <xf numFmtId="167" fontId="55" fillId="0" borderId="31" xfId="4562" applyNumberFormat="1" applyFont="1" applyBorder="1" applyAlignment="1">
      <alignment vertical="center" wrapText="1"/>
    </xf>
    <xf numFmtId="167" fontId="55" fillId="0" borderId="32" xfId="4562" applyNumberFormat="1" applyFont="1" applyBorder="1" applyAlignment="1">
      <alignment vertical="center" wrapText="1"/>
    </xf>
    <xf numFmtId="0" fontId="42" fillId="0" borderId="29" xfId="0" applyFont="1" applyBorder="1" applyAlignment="1">
      <alignment horizontal="left" vertical="center" wrapText="1"/>
    </xf>
    <xf numFmtId="167" fontId="38" fillId="0" borderId="31" xfId="4562" applyNumberFormat="1" applyFont="1" applyBorder="1"/>
    <xf numFmtId="167" fontId="38" fillId="0" borderId="0" xfId="0" applyNumberFormat="1" applyFont="1"/>
    <xf numFmtId="0" fontId="46" fillId="88" borderId="18" xfId="4562" applyNumberFormat="1" applyFont="1" applyFill="1" applyBorder="1"/>
    <xf numFmtId="0" fontId="46" fillId="88" borderId="19" xfId="4562" applyNumberFormat="1" applyFont="1" applyFill="1" applyBorder="1"/>
    <xf numFmtId="0" fontId="46" fillId="88" borderId="20" xfId="4562" applyNumberFormat="1" applyFont="1" applyFill="1" applyBorder="1"/>
    <xf numFmtId="0" fontId="43" fillId="0" borderId="16" xfId="4562" applyNumberFormat="1" applyFont="1" applyBorder="1"/>
    <xf numFmtId="0" fontId="46" fillId="0" borderId="16" xfId="4562" applyNumberFormat="1" applyFont="1" applyBorder="1"/>
    <xf numFmtId="0" fontId="43" fillId="86" borderId="16" xfId="4562" applyNumberFormat="1" applyFont="1" applyFill="1" applyBorder="1"/>
    <xf numFmtId="0" fontId="46" fillId="86" borderId="16" xfId="4562" applyNumberFormat="1" applyFont="1" applyFill="1" applyBorder="1"/>
    <xf numFmtId="0" fontId="46" fillId="86" borderId="13" xfId="4562" applyNumberFormat="1" applyFont="1" applyFill="1" applyBorder="1"/>
    <xf numFmtId="0" fontId="46" fillId="86" borderId="31" xfId="4562" applyNumberFormat="1" applyFont="1" applyFill="1" applyBorder="1"/>
    <xf numFmtId="0" fontId="46" fillId="0" borderId="18" xfId="4562" applyNumberFormat="1" applyFont="1" applyBorder="1"/>
    <xf numFmtId="0" fontId="46" fillId="0" borderId="19" xfId="4562" applyNumberFormat="1" applyFont="1" applyBorder="1"/>
    <xf numFmtId="0" fontId="46" fillId="0" borderId="20" xfId="4562" applyNumberFormat="1" applyFont="1" applyBorder="1"/>
    <xf numFmtId="1" fontId="38" fillId="0" borderId="0" xfId="0" applyNumberFormat="1" applyFont="1"/>
    <xf numFmtId="168" fontId="42" fillId="87" borderId="33" xfId="0" applyNumberFormat="1" applyFont="1" applyFill="1" applyBorder="1" applyAlignment="1">
      <alignment horizontal="center" vertical="center" textRotation="90" wrapText="1"/>
    </xf>
    <xf numFmtId="0" fontId="41" fillId="87" borderId="33" xfId="0" applyFont="1" applyFill="1" applyBorder="1" applyAlignment="1">
      <alignment horizontal="center" vertical="center" wrapText="1"/>
    </xf>
    <xf numFmtId="167" fontId="42" fillId="0" borderId="17" xfId="4562" applyNumberFormat="1" applyFont="1" applyBorder="1"/>
    <xf numFmtId="167" fontId="42" fillId="86" borderId="17" xfId="4562" applyNumberFormat="1" applyFont="1" applyFill="1" applyBorder="1"/>
    <xf numFmtId="0" fontId="54" fillId="0" borderId="0" xfId="0" applyFont="1"/>
    <xf numFmtId="167" fontId="45" fillId="0" borderId="26" xfId="4562" applyNumberFormat="1" applyFont="1" applyBorder="1" applyAlignment="1">
      <alignment horizontal="center" vertical="center" wrapText="1"/>
    </xf>
    <xf numFmtId="0" fontId="45" fillId="86" borderId="28" xfId="4562" applyNumberFormat="1" applyFont="1" applyFill="1" applyBorder="1" applyAlignment="1">
      <alignment vertical="center"/>
    </xf>
    <xf numFmtId="0" fontId="45" fillId="88" borderId="28" xfId="4562" applyNumberFormat="1" applyFont="1" applyFill="1" applyBorder="1" applyAlignment="1">
      <alignment vertical="center"/>
    </xf>
    <xf numFmtId="0" fontId="45" fillId="88" borderId="27" xfId="4562" applyNumberFormat="1" applyFont="1" applyFill="1" applyBorder="1" applyAlignment="1">
      <alignment vertical="center"/>
    </xf>
    <xf numFmtId="167" fontId="41" fillId="87" borderId="23" xfId="4562" applyNumberFormat="1" applyFont="1" applyFill="1" applyBorder="1" applyAlignment="1">
      <alignment horizontal="center" vertical="center"/>
    </xf>
    <xf numFmtId="167" fontId="41" fillId="87" borderId="14" xfId="4562" applyNumberFormat="1" applyFont="1" applyFill="1" applyBorder="1" applyAlignment="1">
      <alignment horizontal="center" vertical="center"/>
    </xf>
    <xf numFmtId="167" fontId="41" fillId="87" borderId="15" xfId="4562" applyNumberFormat="1" applyFont="1" applyFill="1" applyBorder="1" applyAlignment="1">
      <alignment horizontal="center" vertical="center"/>
    </xf>
    <xf numFmtId="167" fontId="41" fillId="87" borderId="16" xfId="4562" applyNumberFormat="1" applyFont="1" applyFill="1" applyBorder="1" applyAlignment="1">
      <alignment horizontal="center" vertical="center"/>
    </xf>
    <xf numFmtId="167" fontId="41" fillId="87" borderId="17" xfId="4562" applyNumberFormat="1" applyFont="1" applyFill="1" applyBorder="1" applyAlignment="1">
      <alignment horizontal="center" vertical="center"/>
    </xf>
    <xf numFmtId="168" fontId="43" fillId="0" borderId="0" xfId="0" applyNumberFormat="1" applyFont="1"/>
    <xf numFmtId="0" fontId="38" fillId="0" borderId="16" xfId="0" applyFont="1" applyBorder="1" applyAlignment="1">
      <alignment vertical="center" wrapText="1"/>
    </xf>
    <xf numFmtId="0" fontId="38" fillId="0" borderId="0" xfId="0" applyFont="1" applyAlignment="1">
      <alignment vertical="center" wrapText="1"/>
    </xf>
    <xf numFmtId="0" fontId="39" fillId="0" borderId="0" xfId="0" applyFont="1" applyAlignment="1">
      <alignment horizontal="center"/>
    </xf>
    <xf numFmtId="0" fontId="38" fillId="87" borderId="37" xfId="0" applyFont="1" applyFill="1" applyBorder="1" applyAlignment="1">
      <alignment horizontal="center" vertical="center" wrapText="1"/>
    </xf>
    <xf numFmtId="0" fontId="39" fillId="86" borderId="38" xfId="0" applyFont="1" applyFill="1" applyBorder="1" applyAlignment="1">
      <alignment vertical="center" wrapText="1"/>
    </xf>
    <xf numFmtId="0" fontId="38" fillId="0" borderId="38" xfId="0" applyFont="1" applyBorder="1" applyAlignment="1">
      <alignment vertical="center" wrapText="1"/>
    </xf>
    <xf numFmtId="0" fontId="38" fillId="0" borderId="41" xfId="0" applyFont="1" applyBorder="1" applyAlignment="1">
      <alignment vertical="center" wrapText="1"/>
    </xf>
    <xf numFmtId="167" fontId="39" fillId="86" borderId="43" xfId="4562" applyNumberFormat="1" applyFont="1" applyFill="1" applyBorder="1" applyAlignment="1">
      <alignment vertical="center" wrapText="1"/>
    </xf>
    <xf numFmtId="167" fontId="39" fillId="88" borderId="38" xfId="4562" applyNumberFormat="1" applyFont="1" applyFill="1" applyBorder="1" applyAlignment="1">
      <alignment vertical="center" wrapText="1"/>
    </xf>
    <xf numFmtId="167" fontId="56" fillId="86" borderId="41" xfId="4562" applyNumberFormat="1" applyFont="1" applyFill="1" applyBorder="1" applyAlignment="1">
      <alignment vertical="center" wrapText="1"/>
    </xf>
    <xf numFmtId="167" fontId="55" fillId="0" borderId="41" xfId="4562" applyNumberFormat="1" applyFont="1" applyBorder="1" applyAlignment="1">
      <alignment vertical="center" wrapText="1"/>
    </xf>
    <xf numFmtId="167" fontId="55" fillId="0" borderId="38" xfId="4562" applyNumberFormat="1" applyFont="1" applyBorder="1" applyAlignment="1">
      <alignment vertical="center" wrapText="1"/>
    </xf>
    <xf numFmtId="0" fontId="38" fillId="0" borderId="47" xfId="0" applyFont="1" applyBorder="1" applyAlignment="1">
      <alignment vertical="center" wrapText="1"/>
    </xf>
    <xf numFmtId="167" fontId="38" fillId="0" borderId="48" xfId="4562" applyNumberFormat="1" applyFont="1" applyBorder="1" applyAlignment="1">
      <alignment vertical="center" wrapText="1"/>
    </xf>
    <xf numFmtId="167" fontId="38" fillId="0" borderId="49" xfId="4562" applyNumberFormat="1" applyFont="1" applyBorder="1" applyAlignment="1">
      <alignment vertical="center" wrapText="1"/>
    </xf>
    <xf numFmtId="0" fontId="38" fillId="0" borderId="43" xfId="0" applyFont="1" applyBorder="1" applyAlignment="1">
      <alignment vertical="center" wrapText="1"/>
    </xf>
    <xf numFmtId="0" fontId="38" fillId="0" borderId="20" xfId="0" applyFont="1" applyBorder="1" applyAlignment="1">
      <alignment vertical="center" wrapText="1"/>
    </xf>
    <xf numFmtId="167" fontId="39" fillId="88" borderId="31" xfId="4562" applyNumberFormat="1" applyFont="1" applyFill="1" applyBorder="1" applyAlignment="1">
      <alignment vertical="center" wrapText="1"/>
    </xf>
    <xf numFmtId="167" fontId="39" fillId="88" borderId="32" xfId="4562" applyNumberFormat="1" applyFont="1" applyFill="1" applyBorder="1" applyAlignment="1">
      <alignment vertical="center" wrapText="1"/>
    </xf>
    <xf numFmtId="0" fontId="39" fillId="86" borderId="0" xfId="0" applyFont="1" applyFill="1" applyAlignment="1">
      <alignment vertical="center" wrapText="1"/>
    </xf>
    <xf numFmtId="0" fontId="38" fillId="0" borderId="19" xfId="0" applyFont="1" applyBorder="1" applyAlignment="1">
      <alignment vertical="center" wrapText="1"/>
    </xf>
    <xf numFmtId="167" fontId="38" fillId="0" borderId="31" xfId="4562" applyNumberFormat="1" applyFont="1" applyBorder="1" applyAlignment="1">
      <alignment vertical="center" wrapText="1"/>
    </xf>
    <xf numFmtId="167" fontId="38" fillId="0" borderId="0" xfId="4562" applyNumberFormat="1" applyFont="1" applyAlignment="1">
      <alignment vertical="center" wrapText="1"/>
    </xf>
    <xf numFmtId="0" fontId="42" fillId="87" borderId="31" xfId="0" applyFont="1" applyFill="1" applyBorder="1" applyAlignment="1">
      <alignment horizontal="center" vertical="center" wrapText="1"/>
    </xf>
    <xf numFmtId="0" fontId="42" fillId="87" borderId="32" xfId="0" applyFont="1" applyFill="1" applyBorder="1" applyAlignment="1">
      <alignment horizontal="center" vertical="center" wrapText="1"/>
    </xf>
    <xf numFmtId="0" fontId="42" fillId="87" borderId="16" xfId="0" applyFont="1" applyFill="1" applyBorder="1" applyAlignment="1">
      <alignment horizontal="center" vertical="center"/>
    </xf>
    <xf numFmtId="167" fontId="39" fillId="86" borderId="0" xfId="4562" applyNumberFormat="1" applyFont="1" applyFill="1" applyAlignment="1">
      <alignment vertical="center" wrapText="1"/>
    </xf>
    <xf numFmtId="167" fontId="39" fillId="88" borderId="0" xfId="4562" applyNumberFormat="1" applyFont="1" applyFill="1" applyAlignment="1">
      <alignment vertical="center" wrapText="1"/>
    </xf>
    <xf numFmtId="167" fontId="39" fillId="88" borderId="17" xfId="4562" applyNumberFormat="1" applyFont="1" applyFill="1" applyBorder="1" applyAlignment="1">
      <alignment vertical="center" wrapText="1"/>
    </xf>
    <xf numFmtId="167" fontId="39" fillId="86" borderId="24" xfId="4562" applyNumberFormat="1" applyFont="1" applyFill="1" applyBorder="1" applyAlignment="1">
      <alignment vertical="center" wrapText="1"/>
    </xf>
    <xf numFmtId="167" fontId="39" fillId="88" borderId="24" xfId="4562" applyNumberFormat="1" applyFont="1" applyFill="1" applyBorder="1" applyAlignment="1">
      <alignment vertical="center" wrapText="1"/>
    </xf>
    <xf numFmtId="167" fontId="39" fillId="88" borderId="25" xfId="4562" applyNumberFormat="1" applyFont="1" applyFill="1" applyBorder="1" applyAlignment="1">
      <alignment vertical="center" wrapText="1"/>
    </xf>
    <xf numFmtId="167" fontId="55" fillId="86" borderId="41" xfId="4562" applyNumberFormat="1" applyFont="1" applyFill="1" applyBorder="1" applyAlignment="1">
      <alignment vertical="center" wrapText="1"/>
    </xf>
    <xf numFmtId="167" fontId="55" fillId="0" borderId="50" xfId="4562" applyNumberFormat="1" applyFont="1" applyBorder="1" applyAlignment="1">
      <alignment vertical="center" wrapText="1"/>
    </xf>
    <xf numFmtId="0" fontId="55" fillId="0" borderId="13" xfId="0" applyFont="1" applyBorder="1" applyAlignment="1">
      <alignment vertical="center" wrapText="1"/>
    </xf>
    <xf numFmtId="0" fontId="55" fillId="0" borderId="16" xfId="0" applyFont="1" applyBorder="1" applyAlignment="1">
      <alignment vertical="center" wrapText="1"/>
    </xf>
    <xf numFmtId="0" fontId="45" fillId="88" borderId="28" xfId="4562" applyNumberFormat="1" applyFont="1" applyFill="1" applyBorder="1" applyAlignment="1">
      <alignment vertical="center" wrapText="1"/>
    </xf>
    <xf numFmtId="0" fontId="45" fillId="88" borderId="26" xfId="4562" applyNumberFormat="1" applyFont="1" applyFill="1" applyBorder="1" applyAlignment="1">
      <alignment vertical="center" wrapText="1"/>
    </xf>
    <xf numFmtId="0" fontId="45" fillId="88" borderId="27" xfId="4562" applyNumberFormat="1" applyFont="1" applyFill="1" applyBorder="1" applyAlignment="1">
      <alignment vertical="center" wrapText="1"/>
    </xf>
    <xf numFmtId="168" fontId="45" fillId="88" borderId="26" xfId="4562" applyNumberFormat="1" applyFont="1" applyFill="1" applyBorder="1" applyAlignment="1">
      <alignment vertical="center" wrapText="1"/>
    </xf>
    <xf numFmtId="168" fontId="45" fillId="88" borderId="28" xfId="4562" applyNumberFormat="1" applyFont="1" applyFill="1" applyBorder="1" applyAlignment="1">
      <alignment vertical="center" wrapText="1"/>
    </xf>
    <xf numFmtId="168" fontId="45" fillId="88" borderId="27" xfId="4562" applyNumberFormat="1" applyFont="1" applyFill="1" applyBorder="1" applyAlignment="1">
      <alignment vertical="center" wrapText="1"/>
    </xf>
    <xf numFmtId="0" fontId="45" fillId="86" borderId="0" xfId="4562" applyNumberFormat="1" applyFont="1" applyFill="1" applyAlignment="1">
      <alignment vertical="center" wrapText="1"/>
    </xf>
    <xf numFmtId="0" fontId="45" fillId="86" borderId="16" xfId="4562" applyNumberFormat="1" applyFont="1" applyFill="1" applyBorder="1" applyAlignment="1">
      <alignment vertical="center" wrapText="1"/>
    </xf>
    <xf numFmtId="0" fontId="45" fillId="86" borderId="17" xfId="4562" applyNumberFormat="1" applyFont="1" applyFill="1" applyBorder="1" applyAlignment="1">
      <alignment vertical="center" wrapText="1"/>
    </xf>
    <xf numFmtId="168" fontId="45" fillId="86" borderId="16" xfId="4562" applyNumberFormat="1" applyFont="1" applyFill="1" applyBorder="1" applyAlignment="1">
      <alignment vertical="center" wrapText="1"/>
    </xf>
    <xf numFmtId="168" fontId="45" fillId="86" borderId="0" xfId="4562" applyNumberFormat="1" applyFont="1" applyFill="1" applyAlignment="1">
      <alignment vertical="center" wrapText="1"/>
    </xf>
    <xf numFmtId="168" fontId="45" fillId="86" borderId="17" xfId="4562" applyNumberFormat="1" applyFont="1" applyFill="1" applyBorder="1" applyAlignment="1">
      <alignment vertical="center" wrapText="1"/>
    </xf>
    <xf numFmtId="0" fontId="42" fillId="0" borderId="0" xfId="4562" applyNumberFormat="1" applyFont="1" applyAlignment="1">
      <alignment vertical="center" wrapText="1"/>
    </xf>
    <xf numFmtId="0" fontId="42" fillId="0" borderId="16" xfId="4562" applyNumberFormat="1" applyFont="1" applyBorder="1" applyAlignment="1">
      <alignment vertical="center" wrapText="1"/>
    </xf>
    <xf numFmtId="168" fontId="42" fillId="0" borderId="16" xfId="4562" applyNumberFormat="1" applyFont="1" applyBorder="1" applyAlignment="1">
      <alignment vertical="center" wrapText="1"/>
    </xf>
    <xf numFmtId="168" fontId="42" fillId="0" borderId="0" xfId="4562" applyNumberFormat="1" applyFont="1" applyAlignment="1">
      <alignment vertical="center" wrapText="1"/>
    </xf>
    <xf numFmtId="168" fontId="42" fillId="0" borderId="17" xfId="4562" applyNumberFormat="1" applyFont="1" applyBorder="1" applyAlignment="1">
      <alignment vertical="center" wrapText="1"/>
    </xf>
    <xf numFmtId="0" fontId="42" fillId="0" borderId="18" xfId="4562" applyNumberFormat="1" applyFont="1" applyBorder="1" applyAlignment="1">
      <alignment vertical="center" wrapText="1"/>
    </xf>
    <xf numFmtId="0" fontId="42" fillId="0" borderId="31" xfId="4562" applyNumberFormat="1" applyFont="1" applyBorder="1" applyAlignment="1">
      <alignment vertical="center" wrapText="1"/>
    </xf>
    <xf numFmtId="0" fontId="42" fillId="0" borderId="19" xfId="4562" applyNumberFormat="1" applyFont="1" applyBorder="1" applyAlignment="1">
      <alignment vertical="center" wrapText="1"/>
    </xf>
    <xf numFmtId="0" fontId="42" fillId="0" borderId="20" xfId="4562" applyNumberFormat="1" applyFont="1" applyBorder="1" applyAlignment="1">
      <alignment vertical="center" wrapText="1"/>
    </xf>
    <xf numFmtId="0" fontId="45" fillId="86" borderId="16" xfId="4562" applyNumberFormat="1" applyFont="1" applyFill="1" applyBorder="1" applyAlignment="1">
      <alignment vertical="center"/>
    </xf>
    <xf numFmtId="0" fontId="45" fillId="86" borderId="17" xfId="4562" applyNumberFormat="1" applyFont="1" applyFill="1" applyBorder="1" applyAlignment="1">
      <alignment vertical="center"/>
    </xf>
    <xf numFmtId="0" fontId="41" fillId="0" borderId="16" xfId="4562" applyNumberFormat="1" applyFont="1" applyBorder="1" applyAlignment="1">
      <alignment horizontal="center" vertical="center" wrapText="1"/>
    </xf>
    <xf numFmtId="0" fontId="44" fillId="86" borderId="16" xfId="4562" applyNumberFormat="1" applyFont="1" applyFill="1" applyBorder="1" applyAlignment="1">
      <alignment horizontal="center" vertical="center" wrapText="1"/>
    </xf>
    <xf numFmtId="0" fontId="44" fillId="86" borderId="17" xfId="456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167" fontId="4" fillId="0" borderId="0" xfId="0" applyNumberFormat="1" applyFont="1" applyAlignment="1">
      <alignment horizontal="right"/>
    </xf>
    <xf numFmtId="0" fontId="45" fillId="86" borderId="26" xfId="4562" applyNumberFormat="1" applyFont="1" applyFill="1" applyBorder="1" applyAlignment="1">
      <alignment vertical="center"/>
    </xf>
    <xf numFmtId="0" fontId="42" fillId="86" borderId="16" xfId="4562" applyNumberFormat="1" applyFont="1" applyFill="1" applyBorder="1" applyAlignment="1">
      <alignment vertical="center"/>
    </xf>
    <xf numFmtId="167" fontId="45" fillId="0" borderId="13" xfId="4562" applyNumberFormat="1" applyFont="1" applyBorder="1" applyAlignment="1">
      <alignment horizontal="center" vertical="center"/>
    </xf>
    <xf numFmtId="167" fontId="45" fillId="0" borderId="18" xfId="4562" applyNumberFormat="1" applyFont="1" applyBorder="1" applyAlignment="1">
      <alignment horizontal="center" vertical="center"/>
    </xf>
    <xf numFmtId="0" fontId="42" fillId="0" borderId="16" xfId="4562" applyNumberFormat="1" applyFont="1" applyBorder="1" applyAlignment="1">
      <alignment vertical="center"/>
    </xf>
    <xf numFmtId="0" fontId="42" fillId="86" borderId="19" xfId="4562" applyNumberFormat="1" applyFont="1" applyFill="1" applyBorder="1" applyAlignment="1">
      <alignment vertical="center"/>
    </xf>
    <xf numFmtId="0" fontId="38" fillId="0" borderId="18" xfId="0" applyFont="1" applyBorder="1" applyAlignment="1">
      <alignment vertical="center" wrapText="1"/>
    </xf>
    <xf numFmtId="0" fontId="38" fillId="0" borderId="53" xfId="0" applyFont="1" applyBorder="1" applyAlignment="1">
      <alignment vertical="center" wrapText="1"/>
    </xf>
    <xf numFmtId="0" fontId="39" fillId="86" borderId="16" xfId="0" applyFont="1" applyFill="1" applyBorder="1" applyAlignment="1">
      <alignment vertical="center" wrapText="1"/>
    </xf>
    <xf numFmtId="167" fontId="39" fillId="86" borderId="13" xfId="4562" applyNumberFormat="1" applyFont="1" applyFill="1" applyBorder="1" applyAlignment="1">
      <alignment vertical="center" wrapText="1"/>
    </xf>
    <xf numFmtId="167" fontId="39" fillId="88" borderId="13" xfId="4562" applyNumberFormat="1" applyFont="1" applyFill="1" applyBorder="1" applyAlignment="1">
      <alignment vertical="center" wrapText="1"/>
    </xf>
    <xf numFmtId="167" fontId="39" fillId="88" borderId="16" xfId="4562" applyNumberFormat="1" applyFont="1" applyFill="1" applyBorder="1" applyAlignment="1">
      <alignment vertical="center" wrapText="1"/>
    </xf>
    <xf numFmtId="167" fontId="39" fillId="88" borderId="23" xfId="4562" applyNumberFormat="1" applyFont="1" applyFill="1" applyBorder="1" applyAlignment="1">
      <alignment vertical="center" wrapText="1"/>
    </xf>
    <xf numFmtId="167" fontId="38" fillId="0" borderId="13" xfId="4562" applyNumberFormat="1" applyFont="1" applyBorder="1" applyAlignment="1">
      <alignment vertical="center" wrapText="1"/>
    </xf>
    <xf numFmtId="167" fontId="38" fillId="0" borderId="16" xfId="4562" applyNumberFormat="1" applyFont="1" applyBorder="1" applyAlignment="1">
      <alignment vertical="center" wrapText="1"/>
    </xf>
    <xf numFmtId="167" fontId="38" fillId="86" borderId="13" xfId="4562" applyNumberFormat="1" applyFont="1" applyFill="1" applyBorder="1" applyAlignment="1">
      <alignment vertical="center" wrapText="1"/>
    </xf>
    <xf numFmtId="167" fontId="56" fillId="86" borderId="13" xfId="4562" applyNumberFormat="1" applyFont="1" applyFill="1" applyBorder="1" applyAlignment="1">
      <alignment vertical="center" wrapText="1"/>
    </xf>
    <xf numFmtId="167" fontId="55" fillId="0" borderId="13" xfId="4562" applyNumberFormat="1" applyFont="1" applyBorder="1" applyAlignment="1">
      <alignment vertical="center" wrapText="1"/>
    </xf>
    <xf numFmtId="167" fontId="55" fillId="0" borderId="16" xfId="4562" applyNumberFormat="1" applyFont="1" applyBorder="1" applyAlignment="1">
      <alignment vertical="center" wrapText="1"/>
    </xf>
    <xf numFmtId="167" fontId="38" fillId="0" borderId="47" xfId="4562" applyNumberFormat="1" applyFont="1" applyBorder="1" applyAlignment="1">
      <alignment vertical="center" wrapText="1"/>
    </xf>
    <xf numFmtId="167" fontId="39" fillId="86" borderId="13" xfId="4562" applyNumberFormat="1" applyFont="1" applyFill="1" applyBorder="1" applyAlignment="1">
      <alignment horizontal="center" vertical="center" wrapText="1"/>
    </xf>
    <xf numFmtId="167" fontId="39" fillId="86" borderId="31" xfId="4562" applyNumberFormat="1" applyFont="1" applyFill="1" applyBorder="1" applyAlignment="1">
      <alignment horizontal="center" vertical="center" wrapText="1"/>
    </xf>
    <xf numFmtId="167" fontId="56" fillId="86" borderId="31" xfId="4562" applyNumberFormat="1" applyFont="1" applyFill="1" applyBorder="1" applyAlignment="1">
      <alignment horizontal="center" vertical="center" wrapText="1"/>
    </xf>
    <xf numFmtId="167" fontId="56" fillId="86" borderId="32" xfId="4562" applyNumberFormat="1" applyFont="1" applyFill="1" applyBorder="1" applyAlignment="1">
      <alignment horizontal="center" vertical="center" wrapText="1"/>
    </xf>
    <xf numFmtId="167" fontId="56" fillId="86" borderId="41" xfId="4562" applyNumberFormat="1" applyFont="1" applyFill="1" applyBorder="1" applyAlignment="1">
      <alignment horizontal="center" vertical="center" wrapText="1"/>
    </xf>
    <xf numFmtId="165" fontId="38" fillId="0" borderId="0" xfId="0" applyNumberFormat="1" applyFont="1"/>
    <xf numFmtId="167" fontId="41" fillId="0" borderId="0" xfId="0" applyNumberFormat="1" applyFont="1"/>
    <xf numFmtId="167" fontId="43" fillId="0" borderId="0" xfId="0" applyNumberFormat="1" applyFont="1"/>
    <xf numFmtId="3" fontId="38" fillId="0" borderId="0" xfId="0" applyNumberFormat="1" applyFont="1"/>
    <xf numFmtId="168" fontId="42" fillId="0" borderId="0" xfId="0" applyNumberFormat="1" applyFont="1"/>
    <xf numFmtId="167" fontId="39" fillId="88" borderId="43" xfId="4562" applyNumberFormat="1" applyFont="1" applyFill="1" applyBorder="1" applyAlignment="1">
      <alignment vertical="center" wrapText="1"/>
    </xf>
    <xf numFmtId="0" fontId="38" fillId="0" borderId="36" xfId="0" applyFont="1" applyBorder="1" applyAlignment="1">
      <alignment horizontal="center" vertical="center" wrapText="1"/>
    </xf>
    <xf numFmtId="0" fontId="38" fillId="0" borderId="0" xfId="0" applyFont="1"/>
    <xf numFmtId="0" fontId="38" fillId="0" borderId="16" xfId="0" applyFont="1" applyBorder="1" applyAlignment="1">
      <alignment horizontal="center" vertical="center" wrapText="1"/>
    </xf>
    <xf numFmtId="167" fontId="38" fillId="0" borderId="0" xfId="4562" applyNumberFormat="1" applyFont="1" applyBorder="1" applyAlignment="1">
      <alignment vertical="center" wrapText="1"/>
    </xf>
    <xf numFmtId="0" fontId="38" fillId="0" borderId="0" xfId="0" applyFont="1"/>
    <xf numFmtId="0" fontId="42" fillId="87" borderId="33" xfId="0" applyFont="1" applyFill="1" applyBorder="1" applyAlignment="1">
      <alignment horizontal="center" vertical="center" wrapText="1"/>
    </xf>
    <xf numFmtId="0" fontId="42" fillId="87" borderId="33" xfId="0" applyFont="1" applyFill="1" applyBorder="1" applyAlignment="1">
      <alignment horizontal="center" vertical="center" textRotation="90" wrapText="1"/>
    </xf>
    <xf numFmtId="0" fontId="41" fillId="0" borderId="0" xfId="0" applyFont="1"/>
    <xf numFmtId="0" fontId="42" fillId="0" borderId="0" xfId="0" applyFont="1"/>
    <xf numFmtId="0" fontId="45" fillId="86" borderId="16" xfId="0" applyFont="1" applyFill="1" applyBorder="1" applyAlignment="1">
      <alignment horizontal="left" vertical="center" wrapText="1"/>
    </xf>
    <xf numFmtId="0" fontId="45" fillId="86" borderId="17" xfId="0" applyFont="1" applyFill="1" applyBorder="1" applyAlignment="1">
      <alignment horizontal="left" vertical="center" wrapText="1"/>
    </xf>
    <xf numFmtId="0" fontId="44" fillId="0" borderId="16" xfId="0" applyFont="1" applyBorder="1" applyAlignment="1">
      <alignment horizontal="left" vertical="center" wrapText="1"/>
    </xf>
    <xf numFmtId="0" fontId="41" fillId="86" borderId="16" xfId="0" applyFont="1" applyFill="1" applyBorder="1" applyAlignment="1">
      <alignment horizontal="left" vertical="center" wrapText="1"/>
    </xf>
    <xf numFmtId="0" fontId="38" fillId="87" borderId="33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vertical="center" wrapText="1"/>
    </xf>
    <xf numFmtId="0" fontId="42" fillId="0" borderId="0" xfId="0" applyFont="1" applyAlignment="1">
      <alignment vertical="center" wrapText="1"/>
    </xf>
    <xf numFmtId="0" fontId="44" fillId="87" borderId="33" xfId="0" applyFont="1" applyFill="1" applyBorder="1" applyAlignment="1">
      <alignment horizontal="center" vertical="center" wrapText="1"/>
    </xf>
    <xf numFmtId="0" fontId="45" fillId="88" borderId="28" xfId="4562" applyNumberFormat="1" applyFont="1" applyFill="1" applyBorder="1"/>
    <xf numFmtId="0" fontId="45" fillId="88" borderId="26" xfId="4562" applyNumberFormat="1" applyFont="1" applyFill="1" applyBorder="1"/>
    <xf numFmtId="0" fontId="45" fillId="88" borderId="27" xfId="4562" applyNumberFormat="1" applyFont="1" applyFill="1" applyBorder="1"/>
    <xf numFmtId="0" fontId="42" fillId="0" borderId="0" xfId="4562" applyNumberFormat="1" applyFont="1"/>
    <xf numFmtId="0" fontId="42" fillId="0" borderId="16" xfId="4562" applyNumberFormat="1" applyFont="1" applyBorder="1"/>
    <xf numFmtId="167" fontId="42" fillId="0" borderId="0" xfId="4562" applyNumberFormat="1" applyFont="1" applyBorder="1"/>
    <xf numFmtId="0" fontId="42" fillId="0" borderId="0" xfId="4562" applyNumberFormat="1" applyFont="1" applyBorder="1"/>
    <xf numFmtId="0" fontId="42" fillId="86" borderId="0" xfId="4562" applyNumberFormat="1" applyFont="1" applyFill="1"/>
    <xf numFmtId="0" fontId="42" fillId="86" borderId="16" xfId="4562" applyNumberFormat="1" applyFont="1" applyFill="1" applyBorder="1"/>
    <xf numFmtId="167" fontId="42" fillId="86" borderId="0" xfId="4562" applyNumberFormat="1" applyFont="1" applyFill="1" applyBorder="1"/>
    <xf numFmtId="0" fontId="42" fillId="86" borderId="0" xfId="4562" applyNumberFormat="1" applyFont="1" applyFill="1" applyBorder="1"/>
    <xf numFmtId="0" fontId="54" fillId="0" borderId="0" xfId="4562" applyNumberFormat="1" applyFont="1"/>
    <xf numFmtId="0" fontId="54" fillId="0" borderId="16" xfId="4562" applyNumberFormat="1" applyFont="1" applyBorder="1"/>
    <xf numFmtId="167" fontId="54" fillId="0" borderId="0" xfId="4562" applyNumberFormat="1" applyFont="1" applyBorder="1"/>
    <xf numFmtId="0" fontId="54" fillId="0" borderId="0" xfId="4562" applyNumberFormat="1" applyFont="1" applyBorder="1"/>
    <xf numFmtId="0" fontId="45" fillId="86" borderId="31" xfId="4562" applyNumberFormat="1" applyFont="1" applyFill="1" applyBorder="1"/>
    <xf numFmtId="0" fontId="45" fillId="0" borderId="0" xfId="4562" applyNumberFormat="1" applyFont="1" applyBorder="1"/>
    <xf numFmtId="167" fontId="43" fillId="0" borderId="0" xfId="4562" applyNumberFormat="1" applyFont="1" applyBorder="1"/>
    <xf numFmtId="0" fontId="43" fillId="0" borderId="0" xfId="4562" applyNumberFormat="1" applyFont="1" applyBorder="1"/>
    <xf numFmtId="0" fontId="46" fillId="88" borderId="0" xfId="4562" applyNumberFormat="1" applyFont="1" applyFill="1" applyBorder="1"/>
    <xf numFmtId="0" fontId="46" fillId="0" borderId="0" xfId="4562" applyNumberFormat="1" applyFont="1" applyBorder="1"/>
    <xf numFmtId="167" fontId="43" fillId="86" borderId="0" xfId="4562" applyNumberFormat="1" applyFont="1" applyFill="1" applyBorder="1"/>
    <xf numFmtId="0" fontId="43" fillId="86" borderId="0" xfId="4562" applyNumberFormat="1" applyFont="1" applyFill="1" applyBorder="1"/>
    <xf numFmtId="0" fontId="46" fillId="86" borderId="0" xfId="4562" applyNumberFormat="1" applyFont="1" applyFill="1" applyBorder="1"/>
    <xf numFmtId="0" fontId="45" fillId="86" borderId="0" xfId="4562" applyNumberFormat="1" applyFont="1" applyFill="1" applyBorder="1" applyAlignment="1">
      <alignment vertical="center" wrapText="1"/>
    </xf>
    <xf numFmtId="168" fontId="45" fillId="86" borderId="0" xfId="4562" applyNumberFormat="1" applyFont="1" applyFill="1" applyBorder="1" applyAlignment="1">
      <alignment vertical="center" wrapText="1"/>
    </xf>
    <xf numFmtId="167" fontId="42" fillId="0" borderId="0" xfId="4562" applyNumberFormat="1" applyFont="1" applyBorder="1" applyAlignment="1">
      <alignment vertical="center" wrapText="1"/>
    </xf>
    <xf numFmtId="168" fontId="42" fillId="0" borderId="0" xfId="4562" applyNumberFormat="1" applyFont="1" applyBorder="1" applyAlignment="1">
      <alignment vertical="center" wrapText="1"/>
    </xf>
    <xf numFmtId="0" fontId="42" fillId="0" borderId="0" xfId="4562" applyNumberFormat="1" applyFont="1" applyBorder="1" applyAlignment="1">
      <alignment vertical="center" wrapText="1"/>
    </xf>
    <xf numFmtId="167" fontId="45" fillId="86" borderId="0" xfId="4562" applyNumberFormat="1" applyFont="1" applyFill="1" applyBorder="1" applyAlignment="1">
      <alignment vertical="center" wrapText="1"/>
    </xf>
    <xf numFmtId="167" fontId="44" fillId="0" borderId="0" xfId="4562" applyNumberFormat="1" applyFont="1" applyBorder="1" applyAlignment="1">
      <alignment horizontal="center" vertical="center" wrapText="1"/>
    </xf>
    <xf numFmtId="0" fontId="44" fillId="0" borderId="0" xfId="4562" applyNumberFormat="1" applyFont="1" applyBorder="1" applyAlignment="1">
      <alignment horizontal="center" vertical="center" wrapText="1"/>
    </xf>
    <xf numFmtId="0" fontId="44" fillId="0" borderId="17" xfId="4562" applyNumberFormat="1" applyFont="1" applyBorder="1" applyAlignment="1">
      <alignment horizontal="center" vertical="center" wrapText="1"/>
    </xf>
    <xf numFmtId="167" fontId="41" fillId="86" borderId="0" xfId="4562" applyNumberFormat="1" applyFont="1" applyFill="1" applyBorder="1" applyAlignment="1">
      <alignment horizontal="center" vertical="center" wrapText="1"/>
    </xf>
    <xf numFmtId="0" fontId="41" fillId="86" borderId="0" xfId="4562" applyNumberFormat="1" applyFont="1" applyFill="1" applyBorder="1" applyAlignment="1">
      <alignment horizontal="center" vertical="center" wrapText="1"/>
    </xf>
    <xf numFmtId="0" fontId="41" fillId="86" borderId="17" xfId="4562" applyNumberFormat="1" applyFont="1" applyFill="1" applyBorder="1" applyAlignment="1">
      <alignment horizontal="center" vertical="center" wrapText="1"/>
    </xf>
    <xf numFmtId="167" fontId="44" fillId="88" borderId="0" xfId="4562" applyNumberFormat="1" applyFont="1" applyFill="1" applyBorder="1" applyAlignment="1">
      <alignment horizontal="center" vertical="center" wrapText="1"/>
    </xf>
    <xf numFmtId="0" fontId="44" fillId="88" borderId="0" xfId="4562" applyNumberFormat="1" applyFont="1" applyFill="1" applyBorder="1" applyAlignment="1">
      <alignment horizontal="center" vertical="center" wrapText="1"/>
    </xf>
    <xf numFmtId="167" fontId="44" fillId="86" borderId="0" xfId="4562" applyNumberFormat="1" applyFont="1" applyFill="1" applyBorder="1" applyAlignment="1">
      <alignment horizontal="center" vertical="center" wrapText="1"/>
    </xf>
    <xf numFmtId="167" fontId="41" fillId="86" borderId="19" xfId="4562" applyNumberFormat="1" applyFont="1" applyFill="1" applyBorder="1" applyAlignment="1">
      <alignment horizontal="center" vertical="center" wrapText="1"/>
    </xf>
    <xf numFmtId="0" fontId="41" fillId="86" borderId="19" xfId="4562" applyNumberFormat="1" applyFont="1" applyFill="1" applyBorder="1" applyAlignment="1">
      <alignment horizontal="center" vertical="center" wrapText="1"/>
    </xf>
    <xf numFmtId="0" fontId="41" fillId="86" borderId="20" xfId="4562" applyNumberFormat="1" applyFont="1" applyFill="1" applyBorder="1" applyAlignment="1">
      <alignment horizontal="center" vertical="center" wrapText="1"/>
    </xf>
    <xf numFmtId="0" fontId="45" fillId="0" borderId="26" xfId="4562" applyNumberFormat="1" applyFont="1" applyBorder="1" applyAlignment="1">
      <alignment horizontal="center" vertical="center" wrapText="1"/>
    </xf>
    <xf numFmtId="0" fontId="45" fillId="0" borderId="27" xfId="4562" applyNumberFormat="1" applyFont="1" applyBorder="1" applyAlignment="1">
      <alignment horizontal="center" vertical="center" wrapText="1"/>
    </xf>
    <xf numFmtId="0" fontId="45" fillId="0" borderId="28" xfId="4562" applyNumberFormat="1" applyFont="1" applyBorder="1" applyAlignment="1">
      <alignment horizontal="center" vertical="center" wrapText="1"/>
    </xf>
    <xf numFmtId="0" fontId="45" fillId="86" borderId="16" xfId="4562" applyNumberFormat="1" applyFont="1" applyFill="1" applyBorder="1" applyAlignment="1">
      <alignment horizontal="center" vertical="center" wrapText="1"/>
    </xf>
    <xf numFmtId="0" fontId="45" fillId="86" borderId="17" xfId="4562" applyNumberFormat="1" applyFont="1" applyFill="1" applyBorder="1" applyAlignment="1">
      <alignment horizontal="center" vertical="center" wrapText="1"/>
    </xf>
    <xf numFmtId="0" fontId="45" fillId="86" borderId="0" xfId="4562" applyNumberFormat="1" applyFont="1" applyFill="1" applyBorder="1" applyAlignment="1">
      <alignment horizontal="center" vertical="center" wrapText="1"/>
    </xf>
    <xf numFmtId="0" fontId="42" fillId="0" borderId="16" xfId="4562" applyNumberFormat="1" applyFont="1" applyBorder="1" applyAlignment="1">
      <alignment horizontal="center" vertical="center" wrapText="1"/>
    </xf>
    <xf numFmtId="0" fontId="42" fillId="0" borderId="17" xfId="4562" applyNumberFormat="1" applyFont="1" applyBorder="1" applyAlignment="1">
      <alignment horizontal="center" vertical="center" wrapText="1"/>
    </xf>
    <xf numFmtId="167" fontId="42" fillId="0" borderId="0" xfId="4562" applyNumberFormat="1" applyFont="1" applyBorder="1" applyAlignment="1">
      <alignment horizontal="center" vertical="center" wrapText="1"/>
    </xf>
    <xf numFmtId="167" fontId="45" fillId="86" borderId="0" xfId="4562" applyNumberFormat="1" applyFont="1" applyFill="1" applyBorder="1" applyAlignment="1">
      <alignment horizontal="center" vertical="center" wrapText="1"/>
    </xf>
    <xf numFmtId="0" fontId="42" fillId="86" borderId="13" xfId="4562" applyNumberFormat="1" applyFont="1" applyFill="1" applyBorder="1" applyAlignment="1">
      <alignment horizontal="center" vertical="center" wrapText="1"/>
    </xf>
    <xf numFmtId="0" fontId="42" fillId="86" borderId="32" xfId="4562" applyNumberFormat="1" applyFont="1" applyFill="1" applyBorder="1" applyAlignment="1">
      <alignment horizontal="center" vertical="center" wrapText="1"/>
    </xf>
    <xf numFmtId="0" fontId="42" fillId="86" borderId="31" xfId="4562" applyNumberFormat="1" applyFont="1" applyFill="1" applyBorder="1" applyAlignment="1">
      <alignment horizontal="center" vertical="center" wrapText="1"/>
    </xf>
    <xf numFmtId="0" fontId="42" fillId="0" borderId="18" xfId="4562" applyNumberFormat="1" applyFont="1" applyBorder="1" applyAlignment="1">
      <alignment horizontal="center" vertical="center" wrapText="1"/>
    </xf>
    <xf numFmtId="0" fontId="42" fillId="0" borderId="20" xfId="4562" applyNumberFormat="1" applyFont="1" applyBorder="1" applyAlignment="1">
      <alignment horizontal="center" vertical="center" wrapText="1"/>
    </xf>
    <xf numFmtId="0" fontId="42" fillId="0" borderId="19" xfId="4562" applyNumberFormat="1" applyFont="1" applyBorder="1" applyAlignment="1">
      <alignment horizontal="center" vertical="center" wrapText="1"/>
    </xf>
    <xf numFmtId="0" fontId="41" fillId="0" borderId="0" xfId="0" applyFont="1" applyAlignment="1">
      <alignment wrapText="1"/>
    </xf>
    <xf numFmtId="0" fontId="44" fillId="0" borderId="55" xfId="0" applyFont="1" applyBorder="1" applyAlignment="1">
      <alignment wrapText="1"/>
    </xf>
    <xf numFmtId="167" fontId="44" fillId="0" borderId="54" xfId="4562" applyNumberFormat="1" applyFont="1" applyBorder="1" applyAlignment="1">
      <alignment wrapText="1"/>
    </xf>
    <xf numFmtId="0" fontId="44" fillId="0" borderId="0" xfId="0" applyFont="1" applyAlignment="1">
      <alignment wrapText="1"/>
    </xf>
    <xf numFmtId="167" fontId="44" fillId="0" borderId="51" xfId="4562" applyNumberFormat="1" applyFont="1" applyBorder="1" applyAlignment="1">
      <alignment wrapText="1"/>
    </xf>
    <xf numFmtId="167" fontId="44" fillId="0" borderId="0" xfId="4562" applyNumberFormat="1" applyFont="1" applyBorder="1" applyAlignment="1">
      <alignment wrapText="1"/>
    </xf>
    <xf numFmtId="167" fontId="44" fillId="0" borderId="17" xfId="4562" applyNumberFormat="1" applyFont="1" applyBorder="1" applyAlignment="1">
      <alignment wrapText="1"/>
    </xf>
    <xf numFmtId="167" fontId="44" fillId="0" borderId="16" xfId="4562" applyNumberFormat="1" applyFont="1" applyBorder="1" applyAlignment="1">
      <alignment wrapText="1"/>
    </xf>
    <xf numFmtId="167" fontId="44" fillId="0" borderId="56" xfId="4562" applyNumberFormat="1" applyFont="1" applyBorder="1" applyAlignment="1">
      <alignment wrapText="1"/>
    </xf>
    <xf numFmtId="167" fontId="44" fillId="0" borderId="57" xfId="4562" applyNumberFormat="1" applyFont="1" applyBorder="1" applyAlignment="1">
      <alignment wrapText="1"/>
    </xf>
    <xf numFmtId="0" fontId="41" fillId="86" borderId="16" xfId="0" applyFont="1" applyFill="1" applyBorder="1" applyAlignment="1">
      <alignment wrapText="1"/>
    </xf>
    <xf numFmtId="0" fontId="41" fillId="86" borderId="0" xfId="0" applyFont="1" applyFill="1" applyAlignment="1">
      <alignment wrapText="1"/>
    </xf>
    <xf numFmtId="167" fontId="41" fillId="86" borderId="16" xfId="4562" applyNumberFormat="1" applyFont="1" applyFill="1" applyBorder="1" applyAlignment="1">
      <alignment wrapText="1"/>
    </xf>
    <xf numFmtId="167" fontId="41" fillId="86" borderId="0" xfId="4562" applyNumberFormat="1" applyFont="1" applyFill="1" applyBorder="1" applyAlignment="1">
      <alignment wrapText="1"/>
    </xf>
    <xf numFmtId="0" fontId="41" fillId="0" borderId="16" xfId="0" applyFont="1" applyBorder="1" applyAlignment="1">
      <alignment wrapText="1"/>
    </xf>
    <xf numFmtId="167" fontId="41" fillId="0" borderId="16" xfId="4562" applyNumberFormat="1" applyFont="1" applyBorder="1" applyAlignment="1">
      <alignment wrapText="1"/>
    </xf>
    <xf numFmtId="167" fontId="41" fillId="0" borderId="0" xfId="4562" applyNumberFormat="1" applyFont="1" applyBorder="1" applyAlignment="1">
      <alignment wrapText="1"/>
    </xf>
    <xf numFmtId="0" fontId="41" fillId="0" borderId="18" xfId="0" applyFont="1" applyBorder="1" applyAlignment="1">
      <alignment wrapText="1"/>
    </xf>
    <xf numFmtId="0" fontId="41" fillId="0" borderId="19" xfId="0" applyFont="1" applyBorder="1" applyAlignment="1">
      <alignment wrapText="1"/>
    </xf>
    <xf numFmtId="167" fontId="41" fillId="0" borderId="18" xfId="4562" applyNumberFormat="1" applyFont="1" applyBorder="1" applyAlignment="1">
      <alignment wrapText="1"/>
    </xf>
    <xf numFmtId="167" fontId="41" fillId="0" borderId="19" xfId="4562" applyNumberFormat="1" applyFont="1" applyBorder="1" applyAlignment="1">
      <alignment wrapText="1"/>
    </xf>
    <xf numFmtId="167" fontId="44" fillId="0" borderId="20" xfId="4562" applyNumberFormat="1" applyFont="1" applyBorder="1" applyAlignment="1">
      <alignment wrapText="1"/>
    </xf>
    <xf numFmtId="167" fontId="44" fillId="0" borderId="19" xfId="4562" applyNumberFormat="1" applyFont="1" applyBorder="1" applyAlignment="1">
      <alignment wrapText="1"/>
    </xf>
    <xf numFmtId="167" fontId="44" fillId="0" borderId="58" xfId="4562" applyNumberFormat="1" applyFont="1" applyBorder="1" applyAlignment="1">
      <alignment wrapText="1"/>
    </xf>
    <xf numFmtId="167" fontId="44" fillId="0" borderId="59" xfId="4562" applyNumberFormat="1" applyFont="1" applyBorder="1" applyAlignment="1">
      <alignment wrapText="1"/>
    </xf>
    <xf numFmtId="0" fontId="41" fillId="0" borderId="52" xfId="0" applyFont="1" applyBorder="1" applyAlignment="1">
      <alignment wrapText="1"/>
    </xf>
    <xf numFmtId="0" fontId="41" fillId="88" borderId="0" xfId="0" applyFont="1" applyFill="1" applyAlignment="1">
      <alignment wrapText="1"/>
    </xf>
    <xf numFmtId="0" fontId="41" fillId="0" borderId="33" xfId="0" applyFont="1" applyBorder="1" applyAlignment="1">
      <alignment wrapText="1"/>
    </xf>
    <xf numFmtId="0" fontId="41" fillId="0" borderId="33" xfId="0" applyFont="1" applyBorder="1" applyAlignment="1">
      <alignment horizontal="left" wrapText="1"/>
    </xf>
    <xf numFmtId="0" fontId="51" fillId="0" borderId="33" xfId="0" applyFont="1" applyBorder="1" applyAlignment="1">
      <alignment wrapText="1"/>
    </xf>
    <xf numFmtId="0" fontId="45" fillId="86" borderId="27" xfId="4562" applyNumberFormat="1" applyFont="1" applyFill="1" applyBorder="1" applyAlignment="1">
      <alignment vertical="center"/>
    </xf>
    <xf numFmtId="0" fontId="45" fillId="86" borderId="0" xfId="4562" applyNumberFormat="1" applyFont="1" applyFill="1" applyBorder="1" applyAlignment="1">
      <alignment vertical="center"/>
    </xf>
    <xf numFmtId="167" fontId="42" fillId="86" borderId="0" xfId="4562" applyNumberFormat="1" applyFont="1" applyFill="1" applyBorder="1" applyAlignment="1">
      <alignment vertical="center"/>
    </xf>
    <xf numFmtId="167" fontId="42" fillId="0" borderId="0" xfId="4562" applyNumberFormat="1" applyFont="1" applyBorder="1" applyAlignment="1">
      <alignment vertical="center"/>
    </xf>
    <xf numFmtId="0" fontId="42" fillId="0" borderId="0" xfId="4562" applyNumberFormat="1" applyFont="1" applyBorder="1" applyAlignment="1">
      <alignment vertical="center"/>
    </xf>
    <xf numFmtId="0" fontId="42" fillId="0" borderId="17" xfId="4562" applyNumberFormat="1" applyFont="1" applyBorder="1" applyAlignment="1">
      <alignment vertical="center"/>
    </xf>
    <xf numFmtId="167" fontId="49" fillId="86" borderId="0" xfId="4562" applyNumberFormat="1" applyFont="1" applyFill="1" applyBorder="1" applyAlignment="1">
      <alignment vertical="center"/>
    </xf>
    <xf numFmtId="167" fontId="49" fillId="0" borderId="0" xfId="4562" applyNumberFormat="1" applyFont="1" applyBorder="1" applyAlignment="1">
      <alignment vertical="center"/>
    </xf>
    <xf numFmtId="167" fontId="50" fillId="86" borderId="0" xfId="4562" applyNumberFormat="1" applyFont="1" applyFill="1" applyBorder="1" applyAlignment="1">
      <alignment vertical="center"/>
    </xf>
    <xf numFmtId="167" fontId="50" fillId="0" borderId="0" xfId="4562" applyNumberFormat="1" applyFont="1" applyBorder="1" applyAlignment="1">
      <alignment vertical="center"/>
    </xf>
    <xf numFmtId="167" fontId="45" fillId="86" borderId="0" xfId="4562" applyNumberFormat="1" applyFont="1" applyFill="1" applyBorder="1" applyAlignment="1">
      <alignment vertical="center"/>
    </xf>
    <xf numFmtId="0" fontId="42" fillId="0" borderId="19" xfId="4562" applyNumberFormat="1" applyFont="1" applyBorder="1" applyAlignment="1">
      <alignment vertical="center"/>
    </xf>
    <xf numFmtId="0" fontId="42" fillId="0" borderId="20" xfId="4562" applyNumberFormat="1" applyFont="1" applyBorder="1" applyAlignment="1">
      <alignment vertical="center"/>
    </xf>
    <xf numFmtId="0" fontId="44" fillId="0" borderId="28" xfId="4562" applyNumberFormat="1" applyFont="1" applyBorder="1" applyAlignment="1">
      <alignment horizontal="center" vertical="center" wrapText="1"/>
    </xf>
    <xf numFmtId="0" fontId="44" fillId="0" borderId="26" xfId="4562" applyNumberFormat="1" applyFont="1" applyBorder="1" applyAlignment="1">
      <alignment horizontal="center" vertical="center" wrapText="1"/>
    </xf>
    <xf numFmtId="0" fontId="44" fillId="0" borderId="27" xfId="4562" applyNumberFormat="1" applyFont="1" applyBorder="1" applyAlignment="1">
      <alignment horizontal="center" vertical="center" wrapText="1"/>
    </xf>
    <xf numFmtId="0" fontId="44" fillId="86" borderId="0" xfId="4562" applyNumberFormat="1" applyFont="1" applyFill="1" applyBorder="1" applyAlignment="1">
      <alignment horizontal="center" vertical="center" wrapText="1"/>
    </xf>
    <xf numFmtId="0" fontId="41" fillId="0" borderId="0" xfId="4562" applyNumberFormat="1" applyFont="1" applyBorder="1" applyAlignment="1">
      <alignment horizontal="center" vertical="center" wrapText="1"/>
    </xf>
    <xf numFmtId="167" fontId="41" fillId="0" borderId="0" xfId="4562" applyNumberFormat="1" applyFont="1" applyBorder="1" applyAlignment="1">
      <alignment horizontal="center" vertical="center" wrapText="1"/>
    </xf>
    <xf numFmtId="0" fontId="41" fillId="0" borderId="31" xfId="4562" applyNumberFormat="1" applyFont="1" applyBorder="1" applyAlignment="1">
      <alignment horizontal="center" vertical="center" wrapText="1"/>
    </xf>
    <xf numFmtId="0" fontId="41" fillId="0" borderId="13" xfId="4562" applyNumberFormat="1" applyFont="1" applyBorder="1" applyAlignment="1">
      <alignment horizontal="center" vertical="center" wrapText="1"/>
    </xf>
    <xf numFmtId="0" fontId="41" fillId="0" borderId="32" xfId="4562" applyNumberFormat="1" applyFont="1" applyBorder="1" applyAlignment="1">
      <alignment horizontal="center" vertical="center" wrapText="1"/>
    </xf>
    <xf numFmtId="0" fontId="41" fillId="0" borderId="19" xfId="4562" applyNumberFormat="1" applyFont="1" applyBorder="1" applyAlignment="1">
      <alignment horizontal="center" vertical="center" wrapText="1"/>
    </xf>
    <xf numFmtId="0" fontId="41" fillId="0" borderId="18" xfId="4562" applyNumberFormat="1" applyFont="1" applyBorder="1" applyAlignment="1">
      <alignment horizontal="center" vertical="center" wrapText="1"/>
    </xf>
    <xf numFmtId="0" fontId="41" fillId="0" borderId="20" xfId="4562" applyNumberFormat="1" applyFont="1" applyBorder="1" applyAlignment="1">
      <alignment horizontal="center" vertical="center" wrapText="1"/>
    </xf>
    <xf numFmtId="0" fontId="45" fillId="0" borderId="28" xfId="4562" applyNumberFormat="1" applyFont="1" applyBorder="1" applyAlignment="1">
      <alignment vertical="center"/>
    </xf>
    <xf numFmtId="0" fontId="45" fillId="0" borderId="27" xfId="4562" applyNumberFormat="1" applyFont="1" applyBorder="1" applyAlignment="1">
      <alignment vertical="center"/>
    </xf>
    <xf numFmtId="0" fontId="45" fillId="0" borderId="0" xfId="4562" applyNumberFormat="1" applyFont="1" applyBorder="1" applyAlignment="1">
      <alignment vertical="center"/>
    </xf>
    <xf numFmtId="0" fontId="45" fillId="0" borderId="17" xfId="4562" applyNumberFormat="1" applyFont="1" applyBorder="1" applyAlignment="1">
      <alignment vertical="center"/>
    </xf>
    <xf numFmtId="0" fontId="45" fillId="0" borderId="31" xfId="4562" applyNumberFormat="1" applyFont="1" applyBorder="1" applyAlignment="1">
      <alignment horizontal="center" vertical="center"/>
    </xf>
    <xf numFmtId="0" fontId="45" fillId="0" borderId="32" xfId="4562" applyNumberFormat="1" applyFont="1" applyBorder="1" applyAlignment="1">
      <alignment horizontal="center" vertical="center"/>
    </xf>
    <xf numFmtId="0" fontId="45" fillId="0" borderId="19" xfId="4562" applyNumberFormat="1" applyFont="1" applyBorder="1" applyAlignment="1">
      <alignment horizontal="center" vertical="center"/>
    </xf>
    <xf numFmtId="0" fontId="45" fillId="0" borderId="20" xfId="4562" applyNumberFormat="1" applyFont="1" applyBorder="1" applyAlignment="1">
      <alignment horizontal="center" vertical="center"/>
    </xf>
    <xf numFmtId="0" fontId="42" fillId="86" borderId="0" xfId="4562" applyNumberFormat="1" applyFont="1" applyFill="1" applyBorder="1" applyAlignment="1">
      <alignment vertical="center"/>
    </xf>
    <xf numFmtId="0" fontId="45" fillId="86" borderId="19" xfId="4562" applyNumberFormat="1" applyFont="1" applyFill="1" applyBorder="1" applyAlignment="1">
      <alignment vertical="center"/>
    </xf>
    <xf numFmtId="0" fontId="42" fillId="0" borderId="18" xfId="4562" applyNumberFormat="1" applyFont="1" applyBorder="1" applyAlignment="1">
      <alignment vertical="center"/>
    </xf>
    <xf numFmtId="167" fontId="42" fillId="86" borderId="0" xfId="4562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8" fillId="0" borderId="0" xfId="0" applyFont="1"/>
    <xf numFmtId="0" fontId="39" fillId="0" borderId="0" xfId="0" applyFont="1" applyAlignment="1">
      <alignment vertical="center"/>
    </xf>
    <xf numFmtId="0" fontId="41" fillId="0" borderId="0" xfId="0" applyFont="1" applyAlignment="1"/>
    <xf numFmtId="0" fontId="38" fillId="87" borderId="19" xfId="0" applyFont="1" applyFill="1" applyBorder="1" applyAlignment="1">
      <alignment horizontal="center" vertical="center" wrapText="1"/>
    </xf>
    <xf numFmtId="0" fontId="38" fillId="86" borderId="42" xfId="0" applyFont="1" applyFill="1" applyBorder="1" applyAlignment="1">
      <alignment vertical="center" wrapText="1"/>
    </xf>
    <xf numFmtId="0" fontId="38" fillId="86" borderId="31" xfId="0" applyFont="1" applyFill="1" applyBorder="1" applyAlignment="1">
      <alignment vertical="center" wrapText="1"/>
    </xf>
    <xf numFmtId="0" fontId="39" fillId="86" borderId="36" xfId="0" applyFont="1" applyFill="1" applyBorder="1" applyAlignment="1">
      <alignment vertical="center" wrapText="1"/>
    </xf>
    <xf numFmtId="0" fontId="39" fillId="86" borderId="0" xfId="0" applyFont="1" applyFill="1" applyAlignment="1">
      <alignment vertical="center" wrapText="1"/>
    </xf>
    <xf numFmtId="0" fontId="39" fillId="86" borderId="42" xfId="0" applyFont="1" applyFill="1" applyBorder="1" applyAlignment="1">
      <alignment vertical="center" wrapText="1"/>
    </xf>
    <xf numFmtId="0" fontId="39" fillId="86" borderId="31" xfId="0" applyFont="1" applyFill="1" applyBorder="1" applyAlignment="1">
      <alignment vertical="center" wrapText="1"/>
    </xf>
    <xf numFmtId="0" fontId="38" fillId="0" borderId="36" xfId="0" applyFont="1" applyBorder="1" applyAlignment="1">
      <alignment vertical="center" wrapText="1"/>
    </xf>
    <xf numFmtId="0" fontId="38" fillId="0" borderId="42" xfId="0" applyFont="1" applyBorder="1" applyAlignment="1">
      <alignment vertical="center" wrapText="1"/>
    </xf>
    <xf numFmtId="0" fontId="38" fillId="0" borderId="19" xfId="0" applyFont="1" applyBorder="1" applyAlignment="1">
      <alignment vertical="center" wrapText="1"/>
    </xf>
    <xf numFmtId="0" fontId="38" fillId="0" borderId="44" xfId="0" applyFont="1" applyBorder="1" applyAlignment="1">
      <alignment vertical="center" wrapText="1"/>
    </xf>
    <xf numFmtId="0" fontId="38" fillId="0" borderId="24" xfId="0" applyFont="1" applyBorder="1" applyAlignment="1">
      <alignment vertical="center" wrapText="1"/>
    </xf>
    <xf numFmtId="0" fontId="39" fillId="86" borderId="45" xfId="0" applyFont="1" applyFill="1" applyBorder="1" applyAlignment="1">
      <alignment vertical="center" wrapText="1"/>
    </xf>
    <xf numFmtId="167" fontId="55" fillId="0" borderId="31" xfId="4562" applyNumberFormat="1" applyFont="1" applyBorder="1" applyAlignment="1">
      <alignment vertical="center" wrapText="1"/>
    </xf>
    <xf numFmtId="167" fontId="55" fillId="0" borderId="0" xfId="4562" applyNumberFormat="1" applyFont="1" applyAlignment="1">
      <alignment vertical="center" wrapText="1"/>
    </xf>
    <xf numFmtId="0" fontId="55" fillId="0" borderId="36" xfId="0" applyFont="1" applyBorder="1" applyAlignment="1">
      <alignment vertical="center" wrapText="1"/>
    </xf>
    <xf numFmtId="0" fontId="55" fillId="0" borderId="44" xfId="0" applyFont="1" applyBorder="1" applyAlignment="1">
      <alignment vertical="center" wrapText="1"/>
    </xf>
    <xf numFmtId="0" fontId="56" fillId="86" borderId="42" xfId="0" applyFont="1" applyFill="1" applyBorder="1" applyAlignment="1">
      <alignment vertical="center" wrapText="1"/>
    </xf>
    <xf numFmtId="0" fontId="56" fillId="86" borderId="31" xfId="0" applyFont="1" applyFill="1" applyBorder="1" applyAlignment="1">
      <alignment vertical="center" wrapText="1"/>
    </xf>
    <xf numFmtId="0" fontId="38" fillId="87" borderId="34" xfId="0" applyFont="1" applyFill="1" applyBorder="1" applyAlignment="1">
      <alignment horizontal="center" vertical="center" wrapText="1"/>
    </xf>
    <xf numFmtId="0" fontId="38" fillId="87" borderId="35" xfId="0" applyFont="1" applyFill="1" applyBorder="1" applyAlignment="1">
      <alignment horizontal="center" vertical="center" wrapText="1"/>
    </xf>
    <xf numFmtId="0" fontId="38" fillId="87" borderId="36" xfId="0" applyFont="1" applyFill="1" applyBorder="1" applyAlignment="1">
      <alignment horizontal="center" vertical="center" wrapText="1"/>
    </xf>
    <xf numFmtId="0" fontId="38" fillId="87" borderId="0" xfId="0" applyFont="1" applyFill="1" applyAlignment="1">
      <alignment horizontal="center" vertical="center" wrapText="1"/>
    </xf>
    <xf numFmtId="0" fontId="38" fillId="0" borderId="39" xfId="0" applyFont="1" applyBorder="1" applyAlignment="1">
      <alignment vertical="center" wrapText="1"/>
    </xf>
    <xf numFmtId="0" fontId="38" fillId="0" borderId="40" xfId="0" applyFont="1" applyBorder="1" applyAlignment="1">
      <alignment vertical="center" wrapText="1"/>
    </xf>
    <xf numFmtId="0" fontId="38" fillId="0" borderId="45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8" fillId="0" borderId="46" xfId="0" applyFont="1" applyBorder="1" applyAlignment="1">
      <alignment vertical="center" wrapText="1"/>
    </xf>
    <xf numFmtId="0" fontId="38" fillId="0" borderId="0" xfId="0" applyFont="1"/>
    <xf numFmtId="0" fontId="42" fillId="87" borderId="33" xfId="0" applyFont="1" applyFill="1" applyBorder="1" applyAlignment="1">
      <alignment horizontal="center" vertical="center" wrapText="1"/>
    </xf>
    <xf numFmtId="0" fontId="42" fillId="87" borderId="33" xfId="0" applyFont="1" applyFill="1" applyBorder="1" applyAlignment="1">
      <alignment horizontal="center" vertical="center" textRotation="90" wrapText="1"/>
    </xf>
    <xf numFmtId="0" fontId="45" fillId="88" borderId="28" xfId="0" applyFont="1" applyFill="1" applyBorder="1"/>
    <xf numFmtId="0" fontId="45" fillId="86" borderId="31" xfId="0" applyFont="1" applyFill="1" applyBorder="1"/>
    <xf numFmtId="0" fontId="45" fillId="0" borderId="0" xfId="0" applyFont="1"/>
    <xf numFmtId="0" fontId="42" fillId="87" borderId="33" xfId="0" applyFont="1" applyFill="1" applyBorder="1" applyAlignment="1">
      <alignment vertical="center" wrapText="1"/>
    </xf>
    <xf numFmtId="0" fontId="42" fillId="0" borderId="0" xfId="0" applyFont="1"/>
    <xf numFmtId="0" fontId="42" fillId="0" borderId="13" xfId="0" applyFont="1" applyBorder="1" applyAlignment="1">
      <alignment horizontal="left" textRotation="90"/>
    </xf>
    <xf numFmtId="0" fontId="42" fillId="0" borderId="18" xfId="0" applyFont="1" applyBorder="1" applyAlignment="1">
      <alignment horizontal="left" textRotation="90"/>
    </xf>
    <xf numFmtId="0" fontId="45" fillId="87" borderId="33" xfId="0" applyFont="1" applyFill="1" applyBorder="1" applyAlignment="1">
      <alignment horizontal="center" vertical="center" wrapText="1"/>
    </xf>
    <xf numFmtId="0" fontId="43" fillId="87" borderId="33" xfId="0" applyFont="1" applyFill="1" applyBorder="1" applyAlignment="1">
      <alignment horizontal="center" vertical="center" textRotation="90" wrapText="1"/>
    </xf>
    <xf numFmtId="0" fontId="41" fillId="0" borderId="0" xfId="0" applyFont="1"/>
    <xf numFmtId="0" fontId="39" fillId="0" borderId="0" xfId="0" applyFont="1" applyAlignment="1">
      <alignment horizontal="center"/>
    </xf>
    <xf numFmtId="0" fontId="45" fillId="88" borderId="26" xfId="0" applyFont="1" applyFill="1" applyBorder="1" applyAlignment="1">
      <alignment horizontal="left"/>
    </xf>
    <xf numFmtId="0" fontId="45" fillId="88" borderId="27" xfId="0" applyFont="1" applyFill="1" applyBorder="1" applyAlignment="1">
      <alignment horizontal="left"/>
    </xf>
    <xf numFmtId="0" fontId="46" fillId="87" borderId="33" xfId="0" applyFont="1" applyFill="1" applyBorder="1" applyAlignment="1">
      <alignment horizontal="center" vertical="center" textRotation="90" wrapText="1"/>
    </xf>
    <xf numFmtId="0" fontId="45" fillId="88" borderId="26" xfId="0" applyFont="1" applyFill="1" applyBorder="1" applyAlignment="1">
      <alignment horizontal="left" vertical="center" wrapText="1"/>
    </xf>
    <xf numFmtId="0" fontId="45" fillId="88" borderId="27" xfId="0" applyFont="1" applyFill="1" applyBorder="1" applyAlignment="1">
      <alignment horizontal="left" vertical="center" wrapText="1"/>
    </xf>
    <xf numFmtId="0" fontId="39" fillId="0" borderId="0" xfId="0" applyFont="1" applyAlignment="1">
      <alignment horizontal="center" vertical="center"/>
    </xf>
    <xf numFmtId="168" fontId="42" fillId="87" borderId="33" xfId="0" applyNumberFormat="1" applyFont="1" applyFill="1" applyBorder="1" applyAlignment="1">
      <alignment horizontal="center" vertical="center" wrapText="1"/>
    </xf>
    <xf numFmtId="0" fontId="45" fillId="86" borderId="16" xfId="0" applyFont="1" applyFill="1" applyBorder="1" applyAlignment="1">
      <alignment horizontal="left" vertical="center" wrapText="1"/>
    </xf>
    <xf numFmtId="0" fontId="45" fillId="86" borderId="17" xfId="0" applyFont="1" applyFill="1" applyBorder="1" applyAlignment="1">
      <alignment horizontal="left" vertical="center" wrapText="1"/>
    </xf>
    <xf numFmtId="0" fontId="42" fillId="0" borderId="13" xfId="0" applyFont="1" applyBorder="1" applyAlignment="1">
      <alignment horizontal="left" vertical="center" textRotation="90" wrapText="1"/>
    </xf>
    <xf numFmtId="0" fontId="42" fillId="0" borderId="18" xfId="0" applyFont="1" applyBorder="1" applyAlignment="1">
      <alignment horizontal="left" vertical="center" textRotation="90" wrapText="1"/>
    </xf>
    <xf numFmtId="0" fontId="44" fillId="0" borderId="16" xfId="0" applyFont="1" applyBorder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41" fillId="86" borderId="16" xfId="0" applyFont="1" applyFill="1" applyBorder="1" applyAlignment="1">
      <alignment horizontal="left" vertical="center" wrapText="1"/>
    </xf>
    <xf numFmtId="0" fontId="41" fillId="86" borderId="0" xfId="0" applyFont="1" applyFill="1" applyAlignment="1">
      <alignment horizontal="left" vertical="center" wrapText="1"/>
    </xf>
    <xf numFmtId="0" fontId="41" fillId="0" borderId="16" xfId="0" applyFont="1" applyBorder="1" applyAlignment="1">
      <alignment horizontal="center" vertical="center" textRotation="90" wrapText="1"/>
    </xf>
    <xf numFmtId="0" fontId="41" fillId="0" borderId="18" xfId="0" applyFont="1" applyBorder="1" applyAlignment="1">
      <alignment horizontal="center" vertical="center" textRotation="90" wrapText="1"/>
    </xf>
    <xf numFmtId="0" fontId="38" fillId="87" borderId="33" xfId="0" applyFont="1" applyFill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textRotation="90" wrapText="1"/>
    </xf>
    <xf numFmtId="0" fontId="42" fillId="0" borderId="16" xfId="0" applyFont="1" applyBorder="1" applyAlignment="1">
      <alignment vertical="center" wrapText="1"/>
    </xf>
    <xf numFmtId="0" fontId="42" fillId="0" borderId="0" xfId="0" applyFont="1" applyAlignment="1">
      <alignment vertical="center" wrapText="1"/>
    </xf>
    <xf numFmtId="0" fontId="42" fillId="0" borderId="13" xfId="0" applyFont="1" applyBorder="1" applyAlignment="1">
      <alignment horizontal="center" vertical="center" textRotation="90" wrapText="1"/>
    </xf>
    <xf numFmtId="0" fontId="42" fillId="0" borderId="18" xfId="0" applyFont="1" applyBorder="1" applyAlignment="1">
      <alignment horizontal="center" vertical="center" textRotation="90" wrapText="1"/>
    </xf>
    <xf numFmtId="0" fontId="45" fillId="86" borderId="16" xfId="0" applyFont="1" applyFill="1" applyBorder="1" applyAlignment="1">
      <alignment vertical="center" wrapText="1"/>
    </xf>
    <xf numFmtId="0" fontId="45" fillId="86" borderId="0" xfId="0" applyFont="1" applyFill="1" applyAlignment="1">
      <alignment vertical="center" wrapText="1"/>
    </xf>
    <xf numFmtId="0" fontId="45" fillId="0" borderId="26" xfId="0" applyFont="1" applyBorder="1" applyAlignment="1">
      <alignment vertical="center" wrapText="1"/>
    </xf>
    <xf numFmtId="0" fontId="45" fillId="0" borderId="28" xfId="0" applyFont="1" applyBorder="1" applyAlignment="1">
      <alignment vertical="center" wrapText="1"/>
    </xf>
    <xf numFmtId="0" fontId="51" fillId="0" borderId="33" xfId="0" applyFont="1" applyBorder="1" applyAlignment="1">
      <alignment horizontal="left" wrapText="1"/>
    </xf>
    <xf numFmtId="0" fontId="41" fillId="0" borderId="0" xfId="0" applyFont="1" applyAlignment="1">
      <alignment wrapText="1"/>
    </xf>
    <xf numFmtId="0" fontId="44" fillId="0" borderId="0" xfId="0" applyFont="1" applyAlignment="1">
      <alignment horizontal="center" wrapText="1"/>
    </xf>
    <xf numFmtId="0" fontId="41" fillId="87" borderId="33" xfId="0" applyFont="1" applyFill="1" applyBorder="1" applyAlignment="1">
      <alignment horizontal="center" vertical="center" wrapText="1"/>
    </xf>
    <xf numFmtId="0" fontId="41" fillId="87" borderId="33" xfId="0" applyFont="1" applyFill="1" applyBorder="1" applyAlignment="1">
      <alignment horizontal="center" vertical="center" textRotation="90" wrapText="1"/>
    </xf>
    <xf numFmtId="0" fontId="44" fillId="87" borderId="33" xfId="0" applyFont="1" applyFill="1" applyBorder="1" applyAlignment="1">
      <alignment horizontal="center" vertical="center" textRotation="90" wrapText="1"/>
    </xf>
    <xf numFmtId="0" fontId="44" fillId="87" borderId="33" xfId="0" applyFont="1" applyFill="1" applyBorder="1" applyAlignment="1">
      <alignment horizontal="center" vertical="center" wrapText="1"/>
    </xf>
    <xf numFmtId="0" fontId="44" fillId="0" borderId="16" xfId="0" applyFont="1" applyBorder="1" applyAlignment="1">
      <alignment wrapText="1"/>
    </xf>
    <xf numFmtId="0" fontId="44" fillId="0" borderId="0" xfId="0" applyFont="1" applyAlignment="1">
      <alignment wrapText="1"/>
    </xf>
    <xf numFmtId="0" fontId="44" fillId="0" borderId="54" xfId="0" applyFont="1" applyBorder="1" applyAlignment="1">
      <alignment wrapText="1"/>
    </xf>
    <xf numFmtId="0" fontId="44" fillId="0" borderId="55" xfId="0" applyFont="1" applyBorder="1" applyAlignment="1">
      <alignment wrapText="1"/>
    </xf>
    <xf numFmtId="0" fontId="51" fillId="0" borderId="60" xfId="0" applyFont="1" applyBorder="1" applyAlignment="1">
      <alignment horizontal="center" wrapText="1"/>
    </xf>
    <xf numFmtId="0" fontId="51" fillId="0" borderId="61" xfId="0" applyFont="1" applyBorder="1" applyAlignment="1">
      <alignment horizontal="center" wrapText="1"/>
    </xf>
    <xf numFmtId="0" fontId="51" fillId="0" borderId="33" xfId="0" applyFont="1" applyBorder="1" applyAlignment="1">
      <alignment horizontal="center" wrapText="1"/>
    </xf>
    <xf numFmtId="0" fontId="44" fillId="88" borderId="26" xfId="0" applyFont="1" applyFill="1" applyBorder="1" applyAlignment="1">
      <alignment vertical="center"/>
    </xf>
    <xf numFmtId="0" fontId="44" fillId="88" borderId="28" xfId="0" applyFont="1" applyFill="1" applyBorder="1" applyAlignment="1">
      <alignment vertical="center"/>
    </xf>
    <xf numFmtId="0" fontId="44" fillId="86" borderId="16" xfId="0" applyFont="1" applyFill="1" applyBorder="1" applyAlignment="1">
      <alignment horizontal="left" vertical="center"/>
    </xf>
    <xf numFmtId="0" fontId="44" fillId="86" borderId="0" xfId="0" applyFont="1" applyFill="1" applyAlignment="1">
      <alignment horizontal="left" vertical="center"/>
    </xf>
    <xf numFmtId="0" fontId="44" fillId="86" borderId="16" xfId="0" applyFont="1" applyFill="1" applyBorder="1" applyAlignment="1">
      <alignment vertical="center"/>
    </xf>
    <xf numFmtId="0" fontId="44" fillId="86" borderId="0" xfId="0" applyFont="1" applyFill="1" applyAlignment="1">
      <alignment vertical="center"/>
    </xf>
    <xf numFmtId="0" fontId="41" fillId="87" borderId="14" xfId="0" applyFont="1" applyFill="1" applyBorder="1" applyAlignment="1">
      <alignment horizontal="center" vertical="center" wrapText="1"/>
    </xf>
    <xf numFmtId="0" fontId="41" fillId="87" borderId="0" xfId="0" applyFont="1" applyFill="1" applyAlignment="1">
      <alignment horizontal="center" vertical="center" wrapText="1"/>
    </xf>
    <xf numFmtId="0" fontId="41" fillId="87" borderId="13" xfId="0" applyFont="1" applyFill="1" applyBorder="1" applyAlignment="1">
      <alignment horizontal="center" vertical="center"/>
    </xf>
    <xf numFmtId="0" fontId="41" fillId="87" borderId="16" xfId="0" applyFont="1" applyFill="1" applyBorder="1" applyAlignment="1">
      <alignment horizontal="center" vertical="center"/>
    </xf>
    <xf numFmtId="0" fontId="41" fillId="87" borderId="14" xfId="0" applyFont="1" applyFill="1" applyBorder="1" applyAlignment="1">
      <alignment horizontal="center" vertical="center"/>
    </xf>
    <xf numFmtId="0" fontId="41" fillId="0" borderId="18" xfId="0" applyFont="1" applyBorder="1" applyAlignment="1">
      <alignment vertical="center"/>
    </xf>
    <xf numFmtId="0" fontId="41" fillId="0" borderId="19" xfId="0" applyFont="1" applyBorder="1" applyAlignment="1">
      <alignment vertical="center"/>
    </xf>
    <xf numFmtId="0" fontId="41" fillId="87" borderId="15" xfId="0" applyFont="1" applyFill="1" applyBorder="1" applyAlignment="1">
      <alignment horizontal="center" vertical="center"/>
    </xf>
    <xf numFmtId="0" fontId="44" fillId="0" borderId="26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1" fillId="87" borderId="13" xfId="0" applyFont="1" applyFill="1" applyBorder="1" applyAlignment="1">
      <alignment horizontal="center" vertical="center" wrapText="1"/>
    </xf>
    <xf numFmtId="0" fontId="41" fillId="87" borderId="31" xfId="0" applyFont="1" applyFill="1" applyBorder="1" applyAlignment="1">
      <alignment horizontal="center" vertical="center" wrapText="1"/>
    </xf>
    <xf numFmtId="0" fontId="41" fillId="87" borderId="15" xfId="0" applyFont="1" applyFill="1" applyBorder="1" applyAlignment="1">
      <alignment horizontal="center" vertical="center" wrapText="1"/>
    </xf>
    <xf numFmtId="0" fontId="41" fillId="87" borderId="16" xfId="0" applyFont="1" applyFill="1" applyBorder="1" applyAlignment="1">
      <alignment horizontal="center" vertical="center" wrapText="1"/>
    </xf>
    <xf numFmtId="0" fontId="44" fillId="86" borderId="16" xfId="0" applyFont="1" applyFill="1" applyBorder="1" applyAlignment="1">
      <alignment horizontal="left" vertical="center" wrapText="1"/>
    </xf>
    <xf numFmtId="0" fontId="44" fillId="86" borderId="0" xfId="0" applyFont="1" applyFill="1" applyAlignment="1">
      <alignment horizontal="left" vertical="center" wrapText="1"/>
    </xf>
    <xf numFmtId="0" fontId="41" fillId="0" borderId="13" xfId="0" applyFont="1" applyBorder="1" applyAlignment="1">
      <alignment horizontal="left" vertical="center" textRotation="90" wrapText="1"/>
    </xf>
    <xf numFmtId="0" fontId="41" fillId="0" borderId="18" xfId="0" applyFont="1" applyBorder="1" applyAlignment="1">
      <alignment horizontal="left" vertical="center" textRotation="90" wrapText="1"/>
    </xf>
    <xf numFmtId="0" fontId="41" fillId="0" borderId="16" xfId="0" applyFont="1" applyBorder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45" fillId="0" borderId="26" xfId="0" applyFont="1" applyBorder="1" applyAlignment="1">
      <alignment vertical="center"/>
    </xf>
    <xf numFmtId="0" fontId="45" fillId="0" borderId="28" xfId="0" applyFont="1" applyBorder="1" applyAlignment="1">
      <alignment vertical="center"/>
    </xf>
    <xf numFmtId="0" fontId="44" fillId="87" borderId="14" xfId="0" applyFont="1" applyFill="1" applyBorder="1" applyAlignment="1">
      <alignment horizontal="center" vertical="center" wrapText="1"/>
    </xf>
    <xf numFmtId="0" fontId="44" fillId="87" borderId="15" xfId="0" applyFont="1" applyFill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 textRotation="90"/>
    </xf>
    <xf numFmtId="0" fontId="46" fillId="0" borderId="22" xfId="0" applyFont="1" applyBorder="1" applyAlignment="1">
      <alignment horizontal="center" vertical="center" textRotation="90"/>
    </xf>
    <xf numFmtId="0" fontId="43" fillId="87" borderId="14" xfId="0" applyFont="1" applyFill="1" applyBorder="1" applyAlignment="1">
      <alignment horizontal="center" vertical="center" wrapText="1"/>
    </xf>
    <xf numFmtId="0" fontId="42" fillId="87" borderId="14" xfId="0" applyFont="1" applyFill="1" applyBorder="1" applyAlignment="1">
      <alignment horizontal="center" vertical="center"/>
    </xf>
    <xf numFmtId="0" fontId="42" fillId="87" borderId="0" xfId="0" applyFont="1" applyFill="1" applyAlignment="1">
      <alignment horizontal="center" vertical="center"/>
    </xf>
    <xf numFmtId="0" fontId="42" fillId="87" borderId="31" xfId="0" applyFont="1" applyFill="1" applyBorder="1" applyAlignment="1">
      <alignment horizontal="center" vertical="center" wrapText="1"/>
    </xf>
    <xf numFmtId="0" fontId="42" fillId="87" borderId="32" xfId="0" applyFont="1" applyFill="1" applyBorder="1" applyAlignment="1">
      <alignment horizontal="center" vertical="center" wrapText="1"/>
    </xf>
    <xf numFmtId="0" fontId="42" fillId="87" borderId="24" xfId="0" applyFont="1" applyFill="1" applyBorder="1" applyAlignment="1">
      <alignment horizontal="center" vertical="center"/>
    </xf>
    <xf numFmtId="0" fontId="42" fillId="87" borderId="25" xfId="0" applyFont="1" applyFill="1" applyBorder="1" applyAlignment="1">
      <alignment horizontal="center" vertical="center"/>
    </xf>
    <xf numFmtId="0" fontId="42" fillId="87" borderId="13" xfId="0" applyFont="1" applyFill="1" applyBorder="1" applyAlignment="1">
      <alignment horizontal="center" vertical="center"/>
    </xf>
    <xf numFmtId="0" fontId="42" fillId="87" borderId="31" xfId="0" applyFont="1" applyFill="1" applyBorder="1" applyAlignment="1">
      <alignment horizontal="center" vertical="center"/>
    </xf>
    <xf numFmtId="0" fontId="42" fillId="87" borderId="16" xfId="0" applyFont="1" applyFill="1" applyBorder="1" applyAlignment="1">
      <alignment horizontal="center" vertical="center"/>
    </xf>
    <xf numFmtId="0" fontId="42" fillId="87" borderId="14" xfId="0" applyFont="1" applyFill="1" applyBorder="1" applyAlignment="1">
      <alignment horizontal="center" vertical="center" wrapText="1"/>
    </xf>
    <xf numFmtId="0" fontId="42" fillId="87" borderId="0" xfId="0" applyFont="1" applyFill="1" applyAlignment="1">
      <alignment horizontal="center" vertical="center" wrapText="1"/>
    </xf>
    <xf numFmtId="0" fontId="42" fillId="87" borderId="17" xfId="0" applyFont="1" applyFill="1" applyBorder="1" applyAlignment="1">
      <alignment horizontal="center" vertical="center" wrapText="1"/>
    </xf>
    <xf numFmtId="0" fontId="46" fillId="0" borderId="29" xfId="0" applyFont="1" applyBorder="1" applyAlignment="1">
      <alignment horizontal="center" vertical="center" textRotation="90"/>
    </xf>
    <xf numFmtId="0" fontId="42" fillId="87" borderId="24" xfId="0" applyFont="1" applyFill="1" applyBorder="1" applyAlignment="1">
      <alignment horizontal="center" vertical="center" wrapText="1"/>
    </xf>
    <xf numFmtId="0" fontId="45" fillId="88" borderId="26" xfId="0" applyFont="1" applyFill="1" applyBorder="1" applyAlignment="1">
      <alignment vertical="center"/>
    </xf>
    <xf numFmtId="0" fontId="45" fillId="88" borderId="28" xfId="0" applyFont="1" applyFill="1" applyBorder="1" applyAlignment="1">
      <alignment vertical="center"/>
    </xf>
    <xf numFmtId="0" fontId="42" fillId="87" borderId="15" xfId="0" applyFont="1" applyFill="1" applyBorder="1" applyAlignment="1">
      <alignment horizontal="center" vertical="center" wrapText="1"/>
    </xf>
    <xf numFmtId="0" fontId="42" fillId="87" borderId="13" xfId="0" applyFont="1" applyFill="1" applyBorder="1" applyAlignment="1">
      <alignment horizontal="center" vertical="center" wrapText="1"/>
    </xf>
    <xf numFmtId="0" fontId="42" fillId="87" borderId="16" xfId="0" applyFont="1" applyFill="1" applyBorder="1" applyAlignment="1">
      <alignment horizontal="center" vertical="center" wrapText="1"/>
    </xf>
    <xf numFmtId="0" fontId="42" fillId="87" borderId="13" xfId="0" applyFont="1" applyFill="1" applyBorder="1" applyAlignment="1">
      <alignment horizontal="center" vertical="center" textRotation="90" wrapText="1"/>
    </xf>
    <xf numFmtId="0" fontId="42" fillId="87" borderId="16" xfId="0" applyFont="1" applyFill="1" applyBorder="1" applyAlignment="1">
      <alignment horizontal="center" vertical="center" textRotation="90" wrapText="1"/>
    </xf>
    <xf numFmtId="0" fontId="42" fillId="87" borderId="15" xfId="0" applyFont="1" applyFill="1" applyBorder="1" applyAlignment="1">
      <alignment horizontal="center" vertical="center" textRotation="90" wrapText="1"/>
    </xf>
    <xf numFmtId="0" fontId="42" fillId="87" borderId="17" xfId="0" applyFont="1" applyFill="1" applyBorder="1" applyAlignment="1">
      <alignment horizontal="center" vertical="center" textRotation="90" wrapText="1"/>
    </xf>
    <xf numFmtId="0" fontId="45" fillId="88" borderId="26" xfId="0" applyFont="1" applyFill="1" applyBorder="1"/>
    <xf numFmtId="0" fontId="45" fillId="0" borderId="26" xfId="0" applyFont="1" applyBorder="1"/>
    <xf numFmtId="0" fontId="45" fillId="0" borderId="28" xfId="0" applyFont="1" applyBorder="1"/>
    <xf numFmtId="0" fontId="42" fillId="87" borderId="14" xfId="0" applyFont="1" applyFill="1" applyBorder="1" applyAlignment="1">
      <alignment horizontal="center" vertical="center" textRotation="90" wrapText="1"/>
    </xf>
    <xf numFmtId="0" fontId="42" fillId="87" borderId="0" xfId="0" applyFont="1" applyFill="1" applyAlignment="1">
      <alignment horizontal="center" vertical="center" textRotation="90" wrapText="1"/>
    </xf>
    <xf numFmtId="0" fontId="44" fillId="0" borderId="0" xfId="0" applyFont="1" applyAlignment="1">
      <alignment horizontal="center" vertical="center"/>
    </xf>
    <xf numFmtId="0" fontId="45" fillId="0" borderId="26" xfId="0" applyFont="1" applyBorder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0" fillId="0" borderId="0" xfId="0" applyFont="1" applyAlignment="1">
      <alignment horizontal="center"/>
    </xf>
    <xf numFmtId="0" fontId="42" fillId="87" borderId="23" xfId="0" applyFont="1" applyFill="1" applyBorder="1" applyAlignment="1">
      <alignment horizontal="center" vertical="center" wrapText="1"/>
    </xf>
    <xf numFmtId="0" fontId="45" fillId="0" borderId="26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center" vertical="center" wrapText="1"/>
    </xf>
  </cellXfs>
  <cellStyles count="4590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3" xfId="4" xr:uid="{00000000-0005-0000-0000-000003000000}"/>
    <cellStyle name="20% - Accent1 3 2" xfId="5" xr:uid="{00000000-0005-0000-0000-000004000000}"/>
    <cellStyle name="20% - Accent1 3 3" xfId="6" xr:uid="{00000000-0005-0000-0000-000005000000}"/>
    <cellStyle name="20% - Accent1 4" xfId="7" xr:uid="{00000000-0005-0000-0000-000006000000}"/>
    <cellStyle name="20% - Accent1 4 2" xfId="8" xr:uid="{00000000-0005-0000-0000-000007000000}"/>
    <cellStyle name="20% - Accent1 5" xfId="9" xr:uid="{00000000-0005-0000-0000-000008000000}"/>
    <cellStyle name="20% - Accent1 6" xfId="10" xr:uid="{00000000-0005-0000-0000-000009000000}"/>
    <cellStyle name="20% - Accent1 7" xfId="11" xr:uid="{00000000-0005-0000-0000-00000A000000}"/>
    <cellStyle name="20% - Accent2 2" xfId="12" xr:uid="{00000000-0005-0000-0000-00000B000000}"/>
    <cellStyle name="20% - Accent2 2 2" xfId="13" xr:uid="{00000000-0005-0000-0000-00000C000000}"/>
    <cellStyle name="20% - Accent2 2 3" xfId="14" xr:uid="{00000000-0005-0000-0000-00000D000000}"/>
    <cellStyle name="20% - Accent2 3" xfId="15" xr:uid="{00000000-0005-0000-0000-00000E000000}"/>
    <cellStyle name="20% - Accent2 3 2" xfId="16" xr:uid="{00000000-0005-0000-0000-00000F000000}"/>
    <cellStyle name="20% - Accent2 3 3" xfId="17" xr:uid="{00000000-0005-0000-0000-000010000000}"/>
    <cellStyle name="20% - Accent2 4" xfId="18" xr:uid="{00000000-0005-0000-0000-000011000000}"/>
    <cellStyle name="20% - Accent2 4 2" xfId="19" xr:uid="{00000000-0005-0000-0000-000012000000}"/>
    <cellStyle name="20% - Accent2 5" xfId="20" xr:uid="{00000000-0005-0000-0000-000013000000}"/>
    <cellStyle name="20% - Accent2 6" xfId="21" xr:uid="{00000000-0005-0000-0000-000014000000}"/>
    <cellStyle name="20% - Accent2 7" xfId="22" xr:uid="{00000000-0005-0000-0000-000015000000}"/>
    <cellStyle name="20% - Accent3 2" xfId="23" xr:uid="{00000000-0005-0000-0000-000016000000}"/>
    <cellStyle name="20% - Accent3 2 2" xfId="24" xr:uid="{00000000-0005-0000-0000-000017000000}"/>
    <cellStyle name="20% - Accent3 2 3" xfId="25" xr:uid="{00000000-0005-0000-0000-000018000000}"/>
    <cellStyle name="20% - Accent3 3" xfId="26" xr:uid="{00000000-0005-0000-0000-000019000000}"/>
    <cellStyle name="20% - Accent3 3 2" xfId="27" xr:uid="{00000000-0005-0000-0000-00001A000000}"/>
    <cellStyle name="20% - Accent3 3 3" xfId="28" xr:uid="{00000000-0005-0000-0000-00001B000000}"/>
    <cellStyle name="20% - Accent3 4" xfId="29" xr:uid="{00000000-0005-0000-0000-00001C000000}"/>
    <cellStyle name="20% - Accent3 4 2" xfId="30" xr:uid="{00000000-0005-0000-0000-00001D000000}"/>
    <cellStyle name="20% - Accent3 5" xfId="31" xr:uid="{00000000-0005-0000-0000-00001E000000}"/>
    <cellStyle name="20% - Accent3 6" xfId="32" xr:uid="{00000000-0005-0000-0000-00001F000000}"/>
    <cellStyle name="20% - Accent3 7" xfId="33" xr:uid="{00000000-0005-0000-0000-000020000000}"/>
    <cellStyle name="20% - Accent4 2" xfId="34" xr:uid="{00000000-0005-0000-0000-000021000000}"/>
    <cellStyle name="20% - Accent4 2 2" xfId="35" xr:uid="{00000000-0005-0000-0000-000022000000}"/>
    <cellStyle name="20% - Accent4 2 3" xfId="36" xr:uid="{00000000-0005-0000-0000-000023000000}"/>
    <cellStyle name="20% - Accent4 3" xfId="37" xr:uid="{00000000-0005-0000-0000-000024000000}"/>
    <cellStyle name="20% - Accent4 3 2" xfId="38" xr:uid="{00000000-0005-0000-0000-000025000000}"/>
    <cellStyle name="20% - Accent4 3 3" xfId="39" xr:uid="{00000000-0005-0000-0000-000026000000}"/>
    <cellStyle name="20% - Accent4 4" xfId="40" xr:uid="{00000000-0005-0000-0000-000027000000}"/>
    <cellStyle name="20% - Accent4 4 2" xfId="41" xr:uid="{00000000-0005-0000-0000-000028000000}"/>
    <cellStyle name="20% - Accent4 5" xfId="42" xr:uid="{00000000-0005-0000-0000-000029000000}"/>
    <cellStyle name="20% - Accent4 6" xfId="43" xr:uid="{00000000-0005-0000-0000-00002A000000}"/>
    <cellStyle name="20% - Accent4 7" xfId="44" xr:uid="{00000000-0005-0000-0000-00002B000000}"/>
    <cellStyle name="20% - Accent5 2" xfId="45" xr:uid="{00000000-0005-0000-0000-00002C000000}"/>
    <cellStyle name="20% - Accent5 2 2" xfId="46" xr:uid="{00000000-0005-0000-0000-00002D000000}"/>
    <cellStyle name="20% - Accent5 2 3" xfId="47" xr:uid="{00000000-0005-0000-0000-00002E000000}"/>
    <cellStyle name="20% - Accent5 3" xfId="48" xr:uid="{00000000-0005-0000-0000-00002F000000}"/>
    <cellStyle name="20% - Accent5 3 2" xfId="49" xr:uid="{00000000-0005-0000-0000-000030000000}"/>
    <cellStyle name="20% - Accent5 3 3" xfId="50" xr:uid="{00000000-0005-0000-0000-000031000000}"/>
    <cellStyle name="20% - Accent5 4" xfId="51" xr:uid="{00000000-0005-0000-0000-000032000000}"/>
    <cellStyle name="20% - Accent5 4 2" xfId="52" xr:uid="{00000000-0005-0000-0000-000033000000}"/>
    <cellStyle name="20% - Accent5 5" xfId="53" xr:uid="{00000000-0005-0000-0000-000034000000}"/>
    <cellStyle name="20% - Accent5 6" xfId="54" xr:uid="{00000000-0005-0000-0000-000035000000}"/>
    <cellStyle name="20% - Accent5 7" xfId="55" xr:uid="{00000000-0005-0000-0000-000036000000}"/>
    <cellStyle name="20% - Accent6 2" xfId="56" xr:uid="{00000000-0005-0000-0000-000037000000}"/>
    <cellStyle name="20% - Accent6 2 2" xfId="57" xr:uid="{00000000-0005-0000-0000-000038000000}"/>
    <cellStyle name="20% - Accent6 2 3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20% - Accent6 3 3" xfId="61" xr:uid="{00000000-0005-0000-0000-00003C000000}"/>
    <cellStyle name="20% - Accent6 4" xfId="62" xr:uid="{00000000-0005-0000-0000-00003D000000}"/>
    <cellStyle name="20% - Accent6 4 2" xfId="63" xr:uid="{00000000-0005-0000-0000-00003E000000}"/>
    <cellStyle name="20% - Accent6 5" xfId="64" xr:uid="{00000000-0005-0000-0000-00003F000000}"/>
    <cellStyle name="20% - Accent6 6" xfId="65" xr:uid="{00000000-0005-0000-0000-000040000000}"/>
    <cellStyle name="20% - Accent6 7" xfId="66" xr:uid="{00000000-0005-0000-0000-000041000000}"/>
    <cellStyle name="40% - Accent1 2" xfId="67" xr:uid="{00000000-0005-0000-0000-000042000000}"/>
    <cellStyle name="40% - Accent1 2 2" xfId="68" xr:uid="{00000000-0005-0000-0000-000043000000}"/>
    <cellStyle name="40% - Accent1 2 3" xfId="69" xr:uid="{00000000-0005-0000-0000-000044000000}"/>
    <cellStyle name="40% - Accent1 3" xfId="70" xr:uid="{00000000-0005-0000-0000-000045000000}"/>
    <cellStyle name="40% - Accent1 3 2" xfId="71" xr:uid="{00000000-0005-0000-0000-000046000000}"/>
    <cellStyle name="40% - Accent1 3 3" xfId="72" xr:uid="{00000000-0005-0000-0000-000047000000}"/>
    <cellStyle name="40% - Accent1 4" xfId="73" xr:uid="{00000000-0005-0000-0000-000048000000}"/>
    <cellStyle name="40% - Accent1 4 2" xfId="74" xr:uid="{00000000-0005-0000-0000-000049000000}"/>
    <cellStyle name="40% - Accent1 5" xfId="75" xr:uid="{00000000-0005-0000-0000-00004A000000}"/>
    <cellStyle name="40% - Accent1 6" xfId="76" xr:uid="{00000000-0005-0000-0000-00004B000000}"/>
    <cellStyle name="40% - Accent1 7" xfId="77" xr:uid="{00000000-0005-0000-0000-00004C000000}"/>
    <cellStyle name="40% - Accent2 2" xfId="78" xr:uid="{00000000-0005-0000-0000-00004D000000}"/>
    <cellStyle name="40% - Accent2 2 2" xfId="79" xr:uid="{00000000-0005-0000-0000-00004E000000}"/>
    <cellStyle name="40% - Accent2 2 3" xfId="80" xr:uid="{00000000-0005-0000-0000-00004F000000}"/>
    <cellStyle name="40% - Accent2 3" xfId="81" xr:uid="{00000000-0005-0000-0000-000050000000}"/>
    <cellStyle name="40% - Accent2 3 2" xfId="82" xr:uid="{00000000-0005-0000-0000-000051000000}"/>
    <cellStyle name="40% - Accent2 3 3" xfId="83" xr:uid="{00000000-0005-0000-0000-000052000000}"/>
    <cellStyle name="40% - Accent2 4" xfId="84" xr:uid="{00000000-0005-0000-0000-000053000000}"/>
    <cellStyle name="40% - Accent2 4 2" xfId="85" xr:uid="{00000000-0005-0000-0000-000054000000}"/>
    <cellStyle name="40% - Accent2 5" xfId="86" xr:uid="{00000000-0005-0000-0000-000055000000}"/>
    <cellStyle name="40% - Accent2 6" xfId="87" xr:uid="{00000000-0005-0000-0000-000056000000}"/>
    <cellStyle name="40% - Accent2 7" xfId="88" xr:uid="{00000000-0005-0000-0000-000057000000}"/>
    <cellStyle name="40% - Accent3 2" xfId="89" xr:uid="{00000000-0005-0000-0000-000058000000}"/>
    <cellStyle name="40% - Accent3 2 2" xfId="90" xr:uid="{00000000-0005-0000-0000-000059000000}"/>
    <cellStyle name="40% - Accent3 2 3" xfId="91" xr:uid="{00000000-0005-0000-0000-00005A000000}"/>
    <cellStyle name="40% - Accent3 3" xfId="92" xr:uid="{00000000-0005-0000-0000-00005B000000}"/>
    <cellStyle name="40% - Accent3 3 2" xfId="93" xr:uid="{00000000-0005-0000-0000-00005C000000}"/>
    <cellStyle name="40% - Accent3 3 3" xfId="94" xr:uid="{00000000-0005-0000-0000-00005D000000}"/>
    <cellStyle name="40% - Accent3 4" xfId="95" xr:uid="{00000000-0005-0000-0000-00005E000000}"/>
    <cellStyle name="40% - Accent3 4 2" xfId="96" xr:uid="{00000000-0005-0000-0000-00005F000000}"/>
    <cellStyle name="40% - Accent3 5" xfId="97" xr:uid="{00000000-0005-0000-0000-000060000000}"/>
    <cellStyle name="40% - Accent3 6" xfId="98" xr:uid="{00000000-0005-0000-0000-000061000000}"/>
    <cellStyle name="40% - Accent3 7" xfId="99" xr:uid="{00000000-0005-0000-0000-000062000000}"/>
    <cellStyle name="40% - Accent4 2" xfId="100" xr:uid="{00000000-0005-0000-0000-000063000000}"/>
    <cellStyle name="40% - Accent4 2 2" xfId="101" xr:uid="{00000000-0005-0000-0000-000064000000}"/>
    <cellStyle name="40% - Accent4 2 3" xfId="102" xr:uid="{00000000-0005-0000-0000-000065000000}"/>
    <cellStyle name="40% - Accent4 3" xfId="103" xr:uid="{00000000-0005-0000-0000-000066000000}"/>
    <cellStyle name="40% - Accent4 3 2" xfId="104" xr:uid="{00000000-0005-0000-0000-000067000000}"/>
    <cellStyle name="40% - Accent4 3 3" xfId="105" xr:uid="{00000000-0005-0000-0000-000068000000}"/>
    <cellStyle name="40% - Accent4 4" xfId="106" xr:uid="{00000000-0005-0000-0000-000069000000}"/>
    <cellStyle name="40% - Accent4 4 2" xfId="107" xr:uid="{00000000-0005-0000-0000-00006A000000}"/>
    <cellStyle name="40% - Accent4 5" xfId="108" xr:uid="{00000000-0005-0000-0000-00006B000000}"/>
    <cellStyle name="40% - Accent4 6" xfId="109" xr:uid="{00000000-0005-0000-0000-00006C000000}"/>
    <cellStyle name="40% - Accent4 7" xfId="110" xr:uid="{00000000-0005-0000-0000-00006D000000}"/>
    <cellStyle name="40% - Accent5 2" xfId="111" xr:uid="{00000000-0005-0000-0000-00006E000000}"/>
    <cellStyle name="40% - Accent5 2 2" xfId="112" xr:uid="{00000000-0005-0000-0000-00006F000000}"/>
    <cellStyle name="40% - Accent5 2 3" xfId="113" xr:uid="{00000000-0005-0000-0000-000070000000}"/>
    <cellStyle name="40% - Accent5 3" xfId="114" xr:uid="{00000000-0005-0000-0000-000071000000}"/>
    <cellStyle name="40% - Accent5 3 2" xfId="115" xr:uid="{00000000-0005-0000-0000-000072000000}"/>
    <cellStyle name="40% - Accent5 3 3" xfId="116" xr:uid="{00000000-0005-0000-0000-000073000000}"/>
    <cellStyle name="40% - Accent5 4" xfId="117" xr:uid="{00000000-0005-0000-0000-000074000000}"/>
    <cellStyle name="40% - Accent5 4 2" xfId="118" xr:uid="{00000000-0005-0000-0000-000075000000}"/>
    <cellStyle name="40% - Accent5 5" xfId="119" xr:uid="{00000000-0005-0000-0000-000076000000}"/>
    <cellStyle name="40% - Accent5 6" xfId="120" xr:uid="{00000000-0005-0000-0000-000077000000}"/>
    <cellStyle name="40% - Accent5 7" xfId="121" xr:uid="{00000000-0005-0000-0000-000078000000}"/>
    <cellStyle name="40% - Accent6 2" xfId="122" xr:uid="{00000000-0005-0000-0000-000079000000}"/>
    <cellStyle name="40% - Accent6 2 2" xfId="123" xr:uid="{00000000-0005-0000-0000-00007A000000}"/>
    <cellStyle name="40% - Accent6 2 3" xfId="124" xr:uid="{00000000-0005-0000-0000-00007B000000}"/>
    <cellStyle name="40% - Accent6 3" xfId="125" xr:uid="{00000000-0005-0000-0000-00007C000000}"/>
    <cellStyle name="40% - Accent6 3 2" xfId="126" xr:uid="{00000000-0005-0000-0000-00007D000000}"/>
    <cellStyle name="40% - Accent6 3 3" xfId="127" xr:uid="{00000000-0005-0000-0000-00007E000000}"/>
    <cellStyle name="40% - Accent6 4" xfId="128" xr:uid="{00000000-0005-0000-0000-00007F000000}"/>
    <cellStyle name="40% - Accent6 4 2" xfId="129" xr:uid="{00000000-0005-0000-0000-000080000000}"/>
    <cellStyle name="40% - Accent6 5" xfId="130" xr:uid="{00000000-0005-0000-0000-000081000000}"/>
    <cellStyle name="40% - Accent6 6" xfId="131" xr:uid="{00000000-0005-0000-0000-000082000000}"/>
    <cellStyle name="40% - Accent6 7" xfId="132" xr:uid="{00000000-0005-0000-0000-000083000000}"/>
    <cellStyle name="60% - Accent1 2" xfId="133" xr:uid="{00000000-0005-0000-0000-000084000000}"/>
    <cellStyle name="60% - Accent1 2 2" xfId="134" xr:uid="{00000000-0005-0000-0000-000085000000}"/>
    <cellStyle name="60% - Accent1 2 3" xfId="135" xr:uid="{00000000-0005-0000-0000-000086000000}"/>
    <cellStyle name="60% - Accent1 3" xfId="136" xr:uid="{00000000-0005-0000-0000-000087000000}"/>
    <cellStyle name="60% - Accent1 3 2" xfId="137" xr:uid="{00000000-0005-0000-0000-000088000000}"/>
    <cellStyle name="60% - Accent1 3 3" xfId="138" xr:uid="{00000000-0005-0000-0000-000089000000}"/>
    <cellStyle name="60% - Accent1 4" xfId="139" xr:uid="{00000000-0005-0000-0000-00008A000000}"/>
    <cellStyle name="60% - Accent1 4 2" xfId="140" xr:uid="{00000000-0005-0000-0000-00008B000000}"/>
    <cellStyle name="60% - Accent1 5" xfId="141" xr:uid="{00000000-0005-0000-0000-00008C000000}"/>
    <cellStyle name="60% - Accent1 6" xfId="142" xr:uid="{00000000-0005-0000-0000-00008D000000}"/>
    <cellStyle name="60% - Accent1 7" xfId="143" xr:uid="{00000000-0005-0000-0000-00008E000000}"/>
    <cellStyle name="60% - Accent2 2" xfId="144" xr:uid="{00000000-0005-0000-0000-00008F000000}"/>
    <cellStyle name="60% - Accent2 2 2" xfId="145" xr:uid="{00000000-0005-0000-0000-000090000000}"/>
    <cellStyle name="60% - Accent2 2 3" xfId="146" xr:uid="{00000000-0005-0000-0000-000091000000}"/>
    <cellStyle name="60% - Accent2 3" xfId="147" xr:uid="{00000000-0005-0000-0000-000092000000}"/>
    <cellStyle name="60% - Accent2 3 2" xfId="148" xr:uid="{00000000-0005-0000-0000-000093000000}"/>
    <cellStyle name="60% - Accent2 3 3" xfId="149" xr:uid="{00000000-0005-0000-0000-000094000000}"/>
    <cellStyle name="60% - Accent2 4" xfId="150" xr:uid="{00000000-0005-0000-0000-000095000000}"/>
    <cellStyle name="60% - Accent2 4 2" xfId="151" xr:uid="{00000000-0005-0000-0000-000096000000}"/>
    <cellStyle name="60% - Accent2 5" xfId="152" xr:uid="{00000000-0005-0000-0000-000097000000}"/>
    <cellStyle name="60% - Accent2 6" xfId="153" xr:uid="{00000000-0005-0000-0000-000098000000}"/>
    <cellStyle name="60% - Accent2 7" xfId="154" xr:uid="{00000000-0005-0000-0000-000099000000}"/>
    <cellStyle name="60% - Accent3 2" xfId="155" xr:uid="{00000000-0005-0000-0000-00009A000000}"/>
    <cellStyle name="60% - Accent3 2 2" xfId="156" xr:uid="{00000000-0005-0000-0000-00009B000000}"/>
    <cellStyle name="60% - Accent3 2 3" xfId="157" xr:uid="{00000000-0005-0000-0000-00009C000000}"/>
    <cellStyle name="60% - Accent3 3" xfId="158" xr:uid="{00000000-0005-0000-0000-00009D000000}"/>
    <cellStyle name="60% - Accent3 3 2" xfId="159" xr:uid="{00000000-0005-0000-0000-00009E000000}"/>
    <cellStyle name="60% - Accent3 3 3" xfId="160" xr:uid="{00000000-0005-0000-0000-00009F000000}"/>
    <cellStyle name="60% - Accent3 4" xfId="161" xr:uid="{00000000-0005-0000-0000-0000A0000000}"/>
    <cellStyle name="60% - Accent3 4 2" xfId="162" xr:uid="{00000000-0005-0000-0000-0000A1000000}"/>
    <cellStyle name="60% - Accent3 5" xfId="163" xr:uid="{00000000-0005-0000-0000-0000A2000000}"/>
    <cellStyle name="60% - Accent3 6" xfId="164" xr:uid="{00000000-0005-0000-0000-0000A3000000}"/>
    <cellStyle name="60% - Accent3 7" xfId="165" xr:uid="{00000000-0005-0000-0000-0000A4000000}"/>
    <cellStyle name="60% - Accent4 2" xfId="166" xr:uid="{00000000-0005-0000-0000-0000A5000000}"/>
    <cellStyle name="60% - Accent4 2 2" xfId="167" xr:uid="{00000000-0005-0000-0000-0000A6000000}"/>
    <cellStyle name="60% - Accent4 2 3" xfId="168" xr:uid="{00000000-0005-0000-0000-0000A7000000}"/>
    <cellStyle name="60% - Accent4 3" xfId="169" xr:uid="{00000000-0005-0000-0000-0000A8000000}"/>
    <cellStyle name="60% - Accent4 3 2" xfId="170" xr:uid="{00000000-0005-0000-0000-0000A9000000}"/>
    <cellStyle name="60% - Accent4 3 3" xfId="171" xr:uid="{00000000-0005-0000-0000-0000AA000000}"/>
    <cellStyle name="60% - Accent4 4" xfId="172" xr:uid="{00000000-0005-0000-0000-0000AB000000}"/>
    <cellStyle name="60% - Accent4 4 2" xfId="173" xr:uid="{00000000-0005-0000-0000-0000AC000000}"/>
    <cellStyle name="60% - Accent4 5" xfId="174" xr:uid="{00000000-0005-0000-0000-0000AD000000}"/>
    <cellStyle name="60% - Accent4 6" xfId="175" xr:uid="{00000000-0005-0000-0000-0000AE000000}"/>
    <cellStyle name="60% - Accent4 7" xfId="176" xr:uid="{00000000-0005-0000-0000-0000AF000000}"/>
    <cellStyle name="60% - Accent5 2" xfId="177" xr:uid="{00000000-0005-0000-0000-0000B0000000}"/>
    <cellStyle name="60% - Accent5 2 2" xfId="178" xr:uid="{00000000-0005-0000-0000-0000B1000000}"/>
    <cellStyle name="60% - Accent5 2 3" xfId="179" xr:uid="{00000000-0005-0000-0000-0000B2000000}"/>
    <cellStyle name="60% - Accent5 3" xfId="180" xr:uid="{00000000-0005-0000-0000-0000B3000000}"/>
    <cellStyle name="60% - Accent5 3 2" xfId="181" xr:uid="{00000000-0005-0000-0000-0000B4000000}"/>
    <cellStyle name="60% - Accent5 3 3" xfId="182" xr:uid="{00000000-0005-0000-0000-0000B5000000}"/>
    <cellStyle name="60% - Accent5 4" xfId="183" xr:uid="{00000000-0005-0000-0000-0000B6000000}"/>
    <cellStyle name="60% - Accent5 4 2" xfId="184" xr:uid="{00000000-0005-0000-0000-0000B7000000}"/>
    <cellStyle name="60% - Accent5 5" xfId="185" xr:uid="{00000000-0005-0000-0000-0000B8000000}"/>
    <cellStyle name="60% - Accent5 6" xfId="186" xr:uid="{00000000-0005-0000-0000-0000B9000000}"/>
    <cellStyle name="60% - Accent5 7" xfId="187" xr:uid="{00000000-0005-0000-0000-0000BA000000}"/>
    <cellStyle name="60% - Accent6 2" xfId="188" xr:uid="{00000000-0005-0000-0000-0000BB000000}"/>
    <cellStyle name="60% - Accent6 2 2" xfId="189" xr:uid="{00000000-0005-0000-0000-0000BC000000}"/>
    <cellStyle name="60% - Accent6 2 3" xfId="190" xr:uid="{00000000-0005-0000-0000-0000BD000000}"/>
    <cellStyle name="60% - Accent6 3" xfId="191" xr:uid="{00000000-0005-0000-0000-0000BE000000}"/>
    <cellStyle name="60% - Accent6 3 2" xfId="192" xr:uid="{00000000-0005-0000-0000-0000BF000000}"/>
    <cellStyle name="60% - Accent6 3 3" xfId="193" xr:uid="{00000000-0005-0000-0000-0000C0000000}"/>
    <cellStyle name="60% - Accent6 4" xfId="194" xr:uid="{00000000-0005-0000-0000-0000C1000000}"/>
    <cellStyle name="60% - Accent6 4 2" xfId="195" xr:uid="{00000000-0005-0000-0000-0000C2000000}"/>
    <cellStyle name="60% - Accent6 5" xfId="196" xr:uid="{00000000-0005-0000-0000-0000C3000000}"/>
    <cellStyle name="60% - Accent6 6" xfId="197" xr:uid="{00000000-0005-0000-0000-0000C4000000}"/>
    <cellStyle name="60% - Accent6 7" xfId="198" xr:uid="{00000000-0005-0000-0000-0000C5000000}"/>
    <cellStyle name="Accent1 - 20%" xfId="199" xr:uid="{00000000-0005-0000-0000-0000C6000000}"/>
    <cellStyle name="Accent1 - 20% 2" xfId="200" xr:uid="{00000000-0005-0000-0000-0000C7000000}"/>
    <cellStyle name="Accent1 - 20% 3" xfId="201" xr:uid="{00000000-0005-0000-0000-0000C8000000}"/>
    <cellStyle name="Accent1 - 20% 4" xfId="202" xr:uid="{00000000-0005-0000-0000-0000C9000000}"/>
    <cellStyle name="Accent1 - 20% 5" xfId="203" xr:uid="{00000000-0005-0000-0000-0000CA000000}"/>
    <cellStyle name="Accent1 - 20% 6" xfId="204" xr:uid="{00000000-0005-0000-0000-0000CB000000}"/>
    <cellStyle name="Accent1 - 20% 7" xfId="205" xr:uid="{00000000-0005-0000-0000-0000CC000000}"/>
    <cellStyle name="Accent1 - 40%" xfId="206" xr:uid="{00000000-0005-0000-0000-0000CD000000}"/>
    <cellStyle name="Accent1 - 40% 2" xfId="207" xr:uid="{00000000-0005-0000-0000-0000CE000000}"/>
    <cellStyle name="Accent1 - 40% 3" xfId="208" xr:uid="{00000000-0005-0000-0000-0000CF000000}"/>
    <cellStyle name="Accent1 - 40% 4" xfId="209" xr:uid="{00000000-0005-0000-0000-0000D0000000}"/>
    <cellStyle name="Accent1 - 40% 5" xfId="210" xr:uid="{00000000-0005-0000-0000-0000D1000000}"/>
    <cellStyle name="Accent1 - 40% 6" xfId="211" xr:uid="{00000000-0005-0000-0000-0000D2000000}"/>
    <cellStyle name="Accent1 - 40% 7" xfId="212" xr:uid="{00000000-0005-0000-0000-0000D3000000}"/>
    <cellStyle name="Accent1 - 60%" xfId="213" xr:uid="{00000000-0005-0000-0000-0000D4000000}"/>
    <cellStyle name="Accent1 - 60% 2" xfId="214" xr:uid="{00000000-0005-0000-0000-0000D5000000}"/>
    <cellStyle name="Accent1 - 60% 3" xfId="215" xr:uid="{00000000-0005-0000-0000-0000D6000000}"/>
    <cellStyle name="Accent1 - 60% 4" xfId="216" xr:uid="{00000000-0005-0000-0000-0000D7000000}"/>
    <cellStyle name="Accent1 - 60% 5" xfId="217" xr:uid="{00000000-0005-0000-0000-0000D8000000}"/>
    <cellStyle name="Accent1 - 60% 6" xfId="218" xr:uid="{00000000-0005-0000-0000-0000D9000000}"/>
    <cellStyle name="Accent1 10" xfId="219" xr:uid="{00000000-0005-0000-0000-0000DA000000}"/>
    <cellStyle name="Accent1 10 2" xfId="220" xr:uid="{00000000-0005-0000-0000-0000DB000000}"/>
    <cellStyle name="Accent1 10 3" xfId="221" xr:uid="{00000000-0005-0000-0000-0000DC000000}"/>
    <cellStyle name="Accent1 10 4" xfId="222" xr:uid="{00000000-0005-0000-0000-0000DD000000}"/>
    <cellStyle name="Accent1 11" xfId="223" xr:uid="{00000000-0005-0000-0000-0000DE000000}"/>
    <cellStyle name="Accent1 11 2" xfId="224" xr:uid="{00000000-0005-0000-0000-0000DF000000}"/>
    <cellStyle name="Accent1 11 3" xfId="225" xr:uid="{00000000-0005-0000-0000-0000E0000000}"/>
    <cellStyle name="Accent1 11 4" xfId="226" xr:uid="{00000000-0005-0000-0000-0000E1000000}"/>
    <cellStyle name="Accent1 12" xfId="227" xr:uid="{00000000-0005-0000-0000-0000E2000000}"/>
    <cellStyle name="Accent1 12 2" xfId="228" xr:uid="{00000000-0005-0000-0000-0000E3000000}"/>
    <cellStyle name="Accent1 12 3" xfId="229" xr:uid="{00000000-0005-0000-0000-0000E4000000}"/>
    <cellStyle name="Accent1 12 4" xfId="230" xr:uid="{00000000-0005-0000-0000-0000E5000000}"/>
    <cellStyle name="Accent1 13" xfId="231" xr:uid="{00000000-0005-0000-0000-0000E6000000}"/>
    <cellStyle name="Accent1 13 2" xfId="232" xr:uid="{00000000-0005-0000-0000-0000E7000000}"/>
    <cellStyle name="Accent1 13 3" xfId="233" xr:uid="{00000000-0005-0000-0000-0000E8000000}"/>
    <cellStyle name="Accent1 13 4" xfId="234" xr:uid="{00000000-0005-0000-0000-0000E9000000}"/>
    <cellStyle name="Accent1 14" xfId="235" xr:uid="{00000000-0005-0000-0000-0000EA000000}"/>
    <cellStyle name="Accent1 14 2" xfId="236" xr:uid="{00000000-0005-0000-0000-0000EB000000}"/>
    <cellStyle name="Accent1 14 3" xfId="237" xr:uid="{00000000-0005-0000-0000-0000EC000000}"/>
    <cellStyle name="Accent1 15" xfId="238" xr:uid="{00000000-0005-0000-0000-0000ED000000}"/>
    <cellStyle name="Accent1 15 2" xfId="239" xr:uid="{00000000-0005-0000-0000-0000EE000000}"/>
    <cellStyle name="Accent1 16" xfId="240" xr:uid="{00000000-0005-0000-0000-0000EF000000}"/>
    <cellStyle name="Accent1 17" xfId="241" xr:uid="{00000000-0005-0000-0000-0000F0000000}"/>
    <cellStyle name="Accent1 18" xfId="242" xr:uid="{00000000-0005-0000-0000-0000F1000000}"/>
    <cellStyle name="Accent1 19" xfId="243" xr:uid="{00000000-0005-0000-0000-0000F2000000}"/>
    <cellStyle name="Accent1 2" xfId="244" xr:uid="{00000000-0005-0000-0000-0000F3000000}"/>
    <cellStyle name="Accent1 2 2" xfId="245" xr:uid="{00000000-0005-0000-0000-0000F4000000}"/>
    <cellStyle name="Accent1 2 2 2" xfId="246" xr:uid="{00000000-0005-0000-0000-0000F5000000}"/>
    <cellStyle name="Accent1 2 2 3" xfId="247" xr:uid="{00000000-0005-0000-0000-0000F6000000}"/>
    <cellStyle name="Accent1 2 3" xfId="248" xr:uid="{00000000-0005-0000-0000-0000F7000000}"/>
    <cellStyle name="Accent1 2 3 2" xfId="249" xr:uid="{00000000-0005-0000-0000-0000F8000000}"/>
    <cellStyle name="Accent1 2 4" xfId="250" xr:uid="{00000000-0005-0000-0000-0000F9000000}"/>
    <cellStyle name="Accent1 2 5" xfId="251" xr:uid="{00000000-0005-0000-0000-0000FA000000}"/>
    <cellStyle name="Accent1 2 5 2" xfId="252" xr:uid="{00000000-0005-0000-0000-0000FB000000}"/>
    <cellStyle name="Accent1 2 6" xfId="253" xr:uid="{00000000-0005-0000-0000-0000FC000000}"/>
    <cellStyle name="Accent1 2 7" xfId="254" xr:uid="{00000000-0005-0000-0000-0000FD000000}"/>
    <cellStyle name="Accent1 2 8" xfId="255" xr:uid="{00000000-0005-0000-0000-0000FE000000}"/>
    <cellStyle name="Accent1 20" xfId="256" xr:uid="{00000000-0005-0000-0000-0000FF000000}"/>
    <cellStyle name="Accent1 21" xfId="257" xr:uid="{00000000-0005-0000-0000-000000010000}"/>
    <cellStyle name="Accent1 22" xfId="258" xr:uid="{00000000-0005-0000-0000-000001010000}"/>
    <cellStyle name="Accent1 23" xfId="259" xr:uid="{00000000-0005-0000-0000-000002010000}"/>
    <cellStyle name="Accent1 24" xfId="260" xr:uid="{00000000-0005-0000-0000-000003010000}"/>
    <cellStyle name="Accent1 25" xfId="261" xr:uid="{00000000-0005-0000-0000-000004010000}"/>
    <cellStyle name="Accent1 26" xfId="262" xr:uid="{00000000-0005-0000-0000-000005010000}"/>
    <cellStyle name="Accent1 27" xfId="263" xr:uid="{00000000-0005-0000-0000-000006010000}"/>
    <cellStyle name="Accent1 28" xfId="264" xr:uid="{00000000-0005-0000-0000-000007010000}"/>
    <cellStyle name="Accent1 29" xfId="265" xr:uid="{00000000-0005-0000-0000-000008010000}"/>
    <cellStyle name="Accent1 3" xfId="266" xr:uid="{00000000-0005-0000-0000-000009010000}"/>
    <cellStyle name="Accent1 3 2" xfId="267" xr:uid="{00000000-0005-0000-0000-00000A010000}"/>
    <cellStyle name="Accent1 3 2 2" xfId="268" xr:uid="{00000000-0005-0000-0000-00000B010000}"/>
    <cellStyle name="Accent1 3 2 3" xfId="269" xr:uid="{00000000-0005-0000-0000-00000C010000}"/>
    <cellStyle name="Accent1 3 3" xfId="270" xr:uid="{00000000-0005-0000-0000-00000D010000}"/>
    <cellStyle name="Accent1 3 4" xfId="271" xr:uid="{00000000-0005-0000-0000-00000E010000}"/>
    <cellStyle name="Accent1 3 5" xfId="272" xr:uid="{00000000-0005-0000-0000-00000F010000}"/>
    <cellStyle name="Accent1 3 6" xfId="273" xr:uid="{00000000-0005-0000-0000-000010010000}"/>
    <cellStyle name="Accent1 3 7" xfId="274" xr:uid="{00000000-0005-0000-0000-000011010000}"/>
    <cellStyle name="Accent1 30" xfId="275" xr:uid="{00000000-0005-0000-0000-000012010000}"/>
    <cellStyle name="Accent1 31" xfId="276" xr:uid="{00000000-0005-0000-0000-000013010000}"/>
    <cellStyle name="Accent1 32" xfId="277" xr:uid="{00000000-0005-0000-0000-000014010000}"/>
    <cellStyle name="Accent1 33" xfId="278" xr:uid="{00000000-0005-0000-0000-000015010000}"/>
    <cellStyle name="Accent1 34" xfId="279" xr:uid="{00000000-0005-0000-0000-000016010000}"/>
    <cellStyle name="Accent1 35" xfId="280" xr:uid="{00000000-0005-0000-0000-000017010000}"/>
    <cellStyle name="Accent1 4" xfId="281" xr:uid="{00000000-0005-0000-0000-000018010000}"/>
    <cellStyle name="Accent1 4 2" xfId="282" xr:uid="{00000000-0005-0000-0000-000019010000}"/>
    <cellStyle name="Accent1 4 2 2" xfId="283" xr:uid="{00000000-0005-0000-0000-00001A010000}"/>
    <cellStyle name="Accent1 4 3" xfId="284" xr:uid="{00000000-0005-0000-0000-00001B010000}"/>
    <cellStyle name="Accent1 4 4" xfId="285" xr:uid="{00000000-0005-0000-0000-00001C010000}"/>
    <cellStyle name="Accent1 4 5" xfId="286" xr:uid="{00000000-0005-0000-0000-00001D010000}"/>
    <cellStyle name="Accent1 4 6" xfId="287" xr:uid="{00000000-0005-0000-0000-00001E010000}"/>
    <cellStyle name="Accent1 5" xfId="288" xr:uid="{00000000-0005-0000-0000-00001F010000}"/>
    <cellStyle name="Accent1 5 2" xfId="289" xr:uid="{00000000-0005-0000-0000-000020010000}"/>
    <cellStyle name="Accent1 5 2 2" xfId="290" xr:uid="{00000000-0005-0000-0000-000021010000}"/>
    <cellStyle name="Accent1 5 3" xfId="291" xr:uid="{00000000-0005-0000-0000-000022010000}"/>
    <cellStyle name="Accent1 5 4" xfId="292" xr:uid="{00000000-0005-0000-0000-000023010000}"/>
    <cellStyle name="Accent1 5 5" xfId="293" xr:uid="{00000000-0005-0000-0000-000024010000}"/>
    <cellStyle name="Accent1 5 6" xfId="294" xr:uid="{00000000-0005-0000-0000-000025010000}"/>
    <cellStyle name="Accent1 6" xfId="295" xr:uid="{00000000-0005-0000-0000-000026010000}"/>
    <cellStyle name="Accent1 6 2" xfId="296" xr:uid="{00000000-0005-0000-0000-000027010000}"/>
    <cellStyle name="Accent1 6 2 2" xfId="297" xr:uid="{00000000-0005-0000-0000-000028010000}"/>
    <cellStyle name="Accent1 6 3" xfId="298" xr:uid="{00000000-0005-0000-0000-000029010000}"/>
    <cellStyle name="Accent1 6 4" xfId="299" xr:uid="{00000000-0005-0000-0000-00002A010000}"/>
    <cellStyle name="Accent1 7" xfId="300" xr:uid="{00000000-0005-0000-0000-00002B010000}"/>
    <cellStyle name="Accent1 7 2" xfId="301" xr:uid="{00000000-0005-0000-0000-00002C010000}"/>
    <cellStyle name="Accent1 7 2 2" xfId="302" xr:uid="{00000000-0005-0000-0000-00002D010000}"/>
    <cellStyle name="Accent1 7 3" xfId="303" xr:uid="{00000000-0005-0000-0000-00002E010000}"/>
    <cellStyle name="Accent1 7 4" xfId="304" xr:uid="{00000000-0005-0000-0000-00002F010000}"/>
    <cellStyle name="Accent1 8" xfId="305" xr:uid="{00000000-0005-0000-0000-000030010000}"/>
    <cellStyle name="Accent1 8 2" xfId="306" xr:uid="{00000000-0005-0000-0000-000031010000}"/>
    <cellStyle name="Accent1 8 3" xfId="307" xr:uid="{00000000-0005-0000-0000-000032010000}"/>
    <cellStyle name="Accent1 8 4" xfId="308" xr:uid="{00000000-0005-0000-0000-000033010000}"/>
    <cellStyle name="Accent1 9" xfId="309" xr:uid="{00000000-0005-0000-0000-000034010000}"/>
    <cellStyle name="Accent1 9 2" xfId="310" xr:uid="{00000000-0005-0000-0000-000035010000}"/>
    <cellStyle name="Accent1 9 3" xfId="311" xr:uid="{00000000-0005-0000-0000-000036010000}"/>
    <cellStyle name="Accent1 9 4" xfId="312" xr:uid="{00000000-0005-0000-0000-000037010000}"/>
    <cellStyle name="Accent2 - 20%" xfId="313" xr:uid="{00000000-0005-0000-0000-000038010000}"/>
    <cellStyle name="Accent2 - 20% 2" xfId="314" xr:uid="{00000000-0005-0000-0000-000039010000}"/>
    <cellStyle name="Accent2 - 20% 3" xfId="315" xr:uid="{00000000-0005-0000-0000-00003A010000}"/>
    <cellStyle name="Accent2 - 20% 4" xfId="316" xr:uid="{00000000-0005-0000-0000-00003B010000}"/>
    <cellStyle name="Accent2 - 20% 5" xfId="317" xr:uid="{00000000-0005-0000-0000-00003C010000}"/>
    <cellStyle name="Accent2 - 20% 6" xfId="318" xr:uid="{00000000-0005-0000-0000-00003D010000}"/>
    <cellStyle name="Accent2 - 20% 7" xfId="319" xr:uid="{00000000-0005-0000-0000-00003E010000}"/>
    <cellStyle name="Accent2 - 40%" xfId="320" xr:uid="{00000000-0005-0000-0000-00003F010000}"/>
    <cellStyle name="Accent2 - 40% 2" xfId="321" xr:uid="{00000000-0005-0000-0000-000040010000}"/>
    <cellStyle name="Accent2 - 40% 3" xfId="322" xr:uid="{00000000-0005-0000-0000-000041010000}"/>
    <cellStyle name="Accent2 - 40% 4" xfId="323" xr:uid="{00000000-0005-0000-0000-000042010000}"/>
    <cellStyle name="Accent2 - 40% 5" xfId="324" xr:uid="{00000000-0005-0000-0000-000043010000}"/>
    <cellStyle name="Accent2 - 40% 6" xfId="325" xr:uid="{00000000-0005-0000-0000-000044010000}"/>
    <cellStyle name="Accent2 - 40% 7" xfId="326" xr:uid="{00000000-0005-0000-0000-000045010000}"/>
    <cellStyle name="Accent2 - 60%" xfId="327" xr:uid="{00000000-0005-0000-0000-000046010000}"/>
    <cellStyle name="Accent2 - 60% 2" xfId="328" xr:uid="{00000000-0005-0000-0000-000047010000}"/>
    <cellStyle name="Accent2 - 60% 3" xfId="329" xr:uid="{00000000-0005-0000-0000-000048010000}"/>
    <cellStyle name="Accent2 - 60% 4" xfId="330" xr:uid="{00000000-0005-0000-0000-000049010000}"/>
    <cellStyle name="Accent2 - 60% 5" xfId="331" xr:uid="{00000000-0005-0000-0000-00004A010000}"/>
    <cellStyle name="Accent2 - 60% 6" xfId="332" xr:uid="{00000000-0005-0000-0000-00004B010000}"/>
    <cellStyle name="Accent2 10" xfId="333" xr:uid="{00000000-0005-0000-0000-00004C010000}"/>
    <cellStyle name="Accent2 10 2" xfId="334" xr:uid="{00000000-0005-0000-0000-00004D010000}"/>
    <cellStyle name="Accent2 10 3" xfId="335" xr:uid="{00000000-0005-0000-0000-00004E010000}"/>
    <cellStyle name="Accent2 10 4" xfId="336" xr:uid="{00000000-0005-0000-0000-00004F010000}"/>
    <cellStyle name="Accent2 11" xfId="337" xr:uid="{00000000-0005-0000-0000-000050010000}"/>
    <cellStyle name="Accent2 11 2" xfId="338" xr:uid="{00000000-0005-0000-0000-000051010000}"/>
    <cellStyle name="Accent2 11 3" xfId="339" xr:uid="{00000000-0005-0000-0000-000052010000}"/>
    <cellStyle name="Accent2 11 4" xfId="340" xr:uid="{00000000-0005-0000-0000-000053010000}"/>
    <cellStyle name="Accent2 12" xfId="341" xr:uid="{00000000-0005-0000-0000-000054010000}"/>
    <cellStyle name="Accent2 12 2" xfId="342" xr:uid="{00000000-0005-0000-0000-000055010000}"/>
    <cellStyle name="Accent2 12 3" xfId="343" xr:uid="{00000000-0005-0000-0000-000056010000}"/>
    <cellStyle name="Accent2 12 4" xfId="344" xr:uid="{00000000-0005-0000-0000-000057010000}"/>
    <cellStyle name="Accent2 13" xfId="345" xr:uid="{00000000-0005-0000-0000-000058010000}"/>
    <cellStyle name="Accent2 13 2" xfId="346" xr:uid="{00000000-0005-0000-0000-000059010000}"/>
    <cellStyle name="Accent2 13 3" xfId="347" xr:uid="{00000000-0005-0000-0000-00005A010000}"/>
    <cellStyle name="Accent2 13 4" xfId="348" xr:uid="{00000000-0005-0000-0000-00005B010000}"/>
    <cellStyle name="Accent2 14" xfId="349" xr:uid="{00000000-0005-0000-0000-00005C010000}"/>
    <cellStyle name="Accent2 14 2" xfId="350" xr:uid="{00000000-0005-0000-0000-00005D010000}"/>
    <cellStyle name="Accent2 14 3" xfId="351" xr:uid="{00000000-0005-0000-0000-00005E010000}"/>
    <cellStyle name="Accent2 15" xfId="352" xr:uid="{00000000-0005-0000-0000-00005F010000}"/>
    <cellStyle name="Accent2 15 2" xfId="353" xr:uid="{00000000-0005-0000-0000-000060010000}"/>
    <cellStyle name="Accent2 16" xfId="354" xr:uid="{00000000-0005-0000-0000-000061010000}"/>
    <cellStyle name="Accent2 17" xfId="355" xr:uid="{00000000-0005-0000-0000-000062010000}"/>
    <cellStyle name="Accent2 18" xfId="356" xr:uid="{00000000-0005-0000-0000-000063010000}"/>
    <cellStyle name="Accent2 19" xfId="357" xr:uid="{00000000-0005-0000-0000-000064010000}"/>
    <cellStyle name="Accent2 2" xfId="358" xr:uid="{00000000-0005-0000-0000-000065010000}"/>
    <cellStyle name="Accent2 2 2" xfId="359" xr:uid="{00000000-0005-0000-0000-000066010000}"/>
    <cellStyle name="Accent2 2 2 2" xfId="360" xr:uid="{00000000-0005-0000-0000-000067010000}"/>
    <cellStyle name="Accent2 2 2 3" xfId="361" xr:uid="{00000000-0005-0000-0000-000068010000}"/>
    <cellStyle name="Accent2 2 3" xfId="362" xr:uid="{00000000-0005-0000-0000-000069010000}"/>
    <cellStyle name="Accent2 2 3 2" xfId="363" xr:uid="{00000000-0005-0000-0000-00006A010000}"/>
    <cellStyle name="Accent2 2 4" xfId="364" xr:uid="{00000000-0005-0000-0000-00006B010000}"/>
    <cellStyle name="Accent2 2 5" xfId="365" xr:uid="{00000000-0005-0000-0000-00006C010000}"/>
    <cellStyle name="Accent2 2 5 2" xfId="366" xr:uid="{00000000-0005-0000-0000-00006D010000}"/>
    <cellStyle name="Accent2 2 6" xfId="367" xr:uid="{00000000-0005-0000-0000-00006E010000}"/>
    <cellStyle name="Accent2 2 7" xfId="368" xr:uid="{00000000-0005-0000-0000-00006F010000}"/>
    <cellStyle name="Accent2 2 8" xfId="369" xr:uid="{00000000-0005-0000-0000-000070010000}"/>
    <cellStyle name="Accent2 20" xfId="370" xr:uid="{00000000-0005-0000-0000-000071010000}"/>
    <cellStyle name="Accent2 21" xfId="371" xr:uid="{00000000-0005-0000-0000-000072010000}"/>
    <cellStyle name="Accent2 22" xfId="372" xr:uid="{00000000-0005-0000-0000-000073010000}"/>
    <cellStyle name="Accent2 23" xfId="373" xr:uid="{00000000-0005-0000-0000-000074010000}"/>
    <cellStyle name="Accent2 24" xfId="374" xr:uid="{00000000-0005-0000-0000-000075010000}"/>
    <cellStyle name="Accent2 25" xfId="375" xr:uid="{00000000-0005-0000-0000-000076010000}"/>
    <cellStyle name="Accent2 26" xfId="376" xr:uid="{00000000-0005-0000-0000-000077010000}"/>
    <cellStyle name="Accent2 27" xfId="377" xr:uid="{00000000-0005-0000-0000-000078010000}"/>
    <cellStyle name="Accent2 28" xfId="378" xr:uid="{00000000-0005-0000-0000-000079010000}"/>
    <cellStyle name="Accent2 29" xfId="379" xr:uid="{00000000-0005-0000-0000-00007A010000}"/>
    <cellStyle name="Accent2 3" xfId="380" xr:uid="{00000000-0005-0000-0000-00007B010000}"/>
    <cellStyle name="Accent2 3 2" xfId="381" xr:uid="{00000000-0005-0000-0000-00007C010000}"/>
    <cellStyle name="Accent2 3 2 2" xfId="382" xr:uid="{00000000-0005-0000-0000-00007D010000}"/>
    <cellStyle name="Accent2 3 2 3" xfId="383" xr:uid="{00000000-0005-0000-0000-00007E010000}"/>
    <cellStyle name="Accent2 3 3" xfId="384" xr:uid="{00000000-0005-0000-0000-00007F010000}"/>
    <cellStyle name="Accent2 3 4" xfId="385" xr:uid="{00000000-0005-0000-0000-000080010000}"/>
    <cellStyle name="Accent2 3 5" xfId="386" xr:uid="{00000000-0005-0000-0000-000081010000}"/>
    <cellStyle name="Accent2 3 6" xfId="387" xr:uid="{00000000-0005-0000-0000-000082010000}"/>
    <cellStyle name="Accent2 3 7" xfId="388" xr:uid="{00000000-0005-0000-0000-000083010000}"/>
    <cellStyle name="Accent2 30" xfId="389" xr:uid="{00000000-0005-0000-0000-000084010000}"/>
    <cellStyle name="Accent2 31" xfId="390" xr:uid="{00000000-0005-0000-0000-000085010000}"/>
    <cellStyle name="Accent2 32" xfId="391" xr:uid="{00000000-0005-0000-0000-000086010000}"/>
    <cellStyle name="Accent2 33" xfId="392" xr:uid="{00000000-0005-0000-0000-000087010000}"/>
    <cellStyle name="Accent2 34" xfId="393" xr:uid="{00000000-0005-0000-0000-000088010000}"/>
    <cellStyle name="Accent2 35" xfId="394" xr:uid="{00000000-0005-0000-0000-000089010000}"/>
    <cellStyle name="Accent2 4" xfId="395" xr:uid="{00000000-0005-0000-0000-00008A010000}"/>
    <cellStyle name="Accent2 4 2" xfId="396" xr:uid="{00000000-0005-0000-0000-00008B010000}"/>
    <cellStyle name="Accent2 4 2 2" xfId="397" xr:uid="{00000000-0005-0000-0000-00008C010000}"/>
    <cellStyle name="Accent2 4 3" xfId="398" xr:uid="{00000000-0005-0000-0000-00008D010000}"/>
    <cellStyle name="Accent2 4 4" xfId="399" xr:uid="{00000000-0005-0000-0000-00008E010000}"/>
    <cellStyle name="Accent2 4 5" xfId="400" xr:uid="{00000000-0005-0000-0000-00008F010000}"/>
    <cellStyle name="Accent2 4 6" xfId="401" xr:uid="{00000000-0005-0000-0000-000090010000}"/>
    <cellStyle name="Accent2 5" xfId="402" xr:uid="{00000000-0005-0000-0000-000091010000}"/>
    <cellStyle name="Accent2 5 2" xfId="403" xr:uid="{00000000-0005-0000-0000-000092010000}"/>
    <cellStyle name="Accent2 5 2 2" xfId="404" xr:uid="{00000000-0005-0000-0000-000093010000}"/>
    <cellStyle name="Accent2 5 3" xfId="405" xr:uid="{00000000-0005-0000-0000-000094010000}"/>
    <cellStyle name="Accent2 5 4" xfId="406" xr:uid="{00000000-0005-0000-0000-000095010000}"/>
    <cellStyle name="Accent2 5 5" xfId="407" xr:uid="{00000000-0005-0000-0000-000096010000}"/>
    <cellStyle name="Accent2 5 6" xfId="408" xr:uid="{00000000-0005-0000-0000-000097010000}"/>
    <cellStyle name="Accent2 6" xfId="409" xr:uid="{00000000-0005-0000-0000-000098010000}"/>
    <cellStyle name="Accent2 6 2" xfId="410" xr:uid="{00000000-0005-0000-0000-000099010000}"/>
    <cellStyle name="Accent2 6 2 2" xfId="411" xr:uid="{00000000-0005-0000-0000-00009A010000}"/>
    <cellStyle name="Accent2 6 3" xfId="412" xr:uid="{00000000-0005-0000-0000-00009B010000}"/>
    <cellStyle name="Accent2 6 4" xfId="413" xr:uid="{00000000-0005-0000-0000-00009C010000}"/>
    <cellStyle name="Accent2 7" xfId="414" xr:uid="{00000000-0005-0000-0000-00009D010000}"/>
    <cellStyle name="Accent2 7 2" xfId="415" xr:uid="{00000000-0005-0000-0000-00009E010000}"/>
    <cellStyle name="Accent2 7 2 2" xfId="416" xr:uid="{00000000-0005-0000-0000-00009F010000}"/>
    <cellStyle name="Accent2 7 3" xfId="417" xr:uid="{00000000-0005-0000-0000-0000A0010000}"/>
    <cellStyle name="Accent2 7 4" xfId="418" xr:uid="{00000000-0005-0000-0000-0000A1010000}"/>
    <cellStyle name="Accent2 8" xfId="419" xr:uid="{00000000-0005-0000-0000-0000A2010000}"/>
    <cellStyle name="Accent2 8 2" xfId="420" xr:uid="{00000000-0005-0000-0000-0000A3010000}"/>
    <cellStyle name="Accent2 8 3" xfId="421" xr:uid="{00000000-0005-0000-0000-0000A4010000}"/>
    <cellStyle name="Accent2 8 4" xfId="422" xr:uid="{00000000-0005-0000-0000-0000A5010000}"/>
    <cellStyle name="Accent2 9" xfId="423" xr:uid="{00000000-0005-0000-0000-0000A6010000}"/>
    <cellStyle name="Accent2 9 2" xfId="424" xr:uid="{00000000-0005-0000-0000-0000A7010000}"/>
    <cellStyle name="Accent2 9 3" xfId="425" xr:uid="{00000000-0005-0000-0000-0000A8010000}"/>
    <cellStyle name="Accent2 9 4" xfId="426" xr:uid="{00000000-0005-0000-0000-0000A9010000}"/>
    <cellStyle name="Accent3 - 20%" xfId="427" xr:uid="{00000000-0005-0000-0000-0000AA010000}"/>
    <cellStyle name="Accent3 - 20% 2" xfId="428" xr:uid="{00000000-0005-0000-0000-0000AB010000}"/>
    <cellStyle name="Accent3 - 20% 3" xfId="429" xr:uid="{00000000-0005-0000-0000-0000AC010000}"/>
    <cellStyle name="Accent3 - 20% 4" xfId="430" xr:uid="{00000000-0005-0000-0000-0000AD010000}"/>
    <cellStyle name="Accent3 - 20% 5" xfId="431" xr:uid="{00000000-0005-0000-0000-0000AE010000}"/>
    <cellStyle name="Accent3 - 20% 6" xfId="432" xr:uid="{00000000-0005-0000-0000-0000AF010000}"/>
    <cellStyle name="Accent3 - 20% 7" xfId="433" xr:uid="{00000000-0005-0000-0000-0000B0010000}"/>
    <cellStyle name="Accent3 - 40%" xfId="434" xr:uid="{00000000-0005-0000-0000-0000B1010000}"/>
    <cellStyle name="Accent3 - 40% 2" xfId="435" xr:uid="{00000000-0005-0000-0000-0000B2010000}"/>
    <cellStyle name="Accent3 - 40% 3" xfId="436" xr:uid="{00000000-0005-0000-0000-0000B3010000}"/>
    <cellStyle name="Accent3 - 40% 4" xfId="437" xr:uid="{00000000-0005-0000-0000-0000B4010000}"/>
    <cellStyle name="Accent3 - 40% 5" xfId="438" xr:uid="{00000000-0005-0000-0000-0000B5010000}"/>
    <cellStyle name="Accent3 - 40% 6" xfId="439" xr:uid="{00000000-0005-0000-0000-0000B6010000}"/>
    <cellStyle name="Accent3 - 40% 7" xfId="440" xr:uid="{00000000-0005-0000-0000-0000B7010000}"/>
    <cellStyle name="Accent3 - 60%" xfId="441" xr:uid="{00000000-0005-0000-0000-0000B8010000}"/>
    <cellStyle name="Accent3 - 60% 2" xfId="442" xr:uid="{00000000-0005-0000-0000-0000B9010000}"/>
    <cellStyle name="Accent3 - 60% 3" xfId="443" xr:uid="{00000000-0005-0000-0000-0000BA010000}"/>
    <cellStyle name="Accent3 - 60% 4" xfId="444" xr:uid="{00000000-0005-0000-0000-0000BB010000}"/>
    <cellStyle name="Accent3 - 60% 5" xfId="445" xr:uid="{00000000-0005-0000-0000-0000BC010000}"/>
    <cellStyle name="Accent3 - 60% 6" xfId="446" xr:uid="{00000000-0005-0000-0000-0000BD010000}"/>
    <cellStyle name="Accent3 10" xfId="447" xr:uid="{00000000-0005-0000-0000-0000BE010000}"/>
    <cellStyle name="Accent3 10 2" xfId="448" xr:uid="{00000000-0005-0000-0000-0000BF010000}"/>
    <cellStyle name="Accent3 10 3" xfId="449" xr:uid="{00000000-0005-0000-0000-0000C0010000}"/>
    <cellStyle name="Accent3 10 4" xfId="450" xr:uid="{00000000-0005-0000-0000-0000C1010000}"/>
    <cellStyle name="Accent3 11" xfId="451" xr:uid="{00000000-0005-0000-0000-0000C2010000}"/>
    <cellStyle name="Accent3 11 2" xfId="452" xr:uid="{00000000-0005-0000-0000-0000C3010000}"/>
    <cellStyle name="Accent3 11 3" xfId="453" xr:uid="{00000000-0005-0000-0000-0000C4010000}"/>
    <cellStyle name="Accent3 11 4" xfId="454" xr:uid="{00000000-0005-0000-0000-0000C5010000}"/>
    <cellStyle name="Accent3 12" xfId="455" xr:uid="{00000000-0005-0000-0000-0000C6010000}"/>
    <cellStyle name="Accent3 12 2" xfId="456" xr:uid="{00000000-0005-0000-0000-0000C7010000}"/>
    <cellStyle name="Accent3 12 3" xfId="457" xr:uid="{00000000-0005-0000-0000-0000C8010000}"/>
    <cellStyle name="Accent3 12 4" xfId="458" xr:uid="{00000000-0005-0000-0000-0000C9010000}"/>
    <cellStyle name="Accent3 13" xfId="459" xr:uid="{00000000-0005-0000-0000-0000CA010000}"/>
    <cellStyle name="Accent3 13 2" xfId="460" xr:uid="{00000000-0005-0000-0000-0000CB010000}"/>
    <cellStyle name="Accent3 13 3" xfId="461" xr:uid="{00000000-0005-0000-0000-0000CC010000}"/>
    <cellStyle name="Accent3 13 4" xfId="462" xr:uid="{00000000-0005-0000-0000-0000CD010000}"/>
    <cellStyle name="Accent3 14" xfId="463" xr:uid="{00000000-0005-0000-0000-0000CE010000}"/>
    <cellStyle name="Accent3 14 2" xfId="464" xr:uid="{00000000-0005-0000-0000-0000CF010000}"/>
    <cellStyle name="Accent3 14 3" xfId="465" xr:uid="{00000000-0005-0000-0000-0000D0010000}"/>
    <cellStyle name="Accent3 15" xfId="466" xr:uid="{00000000-0005-0000-0000-0000D1010000}"/>
    <cellStyle name="Accent3 15 2" xfId="467" xr:uid="{00000000-0005-0000-0000-0000D2010000}"/>
    <cellStyle name="Accent3 16" xfId="468" xr:uid="{00000000-0005-0000-0000-0000D3010000}"/>
    <cellStyle name="Accent3 17" xfId="469" xr:uid="{00000000-0005-0000-0000-0000D4010000}"/>
    <cellStyle name="Accent3 18" xfId="470" xr:uid="{00000000-0005-0000-0000-0000D5010000}"/>
    <cellStyle name="Accent3 19" xfId="471" xr:uid="{00000000-0005-0000-0000-0000D6010000}"/>
    <cellStyle name="Accent3 2" xfId="472" xr:uid="{00000000-0005-0000-0000-0000D7010000}"/>
    <cellStyle name="Accent3 2 2" xfId="473" xr:uid="{00000000-0005-0000-0000-0000D8010000}"/>
    <cellStyle name="Accent3 2 2 2" xfId="474" xr:uid="{00000000-0005-0000-0000-0000D9010000}"/>
    <cellStyle name="Accent3 2 2 3" xfId="475" xr:uid="{00000000-0005-0000-0000-0000DA010000}"/>
    <cellStyle name="Accent3 2 3" xfId="476" xr:uid="{00000000-0005-0000-0000-0000DB010000}"/>
    <cellStyle name="Accent3 2 3 2" xfId="477" xr:uid="{00000000-0005-0000-0000-0000DC010000}"/>
    <cellStyle name="Accent3 2 4" xfId="478" xr:uid="{00000000-0005-0000-0000-0000DD010000}"/>
    <cellStyle name="Accent3 2 5" xfId="479" xr:uid="{00000000-0005-0000-0000-0000DE010000}"/>
    <cellStyle name="Accent3 2 5 2" xfId="480" xr:uid="{00000000-0005-0000-0000-0000DF010000}"/>
    <cellStyle name="Accent3 2 6" xfId="481" xr:uid="{00000000-0005-0000-0000-0000E0010000}"/>
    <cellStyle name="Accent3 2 7" xfId="482" xr:uid="{00000000-0005-0000-0000-0000E1010000}"/>
    <cellStyle name="Accent3 2 8" xfId="483" xr:uid="{00000000-0005-0000-0000-0000E2010000}"/>
    <cellStyle name="Accent3 20" xfId="484" xr:uid="{00000000-0005-0000-0000-0000E3010000}"/>
    <cellStyle name="Accent3 21" xfId="485" xr:uid="{00000000-0005-0000-0000-0000E4010000}"/>
    <cellStyle name="Accent3 22" xfId="486" xr:uid="{00000000-0005-0000-0000-0000E5010000}"/>
    <cellStyle name="Accent3 23" xfId="487" xr:uid="{00000000-0005-0000-0000-0000E6010000}"/>
    <cellStyle name="Accent3 24" xfId="488" xr:uid="{00000000-0005-0000-0000-0000E7010000}"/>
    <cellStyle name="Accent3 25" xfId="489" xr:uid="{00000000-0005-0000-0000-0000E8010000}"/>
    <cellStyle name="Accent3 26" xfId="490" xr:uid="{00000000-0005-0000-0000-0000E9010000}"/>
    <cellStyle name="Accent3 27" xfId="491" xr:uid="{00000000-0005-0000-0000-0000EA010000}"/>
    <cellStyle name="Accent3 28" xfId="492" xr:uid="{00000000-0005-0000-0000-0000EB010000}"/>
    <cellStyle name="Accent3 29" xfId="493" xr:uid="{00000000-0005-0000-0000-0000EC010000}"/>
    <cellStyle name="Accent3 3" xfId="494" xr:uid="{00000000-0005-0000-0000-0000ED010000}"/>
    <cellStyle name="Accent3 3 2" xfId="495" xr:uid="{00000000-0005-0000-0000-0000EE010000}"/>
    <cellStyle name="Accent3 3 2 2" xfId="496" xr:uid="{00000000-0005-0000-0000-0000EF010000}"/>
    <cellStyle name="Accent3 3 2 3" xfId="497" xr:uid="{00000000-0005-0000-0000-0000F0010000}"/>
    <cellStyle name="Accent3 3 3" xfId="498" xr:uid="{00000000-0005-0000-0000-0000F1010000}"/>
    <cellStyle name="Accent3 3 4" xfId="499" xr:uid="{00000000-0005-0000-0000-0000F2010000}"/>
    <cellStyle name="Accent3 3 5" xfId="500" xr:uid="{00000000-0005-0000-0000-0000F3010000}"/>
    <cellStyle name="Accent3 3 6" xfId="501" xr:uid="{00000000-0005-0000-0000-0000F4010000}"/>
    <cellStyle name="Accent3 3 7" xfId="502" xr:uid="{00000000-0005-0000-0000-0000F5010000}"/>
    <cellStyle name="Accent3 30" xfId="503" xr:uid="{00000000-0005-0000-0000-0000F6010000}"/>
    <cellStyle name="Accent3 31" xfId="504" xr:uid="{00000000-0005-0000-0000-0000F7010000}"/>
    <cellStyle name="Accent3 32" xfId="505" xr:uid="{00000000-0005-0000-0000-0000F8010000}"/>
    <cellStyle name="Accent3 33" xfId="506" xr:uid="{00000000-0005-0000-0000-0000F9010000}"/>
    <cellStyle name="Accent3 34" xfId="507" xr:uid="{00000000-0005-0000-0000-0000FA010000}"/>
    <cellStyle name="Accent3 35" xfId="508" xr:uid="{00000000-0005-0000-0000-0000FB010000}"/>
    <cellStyle name="Accent3 4" xfId="509" xr:uid="{00000000-0005-0000-0000-0000FC010000}"/>
    <cellStyle name="Accent3 4 2" xfId="510" xr:uid="{00000000-0005-0000-0000-0000FD010000}"/>
    <cellStyle name="Accent3 4 2 2" xfId="511" xr:uid="{00000000-0005-0000-0000-0000FE010000}"/>
    <cellStyle name="Accent3 4 3" xfId="512" xr:uid="{00000000-0005-0000-0000-0000FF010000}"/>
    <cellStyle name="Accent3 4 4" xfId="513" xr:uid="{00000000-0005-0000-0000-000000020000}"/>
    <cellStyle name="Accent3 4 5" xfId="514" xr:uid="{00000000-0005-0000-0000-000001020000}"/>
    <cellStyle name="Accent3 4 6" xfId="515" xr:uid="{00000000-0005-0000-0000-000002020000}"/>
    <cellStyle name="Accent3 5" xfId="516" xr:uid="{00000000-0005-0000-0000-000003020000}"/>
    <cellStyle name="Accent3 5 2" xfId="517" xr:uid="{00000000-0005-0000-0000-000004020000}"/>
    <cellStyle name="Accent3 5 2 2" xfId="518" xr:uid="{00000000-0005-0000-0000-000005020000}"/>
    <cellStyle name="Accent3 5 3" xfId="519" xr:uid="{00000000-0005-0000-0000-000006020000}"/>
    <cellStyle name="Accent3 5 4" xfId="520" xr:uid="{00000000-0005-0000-0000-000007020000}"/>
    <cellStyle name="Accent3 5 5" xfId="521" xr:uid="{00000000-0005-0000-0000-000008020000}"/>
    <cellStyle name="Accent3 5 6" xfId="522" xr:uid="{00000000-0005-0000-0000-000009020000}"/>
    <cellStyle name="Accent3 6" xfId="523" xr:uid="{00000000-0005-0000-0000-00000A020000}"/>
    <cellStyle name="Accent3 6 2" xfId="524" xr:uid="{00000000-0005-0000-0000-00000B020000}"/>
    <cellStyle name="Accent3 6 2 2" xfId="525" xr:uid="{00000000-0005-0000-0000-00000C020000}"/>
    <cellStyle name="Accent3 6 3" xfId="526" xr:uid="{00000000-0005-0000-0000-00000D020000}"/>
    <cellStyle name="Accent3 6 4" xfId="527" xr:uid="{00000000-0005-0000-0000-00000E020000}"/>
    <cellStyle name="Accent3 7" xfId="528" xr:uid="{00000000-0005-0000-0000-00000F020000}"/>
    <cellStyle name="Accent3 7 2" xfId="529" xr:uid="{00000000-0005-0000-0000-000010020000}"/>
    <cellStyle name="Accent3 7 2 2" xfId="530" xr:uid="{00000000-0005-0000-0000-000011020000}"/>
    <cellStyle name="Accent3 7 3" xfId="531" xr:uid="{00000000-0005-0000-0000-000012020000}"/>
    <cellStyle name="Accent3 7 4" xfId="532" xr:uid="{00000000-0005-0000-0000-000013020000}"/>
    <cellStyle name="Accent3 8" xfId="533" xr:uid="{00000000-0005-0000-0000-000014020000}"/>
    <cellStyle name="Accent3 8 2" xfId="534" xr:uid="{00000000-0005-0000-0000-000015020000}"/>
    <cellStyle name="Accent3 8 3" xfId="535" xr:uid="{00000000-0005-0000-0000-000016020000}"/>
    <cellStyle name="Accent3 8 4" xfId="536" xr:uid="{00000000-0005-0000-0000-000017020000}"/>
    <cellStyle name="Accent3 9" xfId="537" xr:uid="{00000000-0005-0000-0000-000018020000}"/>
    <cellStyle name="Accent3 9 2" xfId="538" xr:uid="{00000000-0005-0000-0000-000019020000}"/>
    <cellStyle name="Accent3 9 3" xfId="539" xr:uid="{00000000-0005-0000-0000-00001A020000}"/>
    <cellStyle name="Accent3 9 4" xfId="540" xr:uid="{00000000-0005-0000-0000-00001B020000}"/>
    <cellStyle name="Accent4 - 20%" xfId="541" xr:uid="{00000000-0005-0000-0000-00001C020000}"/>
    <cellStyle name="Accent4 - 20% 2" xfId="542" xr:uid="{00000000-0005-0000-0000-00001D020000}"/>
    <cellStyle name="Accent4 - 20% 3" xfId="543" xr:uid="{00000000-0005-0000-0000-00001E020000}"/>
    <cellStyle name="Accent4 - 20% 4" xfId="544" xr:uid="{00000000-0005-0000-0000-00001F020000}"/>
    <cellStyle name="Accent4 - 20% 5" xfId="545" xr:uid="{00000000-0005-0000-0000-000020020000}"/>
    <cellStyle name="Accent4 - 20% 6" xfId="546" xr:uid="{00000000-0005-0000-0000-000021020000}"/>
    <cellStyle name="Accent4 - 20% 7" xfId="547" xr:uid="{00000000-0005-0000-0000-000022020000}"/>
    <cellStyle name="Accent4 - 40%" xfId="548" xr:uid="{00000000-0005-0000-0000-000023020000}"/>
    <cellStyle name="Accent4 - 40% 2" xfId="549" xr:uid="{00000000-0005-0000-0000-000024020000}"/>
    <cellStyle name="Accent4 - 40% 3" xfId="550" xr:uid="{00000000-0005-0000-0000-000025020000}"/>
    <cellStyle name="Accent4 - 40% 4" xfId="551" xr:uid="{00000000-0005-0000-0000-000026020000}"/>
    <cellStyle name="Accent4 - 40% 5" xfId="552" xr:uid="{00000000-0005-0000-0000-000027020000}"/>
    <cellStyle name="Accent4 - 40% 6" xfId="553" xr:uid="{00000000-0005-0000-0000-000028020000}"/>
    <cellStyle name="Accent4 - 40% 7" xfId="554" xr:uid="{00000000-0005-0000-0000-000029020000}"/>
    <cellStyle name="Accent4 - 60%" xfId="555" xr:uid="{00000000-0005-0000-0000-00002A020000}"/>
    <cellStyle name="Accent4 - 60% 2" xfId="556" xr:uid="{00000000-0005-0000-0000-00002B020000}"/>
    <cellStyle name="Accent4 - 60% 3" xfId="557" xr:uid="{00000000-0005-0000-0000-00002C020000}"/>
    <cellStyle name="Accent4 - 60% 4" xfId="558" xr:uid="{00000000-0005-0000-0000-00002D020000}"/>
    <cellStyle name="Accent4 - 60% 5" xfId="559" xr:uid="{00000000-0005-0000-0000-00002E020000}"/>
    <cellStyle name="Accent4 - 60% 6" xfId="560" xr:uid="{00000000-0005-0000-0000-00002F020000}"/>
    <cellStyle name="Accent4 10" xfId="561" xr:uid="{00000000-0005-0000-0000-000030020000}"/>
    <cellStyle name="Accent4 10 2" xfId="562" xr:uid="{00000000-0005-0000-0000-000031020000}"/>
    <cellStyle name="Accent4 10 3" xfId="563" xr:uid="{00000000-0005-0000-0000-000032020000}"/>
    <cellStyle name="Accent4 10 4" xfId="564" xr:uid="{00000000-0005-0000-0000-000033020000}"/>
    <cellStyle name="Accent4 11" xfId="565" xr:uid="{00000000-0005-0000-0000-000034020000}"/>
    <cellStyle name="Accent4 11 2" xfId="566" xr:uid="{00000000-0005-0000-0000-000035020000}"/>
    <cellStyle name="Accent4 11 3" xfId="567" xr:uid="{00000000-0005-0000-0000-000036020000}"/>
    <cellStyle name="Accent4 11 4" xfId="568" xr:uid="{00000000-0005-0000-0000-000037020000}"/>
    <cellStyle name="Accent4 12" xfId="569" xr:uid="{00000000-0005-0000-0000-000038020000}"/>
    <cellStyle name="Accent4 12 2" xfId="570" xr:uid="{00000000-0005-0000-0000-000039020000}"/>
    <cellStyle name="Accent4 12 3" xfId="571" xr:uid="{00000000-0005-0000-0000-00003A020000}"/>
    <cellStyle name="Accent4 12 4" xfId="572" xr:uid="{00000000-0005-0000-0000-00003B020000}"/>
    <cellStyle name="Accent4 13" xfId="573" xr:uid="{00000000-0005-0000-0000-00003C020000}"/>
    <cellStyle name="Accent4 13 2" xfId="574" xr:uid="{00000000-0005-0000-0000-00003D020000}"/>
    <cellStyle name="Accent4 13 3" xfId="575" xr:uid="{00000000-0005-0000-0000-00003E020000}"/>
    <cellStyle name="Accent4 13 4" xfId="576" xr:uid="{00000000-0005-0000-0000-00003F020000}"/>
    <cellStyle name="Accent4 14" xfId="577" xr:uid="{00000000-0005-0000-0000-000040020000}"/>
    <cellStyle name="Accent4 14 2" xfId="578" xr:uid="{00000000-0005-0000-0000-000041020000}"/>
    <cellStyle name="Accent4 14 3" xfId="579" xr:uid="{00000000-0005-0000-0000-000042020000}"/>
    <cellStyle name="Accent4 15" xfId="580" xr:uid="{00000000-0005-0000-0000-000043020000}"/>
    <cellStyle name="Accent4 15 2" xfId="581" xr:uid="{00000000-0005-0000-0000-000044020000}"/>
    <cellStyle name="Accent4 16" xfId="582" xr:uid="{00000000-0005-0000-0000-000045020000}"/>
    <cellStyle name="Accent4 17" xfId="583" xr:uid="{00000000-0005-0000-0000-000046020000}"/>
    <cellStyle name="Accent4 18" xfId="584" xr:uid="{00000000-0005-0000-0000-000047020000}"/>
    <cellStyle name="Accent4 19" xfId="585" xr:uid="{00000000-0005-0000-0000-000048020000}"/>
    <cellStyle name="Accent4 2" xfId="586" xr:uid="{00000000-0005-0000-0000-000049020000}"/>
    <cellStyle name="Accent4 2 2" xfId="587" xr:uid="{00000000-0005-0000-0000-00004A020000}"/>
    <cellStyle name="Accent4 2 2 2" xfId="588" xr:uid="{00000000-0005-0000-0000-00004B020000}"/>
    <cellStyle name="Accent4 2 2 3" xfId="589" xr:uid="{00000000-0005-0000-0000-00004C020000}"/>
    <cellStyle name="Accent4 2 3" xfId="590" xr:uid="{00000000-0005-0000-0000-00004D020000}"/>
    <cellStyle name="Accent4 2 3 2" xfId="591" xr:uid="{00000000-0005-0000-0000-00004E020000}"/>
    <cellStyle name="Accent4 2 4" xfId="592" xr:uid="{00000000-0005-0000-0000-00004F020000}"/>
    <cellStyle name="Accent4 2 5" xfId="593" xr:uid="{00000000-0005-0000-0000-000050020000}"/>
    <cellStyle name="Accent4 2 5 2" xfId="594" xr:uid="{00000000-0005-0000-0000-000051020000}"/>
    <cellStyle name="Accent4 2 6" xfId="595" xr:uid="{00000000-0005-0000-0000-000052020000}"/>
    <cellStyle name="Accent4 2 7" xfId="596" xr:uid="{00000000-0005-0000-0000-000053020000}"/>
    <cellStyle name="Accent4 2 8" xfId="597" xr:uid="{00000000-0005-0000-0000-000054020000}"/>
    <cellStyle name="Accent4 20" xfId="598" xr:uid="{00000000-0005-0000-0000-000055020000}"/>
    <cellStyle name="Accent4 21" xfId="599" xr:uid="{00000000-0005-0000-0000-000056020000}"/>
    <cellStyle name="Accent4 22" xfId="600" xr:uid="{00000000-0005-0000-0000-000057020000}"/>
    <cellStyle name="Accent4 23" xfId="601" xr:uid="{00000000-0005-0000-0000-000058020000}"/>
    <cellStyle name="Accent4 24" xfId="602" xr:uid="{00000000-0005-0000-0000-000059020000}"/>
    <cellStyle name="Accent4 25" xfId="603" xr:uid="{00000000-0005-0000-0000-00005A020000}"/>
    <cellStyle name="Accent4 26" xfId="604" xr:uid="{00000000-0005-0000-0000-00005B020000}"/>
    <cellStyle name="Accent4 27" xfId="605" xr:uid="{00000000-0005-0000-0000-00005C020000}"/>
    <cellStyle name="Accent4 28" xfId="606" xr:uid="{00000000-0005-0000-0000-00005D020000}"/>
    <cellStyle name="Accent4 29" xfId="607" xr:uid="{00000000-0005-0000-0000-00005E020000}"/>
    <cellStyle name="Accent4 3" xfId="608" xr:uid="{00000000-0005-0000-0000-00005F020000}"/>
    <cellStyle name="Accent4 3 2" xfId="609" xr:uid="{00000000-0005-0000-0000-000060020000}"/>
    <cellStyle name="Accent4 3 2 2" xfId="610" xr:uid="{00000000-0005-0000-0000-000061020000}"/>
    <cellStyle name="Accent4 3 2 3" xfId="611" xr:uid="{00000000-0005-0000-0000-000062020000}"/>
    <cellStyle name="Accent4 3 3" xfId="612" xr:uid="{00000000-0005-0000-0000-000063020000}"/>
    <cellStyle name="Accent4 3 4" xfId="613" xr:uid="{00000000-0005-0000-0000-000064020000}"/>
    <cellStyle name="Accent4 3 5" xfId="614" xr:uid="{00000000-0005-0000-0000-000065020000}"/>
    <cellStyle name="Accent4 3 6" xfId="615" xr:uid="{00000000-0005-0000-0000-000066020000}"/>
    <cellStyle name="Accent4 3 7" xfId="616" xr:uid="{00000000-0005-0000-0000-000067020000}"/>
    <cellStyle name="Accent4 30" xfId="617" xr:uid="{00000000-0005-0000-0000-000068020000}"/>
    <cellStyle name="Accent4 31" xfId="618" xr:uid="{00000000-0005-0000-0000-000069020000}"/>
    <cellStyle name="Accent4 32" xfId="619" xr:uid="{00000000-0005-0000-0000-00006A020000}"/>
    <cellStyle name="Accent4 33" xfId="620" xr:uid="{00000000-0005-0000-0000-00006B020000}"/>
    <cellStyle name="Accent4 34" xfId="621" xr:uid="{00000000-0005-0000-0000-00006C020000}"/>
    <cellStyle name="Accent4 35" xfId="622" xr:uid="{00000000-0005-0000-0000-00006D020000}"/>
    <cellStyle name="Accent4 4" xfId="623" xr:uid="{00000000-0005-0000-0000-00006E020000}"/>
    <cellStyle name="Accent4 4 2" xfId="624" xr:uid="{00000000-0005-0000-0000-00006F020000}"/>
    <cellStyle name="Accent4 4 2 2" xfId="625" xr:uid="{00000000-0005-0000-0000-000070020000}"/>
    <cellStyle name="Accent4 4 3" xfId="626" xr:uid="{00000000-0005-0000-0000-000071020000}"/>
    <cellStyle name="Accent4 4 4" xfId="627" xr:uid="{00000000-0005-0000-0000-000072020000}"/>
    <cellStyle name="Accent4 4 5" xfId="628" xr:uid="{00000000-0005-0000-0000-000073020000}"/>
    <cellStyle name="Accent4 4 6" xfId="629" xr:uid="{00000000-0005-0000-0000-000074020000}"/>
    <cellStyle name="Accent4 5" xfId="630" xr:uid="{00000000-0005-0000-0000-000075020000}"/>
    <cellStyle name="Accent4 5 2" xfId="631" xr:uid="{00000000-0005-0000-0000-000076020000}"/>
    <cellStyle name="Accent4 5 2 2" xfId="632" xr:uid="{00000000-0005-0000-0000-000077020000}"/>
    <cellStyle name="Accent4 5 3" xfId="633" xr:uid="{00000000-0005-0000-0000-000078020000}"/>
    <cellStyle name="Accent4 5 4" xfId="634" xr:uid="{00000000-0005-0000-0000-000079020000}"/>
    <cellStyle name="Accent4 5 5" xfId="635" xr:uid="{00000000-0005-0000-0000-00007A020000}"/>
    <cellStyle name="Accent4 5 6" xfId="636" xr:uid="{00000000-0005-0000-0000-00007B020000}"/>
    <cellStyle name="Accent4 6" xfId="637" xr:uid="{00000000-0005-0000-0000-00007C020000}"/>
    <cellStyle name="Accent4 6 2" xfId="638" xr:uid="{00000000-0005-0000-0000-00007D020000}"/>
    <cellStyle name="Accent4 6 2 2" xfId="639" xr:uid="{00000000-0005-0000-0000-00007E020000}"/>
    <cellStyle name="Accent4 6 3" xfId="640" xr:uid="{00000000-0005-0000-0000-00007F020000}"/>
    <cellStyle name="Accent4 6 4" xfId="641" xr:uid="{00000000-0005-0000-0000-000080020000}"/>
    <cellStyle name="Accent4 7" xfId="642" xr:uid="{00000000-0005-0000-0000-000081020000}"/>
    <cellStyle name="Accent4 7 2" xfId="643" xr:uid="{00000000-0005-0000-0000-000082020000}"/>
    <cellStyle name="Accent4 7 2 2" xfId="644" xr:uid="{00000000-0005-0000-0000-000083020000}"/>
    <cellStyle name="Accent4 7 3" xfId="645" xr:uid="{00000000-0005-0000-0000-000084020000}"/>
    <cellStyle name="Accent4 7 4" xfId="646" xr:uid="{00000000-0005-0000-0000-000085020000}"/>
    <cellStyle name="Accent4 8" xfId="647" xr:uid="{00000000-0005-0000-0000-000086020000}"/>
    <cellStyle name="Accent4 8 2" xfId="648" xr:uid="{00000000-0005-0000-0000-000087020000}"/>
    <cellStyle name="Accent4 8 3" xfId="649" xr:uid="{00000000-0005-0000-0000-000088020000}"/>
    <cellStyle name="Accent4 8 4" xfId="650" xr:uid="{00000000-0005-0000-0000-000089020000}"/>
    <cellStyle name="Accent4 9" xfId="651" xr:uid="{00000000-0005-0000-0000-00008A020000}"/>
    <cellStyle name="Accent4 9 2" xfId="652" xr:uid="{00000000-0005-0000-0000-00008B020000}"/>
    <cellStyle name="Accent4 9 3" xfId="653" xr:uid="{00000000-0005-0000-0000-00008C020000}"/>
    <cellStyle name="Accent4 9 4" xfId="654" xr:uid="{00000000-0005-0000-0000-00008D020000}"/>
    <cellStyle name="Accent5 - 20%" xfId="655" xr:uid="{00000000-0005-0000-0000-00008E020000}"/>
    <cellStyle name="Accent5 - 20% 2" xfId="656" xr:uid="{00000000-0005-0000-0000-00008F020000}"/>
    <cellStyle name="Accent5 - 20% 3" xfId="657" xr:uid="{00000000-0005-0000-0000-000090020000}"/>
    <cellStyle name="Accent5 - 20% 4" xfId="658" xr:uid="{00000000-0005-0000-0000-000091020000}"/>
    <cellStyle name="Accent5 - 20% 5" xfId="659" xr:uid="{00000000-0005-0000-0000-000092020000}"/>
    <cellStyle name="Accent5 - 20% 6" xfId="660" xr:uid="{00000000-0005-0000-0000-000093020000}"/>
    <cellStyle name="Accent5 - 20% 7" xfId="661" xr:uid="{00000000-0005-0000-0000-000094020000}"/>
    <cellStyle name="Accent5 - 40%" xfId="662" xr:uid="{00000000-0005-0000-0000-000095020000}"/>
    <cellStyle name="Accent5 - 40% 2" xfId="663" xr:uid="{00000000-0005-0000-0000-000096020000}"/>
    <cellStyle name="Accent5 - 40% 3" xfId="664" xr:uid="{00000000-0005-0000-0000-000097020000}"/>
    <cellStyle name="Accent5 - 40% 4" xfId="665" xr:uid="{00000000-0005-0000-0000-000098020000}"/>
    <cellStyle name="Accent5 - 40% 5" xfId="666" xr:uid="{00000000-0005-0000-0000-000099020000}"/>
    <cellStyle name="Accent5 - 40% 6" xfId="667" xr:uid="{00000000-0005-0000-0000-00009A020000}"/>
    <cellStyle name="Accent5 - 40% 7" xfId="668" xr:uid="{00000000-0005-0000-0000-00009B020000}"/>
    <cellStyle name="Accent5 - 60%" xfId="669" xr:uid="{00000000-0005-0000-0000-00009C020000}"/>
    <cellStyle name="Accent5 - 60% 2" xfId="670" xr:uid="{00000000-0005-0000-0000-00009D020000}"/>
    <cellStyle name="Accent5 - 60% 3" xfId="671" xr:uid="{00000000-0005-0000-0000-00009E020000}"/>
    <cellStyle name="Accent5 - 60% 4" xfId="672" xr:uid="{00000000-0005-0000-0000-00009F020000}"/>
    <cellStyle name="Accent5 - 60% 5" xfId="673" xr:uid="{00000000-0005-0000-0000-0000A0020000}"/>
    <cellStyle name="Accent5 - 60% 6" xfId="674" xr:uid="{00000000-0005-0000-0000-0000A1020000}"/>
    <cellStyle name="Accent5 10" xfId="675" xr:uid="{00000000-0005-0000-0000-0000A2020000}"/>
    <cellStyle name="Accent5 10 2" xfId="676" xr:uid="{00000000-0005-0000-0000-0000A3020000}"/>
    <cellStyle name="Accent5 10 3" xfId="677" xr:uid="{00000000-0005-0000-0000-0000A4020000}"/>
    <cellStyle name="Accent5 10 4" xfId="678" xr:uid="{00000000-0005-0000-0000-0000A5020000}"/>
    <cellStyle name="Accent5 11" xfId="679" xr:uid="{00000000-0005-0000-0000-0000A6020000}"/>
    <cellStyle name="Accent5 11 2" xfId="680" xr:uid="{00000000-0005-0000-0000-0000A7020000}"/>
    <cellStyle name="Accent5 11 3" xfId="681" xr:uid="{00000000-0005-0000-0000-0000A8020000}"/>
    <cellStyle name="Accent5 11 4" xfId="682" xr:uid="{00000000-0005-0000-0000-0000A9020000}"/>
    <cellStyle name="Accent5 12" xfId="683" xr:uid="{00000000-0005-0000-0000-0000AA020000}"/>
    <cellStyle name="Accent5 12 2" xfId="684" xr:uid="{00000000-0005-0000-0000-0000AB020000}"/>
    <cellStyle name="Accent5 12 3" xfId="685" xr:uid="{00000000-0005-0000-0000-0000AC020000}"/>
    <cellStyle name="Accent5 12 4" xfId="686" xr:uid="{00000000-0005-0000-0000-0000AD020000}"/>
    <cellStyle name="Accent5 13" xfId="687" xr:uid="{00000000-0005-0000-0000-0000AE020000}"/>
    <cellStyle name="Accent5 13 2" xfId="688" xr:uid="{00000000-0005-0000-0000-0000AF020000}"/>
    <cellStyle name="Accent5 13 3" xfId="689" xr:uid="{00000000-0005-0000-0000-0000B0020000}"/>
    <cellStyle name="Accent5 13 4" xfId="690" xr:uid="{00000000-0005-0000-0000-0000B1020000}"/>
    <cellStyle name="Accent5 14" xfId="691" xr:uid="{00000000-0005-0000-0000-0000B2020000}"/>
    <cellStyle name="Accent5 14 2" xfId="692" xr:uid="{00000000-0005-0000-0000-0000B3020000}"/>
    <cellStyle name="Accent5 14 3" xfId="693" xr:uid="{00000000-0005-0000-0000-0000B4020000}"/>
    <cellStyle name="Accent5 15" xfId="694" xr:uid="{00000000-0005-0000-0000-0000B5020000}"/>
    <cellStyle name="Accent5 15 2" xfId="695" xr:uid="{00000000-0005-0000-0000-0000B6020000}"/>
    <cellStyle name="Accent5 16" xfId="696" xr:uid="{00000000-0005-0000-0000-0000B7020000}"/>
    <cellStyle name="Accent5 17" xfId="697" xr:uid="{00000000-0005-0000-0000-0000B8020000}"/>
    <cellStyle name="Accent5 18" xfId="698" xr:uid="{00000000-0005-0000-0000-0000B9020000}"/>
    <cellStyle name="Accent5 19" xfId="699" xr:uid="{00000000-0005-0000-0000-0000BA020000}"/>
    <cellStyle name="Accent5 2" xfId="700" xr:uid="{00000000-0005-0000-0000-0000BB020000}"/>
    <cellStyle name="Accent5 2 2" xfId="701" xr:uid="{00000000-0005-0000-0000-0000BC020000}"/>
    <cellStyle name="Accent5 2 2 2" xfId="702" xr:uid="{00000000-0005-0000-0000-0000BD020000}"/>
    <cellStyle name="Accent5 2 2 3" xfId="703" xr:uid="{00000000-0005-0000-0000-0000BE020000}"/>
    <cellStyle name="Accent5 2 3" xfId="704" xr:uid="{00000000-0005-0000-0000-0000BF020000}"/>
    <cellStyle name="Accent5 2 3 2" xfId="705" xr:uid="{00000000-0005-0000-0000-0000C0020000}"/>
    <cellStyle name="Accent5 2 4" xfId="706" xr:uid="{00000000-0005-0000-0000-0000C1020000}"/>
    <cellStyle name="Accent5 2 5" xfId="707" xr:uid="{00000000-0005-0000-0000-0000C2020000}"/>
    <cellStyle name="Accent5 2 5 2" xfId="708" xr:uid="{00000000-0005-0000-0000-0000C3020000}"/>
    <cellStyle name="Accent5 2 6" xfId="709" xr:uid="{00000000-0005-0000-0000-0000C4020000}"/>
    <cellStyle name="Accent5 2 7" xfId="710" xr:uid="{00000000-0005-0000-0000-0000C5020000}"/>
    <cellStyle name="Accent5 2 8" xfId="711" xr:uid="{00000000-0005-0000-0000-0000C6020000}"/>
    <cellStyle name="Accent5 20" xfId="712" xr:uid="{00000000-0005-0000-0000-0000C7020000}"/>
    <cellStyle name="Accent5 21" xfId="713" xr:uid="{00000000-0005-0000-0000-0000C8020000}"/>
    <cellStyle name="Accent5 22" xfId="714" xr:uid="{00000000-0005-0000-0000-0000C9020000}"/>
    <cellStyle name="Accent5 23" xfId="715" xr:uid="{00000000-0005-0000-0000-0000CA020000}"/>
    <cellStyle name="Accent5 24" xfId="716" xr:uid="{00000000-0005-0000-0000-0000CB020000}"/>
    <cellStyle name="Accent5 25" xfId="717" xr:uid="{00000000-0005-0000-0000-0000CC020000}"/>
    <cellStyle name="Accent5 26" xfId="718" xr:uid="{00000000-0005-0000-0000-0000CD020000}"/>
    <cellStyle name="Accent5 27" xfId="719" xr:uid="{00000000-0005-0000-0000-0000CE020000}"/>
    <cellStyle name="Accent5 28" xfId="720" xr:uid="{00000000-0005-0000-0000-0000CF020000}"/>
    <cellStyle name="Accent5 29" xfId="721" xr:uid="{00000000-0005-0000-0000-0000D0020000}"/>
    <cellStyle name="Accent5 3" xfId="722" xr:uid="{00000000-0005-0000-0000-0000D1020000}"/>
    <cellStyle name="Accent5 3 2" xfId="723" xr:uid="{00000000-0005-0000-0000-0000D2020000}"/>
    <cellStyle name="Accent5 3 2 2" xfId="724" xr:uid="{00000000-0005-0000-0000-0000D3020000}"/>
    <cellStyle name="Accent5 3 2 3" xfId="725" xr:uid="{00000000-0005-0000-0000-0000D4020000}"/>
    <cellStyle name="Accent5 3 3" xfId="726" xr:uid="{00000000-0005-0000-0000-0000D5020000}"/>
    <cellStyle name="Accent5 3 4" xfId="727" xr:uid="{00000000-0005-0000-0000-0000D6020000}"/>
    <cellStyle name="Accent5 3 5" xfId="728" xr:uid="{00000000-0005-0000-0000-0000D7020000}"/>
    <cellStyle name="Accent5 3 6" xfId="729" xr:uid="{00000000-0005-0000-0000-0000D8020000}"/>
    <cellStyle name="Accent5 3 7" xfId="730" xr:uid="{00000000-0005-0000-0000-0000D9020000}"/>
    <cellStyle name="Accent5 30" xfId="731" xr:uid="{00000000-0005-0000-0000-0000DA020000}"/>
    <cellStyle name="Accent5 31" xfId="732" xr:uid="{00000000-0005-0000-0000-0000DB020000}"/>
    <cellStyle name="Accent5 32" xfId="733" xr:uid="{00000000-0005-0000-0000-0000DC020000}"/>
    <cellStyle name="Accent5 33" xfId="734" xr:uid="{00000000-0005-0000-0000-0000DD020000}"/>
    <cellStyle name="Accent5 34" xfId="735" xr:uid="{00000000-0005-0000-0000-0000DE020000}"/>
    <cellStyle name="Accent5 35" xfId="736" xr:uid="{00000000-0005-0000-0000-0000DF020000}"/>
    <cellStyle name="Accent5 4" xfId="737" xr:uid="{00000000-0005-0000-0000-0000E0020000}"/>
    <cellStyle name="Accent5 4 2" xfId="738" xr:uid="{00000000-0005-0000-0000-0000E1020000}"/>
    <cellStyle name="Accent5 4 2 2" xfId="739" xr:uid="{00000000-0005-0000-0000-0000E2020000}"/>
    <cellStyle name="Accent5 4 3" xfId="740" xr:uid="{00000000-0005-0000-0000-0000E3020000}"/>
    <cellStyle name="Accent5 4 4" xfId="741" xr:uid="{00000000-0005-0000-0000-0000E4020000}"/>
    <cellStyle name="Accent5 4 5" xfId="742" xr:uid="{00000000-0005-0000-0000-0000E5020000}"/>
    <cellStyle name="Accent5 4 6" xfId="743" xr:uid="{00000000-0005-0000-0000-0000E6020000}"/>
    <cellStyle name="Accent5 5" xfId="744" xr:uid="{00000000-0005-0000-0000-0000E7020000}"/>
    <cellStyle name="Accent5 5 2" xfId="745" xr:uid="{00000000-0005-0000-0000-0000E8020000}"/>
    <cellStyle name="Accent5 5 2 2" xfId="746" xr:uid="{00000000-0005-0000-0000-0000E9020000}"/>
    <cellStyle name="Accent5 5 3" xfId="747" xr:uid="{00000000-0005-0000-0000-0000EA020000}"/>
    <cellStyle name="Accent5 5 4" xfId="748" xr:uid="{00000000-0005-0000-0000-0000EB020000}"/>
    <cellStyle name="Accent5 5 5" xfId="749" xr:uid="{00000000-0005-0000-0000-0000EC020000}"/>
    <cellStyle name="Accent5 5 6" xfId="750" xr:uid="{00000000-0005-0000-0000-0000ED020000}"/>
    <cellStyle name="Accent5 6" xfId="751" xr:uid="{00000000-0005-0000-0000-0000EE020000}"/>
    <cellStyle name="Accent5 6 2" xfId="752" xr:uid="{00000000-0005-0000-0000-0000EF020000}"/>
    <cellStyle name="Accent5 6 2 2" xfId="753" xr:uid="{00000000-0005-0000-0000-0000F0020000}"/>
    <cellStyle name="Accent5 6 3" xfId="754" xr:uid="{00000000-0005-0000-0000-0000F1020000}"/>
    <cellStyle name="Accent5 6 4" xfId="755" xr:uid="{00000000-0005-0000-0000-0000F2020000}"/>
    <cellStyle name="Accent5 7" xfId="756" xr:uid="{00000000-0005-0000-0000-0000F3020000}"/>
    <cellStyle name="Accent5 7 2" xfId="757" xr:uid="{00000000-0005-0000-0000-0000F4020000}"/>
    <cellStyle name="Accent5 7 2 2" xfId="758" xr:uid="{00000000-0005-0000-0000-0000F5020000}"/>
    <cellStyle name="Accent5 7 3" xfId="759" xr:uid="{00000000-0005-0000-0000-0000F6020000}"/>
    <cellStyle name="Accent5 7 4" xfId="760" xr:uid="{00000000-0005-0000-0000-0000F7020000}"/>
    <cellStyle name="Accent5 8" xfId="761" xr:uid="{00000000-0005-0000-0000-0000F8020000}"/>
    <cellStyle name="Accent5 8 2" xfId="762" xr:uid="{00000000-0005-0000-0000-0000F9020000}"/>
    <cellStyle name="Accent5 8 3" xfId="763" xr:uid="{00000000-0005-0000-0000-0000FA020000}"/>
    <cellStyle name="Accent5 8 4" xfId="764" xr:uid="{00000000-0005-0000-0000-0000FB020000}"/>
    <cellStyle name="Accent5 9" xfId="765" xr:uid="{00000000-0005-0000-0000-0000FC020000}"/>
    <cellStyle name="Accent5 9 2" xfId="766" xr:uid="{00000000-0005-0000-0000-0000FD020000}"/>
    <cellStyle name="Accent5 9 3" xfId="767" xr:uid="{00000000-0005-0000-0000-0000FE020000}"/>
    <cellStyle name="Accent5 9 4" xfId="768" xr:uid="{00000000-0005-0000-0000-0000FF020000}"/>
    <cellStyle name="Accent6 - 20%" xfId="769" xr:uid="{00000000-0005-0000-0000-000000030000}"/>
    <cellStyle name="Accent6 - 20% 2" xfId="770" xr:uid="{00000000-0005-0000-0000-000001030000}"/>
    <cellStyle name="Accent6 - 20% 3" xfId="771" xr:uid="{00000000-0005-0000-0000-000002030000}"/>
    <cellStyle name="Accent6 - 20% 4" xfId="772" xr:uid="{00000000-0005-0000-0000-000003030000}"/>
    <cellStyle name="Accent6 - 20% 5" xfId="773" xr:uid="{00000000-0005-0000-0000-000004030000}"/>
    <cellStyle name="Accent6 - 20% 6" xfId="774" xr:uid="{00000000-0005-0000-0000-000005030000}"/>
    <cellStyle name="Accent6 - 20% 7" xfId="775" xr:uid="{00000000-0005-0000-0000-000006030000}"/>
    <cellStyle name="Accent6 - 40%" xfId="776" xr:uid="{00000000-0005-0000-0000-000007030000}"/>
    <cellStyle name="Accent6 - 40% 2" xfId="777" xr:uid="{00000000-0005-0000-0000-000008030000}"/>
    <cellStyle name="Accent6 - 40% 3" xfId="778" xr:uid="{00000000-0005-0000-0000-000009030000}"/>
    <cellStyle name="Accent6 - 40% 4" xfId="779" xr:uid="{00000000-0005-0000-0000-00000A030000}"/>
    <cellStyle name="Accent6 - 40% 5" xfId="780" xr:uid="{00000000-0005-0000-0000-00000B030000}"/>
    <cellStyle name="Accent6 - 40% 6" xfId="781" xr:uid="{00000000-0005-0000-0000-00000C030000}"/>
    <cellStyle name="Accent6 - 40% 7" xfId="782" xr:uid="{00000000-0005-0000-0000-00000D030000}"/>
    <cellStyle name="Accent6 - 60%" xfId="783" xr:uid="{00000000-0005-0000-0000-00000E030000}"/>
    <cellStyle name="Accent6 - 60% 2" xfId="784" xr:uid="{00000000-0005-0000-0000-00000F030000}"/>
    <cellStyle name="Accent6 - 60% 3" xfId="785" xr:uid="{00000000-0005-0000-0000-000010030000}"/>
    <cellStyle name="Accent6 - 60% 4" xfId="786" xr:uid="{00000000-0005-0000-0000-000011030000}"/>
    <cellStyle name="Accent6 - 60% 5" xfId="787" xr:uid="{00000000-0005-0000-0000-000012030000}"/>
    <cellStyle name="Accent6 - 60% 6" xfId="788" xr:uid="{00000000-0005-0000-0000-000013030000}"/>
    <cellStyle name="Accent6 10" xfId="789" xr:uid="{00000000-0005-0000-0000-000014030000}"/>
    <cellStyle name="Accent6 10 2" xfId="790" xr:uid="{00000000-0005-0000-0000-000015030000}"/>
    <cellStyle name="Accent6 10 3" xfId="791" xr:uid="{00000000-0005-0000-0000-000016030000}"/>
    <cellStyle name="Accent6 10 4" xfId="792" xr:uid="{00000000-0005-0000-0000-000017030000}"/>
    <cellStyle name="Accent6 11" xfId="793" xr:uid="{00000000-0005-0000-0000-000018030000}"/>
    <cellStyle name="Accent6 11 2" xfId="794" xr:uid="{00000000-0005-0000-0000-000019030000}"/>
    <cellStyle name="Accent6 11 3" xfId="795" xr:uid="{00000000-0005-0000-0000-00001A030000}"/>
    <cellStyle name="Accent6 11 4" xfId="796" xr:uid="{00000000-0005-0000-0000-00001B030000}"/>
    <cellStyle name="Accent6 12" xfId="797" xr:uid="{00000000-0005-0000-0000-00001C030000}"/>
    <cellStyle name="Accent6 12 2" xfId="798" xr:uid="{00000000-0005-0000-0000-00001D030000}"/>
    <cellStyle name="Accent6 12 3" xfId="799" xr:uid="{00000000-0005-0000-0000-00001E030000}"/>
    <cellStyle name="Accent6 12 4" xfId="800" xr:uid="{00000000-0005-0000-0000-00001F030000}"/>
    <cellStyle name="Accent6 13" xfId="801" xr:uid="{00000000-0005-0000-0000-000020030000}"/>
    <cellStyle name="Accent6 13 2" xfId="802" xr:uid="{00000000-0005-0000-0000-000021030000}"/>
    <cellStyle name="Accent6 13 3" xfId="803" xr:uid="{00000000-0005-0000-0000-000022030000}"/>
    <cellStyle name="Accent6 13 4" xfId="804" xr:uid="{00000000-0005-0000-0000-000023030000}"/>
    <cellStyle name="Accent6 14" xfId="805" xr:uid="{00000000-0005-0000-0000-000024030000}"/>
    <cellStyle name="Accent6 14 2" xfId="806" xr:uid="{00000000-0005-0000-0000-000025030000}"/>
    <cellStyle name="Accent6 14 3" xfId="807" xr:uid="{00000000-0005-0000-0000-000026030000}"/>
    <cellStyle name="Accent6 15" xfId="808" xr:uid="{00000000-0005-0000-0000-000027030000}"/>
    <cellStyle name="Accent6 15 2" xfId="809" xr:uid="{00000000-0005-0000-0000-000028030000}"/>
    <cellStyle name="Accent6 16" xfId="810" xr:uid="{00000000-0005-0000-0000-000029030000}"/>
    <cellStyle name="Accent6 17" xfId="811" xr:uid="{00000000-0005-0000-0000-00002A030000}"/>
    <cellStyle name="Accent6 18" xfId="812" xr:uid="{00000000-0005-0000-0000-00002B030000}"/>
    <cellStyle name="Accent6 19" xfId="813" xr:uid="{00000000-0005-0000-0000-00002C030000}"/>
    <cellStyle name="Accent6 2" xfId="814" xr:uid="{00000000-0005-0000-0000-00002D030000}"/>
    <cellStyle name="Accent6 2 2" xfId="815" xr:uid="{00000000-0005-0000-0000-00002E030000}"/>
    <cellStyle name="Accent6 2 2 2" xfId="816" xr:uid="{00000000-0005-0000-0000-00002F030000}"/>
    <cellStyle name="Accent6 2 2 3" xfId="817" xr:uid="{00000000-0005-0000-0000-000030030000}"/>
    <cellStyle name="Accent6 2 3" xfId="818" xr:uid="{00000000-0005-0000-0000-000031030000}"/>
    <cellStyle name="Accent6 2 3 2" xfId="819" xr:uid="{00000000-0005-0000-0000-000032030000}"/>
    <cellStyle name="Accent6 2 4" xfId="820" xr:uid="{00000000-0005-0000-0000-000033030000}"/>
    <cellStyle name="Accent6 2 5" xfId="821" xr:uid="{00000000-0005-0000-0000-000034030000}"/>
    <cellStyle name="Accent6 2 5 2" xfId="822" xr:uid="{00000000-0005-0000-0000-000035030000}"/>
    <cellStyle name="Accent6 2 6" xfId="823" xr:uid="{00000000-0005-0000-0000-000036030000}"/>
    <cellStyle name="Accent6 2 7" xfId="824" xr:uid="{00000000-0005-0000-0000-000037030000}"/>
    <cellStyle name="Accent6 2 8" xfId="825" xr:uid="{00000000-0005-0000-0000-000038030000}"/>
    <cellStyle name="Accent6 20" xfId="826" xr:uid="{00000000-0005-0000-0000-000039030000}"/>
    <cellStyle name="Accent6 21" xfId="827" xr:uid="{00000000-0005-0000-0000-00003A030000}"/>
    <cellStyle name="Accent6 22" xfId="828" xr:uid="{00000000-0005-0000-0000-00003B030000}"/>
    <cellStyle name="Accent6 23" xfId="829" xr:uid="{00000000-0005-0000-0000-00003C030000}"/>
    <cellStyle name="Accent6 24" xfId="830" xr:uid="{00000000-0005-0000-0000-00003D030000}"/>
    <cellStyle name="Accent6 25" xfId="831" xr:uid="{00000000-0005-0000-0000-00003E030000}"/>
    <cellStyle name="Accent6 26" xfId="832" xr:uid="{00000000-0005-0000-0000-00003F030000}"/>
    <cellStyle name="Accent6 27" xfId="833" xr:uid="{00000000-0005-0000-0000-000040030000}"/>
    <cellStyle name="Accent6 28" xfId="834" xr:uid="{00000000-0005-0000-0000-000041030000}"/>
    <cellStyle name="Accent6 29" xfId="835" xr:uid="{00000000-0005-0000-0000-000042030000}"/>
    <cellStyle name="Accent6 3" xfId="836" xr:uid="{00000000-0005-0000-0000-000043030000}"/>
    <cellStyle name="Accent6 3 2" xfId="837" xr:uid="{00000000-0005-0000-0000-000044030000}"/>
    <cellStyle name="Accent6 3 2 2" xfId="838" xr:uid="{00000000-0005-0000-0000-000045030000}"/>
    <cellStyle name="Accent6 3 2 3" xfId="839" xr:uid="{00000000-0005-0000-0000-000046030000}"/>
    <cellStyle name="Accent6 3 3" xfId="840" xr:uid="{00000000-0005-0000-0000-000047030000}"/>
    <cellStyle name="Accent6 3 4" xfId="841" xr:uid="{00000000-0005-0000-0000-000048030000}"/>
    <cellStyle name="Accent6 3 5" xfId="842" xr:uid="{00000000-0005-0000-0000-000049030000}"/>
    <cellStyle name="Accent6 3 6" xfId="843" xr:uid="{00000000-0005-0000-0000-00004A030000}"/>
    <cellStyle name="Accent6 3 7" xfId="844" xr:uid="{00000000-0005-0000-0000-00004B030000}"/>
    <cellStyle name="Accent6 30" xfId="845" xr:uid="{00000000-0005-0000-0000-00004C030000}"/>
    <cellStyle name="Accent6 31" xfId="846" xr:uid="{00000000-0005-0000-0000-00004D030000}"/>
    <cellStyle name="Accent6 32" xfId="847" xr:uid="{00000000-0005-0000-0000-00004E030000}"/>
    <cellStyle name="Accent6 33" xfId="848" xr:uid="{00000000-0005-0000-0000-00004F030000}"/>
    <cellStyle name="Accent6 34" xfId="849" xr:uid="{00000000-0005-0000-0000-000050030000}"/>
    <cellStyle name="Accent6 35" xfId="850" xr:uid="{00000000-0005-0000-0000-000051030000}"/>
    <cellStyle name="Accent6 4" xfId="851" xr:uid="{00000000-0005-0000-0000-000052030000}"/>
    <cellStyle name="Accent6 4 2" xfId="852" xr:uid="{00000000-0005-0000-0000-000053030000}"/>
    <cellStyle name="Accent6 4 2 2" xfId="853" xr:uid="{00000000-0005-0000-0000-000054030000}"/>
    <cellStyle name="Accent6 4 3" xfId="854" xr:uid="{00000000-0005-0000-0000-000055030000}"/>
    <cellStyle name="Accent6 4 4" xfId="855" xr:uid="{00000000-0005-0000-0000-000056030000}"/>
    <cellStyle name="Accent6 4 5" xfId="856" xr:uid="{00000000-0005-0000-0000-000057030000}"/>
    <cellStyle name="Accent6 4 6" xfId="857" xr:uid="{00000000-0005-0000-0000-000058030000}"/>
    <cellStyle name="Accent6 5" xfId="858" xr:uid="{00000000-0005-0000-0000-000059030000}"/>
    <cellStyle name="Accent6 5 2" xfId="859" xr:uid="{00000000-0005-0000-0000-00005A030000}"/>
    <cellStyle name="Accent6 5 2 2" xfId="860" xr:uid="{00000000-0005-0000-0000-00005B030000}"/>
    <cellStyle name="Accent6 5 3" xfId="861" xr:uid="{00000000-0005-0000-0000-00005C030000}"/>
    <cellStyle name="Accent6 5 4" xfId="862" xr:uid="{00000000-0005-0000-0000-00005D030000}"/>
    <cellStyle name="Accent6 5 5" xfId="863" xr:uid="{00000000-0005-0000-0000-00005E030000}"/>
    <cellStyle name="Accent6 5 6" xfId="864" xr:uid="{00000000-0005-0000-0000-00005F030000}"/>
    <cellStyle name="Accent6 6" xfId="865" xr:uid="{00000000-0005-0000-0000-000060030000}"/>
    <cellStyle name="Accent6 6 2" xfId="866" xr:uid="{00000000-0005-0000-0000-000061030000}"/>
    <cellStyle name="Accent6 6 2 2" xfId="867" xr:uid="{00000000-0005-0000-0000-000062030000}"/>
    <cellStyle name="Accent6 6 3" xfId="868" xr:uid="{00000000-0005-0000-0000-000063030000}"/>
    <cellStyle name="Accent6 6 4" xfId="869" xr:uid="{00000000-0005-0000-0000-000064030000}"/>
    <cellStyle name="Accent6 7" xfId="870" xr:uid="{00000000-0005-0000-0000-000065030000}"/>
    <cellStyle name="Accent6 7 2" xfId="871" xr:uid="{00000000-0005-0000-0000-000066030000}"/>
    <cellStyle name="Accent6 7 2 2" xfId="872" xr:uid="{00000000-0005-0000-0000-000067030000}"/>
    <cellStyle name="Accent6 7 3" xfId="873" xr:uid="{00000000-0005-0000-0000-000068030000}"/>
    <cellStyle name="Accent6 7 4" xfId="874" xr:uid="{00000000-0005-0000-0000-000069030000}"/>
    <cellStyle name="Accent6 8" xfId="875" xr:uid="{00000000-0005-0000-0000-00006A030000}"/>
    <cellStyle name="Accent6 8 2" xfId="876" xr:uid="{00000000-0005-0000-0000-00006B030000}"/>
    <cellStyle name="Accent6 8 3" xfId="877" xr:uid="{00000000-0005-0000-0000-00006C030000}"/>
    <cellStyle name="Accent6 8 4" xfId="878" xr:uid="{00000000-0005-0000-0000-00006D030000}"/>
    <cellStyle name="Accent6 9" xfId="879" xr:uid="{00000000-0005-0000-0000-00006E030000}"/>
    <cellStyle name="Accent6 9 2" xfId="880" xr:uid="{00000000-0005-0000-0000-00006F030000}"/>
    <cellStyle name="Accent6 9 3" xfId="881" xr:uid="{00000000-0005-0000-0000-000070030000}"/>
    <cellStyle name="Accent6 9 4" xfId="882" xr:uid="{00000000-0005-0000-0000-000071030000}"/>
    <cellStyle name="Bad 10" xfId="883" xr:uid="{00000000-0005-0000-0000-000072030000}"/>
    <cellStyle name="Bad 10 2" xfId="884" xr:uid="{00000000-0005-0000-0000-000073030000}"/>
    <cellStyle name="Bad 10 3" xfId="885" xr:uid="{00000000-0005-0000-0000-000074030000}"/>
    <cellStyle name="Bad 10 4" xfId="886" xr:uid="{00000000-0005-0000-0000-000075030000}"/>
    <cellStyle name="Bad 11" xfId="887" xr:uid="{00000000-0005-0000-0000-000076030000}"/>
    <cellStyle name="Bad 11 2" xfId="888" xr:uid="{00000000-0005-0000-0000-000077030000}"/>
    <cellStyle name="Bad 11 3" xfId="889" xr:uid="{00000000-0005-0000-0000-000078030000}"/>
    <cellStyle name="Bad 11 4" xfId="890" xr:uid="{00000000-0005-0000-0000-000079030000}"/>
    <cellStyle name="Bad 12" xfId="891" xr:uid="{00000000-0005-0000-0000-00007A030000}"/>
    <cellStyle name="Bad 12 2" xfId="892" xr:uid="{00000000-0005-0000-0000-00007B030000}"/>
    <cellStyle name="Bad 12 3" xfId="893" xr:uid="{00000000-0005-0000-0000-00007C030000}"/>
    <cellStyle name="Bad 12 4" xfId="894" xr:uid="{00000000-0005-0000-0000-00007D030000}"/>
    <cellStyle name="Bad 13" xfId="895" xr:uid="{00000000-0005-0000-0000-00007E030000}"/>
    <cellStyle name="Bad 13 2" xfId="896" xr:uid="{00000000-0005-0000-0000-00007F030000}"/>
    <cellStyle name="Bad 13 3" xfId="897" xr:uid="{00000000-0005-0000-0000-000080030000}"/>
    <cellStyle name="Bad 13 4" xfId="898" xr:uid="{00000000-0005-0000-0000-000081030000}"/>
    <cellStyle name="Bad 14" xfId="899" xr:uid="{00000000-0005-0000-0000-000082030000}"/>
    <cellStyle name="Bad 14 2" xfId="900" xr:uid="{00000000-0005-0000-0000-000083030000}"/>
    <cellStyle name="Bad 14 3" xfId="901" xr:uid="{00000000-0005-0000-0000-000084030000}"/>
    <cellStyle name="Bad 15" xfId="902" xr:uid="{00000000-0005-0000-0000-000085030000}"/>
    <cellStyle name="Bad 15 2" xfId="903" xr:uid="{00000000-0005-0000-0000-000086030000}"/>
    <cellStyle name="Bad 16" xfId="904" xr:uid="{00000000-0005-0000-0000-000087030000}"/>
    <cellStyle name="Bad 17" xfId="905" xr:uid="{00000000-0005-0000-0000-000088030000}"/>
    <cellStyle name="Bad 18" xfId="906" xr:uid="{00000000-0005-0000-0000-000089030000}"/>
    <cellStyle name="Bad 19" xfId="907" xr:uid="{00000000-0005-0000-0000-00008A030000}"/>
    <cellStyle name="Bad 2" xfId="908" xr:uid="{00000000-0005-0000-0000-00008B030000}"/>
    <cellStyle name="Bad 2 2" xfId="909" xr:uid="{00000000-0005-0000-0000-00008C030000}"/>
    <cellStyle name="Bad 2 2 2" xfId="910" xr:uid="{00000000-0005-0000-0000-00008D030000}"/>
    <cellStyle name="Bad 2 2 3" xfId="911" xr:uid="{00000000-0005-0000-0000-00008E030000}"/>
    <cellStyle name="Bad 2 3" xfId="912" xr:uid="{00000000-0005-0000-0000-00008F030000}"/>
    <cellStyle name="Bad 2 3 2" xfId="913" xr:uid="{00000000-0005-0000-0000-000090030000}"/>
    <cellStyle name="Bad 2 4" xfId="914" xr:uid="{00000000-0005-0000-0000-000091030000}"/>
    <cellStyle name="Bad 2 5" xfId="915" xr:uid="{00000000-0005-0000-0000-000092030000}"/>
    <cellStyle name="Bad 2 5 2" xfId="916" xr:uid="{00000000-0005-0000-0000-000093030000}"/>
    <cellStyle name="Bad 2 6" xfId="917" xr:uid="{00000000-0005-0000-0000-000094030000}"/>
    <cellStyle name="Bad 2 7" xfId="918" xr:uid="{00000000-0005-0000-0000-000095030000}"/>
    <cellStyle name="Bad 2 8" xfId="919" xr:uid="{00000000-0005-0000-0000-000096030000}"/>
    <cellStyle name="Bad 20" xfId="920" xr:uid="{00000000-0005-0000-0000-000097030000}"/>
    <cellStyle name="Bad 21" xfId="921" xr:uid="{00000000-0005-0000-0000-000098030000}"/>
    <cellStyle name="Bad 22" xfId="922" xr:uid="{00000000-0005-0000-0000-000099030000}"/>
    <cellStyle name="Bad 23" xfId="923" xr:uid="{00000000-0005-0000-0000-00009A030000}"/>
    <cellStyle name="Bad 24" xfId="924" xr:uid="{00000000-0005-0000-0000-00009B030000}"/>
    <cellStyle name="Bad 25" xfId="925" xr:uid="{00000000-0005-0000-0000-00009C030000}"/>
    <cellStyle name="Bad 26" xfId="926" xr:uid="{00000000-0005-0000-0000-00009D030000}"/>
    <cellStyle name="Bad 27" xfId="927" xr:uid="{00000000-0005-0000-0000-00009E030000}"/>
    <cellStyle name="Bad 28" xfId="928" xr:uid="{00000000-0005-0000-0000-00009F030000}"/>
    <cellStyle name="Bad 29" xfId="929" xr:uid="{00000000-0005-0000-0000-0000A0030000}"/>
    <cellStyle name="Bad 3" xfId="930" xr:uid="{00000000-0005-0000-0000-0000A1030000}"/>
    <cellStyle name="Bad 3 2" xfId="931" xr:uid="{00000000-0005-0000-0000-0000A2030000}"/>
    <cellStyle name="Bad 3 2 2" xfId="932" xr:uid="{00000000-0005-0000-0000-0000A3030000}"/>
    <cellStyle name="Bad 3 2 3" xfId="933" xr:uid="{00000000-0005-0000-0000-0000A4030000}"/>
    <cellStyle name="Bad 3 3" xfId="934" xr:uid="{00000000-0005-0000-0000-0000A5030000}"/>
    <cellStyle name="Bad 3 4" xfId="935" xr:uid="{00000000-0005-0000-0000-0000A6030000}"/>
    <cellStyle name="Bad 3 5" xfId="936" xr:uid="{00000000-0005-0000-0000-0000A7030000}"/>
    <cellStyle name="Bad 3 6" xfId="937" xr:uid="{00000000-0005-0000-0000-0000A8030000}"/>
    <cellStyle name="Bad 3 7" xfId="938" xr:uid="{00000000-0005-0000-0000-0000A9030000}"/>
    <cellStyle name="Bad 30" xfId="939" xr:uid="{00000000-0005-0000-0000-0000AA030000}"/>
    <cellStyle name="Bad 31" xfId="940" xr:uid="{00000000-0005-0000-0000-0000AB030000}"/>
    <cellStyle name="Bad 32" xfId="941" xr:uid="{00000000-0005-0000-0000-0000AC030000}"/>
    <cellStyle name="Bad 33" xfId="942" xr:uid="{00000000-0005-0000-0000-0000AD030000}"/>
    <cellStyle name="Bad 34" xfId="943" xr:uid="{00000000-0005-0000-0000-0000AE030000}"/>
    <cellStyle name="Bad 35" xfId="944" xr:uid="{00000000-0005-0000-0000-0000AF030000}"/>
    <cellStyle name="Bad 4" xfId="945" xr:uid="{00000000-0005-0000-0000-0000B0030000}"/>
    <cellStyle name="Bad 4 2" xfId="946" xr:uid="{00000000-0005-0000-0000-0000B1030000}"/>
    <cellStyle name="Bad 4 2 2" xfId="947" xr:uid="{00000000-0005-0000-0000-0000B2030000}"/>
    <cellStyle name="Bad 4 3" xfId="948" xr:uid="{00000000-0005-0000-0000-0000B3030000}"/>
    <cellStyle name="Bad 4 4" xfId="949" xr:uid="{00000000-0005-0000-0000-0000B4030000}"/>
    <cellStyle name="Bad 4 5" xfId="950" xr:uid="{00000000-0005-0000-0000-0000B5030000}"/>
    <cellStyle name="Bad 4 6" xfId="951" xr:uid="{00000000-0005-0000-0000-0000B6030000}"/>
    <cellStyle name="Bad 5" xfId="952" xr:uid="{00000000-0005-0000-0000-0000B7030000}"/>
    <cellStyle name="Bad 5 2" xfId="953" xr:uid="{00000000-0005-0000-0000-0000B8030000}"/>
    <cellStyle name="Bad 5 2 2" xfId="954" xr:uid="{00000000-0005-0000-0000-0000B9030000}"/>
    <cellStyle name="Bad 5 3" xfId="955" xr:uid="{00000000-0005-0000-0000-0000BA030000}"/>
    <cellStyle name="Bad 5 4" xfId="956" xr:uid="{00000000-0005-0000-0000-0000BB030000}"/>
    <cellStyle name="Bad 5 5" xfId="957" xr:uid="{00000000-0005-0000-0000-0000BC030000}"/>
    <cellStyle name="Bad 5 6" xfId="958" xr:uid="{00000000-0005-0000-0000-0000BD030000}"/>
    <cellStyle name="Bad 6" xfId="959" xr:uid="{00000000-0005-0000-0000-0000BE030000}"/>
    <cellStyle name="Bad 6 2" xfId="960" xr:uid="{00000000-0005-0000-0000-0000BF030000}"/>
    <cellStyle name="Bad 6 2 2" xfId="961" xr:uid="{00000000-0005-0000-0000-0000C0030000}"/>
    <cellStyle name="Bad 6 3" xfId="962" xr:uid="{00000000-0005-0000-0000-0000C1030000}"/>
    <cellStyle name="Bad 6 4" xfId="963" xr:uid="{00000000-0005-0000-0000-0000C2030000}"/>
    <cellStyle name="Bad 7" xfId="964" xr:uid="{00000000-0005-0000-0000-0000C3030000}"/>
    <cellStyle name="Bad 7 2" xfId="965" xr:uid="{00000000-0005-0000-0000-0000C4030000}"/>
    <cellStyle name="Bad 7 2 2" xfId="966" xr:uid="{00000000-0005-0000-0000-0000C5030000}"/>
    <cellStyle name="Bad 7 3" xfId="967" xr:uid="{00000000-0005-0000-0000-0000C6030000}"/>
    <cellStyle name="Bad 7 4" xfId="968" xr:uid="{00000000-0005-0000-0000-0000C7030000}"/>
    <cellStyle name="Bad 8" xfId="969" xr:uid="{00000000-0005-0000-0000-0000C8030000}"/>
    <cellStyle name="Bad 8 2" xfId="970" xr:uid="{00000000-0005-0000-0000-0000C9030000}"/>
    <cellStyle name="Bad 8 3" xfId="971" xr:uid="{00000000-0005-0000-0000-0000CA030000}"/>
    <cellStyle name="Bad 8 4" xfId="972" xr:uid="{00000000-0005-0000-0000-0000CB030000}"/>
    <cellStyle name="Bad 9" xfId="973" xr:uid="{00000000-0005-0000-0000-0000CC030000}"/>
    <cellStyle name="Bad 9 2" xfId="974" xr:uid="{00000000-0005-0000-0000-0000CD030000}"/>
    <cellStyle name="Bad 9 3" xfId="975" xr:uid="{00000000-0005-0000-0000-0000CE030000}"/>
    <cellStyle name="Bad 9 4" xfId="976" xr:uid="{00000000-0005-0000-0000-0000CF030000}"/>
    <cellStyle name="Calculation 10" xfId="977" xr:uid="{00000000-0005-0000-0000-0000D0030000}"/>
    <cellStyle name="Calculation 10 2" xfId="978" xr:uid="{00000000-0005-0000-0000-0000D1030000}"/>
    <cellStyle name="Calculation 10 3" xfId="979" xr:uid="{00000000-0005-0000-0000-0000D2030000}"/>
    <cellStyle name="Calculation 10 3 2" xfId="4563" xr:uid="{00000000-0005-0000-0000-0000D3030000}"/>
    <cellStyle name="Calculation 10 4" xfId="980" xr:uid="{00000000-0005-0000-0000-0000D4030000}"/>
    <cellStyle name="Calculation 11" xfId="981" xr:uid="{00000000-0005-0000-0000-0000D5030000}"/>
    <cellStyle name="Calculation 11 2" xfId="982" xr:uid="{00000000-0005-0000-0000-0000D6030000}"/>
    <cellStyle name="Calculation 11 3" xfId="983" xr:uid="{00000000-0005-0000-0000-0000D7030000}"/>
    <cellStyle name="Calculation 11 3 2" xfId="4564" xr:uid="{00000000-0005-0000-0000-0000D8030000}"/>
    <cellStyle name="Calculation 11 4" xfId="984" xr:uid="{00000000-0005-0000-0000-0000D9030000}"/>
    <cellStyle name="Calculation 12" xfId="985" xr:uid="{00000000-0005-0000-0000-0000DA030000}"/>
    <cellStyle name="Calculation 12 2" xfId="986" xr:uid="{00000000-0005-0000-0000-0000DB030000}"/>
    <cellStyle name="Calculation 12 3" xfId="987" xr:uid="{00000000-0005-0000-0000-0000DC030000}"/>
    <cellStyle name="Calculation 12 3 2" xfId="4565" xr:uid="{00000000-0005-0000-0000-0000DD030000}"/>
    <cellStyle name="Calculation 12 4" xfId="988" xr:uid="{00000000-0005-0000-0000-0000DE030000}"/>
    <cellStyle name="Calculation 13" xfId="989" xr:uid="{00000000-0005-0000-0000-0000DF030000}"/>
    <cellStyle name="Calculation 13 2" xfId="990" xr:uid="{00000000-0005-0000-0000-0000E0030000}"/>
    <cellStyle name="Calculation 13 3" xfId="991" xr:uid="{00000000-0005-0000-0000-0000E1030000}"/>
    <cellStyle name="Calculation 13 3 2" xfId="4566" xr:uid="{00000000-0005-0000-0000-0000E2030000}"/>
    <cellStyle name="Calculation 13 4" xfId="992" xr:uid="{00000000-0005-0000-0000-0000E3030000}"/>
    <cellStyle name="Calculation 14" xfId="993" xr:uid="{00000000-0005-0000-0000-0000E4030000}"/>
    <cellStyle name="Calculation 14 2" xfId="994" xr:uid="{00000000-0005-0000-0000-0000E5030000}"/>
    <cellStyle name="Calculation 14 3" xfId="995" xr:uid="{00000000-0005-0000-0000-0000E6030000}"/>
    <cellStyle name="Calculation 15" xfId="996" xr:uid="{00000000-0005-0000-0000-0000E7030000}"/>
    <cellStyle name="Calculation 15 2" xfId="997" xr:uid="{00000000-0005-0000-0000-0000E8030000}"/>
    <cellStyle name="Calculation 16" xfId="998" xr:uid="{00000000-0005-0000-0000-0000E9030000}"/>
    <cellStyle name="Calculation 17" xfId="999" xr:uid="{00000000-0005-0000-0000-0000EA030000}"/>
    <cellStyle name="Calculation 18" xfId="1000" xr:uid="{00000000-0005-0000-0000-0000EB030000}"/>
    <cellStyle name="Calculation 19" xfId="1001" xr:uid="{00000000-0005-0000-0000-0000EC030000}"/>
    <cellStyle name="Calculation 2" xfId="1002" xr:uid="{00000000-0005-0000-0000-0000ED030000}"/>
    <cellStyle name="Calculation 2 2" xfId="1003" xr:uid="{00000000-0005-0000-0000-0000EE030000}"/>
    <cellStyle name="Calculation 2 2 2" xfId="1004" xr:uid="{00000000-0005-0000-0000-0000EF030000}"/>
    <cellStyle name="Calculation 2 2 2 2" xfId="4567" xr:uid="{00000000-0005-0000-0000-0000F0030000}"/>
    <cellStyle name="Calculation 2 2 3" xfId="1005" xr:uid="{00000000-0005-0000-0000-0000F1030000}"/>
    <cellStyle name="Calculation 2 3" xfId="1006" xr:uid="{00000000-0005-0000-0000-0000F2030000}"/>
    <cellStyle name="Calculation 2 3 2" xfId="1007" xr:uid="{00000000-0005-0000-0000-0000F3030000}"/>
    <cellStyle name="Calculation 2 4" xfId="1008" xr:uid="{00000000-0005-0000-0000-0000F4030000}"/>
    <cellStyle name="Calculation 2 5" xfId="1009" xr:uid="{00000000-0005-0000-0000-0000F5030000}"/>
    <cellStyle name="Calculation 2 5 2" xfId="1010" xr:uid="{00000000-0005-0000-0000-0000F6030000}"/>
    <cellStyle name="Calculation 2 6" xfId="1011" xr:uid="{00000000-0005-0000-0000-0000F7030000}"/>
    <cellStyle name="Calculation 2 6 2" xfId="4568" xr:uid="{00000000-0005-0000-0000-0000F8030000}"/>
    <cellStyle name="Calculation 2 7" xfId="1012" xr:uid="{00000000-0005-0000-0000-0000F9030000}"/>
    <cellStyle name="Calculation 2 8" xfId="1013" xr:uid="{00000000-0005-0000-0000-0000FA030000}"/>
    <cellStyle name="Calculation 2 8 2" xfId="4569" xr:uid="{00000000-0005-0000-0000-0000FB030000}"/>
    <cellStyle name="Calculation 20" xfId="1014" xr:uid="{00000000-0005-0000-0000-0000FC030000}"/>
    <cellStyle name="Calculation 21" xfId="1015" xr:uid="{00000000-0005-0000-0000-0000FD030000}"/>
    <cellStyle name="Calculation 22" xfId="1016" xr:uid="{00000000-0005-0000-0000-0000FE030000}"/>
    <cellStyle name="Calculation 23" xfId="1017" xr:uid="{00000000-0005-0000-0000-0000FF030000}"/>
    <cellStyle name="Calculation 24" xfId="1018" xr:uid="{00000000-0005-0000-0000-000000040000}"/>
    <cellStyle name="Calculation 25" xfId="1019" xr:uid="{00000000-0005-0000-0000-000001040000}"/>
    <cellStyle name="Calculation 26" xfId="1020" xr:uid="{00000000-0005-0000-0000-000002040000}"/>
    <cellStyle name="Calculation 27" xfId="1021" xr:uid="{00000000-0005-0000-0000-000003040000}"/>
    <cellStyle name="Calculation 28" xfId="1022" xr:uid="{00000000-0005-0000-0000-000004040000}"/>
    <cellStyle name="Calculation 29" xfId="1023" xr:uid="{00000000-0005-0000-0000-000005040000}"/>
    <cellStyle name="Calculation 3" xfId="1024" xr:uid="{00000000-0005-0000-0000-000006040000}"/>
    <cellStyle name="Calculation 3 2" xfId="1025" xr:uid="{00000000-0005-0000-0000-000007040000}"/>
    <cellStyle name="Calculation 3 2 2" xfId="1026" xr:uid="{00000000-0005-0000-0000-000008040000}"/>
    <cellStyle name="Calculation 3 2 3" xfId="1027" xr:uid="{00000000-0005-0000-0000-000009040000}"/>
    <cellStyle name="Calculation 3 2 3 2" xfId="4570" xr:uid="{00000000-0005-0000-0000-00000A040000}"/>
    <cellStyle name="Calculation 3 3" xfId="1028" xr:uid="{00000000-0005-0000-0000-00000B040000}"/>
    <cellStyle name="Calculation 3 4" xfId="1029" xr:uid="{00000000-0005-0000-0000-00000C040000}"/>
    <cellStyle name="Calculation 3 5" xfId="1030" xr:uid="{00000000-0005-0000-0000-00000D040000}"/>
    <cellStyle name="Calculation 3 6" xfId="1031" xr:uid="{00000000-0005-0000-0000-00000E040000}"/>
    <cellStyle name="Calculation 3 6 2" xfId="4571" xr:uid="{00000000-0005-0000-0000-00000F040000}"/>
    <cellStyle name="Calculation 3 7" xfId="1032" xr:uid="{00000000-0005-0000-0000-000010040000}"/>
    <cellStyle name="Calculation 30" xfId="1033" xr:uid="{00000000-0005-0000-0000-000011040000}"/>
    <cellStyle name="Calculation 31" xfId="1034" xr:uid="{00000000-0005-0000-0000-000012040000}"/>
    <cellStyle name="Calculation 32" xfId="1035" xr:uid="{00000000-0005-0000-0000-000013040000}"/>
    <cellStyle name="Calculation 32 2" xfId="4572" xr:uid="{00000000-0005-0000-0000-000014040000}"/>
    <cellStyle name="Calculation 33" xfId="1036" xr:uid="{00000000-0005-0000-0000-000015040000}"/>
    <cellStyle name="Calculation 33 2" xfId="4573" xr:uid="{00000000-0005-0000-0000-000016040000}"/>
    <cellStyle name="Calculation 34" xfId="1037" xr:uid="{00000000-0005-0000-0000-000017040000}"/>
    <cellStyle name="Calculation 35" xfId="1038" xr:uid="{00000000-0005-0000-0000-000018040000}"/>
    <cellStyle name="Calculation 4" xfId="1039" xr:uid="{00000000-0005-0000-0000-000019040000}"/>
    <cellStyle name="Calculation 4 2" xfId="1040" xr:uid="{00000000-0005-0000-0000-00001A040000}"/>
    <cellStyle name="Calculation 4 2 2" xfId="1041" xr:uid="{00000000-0005-0000-0000-00001B040000}"/>
    <cellStyle name="Calculation 4 3" xfId="1042" xr:uid="{00000000-0005-0000-0000-00001C040000}"/>
    <cellStyle name="Calculation 4 4" xfId="1043" xr:uid="{00000000-0005-0000-0000-00001D040000}"/>
    <cellStyle name="Calculation 4 5" xfId="1044" xr:uid="{00000000-0005-0000-0000-00001E040000}"/>
    <cellStyle name="Calculation 4 6" xfId="1045" xr:uid="{00000000-0005-0000-0000-00001F040000}"/>
    <cellStyle name="Calculation 5" xfId="1046" xr:uid="{00000000-0005-0000-0000-000020040000}"/>
    <cellStyle name="Calculation 5 2" xfId="1047" xr:uid="{00000000-0005-0000-0000-000021040000}"/>
    <cellStyle name="Calculation 5 2 2" xfId="1048" xr:uid="{00000000-0005-0000-0000-000022040000}"/>
    <cellStyle name="Calculation 5 3" xfId="1049" xr:uid="{00000000-0005-0000-0000-000023040000}"/>
    <cellStyle name="Calculation 5 4" xfId="1050" xr:uid="{00000000-0005-0000-0000-000024040000}"/>
    <cellStyle name="Calculation 5 5" xfId="1051" xr:uid="{00000000-0005-0000-0000-000025040000}"/>
    <cellStyle name="Calculation 5 6" xfId="1052" xr:uid="{00000000-0005-0000-0000-000026040000}"/>
    <cellStyle name="Calculation 6" xfId="1053" xr:uid="{00000000-0005-0000-0000-000027040000}"/>
    <cellStyle name="Calculation 6 2" xfId="1054" xr:uid="{00000000-0005-0000-0000-000028040000}"/>
    <cellStyle name="Calculation 6 2 2" xfId="1055" xr:uid="{00000000-0005-0000-0000-000029040000}"/>
    <cellStyle name="Calculation 6 3" xfId="1056" xr:uid="{00000000-0005-0000-0000-00002A040000}"/>
    <cellStyle name="Calculation 6 4" xfId="1057" xr:uid="{00000000-0005-0000-0000-00002B040000}"/>
    <cellStyle name="Calculation 7" xfId="1058" xr:uid="{00000000-0005-0000-0000-00002C040000}"/>
    <cellStyle name="Calculation 7 2" xfId="1059" xr:uid="{00000000-0005-0000-0000-00002D040000}"/>
    <cellStyle name="Calculation 7 2 2" xfId="1060" xr:uid="{00000000-0005-0000-0000-00002E040000}"/>
    <cellStyle name="Calculation 7 3" xfId="1061" xr:uid="{00000000-0005-0000-0000-00002F040000}"/>
    <cellStyle name="Calculation 7 4" xfId="1062" xr:uid="{00000000-0005-0000-0000-000030040000}"/>
    <cellStyle name="Calculation 8" xfId="1063" xr:uid="{00000000-0005-0000-0000-000031040000}"/>
    <cellStyle name="Calculation 8 2" xfId="1064" xr:uid="{00000000-0005-0000-0000-000032040000}"/>
    <cellStyle name="Calculation 8 3" xfId="1065" xr:uid="{00000000-0005-0000-0000-000033040000}"/>
    <cellStyle name="Calculation 8 3 2" xfId="4574" xr:uid="{00000000-0005-0000-0000-000034040000}"/>
    <cellStyle name="Calculation 8 4" xfId="1066" xr:uid="{00000000-0005-0000-0000-000035040000}"/>
    <cellStyle name="Calculation 9" xfId="1067" xr:uid="{00000000-0005-0000-0000-000036040000}"/>
    <cellStyle name="Calculation 9 2" xfId="1068" xr:uid="{00000000-0005-0000-0000-000037040000}"/>
    <cellStyle name="Calculation 9 3" xfId="1069" xr:uid="{00000000-0005-0000-0000-000038040000}"/>
    <cellStyle name="Calculation 9 3 2" xfId="4575" xr:uid="{00000000-0005-0000-0000-000039040000}"/>
    <cellStyle name="Calculation 9 4" xfId="1070" xr:uid="{00000000-0005-0000-0000-00003A040000}"/>
    <cellStyle name="Check Cell 10" xfId="1071" xr:uid="{00000000-0005-0000-0000-00003B040000}"/>
    <cellStyle name="Check Cell 10 2" xfId="1072" xr:uid="{00000000-0005-0000-0000-00003C040000}"/>
    <cellStyle name="Check Cell 10 3" xfId="1073" xr:uid="{00000000-0005-0000-0000-00003D040000}"/>
    <cellStyle name="Check Cell 10 4" xfId="1074" xr:uid="{00000000-0005-0000-0000-00003E040000}"/>
    <cellStyle name="Check Cell 11" xfId="1075" xr:uid="{00000000-0005-0000-0000-00003F040000}"/>
    <cellStyle name="Check Cell 11 2" xfId="1076" xr:uid="{00000000-0005-0000-0000-000040040000}"/>
    <cellStyle name="Check Cell 11 3" xfId="1077" xr:uid="{00000000-0005-0000-0000-000041040000}"/>
    <cellStyle name="Check Cell 11 4" xfId="1078" xr:uid="{00000000-0005-0000-0000-000042040000}"/>
    <cellStyle name="Check Cell 12" xfId="1079" xr:uid="{00000000-0005-0000-0000-000043040000}"/>
    <cellStyle name="Check Cell 12 2" xfId="1080" xr:uid="{00000000-0005-0000-0000-000044040000}"/>
    <cellStyle name="Check Cell 12 3" xfId="1081" xr:uid="{00000000-0005-0000-0000-000045040000}"/>
    <cellStyle name="Check Cell 12 4" xfId="1082" xr:uid="{00000000-0005-0000-0000-000046040000}"/>
    <cellStyle name="Check Cell 13" xfId="1083" xr:uid="{00000000-0005-0000-0000-000047040000}"/>
    <cellStyle name="Check Cell 13 2" xfId="1084" xr:uid="{00000000-0005-0000-0000-000048040000}"/>
    <cellStyle name="Check Cell 13 3" xfId="1085" xr:uid="{00000000-0005-0000-0000-000049040000}"/>
    <cellStyle name="Check Cell 13 4" xfId="1086" xr:uid="{00000000-0005-0000-0000-00004A040000}"/>
    <cellStyle name="Check Cell 14" xfId="1087" xr:uid="{00000000-0005-0000-0000-00004B040000}"/>
    <cellStyle name="Check Cell 14 2" xfId="1088" xr:uid="{00000000-0005-0000-0000-00004C040000}"/>
    <cellStyle name="Check Cell 14 3" xfId="1089" xr:uid="{00000000-0005-0000-0000-00004D040000}"/>
    <cellStyle name="Check Cell 15" xfId="1090" xr:uid="{00000000-0005-0000-0000-00004E040000}"/>
    <cellStyle name="Check Cell 15 2" xfId="1091" xr:uid="{00000000-0005-0000-0000-00004F040000}"/>
    <cellStyle name="Check Cell 16" xfId="1092" xr:uid="{00000000-0005-0000-0000-000050040000}"/>
    <cellStyle name="Check Cell 17" xfId="1093" xr:uid="{00000000-0005-0000-0000-000051040000}"/>
    <cellStyle name="Check Cell 18" xfId="1094" xr:uid="{00000000-0005-0000-0000-000052040000}"/>
    <cellStyle name="Check Cell 19" xfId="1095" xr:uid="{00000000-0005-0000-0000-000053040000}"/>
    <cellStyle name="Check Cell 2" xfId="1096" xr:uid="{00000000-0005-0000-0000-000054040000}"/>
    <cellStyle name="Check Cell 2 2" xfId="1097" xr:uid="{00000000-0005-0000-0000-000055040000}"/>
    <cellStyle name="Check Cell 2 2 2" xfId="1098" xr:uid="{00000000-0005-0000-0000-000056040000}"/>
    <cellStyle name="Check Cell 2 2 3" xfId="1099" xr:uid="{00000000-0005-0000-0000-000057040000}"/>
    <cellStyle name="Check Cell 2 3" xfId="1100" xr:uid="{00000000-0005-0000-0000-000058040000}"/>
    <cellStyle name="Check Cell 2 3 2" xfId="1101" xr:uid="{00000000-0005-0000-0000-000059040000}"/>
    <cellStyle name="Check Cell 2 4" xfId="1102" xr:uid="{00000000-0005-0000-0000-00005A040000}"/>
    <cellStyle name="Check Cell 2 5" xfId="1103" xr:uid="{00000000-0005-0000-0000-00005B040000}"/>
    <cellStyle name="Check Cell 2 5 2" xfId="1104" xr:uid="{00000000-0005-0000-0000-00005C040000}"/>
    <cellStyle name="Check Cell 2 6" xfId="1105" xr:uid="{00000000-0005-0000-0000-00005D040000}"/>
    <cellStyle name="Check Cell 2 7" xfId="1106" xr:uid="{00000000-0005-0000-0000-00005E040000}"/>
    <cellStyle name="Check Cell 2 8" xfId="1107" xr:uid="{00000000-0005-0000-0000-00005F040000}"/>
    <cellStyle name="Check Cell 20" xfId="1108" xr:uid="{00000000-0005-0000-0000-000060040000}"/>
    <cellStyle name="Check Cell 21" xfId="1109" xr:uid="{00000000-0005-0000-0000-000061040000}"/>
    <cellStyle name="Check Cell 22" xfId="1110" xr:uid="{00000000-0005-0000-0000-000062040000}"/>
    <cellStyle name="Check Cell 23" xfId="1111" xr:uid="{00000000-0005-0000-0000-000063040000}"/>
    <cellStyle name="Check Cell 24" xfId="1112" xr:uid="{00000000-0005-0000-0000-000064040000}"/>
    <cellStyle name="Check Cell 25" xfId="1113" xr:uid="{00000000-0005-0000-0000-000065040000}"/>
    <cellStyle name="Check Cell 26" xfId="1114" xr:uid="{00000000-0005-0000-0000-000066040000}"/>
    <cellStyle name="Check Cell 27" xfId="1115" xr:uid="{00000000-0005-0000-0000-000067040000}"/>
    <cellStyle name="Check Cell 28" xfId="1116" xr:uid="{00000000-0005-0000-0000-000068040000}"/>
    <cellStyle name="Check Cell 29" xfId="1117" xr:uid="{00000000-0005-0000-0000-000069040000}"/>
    <cellStyle name="Check Cell 3" xfId="1118" xr:uid="{00000000-0005-0000-0000-00006A040000}"/>
    <cellStyle name="Check Cell 3 2" xfId="1119" xr:uid="{00000000-0005-0000-0000-00006B040000}"/>
    <cellStyle name="Check Cell 3 2 2" xfId="1120" xr:uid="{00000000-0005-0000-0000-00006C040000}"/>
    <cellStyle name="Check Cell 3 2 3" xfId="1121" xr:uid="{00000000-0005-0000-0000-00006D040000}"/>
    <cellStyle name="Check Cell 3 3" xfId="1122" xr:uid="{00000000-0005-0000-0000-00006E040000}"/>
    <cellStyle name="Check Cell 3 4" xfId="1123" xr:uid="{00000000-0005-0000-0000-00006F040000}"/>
    <cellStyle name="Check Cell 3 5" xfId="1124" xr:uid="{00000000-0005-0000-0000-000070040000}"/>
    <cellStyle name="Check Cell 3 6" xfId="1125" xr:uid="{00000000-0005-0000-0000-000071040000}"/>
    <cellStyle name="Check Cell 3 7" xfId="1126" xr:uid="{00000000-0005-0000-0000-000072040000}"/>
    <cellStyle name="Check Cell 30" xfId="1127" xr:uid="{00000000-0005-0000-0000-000073040000}"/>
    <cellStyle name="Check Cell 31" xfId="1128" xr:uid="{00000000-0005-0000-0000-000074040000}"/>
    <cellStyle name="Check Cell 32" xfId="1129" xr:uid="{00000000-0005-0000-0000-000075040000}"/>
    <cellStyle name="Check Cell 33" xfId="1130" xr:uid="{00000000-0005-0000-0000-000076040000}"/>
    <cellStyle name="Check Cell 34" xfId="1131" xr:uid="{00000000-0005-0000-0000-000077040000}"/>
    <cellStyle name="Check Cell 35" xfId="1132" xr:uid="{00000000-0005-0000-0000-000078040000}"/>
    <cellStyle name="Check Cell 4" xfId="1133" xr:uid="{00000000-0005-0000-0000-000079040000}"/>
    <cellStyle name="Check Cell 4 2" xfId="1134" xr:uid="{00000000-0005-0000-0000-00007A040000}"/>
    <cellStyle name="Check Cell 4 2 2" xfId="1135" xr:uid="{00000000-0005-0000-0000-00007B040000}"/>
    <cellStyle name="Check Cell 4 3" xfId="1136" xr:uid="{00000000-0005-0000-0000-00007C040000}"/>
    <cellStyle name="Check Cell 4 4" xfId="1137" xr:uid="{00000000-0005-0000-0000-00007D040000}"/>
    <cellStyle name="Check Cell 4 5" xfId="1138" xr:uid="{00000000-0005-0000-0000-00007E040000}"/>
    <cellStyle name="Check Cell 4 6" xfId="1139" xr:uid="{00000000-0005-0000-0000-00007F040000}"/>
    <cellStyle name="Check Cell 5" xfId="1140" xr:uid="{00000000-0005-0000-0000-000080040000}"/>
    <cellStyle name="Check Cell 5 2" xfId="1141" xr:uid="{00000000-0005-0000-0000-000081040000}"/>
    <cellStyle name="Check Cell 5 2 2" xfId="1142" xr:uid="{00000000-0005-0000-0000-000082040000}"/>
    <cellStyle name="Check Cell 5 3" xfId="1143" xr:uid="{00000000-0005-0000-0000-000083040000}"/>
    <cellStyle name="Check Cell 5 4" xfId="1144" xr:uid="{00000000-0005-0000-0000-000084040000}"/>
    <cellStyle name="Check Cell 5 5" xfId="1145" xr:uid="{00000000-0005-0000-0000-000085040000}"/>
    <cellStyle name="Check Cell 5 6" xfId="1146" xr:uid="{00000000-0005-0000-0000-000086040000}"/>
    <cellStyle name="Check Cell 6" xfId="1147" xr:uid="{00000000-0005-0000-0000-000087040000}"/>
    <cellStyle name="Check Cell 6 2" xfId="1148" xr:uid="{00000000-0005-0000-0000-000088040000}"/>
    <cellStyle name="Check Cell 6 2 2" xfId="1149" xr:uid="{00000000-0005-0000-0000-000089040000}"/>
    <cellStyle name="Check Cell 6 3" xfId="1150" xr:uid="{00000000-0005-0000-0000-00008A040000}"/>
    <cellStyle name="Check Cell 6 4" xfId="1151" xr:uid="{00000000-0005-0000-0000-00008B040000}"/>
    <cellStyle name="Check Cell 7" xfId="1152" xr:uid="{00000000-0005-0000-0000-00008C040000}"/>
    <cellStyle name="Check Cell 7 2" xfId="1153" xr:uid="{00000000-0005-0000-0000-00008D040000}"/>
    <cellStyle name="Check Cell 7 2 2" xfId="1154" xr:uid="{00000000-0005-0000-0000-00008E040000}"/>
    <cellStyle name="Check Cell 7 3" xfId="1155" xr:uid="{00000000-0005-0000-0000-00008F040000}"/>
    <cellStyle name="Check Cell 7 4" xfId="1156" xr:uid="{00000000-0005-0000-0000-000090040000}"/>
    <cellStyle name="Check Cell 8" xfId="1157" xr:uid="{00000000-0005-0000-0000-000091040000}"/>
    <cellStyle name="Check Cell 8 2" xfId="1158" xr:uid="{00000000-0005-0000-0000-000092040000}"/>
    <cellStyle name="Check Cell 8 3" xfId="1159" xr:uid="{00000000-0005-0000-0000-000093040000}"/>
    <cellStyle name="Check Cell 8 4" xfId="1160" xr:uid="{00000000-0005-0000-0000-000094040000}"/>
    <cellStyle name="Check Cell 9" xfId="1161" xr:uid="{00000000-0005-0000-0000-000095040000}"/>
    <cellStyle name="Check Cell 9 2" xfId="1162" xr:uid="{00000000-0005-0000-0000-000096040000}"/>
    <cellStyle name="Check Cell 9 3" xfId="1163" xr:uid="{00000000-0005-0000-0000-000097040000}"/>
    <cellStyle name="Check Cell 9 4" xfId="1164" xr:uid="{00000000-0005-0000-0000-000098040000}"/>
    <cellStyle name="Comma" xfId="4562" builtinId="3"/>
    <cellStyle name="Comma 2" xfId="1165" xr:uid="{00000000-0005-0000-0000-00009A040000}"/>
    <cellStyle name="Comma 2 2" xfId="1166" xr:uid="{00000000-0005-0000-0000-00009B040000}"/>
    <cellStyle name="Comma 2 2 2" xfId="1167" xr:uid="{00000000-0005-0000-0000-00009C040000}"/>
    <cellStyle name="Comma 2 2 3" xfId="1168" xr:uid="{00000000-0005-0000-0000-00009D040000}"/>
    <cellStyle name="Comma 2 3" xfId="1169" xr:uid="{00000000-0005-0000-0000-00009E040000}"/>
    <cellStyle name="Comma 2 3 2" xfId="1170" xr:uid="{00000000-0005-0000-0000-00009F040000}"/>
    <cellStyle name="Comma 2 3 3" xfId="1171" xr:uid="{00000000-0005-0000-0000-0000A0040000}"/>
    <cellStyle name="Comma 2 4" xfId="1172" xr:uid="{00000000-0005-0000-0000-0000A1040000}"/>
    <cellStyle name="Comma 2 4 2" xfId="1173" xr:uid="{00000000-0005-0000-0000-0000A2040000}"/>
    <cellStyle name="Comma 2 4 3" xfId="1174" xr:uid="{00000000-0005-0000-0000-0000A3040000}"/>
    <cellStyle name="Comma 2 5" xfId="1175" xr:uid="{00000000-0005-0000-0000-0000A4040000}"/>
    <cellStyle name="Comma 2 5 2" xfId="1176" xr:uid="{00000000-0005-0000-0000-0000A5040000}"/>
    <cellStyle name="Comma 2 5 3" xfId="1177" xr:uid="{00000000-0005-0000-0000-0000A6040000}"/>
    <cellStyle name="Comma 2 6" xfId="1178" xr:uid="{00000000-0005-0000-0000-0000A7040000}"/>
    <cellStyle name="Comma 3" xfId="1179" xr:uid="{00000000-0005-0000-0000-0000A8040000}"/>
    <cellStyle name="Emphasis 1" xfId="1180" xr:uid="{00000000-0005-0000-0000-0000A9040000}"/>
    <cellStyle name="Emphasis 1 2" xfId="1181" xr:uid="{00000000-0005-0000-0000-0000AA040000}"/>
    <cellStyle name="Emphasis 1 3" xfId="1182" xr:uid="{00000000-0005-0000-0000-0000AB040000}"/>
    <cellStyle name="Emphasis 1 4" xfId="1183" xr:uid="{00000000-0005-0000-0000-0000AC040000}"/>
    <cellStyle name="Emphasis 1 5" xfId="1184" xr:uid="{00000000-0005-0000-0000-0000AD040000}"/>
    <cellStyle name="Emphasis 1 6" xfId="1185" xr:uid="{00000000-0005-0000-0000-0000AE040000}"/>
    <cellStyle name="Emphasis 2" xfId="1186" xr:uid="{00000000-0005-0000-0000-0000AF040000}"/>
    <cellStyle name="Emphasis 2 2" xfId="1187" xr:uid="{00000000-0005-0000-0000-0000B0040000}"/>
    <cellStyle name="Emphasis 2 3" xfId="1188" xr:uid="{00000000-0005-0000-0000-0000B1040000}"/>
    <cellStyle name="Emphasis 2 4" xfId="1189" xr:uid="{00000000-0005-0000-0000-0000B2040000}"/>
    <cellStyle name="Emphasis 2 5" xfId="1190" xr:uid="{00000000-0005-0000-0000-0000B3040000}"/>
    <cellStyle name="Emphasis 2 6" xfId="1191" xr:uid="{00000000-0005-0000-0000-0000B4040000}"/>
    <cellStyle name="Emphasis 3" xfId="1192" xr:uid="{00000000-0005-0000-0000-0000B5040000}"/>
    <cellStyle name="Emphasis 3 2" xfId="1193" xr:uid="{00000000-0005-0000-0000-0000B6040000}"/>
    <cellStyle name="Emphasis 3 3" xfId="1194" xr:uid="{00000000-0005-0000-0000-0000B7040000}"/>
    <cellStyle name="Emphasis 3 4" xfId="1195" xr:uid="{00000000-0005-0000-0000-0000B8040000}"/>
    <cellStyle name="Emphasis 3 5" xfId="1196" xr:uid="{00000000-0005-0000-0000-0000B9040000}"/>
    <cellStyle name="Emphasis 3 6" xfId="1197" xr:uid="{00000000-0005-0000-0000-0000BA040000}"/>
    <cellStyle name="Explanatory Text 2" xfId="1198" xr:uid="{00000000-0005-0000-0000-0000BB040000}"/>
    <cellStyle name="Explanatory Text 2 2" xfId="1199" xr:uid="{00000000-0005-0000-0000-0000BC040000}"/>
    <cellStyle name="Explanatory Text 2 3" xfId="1200" xr:uid="{00000000-0005-0000-0000-0000BD040000}"/>
    <cellStyle name="Explanatory Text 3" xfId="1201" xr:uid="{00000000-0005-0000-0000-0000BE040000}"/>
    <cellStyle name="Explanatory Text 3 2" xfId="1202" xr:uid="{00000000-0005-0000-0000-0000BF040000}"/>
    <cellStyle name="Explanatory Text 3 3" xfId="1203" xr:uid="{00000000-0005-0000-0000-0000C0040000}"/>
    <cellStyle name="Explanatory Text 4" xfId="1204" xr:uid="{00000000-0005-0000-0000-0000C1040000}"/>
    <cellStyle name="Explanatory Text 4 2" xfId="1205" xr:uid="{00000000-0005-0000-0000-0000C2040000}"/>
    <cellStyle name="Explanatory Text 5" xfId="1206" xr:uid="{00000000-0005-0000-0000-0000C3040000}"/>
    <cellStyle name="Explanatory Text 6" xfId="1207" xr:uid="{00000000-0005-0000-0000-0000C4040000}"/>
    <cellStyle name="Explanatory Text 7" xfId="1208" xr:uid="{00000000-0005-0000-0000-0000C5040000}"/>
    <cellStyle name="Good 10" xfId="1209" xr:uid="{00000000-0005-0000-0000-0000C6040000}"/>
    <cellStyle name="Good 10 2" xfId="1210" xr:uid="{00000000-0005-0000-0000-0000C7040000}"/>
    <cellStyle name="Good 10 3" xfId="1211" xr:uid="{00000000-0005-0000-0000-0000C8040000}"/>
    <cellStyle name="Good 10 4" xfId="1212" xr:uid="{00000000-0005-0000-0000-0000C9040000}"/>
    <cellStyle name="Good 11" xfId="1213" xr:uid="{00000000-0005-0000-0000-0000CA040000}"/>
    <cellStyle name="Good 11 2" xfId="1214" xr:uid="{00000000-0005-0000-0000-0000CB040000}"/>
    <cellStyle name="Good 11 3" xfId="1215" xr:uid="{00000000-0005-0000-0000-0000CC040000}"/>
    <cellStyle name="Good 11 4" xfId="1216" xr:uid="{00000000-0005-0000-0000-0000CD040000}"/>
    <cellStyle name="Good 12" xfId="1217" xr:uid="{00000000-0005-0000-0000-0000CE040000}"/>
    <cellStyle name="Good 12 2" xfId="1218" xr:uid="{00000000-0005-0000-0000-0000CF040000}"/>
    <cellStyle name="Good 12 3" xfId="1219" xr:uid="{00000000-0005-0000-0000-0000D0040000}"/>
    <cellStyle name="Good 12 4" xfId="1220" xr:uid="{00000000-0005-0000-0000-0000D1040000}"/>
    <cellStyle name="Good 13" xfId="1221" xr:uid="{00000000-0005-0000-0000-0000D2040000}"/>
    <cellStyle name="Good 13 2" xfId="1222" xr:uid="{00000000-0005-0000-0000-0000D3040000}"/>
    <cellStyle name="Good 13 3" xfId="1223" xr:uid="{00000000-0005-0000-0000-0000D4040000}"/>
    <cellStyle name="Good 13 4" xfId="1224" xr:uid="{00000000-0005-0000-0000-0000D5040000}"/>
    <cellStyle name="Good 14" xfId="1225" xr:uid="{00000000-0005-0000-0000-0000D6040000}"/>
    <cellStyle name="Good 14 2" xfId="1226" xr:uid="{00000000-0005-0000-0000-0000D7040000}"/>
    <cellStyle name="Good 14 3" xfId="1227" xr:uid="{00000000-0005-0000-0000-0000D8040000}"/>
    <cellStyle name="Good 15" xfId="1228" xr:uid="{00000000-0005-0000-0000-0000D9040000}"/>
    <cellStyle name="Good 15 2" xfId="1229" xr:uid="{00000000-0005-0000-0000-0000DA040000}"/>
    <cellStyle name="Good 16" xfId="1230" xr:uid="{00000000-0005-0000-0000-0000DB040000}"/>
    <cellStyle name="Good 17" xfId="1231" xr:uid="{00000000-0005-0000-0000-0000DC040000}"/>
    <cellStyle name="Good 18" xfId="1232" xr:uid="{00000000-0005-0000-0000-0000DD040000}"/>
    <cellStyle name="Good 19" xfId="1233" xr:uid="{00000000-0005-0000-0000-0000DE040000}"/>
    <cellStyle name="Good 2" xfId="1234" xr:uid="{00000000-0005-0000-0000-0000DF040000}"/>
    <cellStyle name="Good 2 2" xfId="1235" xr:uid="{00000000-0005-0000-0000-0000E0040000}"/>
    <cellStyle name="Good 2 2 2" xfId="1236" xr:uid="{00000000-0005-0000-0000-0000E1040000}"/>
    <cellStyle name="Good 2 2 3" xfId="1237" xr:uid="{00000000-0005-0000-0000-0000E2040000}"/>
    <cellStyle name="Good 2 3" xfId="1238" xr:uid="{00000000-0005-0000-0000-0000E3040000}"/>
    <cellStyle name="Good 2 3 2" xfId="1239" xr:uid="{00000000-0005-0000-0000-0000E4040000}"/>
    <cellStyle name="Good 2 4" xfId="1240" xr:uid="{00000000-0005-0000-0000-0000E5040000}"/>
    <cellStyle name="Good 2 5" xfId="1241" xr:uid="{00000000-0005-0000-0000-0000E6040000}"/>
    <cellStyle name="Good 2 5 2" xfId="1242" xr:uid="{00000000-0005-0000-0000-0000E7040000}"/>
    <cellStyle name="Good 2 6" xfId="1243" xr:uid="{00000000-0005-0000-0000-0000E8040000}"/>
    <cellStyle name="Good 2 7" xfId="1244" xr:uid="{00000000-0005-0000-0000-0000E9040000}"/>
    <cellStyle name="Good 2 8" xfId="1245" xr:uid="{00000000-0005-0000-0000-0000EA040000}"/>
    <cellStyle name="Good 20" xfId="1246" xr:uid="{00000000-0005-0000-0000-0000EB040000}"/>
    <cellStyle name="Good 21" xfId="1247" xr:uid="{00000000-0005-0000-0000-0000EC040000}"/>
    <cellStyle name="Good 22" xfId="1248" xr:uid="{00000000-0005-0000-0000-0000ED040000}"/>
    <cellStyle name="Good 23" xfId="1249" xr:uid="{00000000-0005-0000-0000-0000EE040000}"/>
    <cellStyle name="Good 24" xfId="1250" xr:uid="{00000000-0005-0000-0000-0000EF040000}"/>
    <cellStyle name="Good 25" xfId="1251" xr:uid="{00000000-0005-0000-0000-0000F0040000}"/>
    <cellStyle name="Good 26" xfId="1252" xr:uid="{00000000-0005-0000-0000-0000F1040000}"/>
    <cellStyle name="Good 27" xfId="1253" xr:uid="{00000000-0005-0000-0000-0000F2040000}"/>
    <cellStyle name="Good 28" xfId="1254" xr:uid="{00000000-0005-0000-0000-0000F3040000}"/>
    <cellStyle name="Good 29" xfId="1255" xr:uid="{00000000-0005-0000-0000-0000F4040000}"/>
    <cellStyle name="Good 3" xfId="1256" xr:uid="{00000000-0005-0000-0000-0000F5040000}"/>
    <cellStyle name="Good 3 2" xfId="1257" xr:uid="{00000000-0005-0000-0000-0000F6040000}"/>
    <cellStyle name="Good 3 2 2" xfId="1258" xr:uid="{00000000-0005-0000-0000-0000F7040000}"/>
    <cellStyle name="Good 3 2 3" xfId="1259" xr:uid="{00000000-0005-0000-0000-0000F8040000}"/>
    <cellStyle name="Good 3 3" xfId="1260" xr:uid="{00000000-0005-0000-0000-0000F9040000}"/>
    <cellStyle name="Good 3 4" xfId="1261" xr:uid="{00000000-0005-0000-0000-0000FA040000}"/>
    <cellStyle name="Good 3 5" xfId="1262" xr:uid="{00000000-0005-0000-0000-0000FB040000}"/>
    <cellStyle name="Good 3 6" xfId="1263" xr:uid="{00000000-0005-0000-0000-0000FC040000}"/>
    <cellStyle name="Good 3 7" xfId="1264" xr:uid="{00000000-0005-0000-0000-0000FD040000}"/>
    <cellStyle name="Good 30" xfId="1265" xr:uid="{00000000-0005-0000-0000-0000FE040000}"/>
    <cellStyle name="Good 31" xfId="1266" xr:uid="{00000000-0005-0000-0000-0000FF040000}"/>
    <cellStyle name="Good 32" xfId="1267" xr:uid="{00000000-0005-0000-0000-000000050000}"/>
    <cellStyle name="Good 33" xfId="1268" xr:uid="{00000000-0005-0000-0000-000001050000}"/>
    <cellStyle name="Good 34" xfId="1269" xr:uid="{00000000-0005-0000-0000-000002050000}"/>
    <cellStyle name="Good 35" xfId="1270" xr:uid="{00000000-0005-0000-0000-000003050000}"/>
    <cellStyle name="Good 4" xfId="1271" xr:uid="{00000000-0005-0000-0000-000004050000}"/>
    <cellStyle name="Good 4 2" xfId="1272" xr:uid="{00000000-0005-0000-0000-000005050000}"/>
    <cellStyle name="Good 4 2 2" xfId="1273" xr:uid="{00000000-0005-0000-0000-000006050000}"/>
    <cellStyle name="Good 4 3" xfId="1274" xr:uid="{00000000-0005-0000-0000-000007050000}"/>
    <cellStyle name="Good 4 4" xfId="1275" xr:uid="{00000000-0005-0000-0000-000008050000}"/>
    <cellStyle name="Good 4 5" xfId="1276" xr:uid="{00000000-0005-0000-0000-000009050000}"/>
    <cellStyle name="Good 4 6" xfId="1277" xr:uid="{00000000-0005-0000-0000-00000A050000}"/>
    <cellStyle name="Good 5" xfId="1278" xr:uid="{00000000-0005-0000-0000-00000B050000}"/>
    <cellStyle name="Good 5 2" xfId="1279" xr:uid="{00000000-0005-0000-0000-00000C050000}"/>
    <cellStyle name="Good 5 2 2" xfId="1280" xr:uid="{00000000-0005-0000-0000-00000D050000}"/>
    <cellStyle name="Good 5 3" xfId="1281" xr:uid="{00000000-0005-0000-0000-00000E050000}"/>
    <cellStyle name="Good 5 4" xfId="1282" xr:uid="{00000000-0005-0000-0000-00000F050000}"/>
    <cellStyle name="Good 5 5" xfId="1283" xr:uid="{00000000-0005-0000-0000-000010050000}"/>
    <cellStyle name="Good 5 6" xfId="1284" xr:uid="{00000000-0005-0000-0000-000011050000}"/>
    <cellStyle name="Good 6" xfId="1285" xr:uid="{00000000-0005-0000-0000-000012050000}"/>
    <cellStyle name="Good 6 2" xfId="1286" xr:uid="{00000000-0005-0000-0000-000013050000}"/>
    <cellStyle name="Good 6 2 2" xfId="1287" xr:uid="{00000000-0005-0000-0000-000014050000}"/>
    <cellStyle name="Good 6 3" xfId="1288" xr:uid="{00000000-0005-0000-0000-000015050000}"/>
    <cellStyle name="Good 6 4" xfId="1289" xr:uid="{00000000-0005-0000-0000-000016050000}"/>
    <cellStyle name="Good 7" xfId="1290" xr:uid="{00000000-0005-0000-0000-000017050000}"/>
    <cellStyle name="Good 7 2" xfId="1291" xr:uid="{00000000-0005-0000-0000-000018050000}"/>
    <cellStyle name="Good 7 2 2" xfId="1292" xr:uid="{00000000-0005-0000-0000-000019050000}"/>
    <cellStyle name="Good 7 3" xfId="1293" xr:uid="{00000000-0005-0000-0000-00001A050000}"/>
    <cellStyle name="Good 7 4" xfId="1294" xr:uid="{00000000-0005-0000-0000-00001B050000}"/>
    <cellStyle name="Good 8" xfId="1295" xr:uid="{00000000-0005-0000-0000-00001C050000}"/>
    <cellStyle name="Good 8 2" xfId="1296" xr:uid="{00000000-0005-0000-0000-00001D050000}"/>
    <cellStyle name="Good 8 3" xfId="1297" xr:uid="{00000000-0005-0000-0000-00001E050000}"/>
    <cellStyle name="Good 8 4" xfId="1298" xr:uid="{00000000-0005-0000-0000-00001F050000}"/>
    <cellStyle name="Good 9" xfId="1299" xr:uid="{00000000-0005-0000-0000-000020050000}"/>
    <cellStyle name="Good 9 2" xfId="1300" xr:uid="{00000000-0005-0000-0000-000021050000}"/>
    <cellStyle name="Good 9 3" xfId="1301" xr:uid="{00000000-0005-0000-0000-000022050000}"/>
    <cellStyle name="Good 9 4" xfId="1302" xr:uid="{00000000-0005-0000-0000-000023050000}"/>
    <cellStyle name="Heading 1" xfId="1303" builtinId="16" customBuiltin="1"/>
    <cellStyle name="Heading 1 2" xfId="1304" xr:uid="{00000000-0005-0000-0000-000025050000}"/>
    <cellStyle name="Heading 1 2 2" xfId="1305" xr:uid="{00000000-0005-0000-0000-000026050000}"/>
    <cellStyle name="Heading 1 2 3" xfId="1306" xr:uid="{00000000-0005-0000-0000-000027050000}"/>
    <cellStyle name="Heading 1 3" xfId="1307" xr:uid="{00000000-0005-0000-0000-000028050000}"/>
    <cellStyle name="Heading 1 3 2" xfId="1308" xr:uid="{00000000-0005-0000-0000-000029050000}"/>
    <cellStyle name="Heading 1 3 3" xfId="1309" xr:uid="{00000000-0005-0000-0000-00002A050000}"/>
    <cellStyle name="Heading 1 4" xfId="1310" xr:uid="{00000000-0005-0000-0000-00002B050000}"/>
    <cellStyle name="Heading 1 4 2" xfId="1311" xr:uid="{00000000-0005-0000-0000-00002C050000}"/>
    <cellStyle name="Heading 1 5" xfId="1312" xr:uid="{00000000-0005-0000-0000-00002D050000}"/>
    <cellStyle name="Heading 1 6" xfId="1313" xr:uid="{00000000-0005-0000-0000-00002E050000}"/>
    <cellStyle name="Heading 1 7" xfId="1314" xr:uid="{00000000-0005-0000-0000-00002F050000}"/>
    <cellStyle name="Heading 2" xfId="1315" builtinId="17" customBuiltin="1"/>
    <cellStyle name="Heading 2 2" xfId="1316" xr:uid="{00000000-0005-0000-0000-000031050000}"/>
    <cellStyle name="Heading 2 2 2" xfId="1317" xr:uid="{00000000-0005-0000-0000-000032050000}"/>
    <cellStyle name="Heading 2 2 3" xfId="1318" xr:uid="{00000000-0005-0000-0000-000033050000}"/>
    <cellStyle name="Heading 2 3" xfId="1319" xr:uid="{00000000-0005-0000-0000-000034050000}"/>
    <cellStyle name="Heading 2 3 2" xfId="1320" xr:uid="{00000000-0005-0000-0000-000035050000}"/>
    <cellStyle name="Heading 2 3 3" xfId="1321" xr:uid="{00000000-0005-0000-0000-000036050000}"/>
    <cellStyle name="Heading 2 4" xfId="1322" xr:uid="{00000000-0005-0000-0000-000037050000}"/>
    <cellStyle name="Heading 2 4 2" xfId="1323" xr:uid="{00000000-0005-0000-0000-000038050000}"/>
    <cellStyle name="Heading 2 5" xfId="1324" xr:uid="{00000000-0005-0000-0000-000039050000}"/>
    <cellStyle name="Heading 2 6" xfId="1325" xr:uid="{00000000-0005-0000-0000-00003A050000}"/>
    <cellStyle name="Heading 2 7" xfId="1326" xr:uid="{00000000-0005-0000-0000-00003B050000}"/>
    <cellStyle name="Heading 3" xfId="1327" builtinId="18" customBuiltin="1"/>
    <cellStyle name="Heading 3 2" xfId="1328" xr:uid="{00000000-0005-0000-0000-00003D050000}"/>
    <cellStyle name="Heading 3 2 2" xfId="1329" xr:uid="{00000000-0005-0000-0000-00003E050000}"/>
    <cellStyle name="Heading 3 2 3" xfId="1330" xr:uid="{00000000-0005-0000-0000-00003F050000}"/>
    <cellStyle name="Heading 3 3" xfId="1331" xr:uid="{00000000-0005-0000-0000-000040050000}"/>
    <cellStyle name="Heading 3 3 2" xfId="1332" xr:uid="{00000000-0005-0000-0000-000041050000}"/>
    <cellStyle name="Heading 3 3 3" xfId="1333" xr:uid="{00000000-0005-0000-0000-000042050000}"/>
    <cellStyle name="Heading 3 4" xfId="1334" xr:uid="{00000000-0005-0000-0000-000043050000}"/>
    <cellStyle name="Heading 3 4 2" xfId="1335" xr:uid="{00000000-0005-0000-0000-000044050000}"/>
    <cellStyle name="Heading 3 5" xfId="1336" xr:uid="{00000000-0005-0000-0000-000045050000}"/>
    <cellStyle name="Heading 3 6" xfId="1337" xr:uid="{00000000-0005-0000-0000-000046050000}"/>
    <cellStyle name="Heading 3 7" xfId="1338" xr:uid="{00000000-0005-0000-0000-000047050000}"/>
    <cellStyle name="Heading 4" xfId="1339" builtinId="19" customBuiltin="1"/>
    <cellStyle name="Heading 4 2" xfId="1340" xr:uid="{00000000-0005-0000-0000-000049050000}"/>
    <cellStyle name="Heading 4 2 2" xfId="1341" xr:uid="{00000000-0005-0000-0000-00004A050000}"/>
    <cellStyle name="Heading 4 2 3" xfId="1342" xr:uid="{00000000-0005-0000-0000-00004B050000}"/>
    <cellStyle name="Heading 4 3" xfId="1343" xr:uid="{00000000-0005-0000-0000-00004C050000}"/>
    <cellStyle name="Heading 4 3 2" xfId="1344" xr:uid="{00000000-0005-0000-0000-00004D050000}"/>
    <cellStyle name="Heading 4 3 3" xfId="1345" xr:uid="{00000000-0005-0000-0000-00004E050000}"/>
    <cellStyle name="Heading 4 4" xfId="1346" xr:uid="{00000000-0005-0000-0000-00004F050000}"/>
    <cellStyle name="Heading 4 4 2" xfId="1347" xr:uid="{00000000-0005-0000-0000-000050050000}"/>
    <cellStyle name="Heading 4 5" xfId="1348" xr:uid="{00000000-0005-0000-0000-000051050000}"/>
    <cellStyle name="Heading 4 6" xfId="1349" xr:uid="{00000000-0005-0000-0000-000052050000}"/>
    <cellStyle name="Heading 4 7" xfId="1350" xr:uid="{00000000-0005-0000-0000-000053050000}"/>
    <cellStyle name="Input 10" xfId="1351" xr:uid="{00000000-0005-0000-0000-000054050000}"/>
    <cellStyle name="Input 10 2" xfId="1352" xr:uid="{00000000-0005-0000-0000-000055050000}"/>
    <cellStyle name="Input 10 3" xfId="1353" xr:uid="{00000000-0005-0000-0000-000056050000}"/>
    <cellStyle name="Input 10 3 2" xfId="4576" xr:uid="{00000000-0005-0000-0000-000057050000}"/>
    <cellStyle name="Input 10 4" xfId="1354" xr:uid="{00000000-0005-0000-0000-000058050000}"/>
    <cellStyle name="Input 11" xfId="1355" xr:uid="{00000000-0005-0000-0000-000059050000}"/>
    <cellStyle name="Input 11 2" xfId="1356" xr:uid="{00000000-0005-0000-0000-00005A050000}"/>
    <cellStyle name="Input 11 3" xfId="1357" xr:uid="{00000000-0005-0000-0000-00005B050000}"/>
    <cellStyle name="Input 11 3 2" xfId="4577" xr:uid="{00000000-0005-0000-0000-00005C050000}"/>
    <cellStyle name="Input 11 4" xfId="1358" xr:uid="{00000000-0005-0000-0000-00005D050000}"/>
    <cellStyle name="Input 12" xfId="1359" xr:uid="{00000000-0005-0000-0000-00005E050000}"/>
    <cellStyle name="Input 12 2" xfId="1360" xr:uid="{00000000-0005-0000-0000-00005F050000}"/>
    <cellStyle name="Input 12 3" xfId="1361" xr:uid="{00000000-0005-0000-0000-000060050000}"/>
    <cellStyle name="Input 12 3 2" xfId="4578" xr:uid="{00000000-0005-0000-0000-000061050000}"/>
    <cellStyle name="Input 12 4" xfId="1362" xr:uid="{00000000-0005-0000-0000-000062050000}"/>
    <cellStyle name="Input 13" xfId="1363" xr:uid="{00000000-0005-0000-0000-000063050000}"/>
    <cellStyle name="Input 13 2" xfId="1364" xr:uid="{00000000-0005-0000-0000-000064050000}"/>
    <cellStyle name="Input 13 3" xfId="1365" xr:uid="{00000000-0005-0000-0000-000065050000}"/>
    <cellStyle name="Input 13 3 2" xfId="4579" xr:uid="{00000000-0005-0000-0000-000066050000}"/>
    <cellStyle name="Input 13 4" xfId="1366" xr:uid="{00000000-0005-0000-0000-000067050000}"/>
    <cellStyle name="Input 14" xfId="1367" xr:uid="{00000000-0005-0000-0000-000068050000}"/>
    <cellStyle name="Input 14 2" xfId="1368" xr:uid="{00000000-0005-0000-0000-000069050000}"/>
    <cellStyle name="Input 14 3" xfId="1369" xr:uid="{00000000-0005-0000-0000-00006A050000}"/>
    <cellStyle name="Input 15" xfId="1370" xr:uid="{00000000-0005-0000-0000-00006B050000}"/>
    <cellStyle name="Input 15 2" xfId="1371" xr:uid="{00000000-0005-0000-0000-00006C050000}"/>
    <cellStyle name="Input 16" xfId="1372" xr:uid="{00000000-0005-0000-0000-00006D050000}"/>
    <cellStyle name="Input 17" xfId="1373" xr:uid="{00000000-0005-0000-0000-00006E050000}"/>
    <cellStyle name="Input 18" xfId="1374" xr:uid="{00000000-0005-0000-0000-00006F050000}"/>
    <cellStyle name="Input 19" xfId="1375" xr:uid="{00000000-0005-0000-0000-000070050000}"/>
    <cellStyle name="Input 2" xfId="1376" xr:uid="{00000000-0005-0000-0000-000071050000}"/>
    <cellStyle name="Input 2 2" xfId="1377" xr:uid="{00000000-0005-0000-0000-000072050000}"/>
    <cellStyle name="Input 2 2 2" xfId="1378" xr:uid="{00000000-0005-0000-0000-000073050000}"/>
    <cellStyle name="Input 2 2 2 2" xfId="4580" xr:uid="{00000000-0005-0000-0000-000074050000}"/>
    <cellStyle name="Input 2 2 3" xfId="1379" xr:uid="{00000000-0005-0000-0000-000075050000}"/>
    <cellStyle name="Input 2 3" xfId="1380" xr:uid="{00000000-0005-0000-0000-000076050000}"/>
    <cellStyle name="Input 2 3 2" xfId="1381" xr:uid="{00000000-0005-0000-0000-000077050000}"/>
    <cellStyle name="Input 2 4" xfId="1382" xr:uid="{00000000-0005-0000-0000-000078050000}"/>
    <cellStyle name="Input 2 5" xfId="1383" xr:uid="{00000000-0005-0000-0000-000079050000}"/>
    <cellStyle name="Input 2 5 2" xfId="1384" xr:uid="{00000000-0005-0000-0000-00007A050000}"/>
    <cellStyle name="Input 2 6" xfId="1385" xr:uid="{00000000-0005-0000-0000-00007B050000}"/>
    <cellStyle name="Input 2 6 2" xfId="4581" xr:uid="{00000000-0005-0000-0000-00007C050000}"/>
    <cellStyle name="Input 2 7" xfId="1386" xr:uid="{00000000-0005-0000-0000-00007D050000}"/>
    <cellStyle name="Input 2 8" xfId="1387" xr:uid="{00000000-0005-0000-0000-00007E050000}"/>
    <cellStyle name="Input 2 8 2" xfId="4582" xr:uid="{00000000-0005-0000-0000-00007F050000}"/>
    <cellStyle name="Input 20" xfId="1388" xr:uid="{00000000-0005-0000-0000-000080050000}"/>
    <cellStyle name="Input 21" xfId="1389" xr:uid="{00000000-0005-0000-0000-000081050000}"/>
    <cellStyle name="Input 22" xfId="1390" xr:uid="{00000000-0005-0000-0000-000082050000}"/>
    <cellStyle name="Input 23" xfId="1391" xr:uid="{00000000-0005-0000-0000-000083050000}"/>
    <cellStyle name="Input 24" xfId="1392" xr:uid="{00000000-0005-0000-0000-000084050000}"/>
    <cellStyle name="Input 25" xfId="1393" xr:uid="{00000000-0005-0000-0000-000085050000}"/>
    <cellStyle name="Input 26" xfId="1394" xr:uid="{00000000-0005-0000-0000-000086050000}"/>
    <cellStyle name="Input 27" xfId="1395" xr:uid="{00000000-0005-0000-0000-000087050000}"/>
    <cellStyle name="Input 28" xfId="1396" xr:uid="{00000000-0005-0000-0000-000088050000}"/>
    <cellStyle name="Input 29" xfId="1397" xr:uid="{00000000-0005-0000-0000-000089050000}"/>
    <cellStyle name="Input 3" xfId="1398" xr:uid="{00000000-0005-0000-0000-00008A050000}"/>
    <cellStyle name="Input 3 2" xfId="1399" xr:uid="{00000000-0005-0000-0000-00008B050000}"/>
    <cellStyle name="Input 3 2 2" xfId="1400" xr:uid="{00000000-0005-0000-0000-00008C050000}"/>
    <cellStyle name="Input 3 2 3" xfId="1401" xr:uid="{00000000-0005-0000-0000-00008D050000}"/>
    <cellStyle name="Input 3 2 3 2" xfId="4583" xr:uid="{00000000-0005-0000-0000-00008E050000}"/>
    <cellStyle name="Input 3 3" xfId="1402" xr:uid="{00000000-0005-0000-0000-00008F050000}"/>
    <cellStyle name="Input 3 4" xfId="1403" xr:uid="{00000000-0005-0000-0000-000090050000}"/>
    <cellStyle name="Input 3 5" xfId="1404" xr:uid="{00000000-0005-0000-0000-000091050000}"/>
    <cellStyle name="Input 3 6" xfId="1405" xr:uid="{00000000-0005-0000-0000-000092050000}"/>
    <cellStyle name="Input 3 6 2" xfId="4584" xr:uid="{00000000-0005-0000-0000-000093050000}"/>
    <cellStyle name="Input 3 7" xfId="1406" xr:uid="{00000000-0005-0000-0000-000094050000}"/>
    <cellStyle name="Input 30" xfId="1407" xr:uid="{00000000-0005-0000-0000-000095050000}"/>
    <cellStyle name="Input 31" xfId="1408" xr:uid="{00000000-0005-0000-0000-000096050000}"/>
    <cellStyle name="Input 32" xfId="1409" xr:uid="{00000000-0005-0000-0000-000097050000}"/>
    <cellStyle name="Input 32 2" xfId="4585" xr:uid="{00000000-0005-0000-0000-000098050000}"/>
    <cellStyle name="Input 33" xfId="1410" xr:uid="{00000000-0005-0000-0000-000099050000}"/>
    <cellStyle name="Input 33 2" xfId="4586" xr:uid="{00000000-0005-0000-0000-00009A050000}"/>
    <cellStyle name="Input 34" xfId="1411" xr:uid="{00000000-0005-0000-0000-00009B050000}"/>
    <cellStyle name="Input 35" xfId="1412" xr:uid="{00000000-0005-0000-0000-00009C050000}"/>
    <cellStyle name="Input 4" xfId="1413" xr:uid="{00000000-0005-0000-0000-00009D050000}"/>
    <cellStyle name="Input 4 2" xfId="1414" xr:uid="{00000000-0005-0000-0000-00009E050000}"/>
    <cellStyle name="Input 4 2 2" xfId="1415" xr:uid="{00000000-0005-0000-0000-00009F050000}"/>
    <cellStyle name="Input 4 3" xfId="1416" xr:uid="{00000000-0005-0000-0000-0000A0050000}"/>
    <cellStyle name="Input 4 4" xfId="1417" xr:uid="{00000000-0005-0000-0000-0000A1050000}"/>
    <cellStyle name="Input 4 5" xfId="1418" xr:uid="{00000000-0005-0000-0000-0000A2050000}"/>
    <cellStyle name="Input 4 6" xfId="1419" xr:uid="{00000000-0005-0000-0000-0000A3050000}"/>
    <cellStyle name="Input 5" xfId="1420" xr:uid="{00000000-0005-0000-0000-0000A4050000}"/>
    <cellStyle name="Input 5 2" xfId="1421" xr:uid="{00000000-0005-0000-0000-0000A5050000}"/>
    <cellStyle name="Input 5 2 2" xfId="1422" xr:uid="{00000000-0005-0000-0000-0000A6050000}"/>
    <cellStyle name="Input 5 3" xfId="1423" xr:uid="{00000000-0005-0000-0000-0000A7050000}"/>
    <cellStyle name="Input 5 4" xfId="1424" xr:uid="{00000000-0005-0000-0000-0000A8050000}"/>
    <cellStyle name="Input 5 5" xfId="1425" xr:uid="{00000000-0005-0000-0000-0000A9050000}"/>
    <cellStyle name="Input 5 6" xfId="1426" xr:uid="{00000000-0005-0000-0000-0000AA050000}"/>
    <cellStyle name="Input 6" xfId="1427" xr:uid="{00000000-0005-0000-0000-0000AB050000}"/>
    <cellStyle name="Input 6 2" xfId="1428" xr:uid="{00000000-0005-0000-0000-0000AC050000}"/>
    <cellStyle name="Input 6 2 2" xfId="1429" xr:uid="{00000000-0005-0000-0000-0000AD050000}"/>
    <cellStyle name="Input 6 3" xfId="1430" xr:uid="{00000000-0005-0000-0000-0000AE050000}"/>
    <cellStyle name="Input 6 4" xfId="1431" xr:uid="{00000000-0005-0000-0000-0000AF050000}"/>
    <cellStyle name="Input 7" xfId="1432" xr:uid="{00000000-0005-0000-0000-0000B0050000}"/>
    <cellStyle name="Input 7 2" xfId="1433" xr:uid="{00000000-0005-0000-0000-0000B1050000}"/>
    <cellStyle name="Input 7 2 2" xfId="1434" xr:uid="{00000000-0005-0000-0000-0000B2050000}"/>
    <cellStyle name="Input 7 3" xfId="1435" xr:uid="{00000000-0005-0000-0000-0000B3050000}"/>
    <cellStyle name="Input 7 4" xfId="1436" xr:uid="{00000000-0005-0000-0000-0000B4050000}"/>
    <cellStyle name="Input 8" xfId="1437" xr:uid="{00000000-0005-0000-0000-0000B5050000}"/>
    <cellStyle name="Input 8 2" xfId="1438" xr:uid="{00000000-0005-0000-0000-0000B6050000}"/>
    <cellStyle name="Input 8 3" xfId="1439" xr:uid="{00000000-0005-0000-0000-0000B7050000}"/>
    <cellStyle name="Input 8 3 2" xfId="4587" xr:uid="{00000000-0005-0000-0000-0000B8050000}"/>
    <cellStyle name="Input 8 4" xfId="1440" xr:uid="{00000000-0005-0000-0000-0000B9050000}"/>
    <cellStyle name="Input 9" xfId="1441" xr:uid="{00000000-0005-0000-0000-0000BA050000}"/>
    <cellStyle name="Input 9 2" xfId="1442" xr:uid="{00000000-0005-0000-0000-0000BB050000}"/>
    <cellStyle name="Input 9 3" xfId="1443" xr:uid="{00000000-0005-0000-0000-0000BC050000}"/>
    <cellStyle name="Input 9 3 2" xfId="4588" xr:uid="{00000000-0005-0000-0000-0000BD050000}"/>
    <cellStyle name="Input 9 4" xfId="1444" xr:uid="{00000000-0005-0000-0000-0000BE050000}"/>
    <cellStyle name="Linked Cell" xfId="1445" builtinId="24" customBuiltin="1"/>
    <cellStyle name="Linked Cell 2" xfId="1446" xr:uid="{00000000-0005-0000-0000-0000C0050000}"/>
    <cellStyle name="Linked Cell 2 2" xfId="1447" xr:uid="{00000000-0005-0000-0000-0000C1050000}"/>
    <cellStyle name="Linked Cell 2 3" xfId="1448" xr:uid="{00000000-0005-0000-0000-0000C2050000}"/>
    <cellStyle name="Linked Cell 3" xfId="1449" xr:uid="{00000000-0005-0000-0000-0000C3050000}"/>
    <cellStyle name="Linked Cell 3 2" xfId="1450" xr:uid="{00000000-0005-0000-0000-0000C4050000}"/>
    <cellStyle name="Linked Cell 3 3" xfId="1451" xr:uid="{00000000-0005-0000-0000-0000C5050000}"/>
    <cellStyle name="Linked Cell 4" xfId="1452" xr:uid="{00000000-0005-0000-0000-0000C6050000}"/>
    <cellStyle name="Linked Cell 4 2" xfId="1453" xr:uid="{00000000-0005-0000-0000-0000C7050000}"/>
    <cellStyle name="Linked Cell 5" xfId="1454" xr:uid="{00000000-0005-0000-0000-0000C8050000}"/>
    <cellStyle name="Linked Cell 6" xfId="1455" xr:uid="{00000000-0005-0000-0000-0000C9050000}"/>
    <cellStyle name="Linked Cell 7" xfId="1456" xr:uid="{00000000-0005-0000-0000-0000CA050000}"/>
    <cellStyle name="Neutral 10" xfId="1457" xr:uid="{00000000-0005-0000-0000-0000CB050000}"/>
    <cellStyle name="Neutral 10 2" xfId="1458" xr:uid="{00000000-0005-0000-0000-0000CC050000}"/>
    <cellStyle name="Neutral 10 3" xfId="1459" xr:uid="{00000000-0005-0000-0000-0000CD050000}"/>
    <cellStyle name="Neutral 10 4" xfId="1460" xr:uid="{00000000-0005-0000-0000-0000CE050000}"/>
    <cellStyle name="Neutral 11" xfId="1461" xr:uid="{00000000-0005-0000-0000-0000CF050000}"/>
    <cellStyle name="Neutral 11 2" xfId="1462" xr:uid="{00000000-0005-0000-0000-0000D0050000}"/>
    <cellStyle name="Neutral 11 3" xfId="1463" xr:uid="{00000000-0005-0000-0000-0000D1050000}"/>
    <cellStyle name="Neutral 11 4" xfId="1464" xr:uid="{00000000-0005-0000-0000-0000D2050000}"/>
    <cellStyle name="Neutral 12" xfId="1465" xr:uid="{00000000-0005-0000-0000-0000D3050000}"/>
    <cellStyle name="Neutral 12 2" xfId="1466" xr:uid="{00000000-0005-0000-0000-0000D4050000}"/>
    <cellStyle name="Neutral 12 3" xfId="1467" xr:uid="{00000000-0005-0000-0000-0000D5050000}"/>
    <cellStyle name="Neutral 12 4" xfId="1468" xr:uid="{00000000-0005-0000-0000-0000D6050000}"/>
    <cellStyle name="Neutral 13" xfId="1469" xr:uid="{00000000-0005-0000-0000-0000D7050000}"/>
    <cellStyle name="Neutral 13 2" xfId="1470" xr:uid="{00000000-0005-0000-0000-0000D8050000}"/>
    <cellStyle name="Neutral 13 3" xfId="1471" xr:uid="{00000000-0005-0000-0000-0000D9050000}"/>
    <cellStyle name="Neutral 13 4" xfId="1472" xr:uid="{00000000-0005-0000-0000-0000DA050000}"/>
    <cellStyle name="Neutral 14" xfId="1473" xr:uid="{00000000-0005-0000-0000-0000DB050000}"/>
    <cellStyle name="Neutral 14 2" xfId="1474" xr:uid="{00000000-0005-0000-0000-0000DC050000}"/>
    <cellStyle name="Neutral 14 3" xfId="1475" xr:uid="{00000000-0005-0000-0000-0000DD050000}"/>
    <cellStyle name="Neutral 15" xfId="1476" xr:uid="{00000000-0005-0000-0000-0000DE050000}"/>
    <cellStyle name="Neutral 15 2" xfId="1477" xr:uid="{00000000-0005-0000-0000-0000DF050000}"/>
    <cellStyle name="Neutral 16" xfId="1478" xr:uid="{00000000-0005-0000-0000-0000E0050000}"/>
    <cellStyle name="Neutral 17" xfId="1479" xr:uid="{00000000-0005-0000-0000-0000E1050000}"/>
    <cellStyle name="Neutral 18" xfId="1480" xr:uid="{00000000-0005-0000-0000-0000E2050000}"/>
    <cellStyle name="Neutral 19" xfId="1481" xr:uid="{00000000-0005-0000-0000-0000E3050000}"/>
    <cellStyle name="Neutral 2" xfId="1482" xr:uid="{00000000-0005-0000-0000-0000E4050000}"/>
    <cellStyle name="Neutral 2 2" xfId="1483" xr:uid="{00000000-0005-0000-0000-0000E5050000}"/>
    <cellStyle name="Neutral 2 2 2" xfId="1484" xr:uid="{00000000-0005-0000-0000-0000E6050000}"/>
    <cellStyle name="Neutral 2 2 3" xfId="1485" xr:uid="{00000000-0005-0000-0000-0000E7050000}"/>
    <cellStyle name="Neutral 2 3" xfId="1486" xr:uid="{00000000-0005-0000-0000-0000E8050000}"/>
    <cellStyle name="Neutral 2 3 2" xfId="1487" xr:uid="{00000000-0005-0000-0000-0000E9050000}"/>
    <cellStyle name="Neutral 2 4" xfId="1488" xr:uid="{00000000-0005-0000-0000-0000EA050000}"/>
    <cellStyle name="Neutral 2 5" xfId="1489" xr:uid="{00000000-0005-0000-0000-0000EB050000}"/>
    <cellStyle name="Neutral 2 5 2" xfId="1490" xr:uid="{00000000-0005-0000-0000-0000EC050000}"/>
    <cellStyle name="Neutral 2 6" xfId="1491" xr:uid="{00000000-0005-0000-0000-0000ED050000}"/>
    <cellStyle name="Neutral 2 7" xfId="1492" xr:uid="{00000000-0005-0000-0000-0000EE050000}"/>
    <cellStyle name="Neutral 2 8" xfId="1493" xr:uid="{00000000-0005-0000-0000-0000EF050000}"/>
    <cellStyle name="Neutral 20" xfId="1494" xr:uid="{00000000-0005-0000-0000-0000F0050000}"/>
    <cellStyle name="Neutral 21" xfId="1495" xr:uid="{00000000-0005-0000-0000-0000F1050000}"/>
    <cellStyle name="Neutral 22" xfId="1496" xr:uid="{00000000-0005-0000-0000-0000F2050000}"/>
    <cellStyle name="Neutral 23" xfId="1497" xr:uid="{00000000-0005-0000-0000-0000F3050000}"/>
    <cellStyle name="Neutral 24" xfId="1498" xr:uid="{00000000-0005-0000-0000-0000F4050000}"/>
    <cellStyle name="Neutral 25" xfId="1499" xr:uid="{00000000-0005-0000-0000-0000F5050000}"/>
    <cellStyle name="Neutral 26" xfId="1500" xr:uid="{00000000-0005-0000-0000-0000F6050000}"/>
    <cellStyle name="Neutral 27" xfId="1501" xr:uid="{00000000-0005-0000-0000-0000F7050000}"/>
    <cellStyle name="Neutral 28" xfId="1502" xr:uid="{00000000-0005-0000-0000-0000F8050000}"/>
    <cellStyle name="Neutral 29" xfId="1503" xr:uid="{00000000-0005-0000-0000-0000F9050000}"/>
    <cellStyle name="Neutral 3" xfId="1504" xr:uid="{00000000-0005-0000-0000-0000FA050000}"/>
    <cellStyle name="Neutral 3 2" xfId="1505" xr:uid="{00000000-0005-0000-0000-0000FB050000}"/>
    <cellStyle name="Neutral 3 2 2" xfId="1506" xr:uid="{00000000-0005-0000-0000-0000FC050000}"/>
    <cellStyle name="Neutral 3 2 3" xfId="1507" xr:uid="{00000000-0005-0000-0000-0000FD050000}"/>
    <cellStyle name="Neutral 3 3" xfId="1508" xr:uid="{00000000-0005-0000-0000-0000FE050000}"/>
    <cellStyle name="Neutral 3 4" xfId="1509" xr:uid="{00000000-0005-0000-0000-0000FF050000}"/>
    <cellStyle name="Neutral 3 5" xfId="1510" xr:uid="{00000000-0005-0000-0000-000000060000}"/>
    <cellStyle name="Neutral 3 6" xfId="1511" xr:uid="{00000000-0005-0000-0000-000001060000}"/>
    <cellStyle name="Neutral 3 7" xfId="1512" xr:uid="{00000000-0005-0000-0000-000002060000}"/>
    <cellStyle name="Neutral 30" xfId="1513" xr:uid="{00000000-0005-0000-0000-000003060000}"/>
    <cellStyle name="Neutral 31" xfId="1514" xr:uid="{00000000-0005-0000-0000-000004060000}"/>
    <cellStyle name="Neutral 32" xfId="1515" xr:uid="{00000000-0005-0000-0000-000005060000}"/>
    <cellStyle name="Neutral 33" xfId="1516" xr:uid="{00000000-0005-0000-0000-000006060000}"/>
    <cellStyle name="Neutral 34" xfId="1517" xr:uid="{00000000-0005-0000-0000-000007060000}"/>
    <cellStyle name="Neutral 35" xfId="1518" xr:uid="{00000000-0005-0000-0000-000008060000}"/>
    <cellStyle name="Neutral 4" xfId="1519" xr:uid="{00000000-0005-0000-0000-000009060000}"/>
    <cellStyle name="Neutral 4 2" xfId="1520" xr:uid="{00000000-0005-0000-0000-00000A060000}"/>
    <cellStyle name="Neutral 4 2 2" xfId="1521" xr:uid="{00000000-0005-0000-0000-00000B060000}"/>
    <cellStyle name="Neutral 4 3" xfId="1522" xr:uid="{00000000-0005-0000-0000-00000C060000}"/>
    <cellStyle name="Neutral 4 4" xfId="1523" xr:uid="{00000000-0005-0000-0000-00000D060000}"/>
    <cellStyle name="Neutral 4 5" xfId="1524" xr:uid="{00000000-0005-0000-0000-00000E060000}"/>
    <cellStyle name="Neutral 4 6" xfId="1525" xr:uid="{00000000-0005-0000-0000-00000F060000}"/>
    <cellStyle name="Neutral 5" xfId="1526" xr:uid="{00000000-0005-0000-0000-000010060000}"/>
    <cellStyle name="Neutral 5 2" xfId="1527" xr:uid="{00000000-0005-0000-0000-000011060000}"/>
    <cellStyle name="Neutral 5 2 2" xfId="1528" xr:uid="{00000000-0005-0000-0000-000012060000}"/>
    <cellStyle name="Neutral 5 3" xfId="1529" xr:uid="{00000000-0005-0000-0000-000013060000}"/>
    <cellStyle name="Neutral 5 4" xfId="1530" xr:uid="{00000000-0005-0000-0000-000014060000}"/>
    <cellStyle name="Neutral 5 5" xfId="1531" xr:uid="{00000000-0005-0000-0000-000015060000}"/>
    <cellStyle name="Neutral 5 6" xfId="1532" xr:uid="{00000000-0005-0000-0000-000016060000}"/>
    <cellStyle name="Neutral 6" xfId="1533" xr:uid="{00000000-0005-0000-0000-000017060000}"/>
    <cellStyle name="Neutral 6 2" xfId="1534" xr:uid="{00000000-0005-0000-0000-000018060000}"/>
    <cellStyle name="Neutral 6 2 2" xfId="1535" xr:uid="{00000000-0005-0000-0000-000019060000}"/>
    <cellStyle name="Neutral 6 3" xfId="1536" xr:uid="{00000000-0005-0000-0000-00001A060000}"/>
    <cellStyle name="Neutral 6 4" xfId="1537" xr:uid="{00000000-0005-0000-0000-00001B060000}"/>
    <cellStyle name="Neutral 7" xfId="1538" xr:uid="{00000000-0005-0000-0000-00001C060000}"/>
    <cellStyle name="Neutral 7 2" xfId="1539" xr:uid="{00000000-0005-0000-0000-00001D060000}"/>
    <cellStyle name="Neutral 7 2 2" xfId="1540" xr:uid="{00000000-0005-0000-0000-00001E060000}"/>
    <cellStyle name="Neutral 7 3" xfId="1541" xr:uid="{00000000-0005-0000-0000-00001F060000}"/>
    <cellStyle name="Neutral 7 4" xfId="1542" xr:uid="{00000000-0005-0000-0000-000020060000}"/>
    <cellStyle name="Neutral 8" xfId="1543" xr:uid="{00000000-0005-0000-0000-000021060000}"/>
    <cellStyle name="Neutral 8 2" xfId="1544" xr:uid="{00000000-0005-0000-0000-000022060000}"/>
    <cellStyle name="Neutral 8 3" xfId="1545" xr:uid="{00000000-0005-0000-0000-000023060000}"/>
    <cellStyle name="Neutral 8 4" xfId="1546" xr:uid="{00000000-0005-0000-0000-000024060000}"/>
    <cellStyle name="Neutral 9" xfId="1547" xr:uid="{00000000-0005-0000-0000-000025060000}"/>
    <cellStyle name="Neutral 9 2" xfId="1548" xr:uid="{00000000-0005-0000-0000-000026060000}"/>
    <cellStyle name="Neutral 9 3" xfId="1549" xr:uid="{00000000-0005-0000-0000-000027060000}"/>
    <cellStyle name="Neutral 9 4" xfId="1550" xr:uid="{00000000-0005-0000-0000-000028060000}"/>
    <cellStyle name="Normal" xfId="0" builtinId="0"/>
    <cellStyle name="Normal 10" xfId="1551" xr:uid="{00000000-0005-0000-0000-00002A060000}"/>
    <cellStyle name="Normal 10 2" xfId="1552" xr:uid="{00000000-0005-0000-0000-00002B060000}"/>
    <cellStyle name="Normal 10 2 2" xfId="1553" xr:uid="{00000000-0005-0000-0000-00002C060000}"/>
    <cellStyle name="Normal 10 3" xfId="1554" xr:uid="{00000000-0005-0000-0000-00002D060000}"/>
    <cellStyle name="Normal 10 4" xfId="1555" xr:uid="{00000000-0005-0000-0000-00002E060000}"/>
    <cellStyle name="Normal 10 5" xfId="1556" xr:uid="{00000000-0005-0000-0000-00002F060000}"/>
    <cellStyle name="Normal 10 6" xfId="1557" xr:uid="{00000000-0005-0000-0000-000030060000}"/>
    <cellStyle name="Normal 10 7" xfId="1558" xr:uid="{00000000-0005-0000-0000-000031060000}"/>
    <cellStyle name="Normal 101" xfId="1559" xr:uid="{00000000-0005-0000-0000-000032060000}"/>
    <cellStyle name="Normal 101 2" xfId="1560" xr:uid="{00000000-0005-0000-0000-000033060000}"/>
    <cellStyle name="Normal 102 2" xfId="1561" xr:uid="{00000000-0005-0000-0000-000034060000}"/>
    <cellStyle name="Normal 102 3" xfId="1562" xr:uid="{00000000-0005-0000-0000-000035060000}"/>
    <cellStyle name="Normal 103" xfId="1563" xr:uid="{00000000-0005-0000-0000-000036060000}"/>
    <cellStyle name="Normal 103 2" xfId="1564" xr:uid="{00000000-0005-0000-0000-000037060000}"/>
    <cellStyle name="Normal 103 3" xfId="1565" xr:uid="{00000000-0005-0000-0000-000038060000}"/>
    <cellStyle name="Normal 103 4" xfId="1566" xr:uid="{00000000-0005-0000-0000-000039060000}"/>
    <cellStyle name="Normal 103 5" xfId="1567" xr:uid="{00000000-0005-0000-0000-00003A060000}"/>
    <cellStyle name="Normal 103 6" xfId="1568" xr:uid="{00000000-0005-0000-0000-00003B060000}"/>
    <cellStyle name="Normal 104" xfId="1569" xr:uid="{00000000-0005-0000-0000-00003C060000}"/>
    <cellStyle name="Normal 104 2" xfId="1570" xr:uid="{00000000-0005-0000-0000-00003D060000}"/>
    <cellStyle name="Normal 104 3" xfId="1571" xr:uid="{00000000-0005-0000-0000-00003E060000}"/>
    <cellStyle name="Normal 104 4" xfId="1572" xr:uid="{00000000-0005-0000-0000-00003F060000}"/>
    <cellStyle name="Normal 104 5" xfId="1573" xr:uid="{00000000-0005-0000-0000-000040060000}"/>
    <cellStyle name="Normal 104 6" xfId="1574" xr:uid="{00000000-0005-0000-0000-000041060000}"/>
    <cellStyle name="Normal 105" xfId="1575" xr:uid="{00000000-0005-0000-0000-000042060000}"/>
    <cellStyle name="Normal 105 2" xfId="1576" xr:uid="{00000000-0005-0000-0000-000043060000}"/>
    <cellStyle name="Normal 105 3" xfId="1577" xr:uid="{00000000-0005-0000-0000-000044060000}"/>
    <cellStyle name="Normal 105 4" xfId="1578" xr:uid="{00000000-0005-0000-0000-000045060000}"/>
    <cellStyle name="Normal 105 5" xfId="1579" xr:uid="{00000000-0005-0000-0000-000046060000}"/>
    <cellStyle name="Normal 105 6" xfId="1580" xr:uid="{00000000-0005-0000-0000-000047060000}"/>
    <cellStyle name="Normal 106" xfId="1581" xr:uid="{00000000-0005-0000-0000-000048060000}"/>
    <cellStyle name="Normal 106 2" xfId="1582" xr:uid="{00000000-0005-0000-0000-000049060000}"/>
    <cellStyle name="Normal 106 3" xfId="1583" xr:uid="{00000000-0005-0000-0000-00004A060000}"/>
    <cellStyle name="Normal 106 4" xfId="1584" xr:uid="{00000000-0005-0000-0000-00004B060000}"/>
    <cellStyle name="Normal 106 5" xfId="1585" xr:uid="{00000000-0005-0000-0000-00004C060000}"/>
    <cellStyle name="Normal 106 6" xfId="1586" xr:uid="{00000000-0005-0000-0000-00004D060000}"/>
    <cellStyle name="Normal 107" xfId="1587" xr:uid="{00000000-0005-0000-0000-00004E060000}"/>
    <cellStyle name="Normal 107 2" xfId="1588" xr:uid="{00000000-0005-0000-0000-00004F060000}"/>
    <cellStyle name="Normal 107 3" xfId="1589" xr:uid="{00000000-0005-0000-0000-000050060000}"/>
    <cellStyle name="Normal 107 4" xfId="1590" xr:uid="{00000000-0005-0000-0000-000051060000}"/>
    <cellStyle name="Normal 107 5" xfId="1591" xr:uid="{00000000-0005-0000-0000-000052060000}"/>
    <cellStyle name="Normal 107 6" xfId="1592" xr:uid="{00000000-0005-0000-0000-000053060000}"/>
    <cellStyle name="Normal 108" xfId="1593" xr:uid="{00000000-0005-0000-0000-000054060000}"/>
    <cellStyle name="Normal 108 2" xfId="1594" xr:uid="{00000000-0005-0000-0000-000055060000}"/>
    <cellStyle name="Normal 109" xfId="1595" xr:uid="{00000000-0005-0000-0000-000056060000}"/>
    <cellStyle name="Normal 109 2" xfId="1596" xr:uid="{00000000-0005-0000-0000-000057060000}"/>
    <cellStyle name="Normal 11" xfId="1597" xr:uid="{00000000-0005-0000-0000-000058060000}"/>
    <cellStyle name="Normal 11 2" xfId="1598" xr:uid="{00000000-0005-0000-0000-000059060000}"/>
    <cellStyle name="Normal 11 3" xfId="1599" xr:uid="{00000000-0005-0000-0000-00005A060000}"/>
    <cellStyle name="Normal 11 4" xfId="1600" xr:uid="{00000000-0005-0000-0000-00005B060000}"/>
    <cellStyle name="Normal 11 5" xfId="1601" xr:uid="{00000000-0005-0000-0000-00005C060000}"/>
    <cellStyle name="Normal 11 6" xfId="1602" xr:uid="{00000000-0005-0000-0000-00005D060000}"/>
    <cellStyle name="Normal 11 7" xfId="1603" xr:uid="{00000000-0005-0000-0000-00005E060000}"/>
    <cellStyle name="Normal 110" xfId="1604" xr:uid="{00000000-0005-0000-0000-00005F060000}"/>
    <cellStyle name="Normal 110 2" xfId="1605" xr:uid="{00000000-0005-0000-0000-000060060000}"/>
    <cellStyle name="Normal 114" xfId="1606" xr:uid="{00000000-0005-0000-0000-000061060000}"/>
    <cellStyle name="Normal 114 2" xfId="1607" xr:uid="{00000000-0005-0000-0000-000062060000}"/>
    <cellStyle name="Normal 115" xfId="1608" xr:uid="{00000000-0005-0000-0000-000063060000}"/>
    <cellStyle name="Normal 115 2" xfId="1609" xr:uid="{00000000-0005-0000-0000-000064060000}"/>
    <cellStyle name="Normal 115 3" xfId="1610" xr:uid="{00000000-0005-0000-0000-000065060000}"/>
    <cellStyle name="Normal 115 4" xfId="1611" xr:uid="{00000000-0005-0000-0000-000066060000}"/>
    <cellStyle name="Normal 116" xfId="1612" xr:uid="{00000000-0005-0000-0000-000067060000}"/>
    <cellStyle name="Normal 116 2" xfId="1613" xr:uid="{00000000-0005-0000-0000-000068060000}"/>
    <cellStyle name="Normal 116 3" xfId="1614" xr:uid="{00000000-0005-0000-0000-000069060000}"/>
    <cellStyle name="Normal 116 4" xfId="1615" xr:uid="{00000000-0005-0000-0000-00006A060000}"/>
    <cellStyle name="Normal 12" xfId="1616" xr:uid="{00000000-0005-0000-0000-00006B060000}"/>
    <cellStyle name="Normal 12 10" xfId="1617" xr:uid="{00000000-0005-0000-0000-00006C060000}"/>
    <cellStyle name="Normal 12 11" xfId="1618" xr:uid="{00000000-0005-0000-0000-00006D060000}"/>
    <cellStyle name="Normal 12 12" xfId="1619" xr:uid="{00000000-0005-0000-0000-00006E060000}"/>
    <cellStyle name="Normal 12 13" xfId="1620" xr:uid="{00000000-0005-0000-0000-00006F060000}"/>
    <cellStyle name="Normal 12 14" xfId="1621" xr:uid="{00000000-0005-0000-0000-000070060000}"/>
    <cellStyle name="Normal 12 15" xfId="1622" xr:uid="{00000000-0005-0000-0000-000071060000}"/>
    <cellStyle name="Normal 12 16" xfId="1623" xr:uid="{00000000-0005-0000-0000-000072060000}"/>
    <cellStyle name="Normal 12 17" xfId="1624" xr:uid="{00000000-0005-0000-0000-000073060000}"/>
    <cellStyle name="Normal 12 18" xfId="1625" xr:uid="{00000000-0005-0000-0000-000074060000}"/>
    <cellStyle name="Normal 12 19" xfId="1626" xr:uid="{00000000-0005-0000-0000-000075060000}"/>
    <cellStyle name="Normal 12 2" xfId="1627" xr:uid="{00000000-0005-0000-0000-000076060000}"/>
    <cellStyle name="Normal 12 2 2" xfId="1628" xr:uid="{00000000-0005-0000-0000-000077060000}"/>
    <cellStyle name="Normal 12 2 3" xfId="1629" xr:uid="{00000000-0005-0000-0000-000078060000}"/>
    <cellStyle name="Normal 12 20" xfId="1630" xr:uid="{00000000-0005-0000-0000-000079060000}"/>
    <cellStyle name="Normal 12 21" xfId="1631" xr:uid="{00000000-0005-0000-0000-00007A060000}"/>
    <cellStyle name="Normal 12 22" xfId="1632" xr:uid="{00000000-0005-0000-0000-00007B060000}"/>
    <cellStyle name="Normal 12 23" xfId="1633" xr:uid="{00000000-0005-0000-0000-00007C060000}"/>
    <cellStyle name="Normal 12 24" xfId="1634" xr:uid="{00000000-0005-0000-0000-00007D060000}"/>
    <cellStyle name="Normal 12 25" xfId="1635" xr:uid="{00000000-0005-0000-0000-00007E060000}"/>
    <cellStyle name="Normal 12 26" xfId="1636" xr:uid="{00000000-0005-0000-0000-00007F060000}"/>
    <cellStyle name="Normal 12 27" xfId="1637" xr:uid="{00000000-0005-0000-0000-000080060000}"/>
    <cellStyle name="Normal 12 28" xfId="1638" xr:uid="{00000000-0005-0000-0000-000081060000}"/>
    <cellStyle name="Normal 12 29" xfId="1639" xr:uid="{00000000-0005-0000-0000-000082060000}"/>
    <cellStyle name="Normal 12 3" xfId="1640" xr:uid="{00000000-0005-0000-0000-000083060000}"/>
    <cellStyle name="Normal 12 3 2" xfId="1641" xr:uid="{00000000-0005-0000-0000-000084060000}"/>
    <cellStyle name="Normal 12 3 3" xfId="1642" xr:uid="{00000000-0005-0000-0000-000085060000}"/>
    <cellStyle name="Normal 12 30" xfId="1643" xr:uid="{00000000-0005-0000-0000-000086060000}"/>
    <cellStyle name="Normal 12 31" xfId="1644" xr:uid="{00000000-0005-0000-0000-000087060000}"/>
    <cellStyle name="Normal 12 32" xfId="1645" xr:uid="{00000000-0005-0000-0000-000088060000}"/>
    <cellStyle name="Normal 12 33" xfId="1646" xr:uid="{00000000-0005-0000-0000-000089060000}"/>
    <cellStyle name="Normal 12 34" xfId="1647" xr:uid="{00000000-0005-0000-0000-00008A060000}"/>
    <cellStyle name="Normal 12 35" xfId="1648" xr:uid="{00000000-0005-0000-0000-00008B060000}"/>
    <cellStyle name="Normal 12 4" xfId="1649" xr:uid="{00000000-0005-0000-0000-00008C060000}"/>
    <cellStyle name="Normal 12 4 2" xfId="1650" xr:uid="{00000000-0005-0000-0000-00008D060000}"/>
    <cellStyle name="Normal 12 4 3" xfId="1651" xr:uid="{00000000-0005-0000-0000-00008E060000}"/>
    <cellStyle name="Normal 12 5" xfId="1652" xr:uid="{00000000-0005-0000-0000-00008F060000}"/>
    <cellStyle name="Normal 12 6" xfId="1653" xr:uid="{00000000-0005-0000-0000-000090060000}"/>
    <cellStyle name="Normal 12 7" xfId="1654" xr:uid="{00000000-0005-0000-0000-000091060000}"/>
    <cellStyle name="Normal 12 8" xfId="1655" xr:uid="{00000000-0005-0000-0000-000092060000}"/>
    <cellStyle name="Normal 12 9" xfId="1656" xr:uid="{00000000-0005-0000-0000-000093060000}"/>
    <cellStyle name="Normal 121 2" xfId="1657" xr:uid="{00000000-0005-0000-0000-000094060000}"/>
    <cellStyle name="Normal 121 3" xfId="1658" xr:uid="{00000000-0005-0000-0000-000095060000}"/>
    <cellStyle name="Normal 122" xfId="1659" xr:uid="{00000000-0005-0000-0000-000096060000}"/>
    <cellStyle name="Normal 122 2" xfId="1660" xr:uid="{00000000-0005-0000-0000-000097060000}"/>
    <cellStyle name="Normal 123" xfId="1661" xr:uid="{00000000-0005-0000-0000-000098060000}"/>
    <cellStyle name="Normal 123 2" xfId="1662" xr:uid="{00000000-0005-0000-0000-000099060000}"/>
    <cellStyle name="Normal 123 3" xfId="1663" xr:uid="{00000000-0005-0000-0000-00009A060000}"/>
    <cellStyle name="Normal 123 4" xfId="1664" xr:uid="{00000000-0005-0000-0000-00009B060000}"/>
    <cellStyle name="Normal 124" xfId="1665" xr:uid="{00000000-0005-0000-0000-00009C060000}"/>
    <cellStyle name="Normal 124 2" xfId="1666" xr:uid="{00000000-0005-0000-0000-00009D060000}"/>
    <cellStyle name="Normal 125" xfId="1667" xr:uid="{00000000-0005-0000-0000-00009E060000}"/>
    <cellStyle name="Normal 125 2" xfId="1668" xr:uid="{00000000-0005-0000-0000-00009F060000}"/>
    <cellStyle name="Normal 126" xfId="1669" xr:uid="{00000000-0005-0000-0000-0000A0060000}"/>
    <cellStyle name="Normal 126 2" xfId="1670" xr:uid="{00000000-0005-0000-0000-0000A1060000}"/>
    <cellStyle name="Normal 126 3" xfId="1671" xr:uid="{00000000-0005-0000-0000-0000A2060000}"/>
    <cellStyle name="Normal 126 4" xfId="1672" xr:uid="{00000000-0005-0000-0000-0000A3060000}"/>
    <cellStyle name="Normal 126 5" xfId="1673" xr:uid="{00000000-0005-0000-0000-0000A4060000}"/>
    <cellStyle name="Normal 127" xfId="1674" xr:uid="{00000000-0005-0000-0000-0000A5060000}"/>
    <cellStyle name="Normal 127 2" xfId="1675" xr:uid="{00000000-0005-0000-0000-0000A6060000}"/>
    <cellStyle name="Normal 127 3" xfId="1676" xr:uid="{00000000-0005-0000-0000-0000A7060000}"/>
    <cellStyle name="Normal 127 4" xfId="1677" xr:uid="{00000000-0005-0000-0000-0000A8060000}"/>
    <cellStyle name="Normal 127 5" xfId="1678" xr:uid="{00000000-0005-0000-0000-0000A9060000}"/>
    <cellStyle name="Normal 128" xfId="1679" xr:uid="{00000000-0005-0000-0000-0000AA060000}"/>
    <cellStyle name="Normal 128 2" xfId="1680" xr:uid="{00000000-0005-0000-0000-0000AB060000}"/>
    <cellStyle name="Normal 128 3" xfId="1681" xr:uid="{00000000-0005-0000-0000-0000AC060000}"/>
    <cellStyle name="Normal 128 4" xfId="1682" xr:uid="{00000000-0005-0000-0000-0000AD060000}"/>
    <cellStyle name="Normal 128 5" xfId="1683" xr:uid="{00000000-0005-0000-0000-0000AE060000}"/>
    <cellStyle name="Normal 129" xfId="1684" xr:uid="{00000000-0005-0000-0000-0000AF060000}"/>
    <cellStyle name="Normal 129 2" xfId="1685" xr:uid="{00000000-0005-0000-0000-0000B0060000}"/>
    <cellStyle name="Normal 13" xfId="1686" xr:uid="{00000000-0005-0000-0000-0000B1060000}"/>
    <cellStyle name="Normal 13 2" xfId="1687" xr:uid="{00000000-0005-0000-0000-0000B2060000}"/>
    <cellStyle name="Normal 13 2 2" xfId="1688" xr:uid="{00000000-0005-0000-0000-0000B3060000}"/>
    <cellStyle name="Normal 13 3" xfId="1689" xr:uid="{00000000-0005-0000-0000-0000B4060000}"/>
    <cellStyle name="Normal 13 3 2" xfId="1690" xr:uid="{00000000-0005-0000-0000-0000B5060000}"/>
    <cellStyle name="Normal 13 4" xfId="1691" xr:uid="{00000000-0005-0000-0000-0000B6060000}"/>
    <cellStyle name="Normal 13 4 2" xfId="1692" xr:uid="{00000000-0005-0000-0000-0000B7060000}"/>
    <cellStyle name="Normal 13 5" xfId="1693" xr:uid="{00000000-0005-0000-0000-0000B8060000}"/>
    <cellStyle name="Normal 13 6" xfId="1694" xr:uid="{00000000-0005-0000-0000-0000B9060000}"/>
    <cellStyle name="Normal 13 7" xfId="1695" xr:uid="{00000000-0005-0000-0000-0000BA060000}"/>
    <cellStyle name="Normal 13 8" xfId="1696" xr:uid="{00000000-0005-0000-0000-0000BB060000}"/>
    <cellStyle name="Normal 130" xfId="1697" xr:uid="{00000000-0005-0000-0000-0000BC060000}"/>
    <cellStyle name="Normal 130 2" xfId="1698" xr:uid="{00000000-0005-0000-0000-0000BD060000}"/>
    <cellStyle name="Normal 131" xfId="1699" xr:uid="{00000000-0005-0000-0000-0000BE060000}"/>
    <cellStyle name="Normal 131 2" xfId="1700" xr:uid="{00000000-0005-0000-0000-0000BF060000}"/>
    <cellStyle name="Normal 132" xfId="1701" xr:uid="{00000000-0005-0000-0000-0000C0060000}"/>
    <cellStyle name="Normal 132 2" xfId="1702" xr:uid="{00000000-0005-0000-0000-0000C1060000}"/>
    <cellStyle name="Normal 133" xfId="1703" xr:uid="{00000000-0005-0000-0000-0000C2060000}"/>
    <cellStyle name="Normal 133 2" xfId="1704" xr:uid="{00000000-0005-0000-0000-0000C3060000}"/>
    <cellStyle name="Normal 134" xfId="1705" xr:uid="{00000000-0005-0000-0000-0000C4060000}"/>
    <cellStyle name="Normal 134 2" xfId="1706" xr:uid="{00000000-0005-0000-0000-0000C5060000}"/>
    <cellStyle name="Normal 134 3" xfId="1707" xr:uid="{00000000-0005-0000-0000-0000C6060000}"/>
    <cellStyle name="Normal 134 4" xfId="1708" xr:uid="{00000000-0005-0000-0000-0000C7060000}"/>
    <cellStyle name="Normal 135" xfId="1709" xr:uid="{00000000-0005-0000-0000-0000C8060000}"/>
    <cellStyle name="Normal 135 2" xfId="1710" xr:uid="{00000000-0005-0000-0000-0000C9060000}"/>
    <cellStyle name="Normal 136" xfId="1711" xr:uid="{00000000-0005-0000-0000-0000CA060000}"/>
    <cellStyle name="Normal 136 2" xfId="1712" xr:uid="{00000000-0005-0000-0000-0000CB060000}"/>
    <cellStyle name="Normal 137" xfId="1713" xr:uid="{00000000-0005-0000-0000-0000CC060000}"/>
    <cellStyle name="Normal 137 2" xfId="1714" xr:uid="{00000000-0005-0000-0000-0000CD060000}"/>
    <cellStyle name="Normal 137 3" xfId="1715" xr:uid="{00000000-0005-0000-0000-0000CE060000}"/>
    <cellStyle name="Normal 137 4" xfId="1716" xr:uid="{00000000-0005-0000-0000-0000CF060000}"/>
    <cellStyle name="Normal 139" xfId="1717" xr:uid="{00000000-0005-0000-0000-0000D0060000}"/>
    <cellStyle name="Normal 139 2" xfId="1718" xr:uid="{00000000-0005-0000-0000-0000D1060000}"/>
    <cellStyle name="Normal 14" xfId="1719" xr:uid="{00000000-0005-0000-0000-0000D2060000}"/>
    <cellStyle name="Normal 14 2" xfId="1720" xr:uid="{00000000-0005-0000-0000-0000D3060000}"/>
    <cellStyle name="Normal 14 2 2" xfId="1721" xr:uid="{00000000-0005-0000-0000-0000D4060000}"/>
    <cellStyle name="Normal 14 3" xfId="1722" xr:uid="{00000000-0005-0000-0000-0000D5060000}"/>
    <cellStyle name="Normal 14 3 2" xfId="1723" xr:uid="{00000000-0005-0000-0000-0000D6060000}"/>
    <cellStyle name="Normal 14 4" xfId="1724" xr:uid="{00000000-0005-0000-0000-0000D7060000}"/>
    <cellStyle name="Normal 14 4 2" xfId="1725" xr:uid="{00000000-0005-0000-0000-0000D8060000}"/>
    <cellStyle name="Normal 14 5" xfId="1726" xr:uid="{00000000-0005-0000-0000-0000D9060000}"/>
    <cellStyle name="Normal 14 6" xfId="1727" xr:uid="{00000000-0005-0000-0000-0000DA060000}"/>
    <cellStyle name="Normal 14 7" xfId="1728" xr:uid="{00000000-0005-0000-0000-0000DB060000}"/>
    <cellStyle name="Normal 14 8" xfId="1729" xr:uid="{00000000-0005-0000-0000-0000DC060000}"/>
    <cellStyle name="Normal 142" xfId="1730" xr:uid="{00000000-0005-0000-0000-0000DD060000}"/>
    <cellStyle name="Normal 142 2" xfId="1731" xr:uid="{00000000-0005-0000-0000-0000DE060000}"/>
    <cellStyle name="Normal 142 3" xfId="1732" xr:uid="{00000000-0005-0000-0000-0000DF060000}"/>
    <cellStyle name="Normal 142 4" xfId="1733" xr:uid="{00000000-0005-0000-0000-0000E0060000}"/>
    <cellStyle name="Normal 143" xfId="1734" xr:uid="{00000000-0005-0000-0000-0000E1060000}"/>
    <cellStyle name="Normal 143 2" xfId="1735" xr:uid="{00000000-0005-0000-0000-0000E2060000}"/>
    <cellStyle name="Normal 143 3" xfId="1736" xr:uid="{00000000-0005-0000-0000-0000E3060000}"/>
    <cellStyle name="Normal 143 4" xfId="1737" xr:uid="{00000000-0005-0000-0000-0000E4060000}"/>
    <cellStyle name="Normal 144" xfId="1738" xr:uid="{00000000-0005-0000-0000-0000E5060000}"/>
    <cellStyle name="Normal 144 2" xfId="1739" xr:uid="{00000000-0005-0000-0000-0000E6060000}"/>
    <cellStyle name="Normal 144 3" xfId="1740" xr:uid="{00000000-0005-0000-0000-0000E7060000}"/>
    <cellStyle name="Normal 144 4" xfId="1741" xr:uid="{00000000-0005-0000-0000-0000E8060000}"/>
    <cellStyle name="Normal 144 5" xfId="1742" xr:uid="{00000000-0005-0000-0000-0000E9060000}"/>
    <cellStyle name="Normal 145" xfId="1743" xr:uid="{00000000-0005-0000-0000-0000EA060000}"/>
    <cellStyle name="Normal 145 2" xfId="1744" xr:uid="{00000000-0005-0000-0000-0000EB060000}"/>
    <cellStyle name="Normal 146" xfId="1745" xr:uid="{00000000-0005-0000-0000-0000EC060000}"/>
    <cellStyle name="Normal 146 2" xfId="1746" xr:uid="{00000000-0005-0000-0000-0000ED060000}"/>
    <cellStyle name="Normal 147" xfId="1747" xr:uid="{00000000-0005-0000-0000-0000EE060000}"/>
    <cellStyle name="Normal 147 2" xfId="1748" xr:uid="{00000000-0005-0000-0000-0000EF060000}"/>
    <cellStyle name="Normal 148" xfId="1749" xr:uid="{00000000-0005-0000-0000-0000F0060000}"/>
    <cellStyle name="Normal 148 2" xfId="1750" xr:uid="{00000000-0005-0000-0000-0000F1060000}"/>
    <cellStyle name="Normal 149" xfId="1751" xr:uid="{00000000-0005-0000-0000-0000F2060000}"/>
    <cellStyle name="Normal 149 2" xfId="1752" xr:uid="{00000000-0005-0000-0000-0000F3060000}"/>
    <cellStyle name="Normal 15" xfId="1753" xr:uid="{00000000-0005-0000-0000-0000F4060000}"/>
    <cellStyle name="Normal 15 2" xfId="1754" xr:uid="{00000000-0005-0000-0000-0000F5060000}"/>
    <cellStyle name="Normal 15 3" xfId="1755" xr:uid="{00000000-0005-0000-0000-0000F6060000}"/>
    <cellStyle name="Normal 15 4" xfId="1756" xr:uid="{00000000-0005-0000-0000-0000F7060000}"/>
    <cellStyle name="Normal 15 5" xfId="1757" xr:uid="{00000000-0005-0000-0000-0000F8060000}"/>
    <cellStyle name="Normal 15 6" xfId="1758" xr:uid="{00000000-0005-0000-0000-0000F9060000}"/>
    <cellStyle name="Normal 150" xfId="1759" xr:uid="{00000000-0005-0000-0000-0000FA060000}"/>
    <cellStyle name="Normal 150 2" xfId="1760" xr:uid="{00000000-0005-0000-0000-0000FB060000}"/>
    <cellStyle name="Normal 151" xfId="1761" xr:uid="{00000000-0005-0000-0000-0000FC060000}"/>
    <cellStyle name="Normal 151 2" xfId="1762" xr:uid="{00000000-0005-0000-0000-0000FD060000}"/>
    <cellStyle name="Normal 152" xfId="1763" xr:uid="{00000000-0005-0000-0000-0000FE060000}"/>
    <cellStyle name="Normal 152 2" xfId="1764" xr:uid="{00000000-0005-0000-0000-0000FF060000}"/>
    <cellStyle name="Normal 153" xfId="1765" xr:uid="{00000000-0005-0000-0000-000000070000}"/>
    <cellStyle name="Normal 153 2" xfId="1766" xr:uid="{00000000-0005-0000-0000-000001070000}"/>
    <cellStyle name="Normal 154" xfId="1767" xr:uid="{00000000-0005-0000-0000-000002070000}"/>
    <cellStyle name="Normal 154 2" xfId="1768" xr:uid="{00000000-0005-0000-0000-000003070000}"/>
    <cellStyle name="Normal 155" xfId="1769" xr:uid="{00000000-0005-0000-0000-000004070000}"/>
    <cellStyle name="Normal 155 2" xfId="1770" xr:uid="{00000000-0005-0000-0000-000005070000}"/>
    <cellStyle name="Normal 156" xfId="1771" xr:uid="{00000000-0005-0000-0000-000006070000}"/>
    <cellStyle name="Normal 156 2" xfId="1772" xr:uid="{00000000-0005-0000-0000-000007070000}"/>
    <cellStyle name="Normal 156 3" xfId="1773" xr:uid="{00000000-0005-0000-0000-000008070000}"/>
    <cellStyle name="Normal 157" xfId="1774" xr:uid="{00000000-0005-0000-0000-000009070000}"/>
    <cellStyle name="Normal 157 2" xfId="1775" xr:uid="{00000000-0005-0000-0000-00000A070000}"/>
    <cellStyle name="Normal 157 3" xfId="1776" xr:uid="{00000000-0005-0000-0000-00000B070000}"/>
    <cellStyle name="Normal 158" xfId="1777" xr:uid="{00000000-0005-0000-0000-00000C070000}"/>
    <cellStyle name="Normal 158 2" xfId="1778" xr:uid="{00000000-0005-0000-0000-00000D070000}"/>
    <cellStyle name="Normal 158 3" xfId="1779" xr:uid="{00000000-0005-0000-0000-00000E070000}"/>
    <cellStyle name="Normal 159" xfId="1780" xr:uid="{00000000-0005-0000-0000-00000F070000}"/>
    <cellStyle name="Normal 159 2" xfId="1781" xr:uid="{00000000-0005-0000-0000-000010070000}"/>
    <cellStyle name="Normal 159 3" xfId="1782" xr:uid="{00000000-0005-0000-0000-000011070000}"/>
    <cellStyle name="Normal 16" xfId="1783" xr:uid="{00000000-0005-0000-0000-000012070000}"/>
    <cellStyle name="Normal 16 2" xfId="1784" xr:uid="{00000000-0005-0000-0000-000013070000}"/>
    <cellStyle name="Normal 16 3" xfId="1785" xr:uid="{00000000-0005-0000-0000-000014070000}"/>
    <cellStyle name="Normal 16 4" xfId="1786" xr:uid="{00000000-0005-0000-0000-000015070000}"/>
    <cellStyle name="Normal 16 5" xfId="1787" xr:uid="{00000000-0005-0000-0000-000016070000}"/>
    <cellStyle name="Normal 160" xfId="1788" xr:uid="{00000000-0005-0000-0000-000017070000}"/>
    <cellStyle name="Normal 160 2" xfId="1789" xr:uid="{00000000-0005-0000-0000-000018070000}"/>
    <cellStyle name="Normal 161" xfId="1790" xr:uid="{00000000-0005-0000-0000-000019070000}"/>
    <cellStyle name="Normal 161 2" xfId="1791" xr:uid="{00000000-0005-0000-0000-00001A070000}"/>
    <cellStyle name="Normal 162" xfId="1792" xr:uid="{00000000-0005-0000-0000-00001B070000}"/>
    <cellStyle name="Normal 162 2" xfId="1793" xr:uid="{00000000-0005-0000-0000-00001C070000}"/>
    <cellStyle name="Normal 163" xfId="1794" xr:uid="{00000000-0005-0000-0000-00001D070000}"/>
    <cellStyle name="Normal 163 2" xfId="1795" xr:uid="{00000000-0005-0000-0000-00001E070000}"/>
    <cellStyle name="Normal 164" xfId="1796" xr:uid="{00000000-0005-0000-0000-00001F070000}"/>
    <cellStyle name="Normal 164 2" xfId="1797" xr:uid="{00000000-0005-0000-0000-000020070000}"/>
    <cellStyle name="Normal 164 3" xfId="1798" xr:uid="{00000000-0005-0000-0000-000021070000}"/>
    <cellStyle name="Normal 165" xfId="1799" xr:uid="{00000000-0005-0000-0000-000022070000}"/>
    <cellStyle name="Normal 165 2" xfId="1800" xr:uid="{00000000-0005-0000-0000-000023070000}"/>
    <cellStyle name="Normal 168" xfId="1801" xr:uid="{00000000-0005-0000-0000-000024070000}"/>
    <cellStyle name="Normal 17" xfId="1802" xr:uid="{00000000-0005-0000-0000-000025070000}"/>
    <cellStyle name="Normal 17 2" xfId="1803" xr:uid="{00000000-0005-0000-0000-000026070000}"/>
    <cellStyle name="Normal 17 3" xfId="1804" xr:uid="{00000000-0005-0000-0000-000027070000}"/>
    <cellStyle name="Normal 170" xfId="1805" xr:uid="{00000000-0005-0000-0000-000028070000}"/>
    <cellStyle name="Normal 173" xfId="1806" xr:uid="{00000000-0005-0000-0000-000029070000}"/>
    <cellStyle name="Normal 173 2" xfId="1807" xr:uid="{00000000-0005-0000-0000-00002A070000}"/>
    <cellStyle name="Normal 173 3" xfId="1808" xr:uid="{00000000-0005-0000-0000-00002B070000}"/>
    <cellStyle name="Normal 173 4" xfId="1809" xr:uid="{00000000-0005-0000-0000-00002C070000}"/>
    <cellStyle name="Normal 173 5" xfId="1810" xr:uid="{00000000-0005-0000-0000-00002D070000}"/>
    <cellStyle name="Normal 176" xfId="1811" xr:uid="{00000000-0005-0000-0000-00002E070000}"/>
    <cellStyle name="Normal 179" xfId="1812" xr:uid="{00000000-0005-0000-0000-00002F070000}"/>
    <cellStyle name="Normal 18" xfId="1813" xr:uid="{00000000-0005-0000-0000-000030070000}"/>
    <cellStyle name="Normal 18 2" xfId="1814" xr:uid="{00000000-0005-0000-0000-000031070000}"/>
    <cellStyle name="Normal 180" xfId="1815" xr:uid="{00000000-0005-0000-0000-000032070000}"/>
    <cellStyle name="Normal 181" xfId="1816" xr:uid="{00000000-0005-0000-0000-000033070000}"/>
    <cellStyle name="Normal 183" xfId="1817" xr:uid="{00000000-0005-0000-0000-000034070000}"/>
    <cellStyle name="Normal 184" xfId="1818" xr:uid="{00000000-0005-0000-0000-000035070000}"/>
    <cellStyle name="Normal 185" xfId="1819" xr:uid="{00000000-0005-0000-0000-000036070000}"/>
    <cellStyle name="Normal 186" xfId="1820" xr:uid="{00000000-0005-0000-0000-000037070000}"/>
    <cellStyle name="Normal 187" xfId="1821" xr:uid="{00000000-0005-0000-0000-000038070000}"/>
    <cellStyle name="Normal 188" xfId="1822" xr:uid="{00000000-0005-0000-0000-000039070000}"/>
    <cellStyle name="Normal 189" xfId="1823" xr:uid="{00000000-0005-0000-0000-00003A070000}"/>
    <cellStyle name="Normal 19" xfId="1824" xr:uid="{00000000-0005-0000-0000-00003B070000}"/>
    <cellStyle name="Normal 19 2" xfId="1825" xr:uid="{00000000-0005-0000-0000-00003C070000}"/>
    <cellStyle name="Normal 190" xfId="1826" xr:uid="{00000000-0005-0000-0000-00003D070000}"/>
    <cellStyle name="Normal 191" xfId="1827" xr:uid="{00000000-0005-0000-0000-00003E070000}"/>
    <cellStyle name="Normal 192" xfId="1828" xr:uid="{00000000-0005-0000-0000-00003F070000}"/>
    <cellStyle name="Normal 193" xfId="1829" xr:uid="{00000000-0005-0000-0000-000040070000}"/>
    <cellStyle name="Normal 194" xfId="1830" xr:uid="{00000000-0005-0000-0000-000041070000}"/>
    <cellStyle name="Normal 195" xfId="1831" xr:uid="{00000000-0005-0000-0000-000042070000}"/>
    <cellStyle name="Normal 196" xfId="1832" xr:uid="{00000000-0005-0000-0000-000043070000}"/>
    <cellStyle name="Normal 197" xfId="1833" xr:uid="{00000000-0005-0000-0000-000044070000}"/>
    <cellStyle name="Normal 198" xfId="1834" xr:uid="{00000000-0005-0000-0000-000045070000}"/>
    <cellStyle name="Normal 199" xfId="1835" xr:uid="{00000000-0005-0000-0000-000046070000}"/>
    <cellStyle name="Normal 2" xfId="1836" xr:uid="{00000000-0005-0000-0000-000047070000}"/>
    <cellStyle name="Normal 2 10" xfId="1837" xr:uid="{00000000-0005-0000-0000-000048070000}"/>
    <cellStyle name="Normal 2 10 2" xfId="1838" xr:uid="{00000000-0005-0000-0000-000049070000}"/>
    <cellStyle name="Normal 2 10 3" xfId="1839" xr:uid="{00000000-0005-0000-0000-00004A070000}"/>
    <cellStyle name="Normal 2 10 4" xfId="1840" xr:uid="{00000000-0005-0000-0000-00004B070000}"/>
    <cellStyle name="Normal 2 10 5" xfId="1841" xr:uid="{00000000-0005-0000-0000-00004C070000}"/>
    <cellStyle name="Normal 2 10 6" xfId="1842" xr:uid="{00000000-0005-0000-0000-00004D070000}"/>
    <cellStyle name="Normal 2 100" xfId="1843" xr:uid="{00000000-0005-0000-0000-00004E070000}"/>
    <cellStyle name="Normal 2 100 2" xfId="1844" xr:uid="{00000000-0005-0000-0000-00004F070000}"/>
    <cellStyle name="Normal 2 100 3" xfId="1845" xr:uid="{00000000-0005-0000-0000-000050070000}"/>
    <cellStyle name="Normal 2 101" xfId="1846" xr:uid="{00000000-0005-0000-0000-000051070000}"/>
    <cellStyle name="Normal 2 101 2" xfId="1847" xr:uid="{00000000-0005-0000-0000-000052070000}"/>
    <cellStyle name="Normal 2 101 3" xfId="1848" xr:uid="{00000000-0005-0000-0000-000053070000}"/>
    <cellStyle name="Normal 2 102" xfId="1849" xr:uid="{00000000-0005-0000-0000-000054070000}"/>
    <cellStyle name="Normal 2 102 2" xfId="1850" xr:uid="{00000000-0005-0000-0000-000055070000}"/>
    <cellStyle name="Normal 2 102 3" xfId="1851" xr:uid="{00000000-0005-0000-0000-000056070000}"/>
    <cellStyle name="Normal 2 103" xfId="1852" xr:uid="{00000000-0005-0000-0000-000057070000}"/>
    <cellStyle name="Normal 2 103 2" xfId="1853" xr:uid="{00000000-0005-0000-0000-000058070000}"/>
    <cellStyle name="Normal 2 103 3" xfId="1854" xr:uid="{00000000-0005-0000-0000-000059070000}"/>
    <cellStyle name="Normal 2 104" xfId="1855" xr:uid="{00000000-0005-0000-0000-00005A070000}"/>
    <cellStyle name="Normal 2 104 2" xfId="1856" xr:uid="{00000000-0005-0000-0000-00005B070000}"/>
    <cellStyle name="Normal 2 104 3" xfId="1857" xr:uid="{00000000-0005-0000-0000-00005C070000}"/>
    <cellStyle name="Normal 2 105" xfId="1858" xr:uid="{00000000-0005-0000-0000-00005D070000}"/>
    <cellStyle name="Normal 2 105 2" xfId="1859" xr:uid="{00000000-0005-0000-0000-00005E070000}"/>
    <cellStyle name="Normal 2 105 3" xfId="1860" xr:uid="{00000000-0005-0000-0000-00005F070000}"/>
    <cellStyle name="Normal 2 106" xfId="1861" xr:uid="{00000000-0005-0000-0000-000060070000}"/>
    <cellStyle name="Normal 2 106 2" xfId="1862" xr:uid="{00000000-0005-0000-0000-000061070000}"/>
    <cellStyle name="Normal 2 106 3" xfId="1863" xr:uid="{00000000-0005-0000-0000-000062070000}"/>
    <cellStyle name="Normal 2 107" xfId="1864" xr:uid="{00000000-0005-0000-0000-000063070000}"/>
    <cellStyle name="Normal 2 107 2" xfId="1865" xr:uid="{00000000-0005-0000-0000-000064070000}"/>
    <cellStyle name="Normal 2 107 3" xfId="1866" xr:uid="{00000000-0005-0000-0000-000065070000}"/>
    <cellStyle name="Normal 2 108" xfId="1867" xr:uid="{00000000-0005-0000-0000-000066070000}"/>
    <cellStyle name="Normal 2 108 2" xfId="1868" xr:uid="{00000000-0005-0000-0000-000067070000}"/>
    <cellStyle name="Normal 2 108 3" xfId="1869" xr:uid="{00000000-0005-0000-0000-000068070000}"/>
    <cellStyle name="Normal 2 109" xfId="1870" xr:uid="{00000000-0005-0000-0000-000069070000}"/>
    <cellStyle name="Normal 2 109 2" xfId="1871" xr:uid="{00000000-0005-0000-0000-00006A070000}"/>
    <cellStyle name="Normal 2 109 3" xfId="1872" xr:uid="{00000000-0005-0000-0000-00006B070000}"/>
    <cellStyle name="Normal 2 11" xfId="1873" xr:uid="{00000000-0005-0000-0000-00006C070000}"/>
    <cellStyle name="Normal 2 11 2" xfId="1874" xr:uid="{00000000-0005-0000-0000-00006D070000}"/>
    <cellStyle name="Normal 2 11 3" xfId="1875" xr:uid="{00000000-0005-0000-0000-00006E070000}"/>
    <cellStyle name="Normal 2 11 4" xfId="1876" xr:uid="{00000000-0005-0000-0000-00006F070000}"/>
    <cellStyle name="Normal 2 11 5" xfId="1877" xr:uid="{00000000-0005-0000-0000-000070070000}"/>
    <cellStyle name="Normal 2 11 6" xfId="1878" xr:uid="{00000000-0005-0000-0000-000071070000}"/>
    <cellStyle name="Normal 2 110" xfId="1879" xr:uid="{00000000-0005-0000-0000-000072070000}"/>
    <cellStyle name="Normal 2 110 2" xfId="1880" xr:uid="{00000000-0005-0000-0000-000073070000}"/>
    <cellStyle name="Normal 2 110 3" xfId="1881" xr:uid="{00000000-0005-0000-0000-000074070000}"/>
    <cellStyle name="Normal 2 110 4" xfId="1882" xr:uid="{00000000-0005-0000-0000-000075070000}"/>
    <cellStyle name="Normal 2 111" xfId="1883" xr:uid="{00000000-0005-0000-0000-000076070000}"/>
    <cellStyle name="Normal 2 111 2" xfId="1884" xr:uid="{00000000-0005-0000-0000-000077070000}"/>
    <cellStyle name="Normal 2 111 3" xfId="1885" xr:uid="{00000000-0005-0000-0000-000078070000}"/>
    <cellStyle name="Normal 2 112" xfId="1886" xr:uid="{00000000-0005-0000-0000-000079070000}"/>
    <cellStyle name="Normal 2 112 2" xfId="1887" xr:uid="{00000000-0005-0000-0000-00007A070000}"/>
    <cellStyle name="Normal 2 112 3" xfId="1888" xr:uid="{00000000-0005-0000-0000-00007B070000}"/>
    <cellStyle name="Normal 2 113" xfId="1889" xr:uid="{00000000-0005-0000-0000-00007C070000}"/>
    <cellStyle name="Normal 2 113 2" xfId="1890" xr:uid="{00000000-0005-0000-0000-00007D070000}"/>
    <cellStyle name="Normal 2 113 3" xfId="1891" xr:uid="{00000000-0005-0000-0000-00007E070000}"/>
    <cellStyle name="Normal 2 114" xfId="1892" xr:uid="{00000000-0005-0000-0000-00007F070000}"/>
    <cellStyle name="Normal 2 114 2" xfId="1893" xr:uid="{00000000-0005-0000-0000-000080070000}"/>
    <cellStyle name="Normal 2 114 3" xfId="1894" xr:uid="{00000000-0005-0000-0000-000081070000}"/>
    <cellStyle name="Normal 2 115" xfId="1895" xr:uid="{00000000-0005-0000-0000-000082070000}"/>
    <cellStyle name="Normal 2 115 2" xfId="1896" xr:uid="{00000000-0005-0000-0000-000083070000}"/>
    <cellStyle name="Normal 2 115 3" xfId="1897" xr:uid="{00000000-0005-0000-0000-000084070000}"/>
    <cellStyle name="Normal 2 116" xfId="1898" xr:uid="{00000000-0005-0000-0000-000085070000}"/>
    <cellStyle name="Normal 2 116 2" xfId="1899" xr:uid="{00000000-0005-0000-0000-000086070000}"/>
    <cellStyle name="Normal 2 116 3" xfId="1900" xr:uid="{00000000-0005-0000-0000-000087070000}"/>
    <cellStyle name="Normal 2 116 4" xfId="1901" xr:uid="{00000000-0005-0000-0000-000088070000}"/>
    <cellStyle name="Normal 2 117" xfId="1902" xr:uid="{00000000-0005-0000-0000-000089070000}"/>
    <cellStyle name="Normal 2 117 2" xfId="1903" xr:uid="{00000000-0005-0000-0000-00008A070000}"/>
    <cellStyle name="Normal 2 118" xfId="1904" xr:uid="{00000000-0005-0000-0000-00008B070000}"/>
    <cellStyle name="Normal 2 118 2" xfId="1905" xr:uid="{00000000-0005-0000-0000-00008C070000}"/>
    <cellStyle name="Normal 2 119" xfId="1906" xr:uid="{00000000-0005-0000-0000-00008D070000}"/>
    <cellStyle name="Normal 2 119 2" xfId="1907" xr:uid="{00000000-0005-0000-0000-00008E070000}"/>
    <cellStyle name="Normal 2 12" xfId="1908" xr:uid="{00000000-0005-0000-0000-00008F070000}"/>
    <cellStyle name="Normal 2 12 2" xfId="1909" xr:uid="{00000000-0005-0000-0000-000090070000}"/>
    <cellStyle name="Normal 2 12 3" xfId="1910" xr:uid="{00000000-0005-0000-0000-000091070000}"/>
    <cellStyle name="Normal 2 12 4" xfId="1911" xr:uid="{00000000-0005-0000-0000-000092070000}"/>
    <cellStyle name="Normal 2 12 5" xfId="1912" xr:uid="{00000000-0005-0000-0000-000093070000}"/>
    <cellStyle name="Normal 2 12 6" xfId="1913" xr:uid="{00000000-0005-0000-0000-000094070000}"/>
    <cellStyle name="Normal 2 120" xfId="1914" xr:uid="{00000000-0005-0000-0000-000095070000}"/>
    <cellStyle name="Normal 2 120 2" xfId="1915" xr:uid="{00000000-0005-0000-0000-000096070000}"/>
    <cellStyle name="Normal 2 121" xfId="1916" xr:uid="{00000000-0005-0000-0000-000097070000}"/>
    <cellStyle name="Normal 2 121 2" xfId="1917" xr:uid="{00000000-0005-0000-0000-000098070000}"/>
    <cellStyle name="Normal 2 122" xfId="1918" xr:uid="{00000000-0005-0000-0000-000099070000}"/>
    <cellStyle name="Normal 2 122 2" xfId="1919" xr:uid="{00000000-0005-0000-0000-00009A070000}"/>
    <cellStyle name="Normal 2 123" xfId="1920" xr:uid="{00000000-0005-0000-0000-00009B070000}"/>
    <cellStyle name="Normal 2 123 2" xfId="1921" xr:uid="{00000000-0005-0000-0000-00009C070000}"/>
    <cellStyle name="Normal 2 124" xfId="1922" xr:uid="{00000000-0005-0000-0000-00009D070000}"/>
    <cellStyle name="Normal 2 124 2" xfId="1923" xr:uid="{00000000-0005-0000-0000-00009E070000}"/>
    <cellStyle name="Normal 2 125" xfId="1924" xr:uid="{00000000-0005-0000-0000-00009F070000}"/>
    <cellStyle name="Normal 2 125 2" xfId="1925" xr:uid="{00000000-0005-0000-0000-0000A0070000}"/>
    <cellStyle name="Normal 2 126" xfId="1926" xr:uid="{00000000-0005-0000-0000-0000A1070000}"/>
    <cellStyle name="Normal 2 126 2" xfId="1927" xr:uid="{00000000-0005-0000-0000-0000A2070000}"/>
    <cellStyle name="Normal 2 127" xfId="1928" xr:uid="{00000000-0005-0000-0000-0000A3070000}"/>
    <cellStyle name="Normal 2 127 2" xfId="1929" xr:uid="{00000000-0005-0000-0000-0000A4070000}"/>
    <cellStyle name="Normal 2 128" xfId="1930" xr:uid="{00000000-0005-0000-0000-0000A5070000}"/>
    <cellStyle name="Normal 2 128 2" xfId="1931" xr:uid="{00000000-0005-0000-0000-0000A6070000}"/>
    <cellStyle name="Normal 2 129" xfId="1932" xr:uid="{00000000-0005-0000-0000-0000A7070000}"/>
    <cellStyle name="Normal 2 129 2" xfId="1933" xr:uid="{00000000-0005-0000-0000-0000A8070000}"/>
    <cellStyle name="Normal 2 13" xfId="1934" xr:uid="{00000000-0005-0000-0000-0000A9070000}"/>
    <cellStyle name="Normal 2 13 2" xfId="1935" xr:uid="{00000000-0005-0000-0000-0000AA070000}"/>
    <cellStyle name="Normal 2 13 3" xfId="1936" xr:uid="{00000000-0005-0000-0000-0000AB070000}"/>
    <cellStyle name="Normal 2 13 4" xfId="1937" xr:uid="{00000000-0005-0000-0000-0000AC070000}"/>
    <cellStyle name="Normal 2 130" xfId="1938" xr:uid="{00000000-0005-0000-0000-0000AD070000}"/>
    <cellStyle name="Normal 2 130 2" xfId="1939" xr:uid="{00000000-0005-0000-0000-0000AE070000}"/>
    <cellStyle name="Normal 2 131" xfId="1940" xr:uid="{00000000-0005-0000-0000-0000AF070000}"/>
    <cellStyle name="Normal 2 131 2" xfId="1941" xr:uid="{00000000-0005-0000-0000-0000B0070000}"/>
    <cellStyle name="Normal 2 132" xfId="1942" xr:uid="{00000000-0005-0000-0000-0000B1070000}"/>
    <cellStyle name="Normal 2 132 2" xfId="1943" xr:uid="{00000000-0005-0000-0000-0000B2070000}"/>
    <cellStyle name="Normal 2 133" xfId="1944" xr:uid="{00000000-0005-0000-0000-0000B3070000}"/>
    <cellStyle name="Normal 2 133 2" xfId="1945" xr:uid="{00000000-0005-0000-0000-0000B4070000}"/>
    <cellStyle name="Normal 2 134" xfId="1946" xr:uid="{00000000-0005-0000-0000-0000B5070000}"/>
    <cellStyle name="Normal 2 134 2" xfId="1947" xr:uid="{00000000-0005-0000-0000-0000B6070000}"/>
    <cellStyle name="Normal 2 135" xfId="1948" xr:uid="{00000000-0005-0000-0000-0000B7070000}"/>
    <cellStyle name="Normal 2 135 2" xfId="1949" xr:uid="{00000000-0005-0000-0000-0000B8070000}"/>
    <cellStyle name="Normal 2 136" xfId="1950" xr:uid="{00000000-0005-0000-0000-0000B9070000}"/>
    <cellStyle name="Normal 2 136 2" xfId="1951" xr:uid="{00000000-0005-0000-0000-0000BA070000}"/>
    <cellStyle name="Normal 2 137" xfId="1952" xr:uid="{00000000-0005-0000-0000-0000BB070000}"/>
    <cellStyle name="Normal 2 137 2" xfId="1953" xr:uid="{00000000-0005-0000-0000-0000BC070000}"/>
    <cellStyle name="Normal 2 138" xfId="1954" xr:uid="{00000000-0005-0000-0000-0000BD070000}"/>
    <cellStyle name="Normal 2 138 2" xfId="1955" xr:uid="{00000000-0005-0000-0000-0000BE070000}"/>
    <cellStyle name="Normal 2 139" xfId="1956" xr:uid="{00000000-0005-0000-0000-0000BF070000}"/>
    <cellStyle name="Normal 2 139 2" xfId="1957" xr:uid="{00000000-0005-0000-0000-0000C0070000}"/>
    <cellStyle name="Normal 2 14" xfId="1958" xr:uid="{00000000-0005-0000-0000-0000C1070000}"/>
    <cellStyle name="Normal 2 14 2" xfId="1959" xr:uid="{00000000-0005-0000-0000-0000C2070000}"/>
    <cellStyle name="Normal 2 14 3" xfId="1960" xr:uid="{00000000-0005-0000-0000-0000C3070000}"/>
    <cellStyle name="Normal 2 14 4" xfId="1961" xr:uid="{00000000-0005-0000-0000-0000C4070000}"/>
    <cellStyle name="Normal 2 14 5" xfId="1962" xr:uid="{00000000-0005-0000-0000-0000C5070000}"/>
    <cellStyle name="Normal 2 140" xfId="1963" xr:uid="{00000000-0005-0000-0000-0000C6070000}"/>
    <cellStyle name="Normal 2 140 2" xfId="1964" xr:uid="{00000000-0005-0000-0000-0000C7070000}"/>
    <cellStyle name="Normal 2 141" xfId="1965" xr:uid="{00000000-0005-0000-0000-0000C8070000}"/>
    <cellStyle name="Normal 2 141 2" xfId="1966" xr:uid="{00000000-0005-0000-0000-0000C9070000}"/>
    <cellStyle name="Normal 2 142" xfId="1967" xr:uid="{00000000-0005-0000-0000-0000CA070000}"/>
    <cellStyle name="Normal 2 143" xfId="1968" xr:uid="{00000000-0005-0000-0000-0000CB070000}"/>
    <cellStyle name="Normal 2 144" xfId="1969" xr:uid="{00000000-0005-0000-0000-0000CC070000}"/>
    <cellStyle name="Normal 2 145" xfId="1970" xr:uid="{00000000-0005-0000-0000-0000CD070000}"/>
    <cellStyle name="Normal 2 146" xfId="1971" xr:uid="{00000000-0005-0000-0000-0000CE070000}"/>
    <cellStyle name="Normal 2 147" xfId="1972" xr:uid="{00000000-0005-0000-0000-0000CF070000}"/>
    <cellStyle name="Normal 2 148" xfId="1973" xr:uid="{00000000-0005-0000-0000-0000D0070000}"/>
    <cellStyle name="Normal 2 149" xfId="1974" xr:uid="{00000000-0005-0000-0000-0000D1070000}"/>
    <cellStyle name="Normal 2 15" xfId="1975" xr:uid="{00000000-0005-0000-0000-0000D2070000}"/>
    <cellStyle name="Normal 2 15 2" xfId="1976" xr:uid="{00000000-0005-0000-0000-0000D3070000}"/>
    <cellStyle name="Normal 2 15 3" xfId="1977" xr:uid="{00000000-0005-0000-0000-0000D4070000}"/>
    <cellStyle name="Normal 2 15 4" xfId="1978" xr:uid="{00000000-0005-0000-0000-0000D5070000}"/>
    <cellStyle name="Normal 2 15 5" xfId="1979" xr:uid="{00000000-0005-0000-0000-0000D6070000}"/>
    <cellStyle name="Normal 2 150" xfId="1980" xr:uid="{00000000-0005-0000-0000-0000D7070000}"/>
    <cellStyle name="Normal 2 151" xfId="1981" xr:uid="{00000000-0005-0000-0000-0000D8070000}"/>
    <cellStyle name="Normal 2 152" xfId="1982" xr:uid="{00000000-0005-0000-0000-0000D9070000}"/>
    <cellStyle name="Normal 2 153" xfId="1983" xr:uid="{00000000-0005-0000-0000-0000DA070000}"/>
    <cellStyle name="Normal 2 154" xfId="1984" xr:uid="{00000000-0005-0000-0000-0000DB070000}"/>
    <cellStyle name="Normal 2 155" xfId="1985" xr:uid="{00000000-0005-0000-0000-0000DC070000}"/>
    <cellStyle name="Normal 2 156" xfId="1986" xr:uid="{00000000-0005-0000-0000-0000DD070000}"/>
    <cellStyle name="Normal 2 157" xfId="1987" xr:uid="{00000000-0005-0000-0000-0000DE070000}"/>
    <cellStyle name="Normal 2 158" xfId="1988" xr:uid="{00000000-0005-0000-0000-0000DF070000}"/>
    <cellStyle name="Normal 2 159" xfId="1989" xr:uid="{00000000-0005-0000-0000-0000E0070000}"/>
    <cellStyle name="Normal 2 16" xfId="1990" xr:uid="{00000000-0005-0000-0000-0000E1070000}"/>
    <cellStyle name="Normal 2 16 2" xfId="1991" xr:uid="{00000000-0005-0000-0000-0000E2070000}"/>
    <cellStyle name="Normal 2 16 3" xfId="1992" xr:uid="{00000000-0005-0000-0000-0000E3070000}"/>
    <cellStyle name="Normal 2 160" xfId="1993" xr:uid="{00000000-0005-0000-0000-0000E4070000}"/>
    <cellStyle name="Normal 2 161" xfId="1994" xr:uid="{00000000-0005-0000-0000-0000E5070000}"/>
    <cellStyle name="Normal 2 162" xfId="1995" xr:uid="{00000000-0005-0000-0000-0000E6070000}"/>
    <cellStyle name="Normal 2 163" xfId="1996" xr:uid="{00000000-0005-0000-0000-0000E7070000}"/>
    <cellStyle name="Normal 2 164" xfId="1997" xr:uid="{00000000-0005-0000-0000-0000E8070000}"/>
    <cellStyle name="Normal 2 165" xfId="1998" xr:uid="{00000000-0005-0000-0000-0000E9070000}"/>
    <cellStyle name="Normal 2 17" xfId="1999" xr:uid="{00000000-0005-0000-0000-0000EA070000}"/>
    <cellStyle name="Normal 2 17 2" xfId="2000" xr:uid="{00000000-0005-0000-0000-0000EB070000}"/>
    <cellStyle name="Normal 2 17 3" xfId="2001" xr:uid="{00000000-0005-0000-0000-0000EC070000}"/>
    <cellStyle name="Normal 2 18" xfId="2002" xr:uid="{00000000-0005-0000-0000-0000ED070000}"/>
    <cellStyle name="Normal 2 18 2" xfId="2003" xr:uid="{00000000-0005-0000-0000-0000EE070000}"/>
    <cellStyle name="Normal 2 18 3" xfId="2004" xr:uid="{00000000-0005-0000-0000-0000EF070000}"/>
    <cellStyle name="Normal 2 19" xfId="2005" xr:uid="{00000000-0005-0000-0000-0000F0070000}"/>
    <cellStyle name="Normal 2 19 2" xfId="2006" xr:uid="{00000000-0005-0000-0000-0000F1070000}"/>
    <cellStyle name="Normal 2 19 3" xfId="2007" xr:uid="{00000000-0005-0000-0000-0000F2070000}"/>
    <cellStyle name="Normal 2 2" xfId="2008" xr:uid="{00000000-0005-0000-0000-0000F3070000}"/>
    <cellStyle name="Normal 2 2 10" xfId="2009" xr:uid="{00000000-0005-0000-0000-0000F4070000}"/>
    <cellStyle name="Normal 2 2 11" xfId="2010" xr:uid="{00000000-0005-0000-0000-0000F5070000}"/>
    <cellStyle name="Normal 2 2 12" xfId="2011" xr:uid="{00000000-0005-0000-0000-0000F6070000}"/>
    <cellStyle name="Normal 2 2 13" xfId="2012" xr:uid="{00000000-0005-0000-0000-0000F7070000}"/>
    <cellStyle name="Normal 2 2 14" xfId="2013" xr:uid="{00000000-0005-0000-0000-0000F8070000}"/>
    <cellStyle name="Normal 2 2 15" xfId="2014" xr:uid="{00000000-0005-0000-0000-0000F9070000}"/>
    <cellStyle name="Normal 2 2 16" xfId="2015" xr:uid="{00000000-0005-0000-0000-0000FA070000}"/>
    <cellStyle name="Normal 2 2 17" xfId="2016" xr:uid="{00000000-0005-0000-0000-0000FB070000}"/>
    <cellStyle name="Normal 2 2 18" xfId="2017" xr:uid="{00000000-0005-0000-0000-0000FC070000}"/>
    <cellStyle name="Normal 2 2 19" xfId="2018" xr:uid="{00000000-0005-0000-0000-0000FD070000}"/>
    <cellStyle name="Normal 2 2 2" xfId="2019" xr:uid="{00000000-0005-0000-0000-0000FE070000}"/>
    <cellStyle name="Normal 2 2 2 2" xfId="2020" xr:uid="{00000000-0005-0000-0000-0000FF070000}"/>
    <cellStyle name="Normal 2 2 2 2 2" xfId="2021" xr:uid="{00000000-0005-0000-0000-000000080000}"/>
    <cellStyle name="Normal 2 2 2 2 2 2" xfId="2022" xr:uid="{00000000-0005-0000-0000-000001080000}"/>
    <cellStyle name="Normal 2 2 2 2 2 2 2" xfId="2023" xr:uid="{00000000-0005-0000-0000-000002080000}"/>
    <cellStyle name="Normal 2 2 2 2 2 2 2 2" xfId="2024" xr:uid="{00000000-0005-0000-0000-000003080000}"/>
    <cellStyle name="Normal 2 2 2 2 2 2 2 2 2" xfId="2025" xr:uid="{00000000-0005-0000-0000-000004080000}"/>
    <cellStyle name="Normal 2 2 2 2 2 2 2 2 3" xfId="2026" xr:uid="{00000000-0005-0000-0000-000005080000}"/>
    <cellStyle name="Normal 2 2 2 2 2 2 2 3" xfId="2027" xr:uid="{00000000-0005-0000-0000-000006080000}"/>
    <cellStyle name="Normal 2 2 2 2 2 2 3" xfId="2028" xr:uid="{00000000-0005-0000-0000-000007080000}"/>
    <cellStyle name="Normal 2 2 2 2 2 2 4" xfId="2029" xr:uid="{00000000-0005-0000-0000-000008080000}"/>
    <cellStyle name="Normal 2 2 2 2 2 2 5" xfId="2030" xr:uid="{00000000-0005-0000-0000-000009080000}"/>
    <cellStyle name="Normal 2 2 2 2 2 3" xfId="2031" xr:uid="{00000000-0005-0000-0000-00000A080000}"/>
    <cellStyle name="Normal 2 2 2 2 2 4" xfId="2032" xr:uid="{00000000-0005-0000-0000-00000B080000}"/>
    <cellStyle name="Normal 2 2 2 2 2 5" xfId="2033" xr:uid="{00000000-0005-0000-0000-00000C080000}"/>
    <cellStyle name="Normal 2 2 2 2 3" xfId="2034" xr:uid="{00000000-0005-0000-0000-00000D080000}"/>
    <cellStyle name="Normal 2 2 2 2 4" xfId="2035" xr:uid="{00000000-0005-0000-0000-00000E080000}"/>
    <cellStyle name="Normal 2 2 2 2 5" xfId="2036" xr:uid="{00000000-0005-0000-0000-00000F080000}"/>
    <cellStyle name="Normal 2 2 2 2 6" xfId="2037" xr:uid="{00000000-0005-0000-0000-000010080000}"/>
    <cellStyle name="Normal 2 2 2 2 7" xfId="2038" xr:uid="{00000000-0005-0000-0000-000011080000}"/>
    <cellStyle name="Normal 2 2 2 3" xfId="2039" xr:uid="{00000000-0005-0000-0000-000012080000}"/>
    <cellStyle name="Normal 2 2 2 3 2" xfId="2040" xr:uid="{00000000-0005-0000-0000-000013080000}"/>
    <cellStyle name="Normal 2 2 2 4" xfId="2041" xr:uid="{00000000-0005-0000-0000-000014080000}"/>
    <cellStyle name="Normal 2 2 2 5" xfId="2042" xr:uid="{00000000-0005-0000-0000-000015080000}"/>
    <cellStyle name="Normal 2 2 2 6" xfId="2043" xr:uid="{00000000-0005-0000-0000-000016080000}"/>
    <cellStyle name="Normal 2 2 2 7" xfId="2044" xr:uid="{00000000-0005-0000-0000-000017080000}"/>
    <cellStyle name="Normal 2 2 2 8" xfId="2045" xr:uid="{00000000-0005-0000-0000-000018080000}"/>
    <cellStyle name="Normal 2 2 20" xfId="2046" xr:uid="{00000000-0005-0000-0000-000019080000}"/>
    <cellStyle name="Normal 2 2 21" xfId="2047" xr:uid="{00000000-0005-0000-0000-00001A080000}"/>
    <cellStyle name="Normal 2 2 22" xfId="2048" xr:uid="{00000000-0005-0000-0000-00001B080000}"/>
    <cellStyle name="Normal 2 2 23" xfId="2049" xr:uid="{00000000-0005-0000-0000-00001C080000}"/>
    <cellStyle name="Normal 2 2 24" xfId="2050" xr:uid="{00000000-0005-0000-0000-00001D080000}"/>
    <cellStyle name="Normal 2 2 25" xfId="2051" xr:uid="{00000000-0005-0000-0000-00001E080000}"/>
    <cellStyle name="Normal 2 2 26" xfId="2052" xr:uid="{00000000-0005-0000-0000-00001F080000}"/>
    <cellStyle name="Normal 2 2 27" xfId="2053" xr:uid="{00000000-0005-0000-0000-000020080000}"/>
    <cellStyle name="Normal 2 2 28" xfId="2054" xr:uid="{00000000-0005-0000-0000-000021080000}"/>
    <cellStyle name="Normal 2 2 29" xfId="2055" xr:uid="{00000000-0005-0000-0000-000022080000}"/>
    <cellStyle name="Normal 2 2 3" xfId="2056" xr:uid="{00000000-0005-0000-0000-000023080000}"/>
    <cellStyle name="Normal 2 2 3 2" xfId="2057" xr:uid="{00000000-0005-0000-0000-000024080000}"/>
    <cellStyle name="Normal 2 2 3 3" xfId="2058" xr:uid="{00000000-0005-0000-0000-000025080000}"/>
    <cellStyle name="Normal 2 2 30" xfId="2059" xr:uid="{00000000-0005-0000-0000-000026080000}"/>
    <cellStyle name="Normal 2 2 31" xfId="2060" xr:uid="{00000000-0005-0000-0000-000027080000}"/>
    <cellStyle name="Normal 2 2 32" xfId="2061" xr:uid="{00000000-0005-0000-0000-000028080000}"/>
    <cellStyle name="Normal 2 2 33" xfId="2062" xr:uid="{00000000-0005-0000-0000-000029080000}"/>
    <cellStyle name="Normal 2 2 34" xfId="2063" xr:uid="{00000000-0005-0000-0000-00002A080000}"/>
    <cellStyle name="Normal 2 2 35" xfId="2064" xr:uid="{00000000-0005-0000-0000-00002B080000}"/>
    <cellStyle name="Normal 2 2 36" xfId="2065" xr:uid="{00000000-0005-0000-0000-00002C080000}"/>
    <cellStyle name="Normal 2 2 37" xfId="2066" xr:uid="{00000000-0005-0000-0000-00002D080000}"/>
    <cellStyle name="Normal 2 2 38" xfId="2067" xr:uid="{00000000-0005-0000-0000-00002E080000}"/>
    <cellStyle name="Normal 2 2 39" xfId="2068" xr:uid="{00000000-0005-0000-0000-00002F080000}"/>
    <cellStyle name="Normal 2 2 4" xfId="2069" xr:uid="{00000000-0005-0000-0000-000030080000}"/>
    <cellStyle name="Normal 2 2 4 2" xfId="2070" xr:uid="{00000000-0005-0000-0000-000031080000}"/>
    <cellStyle name="Normal 2 2 40" xfId="2071" xr:uid="{00000000-0005-0000-0000-000032080000}"/>
    <cellStyle name="Normal 2 2 41" xfId="2072" xr:uid="{00000000-0005-0000-0000-000033080000}"/>
    <cellStyle name="Normal 2 2 42" xfId="2073" xr:uid="{00000000-0005-0000-0000-000034080000}"/>
    <cellStyle name="Normal 2 2 43" xfId="2074" xr:uid="{00000000-0005-0000-0000-000035080000}"/>
    <cellStyle name="Normal 2 2 44" xfId="2075" xr:uid="{00000000-0005-0000-0000-000036080000}"/>
    <cellStyle name="Normal 2 2 45" xfId="2076" xr:uid="{00000000-0005-0000-0000-000037080000}"/>
    <cellStyle name="Normal 2 2 46" xfId="2077" xr:uid="{00000000-0005-0000-0000-000038080000}"/>
    <cellStyle name="Normal 2 2 47" xfId="2078" xr:uid="{00000000-0005-0000-0000-000039080000}"/>
    <cellStyle name="Normal 2 2 48" xfId="2079" xr:uid="{00000000-0005-0000-0000-00003A080000}"/>
    <cellStyle name="Normal 2 2 49" xfId="2080" xr:uid="{00000000-0005-0000-0000-00003B080000}"/>
    <cellStyle name="Normal 2 2 5" xfId="2081" xr:uid="{00000000-0005-0000-0000-00003C080000}"/>
    <cellStyle name="Normal 2 2 5 2" xfId="2082" xr:uid="{00000000-0005-0000-0000-00003D080000}"/>
    <cellStyle name="Normal 2 2 6" xfId="2083" xr:uid="{00000000-0005-0000-0000-00003E080000}"/>
    <cellStyle name="Normal 2 2 6 2" xfId="2084" xr:uid="{00000000-0005-0000-0000-00003F080000}"/>
    <cellStyle name="Normal 2 2 7" xfId="2085" xr:uid="{00000000-0005-0000-0000-000040080000}"/>
    <cellStyle name="Normal 2 2 7 2" xfId="2086" xr:uid="{00000000-0005-0000-0000-000041080000}"/>
    <cellStyle name="Normal 2 2 8" xfId="2087" xr:uid="{00000000-0005-0000-0000-000042080000}"/>
    <cellStyle name="Normal 2 2 9" xfId="2088" xr:uid="{00000000-0005-0000-0000-000043080000}"/>
    <cellStyle name="Normal 2 20" xfId="2089" xr:uid="{00000000-0005-0000-0000-000044080000}"/>
    <cellStyle name="Normal 2 20 2" xfId="2090" xr:uid="{00000000-0005-0000-0000-000045080000}"/>
    <cellStyle name="Normal 2 20 3" xfId="2091" xr:uid="{00000000-0005-0000-0000-000046080000}"/>
    <cellStyle name="Normal 2 21" xfId="2092" xr:uid="{00000000-0005-0000-0000-000047080000}"/>
    <cellStyle name="Normal 2 21 2" xfId="2093" xr:uid="{00000000-0005-0000-0000-000048080000}"/>
    <cellStyle name="Normal 2 21 3" xfId="2094" xr:uid="{00000000-0005-0000-0000-000049080000}"/>
    <cellStyle name="Normal 2 22" xfId="2095" xr:uid="{00000000-0005-0000-0000-00004A080000}"/>
    <cellStyle name="Normal 2 22 2" xfId="2096" xr:uid="{00000000-0005-0000-0000-00004B080000}"/>
    <cellStyle name="Normal 2 22 3" xfId="2097" xr:uid="{00000000-0005-0000-0000-00004C080000}"/>
    <cellStyle name="Normal 2 23" xfId="2098" xr:uid="{00000000-0005-0000-0000-00004D080000}"/>
    <cellStyle name="Normal 2 23 2" xfId="2099" xr:uid="{00000000-0005-0000-0000-00004E080000}"/>
    <cellStyle name="Normal 2 23 3" xfId="2100" xr:uid="{00000000-0005-0000-0000-00004F080000}"/>
    <cellStyle name="Normal 2 24" xfId="2101" xr:uid="{00000000-0005-0000-0000-000050080000}"/>
    <cellStyle name="Normal 2 24 2" xfId="2102" xr:uid="{00000000-0005-0000-0000-000051080000}"/>
    <cellStyle name="Normal 2 24 3" xfId="2103" xr:uid="{00000000-0005-0000-0000-000052080000}"/>
    <cellStyle name="Normal 2 25" xfId="2104" xr:uid="{00000000-0005-0000-0000-000053080000}"/>
    <cellStyle name="Normal 2 25 2" xfId="2105" xr:uid="{00000000-0005-0000-0000-000054080000}"/>
    <cellStyle name="Normal 2 25 3" xfId="2106" xr:uid="{00000000-0005-0000-0000-000055080000}"/>
    <cellStyle name="Normal 2 26" xfId="2107" xr:uid="{00000000-0005-0000-0000-000056080000}"/>
    <cellStyle name="Normal 2 26 2" xfId="2108" xr:uid="{00000000-0005-0000-0000-000057080000}"/>
    <cellStyle name="Normal 2 26 3" xfId="2109" xr:uid="{00000000-0005-0000-0000-000058080000}"/>
    <cellStyle name="Normal 2 27" xfId="2110" xr:uid="{00000000-0005-0000-0000-000059080000}"/>
    <cellStyle name="Normal 2 27 2" xfId="2111" xr:uid="{00000000-0005-0000-0000-00005A080000}"/>
    <cellStyle name="Normal 2 27 3" xfId="2112" xr:uid="{00000000-0005-0000-0000-00005B080000}"/>
    <cellStyle name="Normal 2 28" xfId="2113" xr:uid="{00000000-0005-0000-0000-00005C080000}"/>
    <cellStyle name="Normal 2 28 2" xfId="2114" xr:uid="{00000000-0005-0000-0000-00005D080000}"/>
    <cellStyle name="Normal 2 28 3" xfId="2115" xr:uid="{00000000-0005-0000-0000-00005E080000}"/>
    <cellStyle name="Normal 2 29" xfId="2116" xr:uid="{00000000-0005-0000-0000-00005F080000}"/>
    <cellStyle name="Normal 2 29 2" xfId="2117" xr:uid="{00000000-0005-0000-0000-000060080000}"/>
    <cellStyle name="Normal 2 29 3" xfId="2118" xr:uid="{00000000-0005-0000-0000-000061080000}"/>
    <cellStyle name="Normal 2 3" xfId="2119" xr:uid="{00000000-0005-0000-0000-000062080000}"/>
    <cellStyle name="Normal 2 3 10" xfId="2120" xr:uid="{00000000-0005-0000-0000-000063080000}"/>
    <cellStyle name="Normal 2 3 11" xfId="2121" xr:uid="{00000000-0005-0000-0000-000064080000}"/>
    <cellStyle name="Normal 2 3 12" xfId="2122" xr:uid="{00000000-0005-0000-0000-000065080000}"/>
    <cellStyle name="Normal 2 3 13" xfId="2123" xr:uid="{00000000-0005-0000-0000-000066080000}"/>
    <cellStyle name="Normal 2 3 14" xfId="2124" xr:uid="{00000000-0005-0000-0000-000067080000}"/>
    <cellStyle name="Normal 2 3 15" xfId="2125" xr:uid="{00000000-0005-0000-0000-000068080000}"/>
    <cellStyle name="Normal 2 3 16" xfId="2126" xr:uid="{00000000-0005-0000-0000-000069080000}"/>
    <cellStyle name="Normal 2 3 17" xfId="2127" xr:uid="{00000000-0005-0000-0000-00006A080000}"/>
    <cellStyle name="Normal 2 3 18" xfId="2128" xr:uid="{00000000-0005-0000-0000-00006B080000}"/>
    <cellStyle name="Normal 2 3 19" xfId="2129" xr:uid="{00000000-0005-0000-0000-00006C080000}"/>
    <cellStyle name="Normal 2 3 2" xfId="2130" xr:uid="{00000000-0005-0000-0000-00006D080000}"/>
    <cellStyle name="Normal 2 3 2 2" xfId="2131" xr:uid="{00000000-0005-0000-0000-00006E080000}"/>
    <cellStyle name="Normal 2 3 2 3" xfId="2132" xr:uid="{00000000-0005-0000-0000-00006F080000}"/>
    <cellStyle name="Normal 2 3 20" xfId="2133" xr:uid="{00000000-0005-0000-0000-000070080000}"/>
    <cellStyle name="Normal 2 3 21" xfId="2134" xr:uid="{00000000-0005-0000-0000-000071080000}"/>
    <cellStyle name="Normal 2 3 22" xfId="2135" xr:uid="{00000000-0005-0000-0000-000072080000}"/>
    <cellStyle name="Normal 2 3 23" xfId="2136" xr:uid="{00000000-0005-0000-0000-000073080000}"/>
    <cellStyle name="Normal 2 3 24" xfId="2137" xr:uid="{00000000-0005-0000-0000-000074080000}"/>
    <cellStyle name="Normal 2 3 25" xfId="2138" xr:uid="{00000000-0005-0000-0000-000075080000}"/>
    <cellStyle name="Normal 2 3 26" xfId="2139" xr:uid="{00000000-0005-0000-0000-000076080000}"/>
    <cellStyle name="Normal 2 3 27" xfId="2140" xr:uid="{00000000-0005-0000-0000-000077080000}"/>
    <cellStyle name="Normal 2 3 28" xfId="2141" xr:uid="{00000000-0005-0000-0000-000078080000}"/>
    <cellStyle name="Normal 2 3 29" xfId="2142" xr:uid="{00000000-0005-0000-0000-000079080000}"/>
    <cellStyle name="Normal 2 3 3" xfId="2143" xr:uid="{00000000-0005-0000-0000-00007A080000}"/>
    <cellStyle name="Normal 2 3 3 2" xfId="2144" xr:uid="{00000000-0005-0000-0000-00007B080000}"/>
    <cellStyle name="Normal 2 3 3 3" xfId="2145" xr:uid="{00000000-0005-0000-0000-00007C080000}"/>
    <cellStyle name="Normal 2 3 30" xfId="2146" xr:uid="{00000000-0005-0000-0000-00007D080000}"/>
    <cellStyle name="Normal 2 3 31" xfId="2147" xr:uid="{00000000-0005-0000-0000-00007E080000}"/>
    <cellStyle name="Normal 2 3 32" xfId="2148" xr:uid="{00000000-0005-0000-0000-00007F080000}"/>
    <cellStyle name="Normal 2 3 33" xfId="2149" xr:uid="{00000000-0005-0000-0000-000080080000}"/>
    <cellStyle name="Normal 2 3 34" xfId="2150" xr:uid="{00000000-0005-0000-0000-000081080000}"/>
    <cellStyle name="Normal 2 3 35" xfId="2151" xr:uid="{00000000-0005-0000-0000-000082080000}"/>
    <cellStyle name="Normal 2 3 36" xfId="2152" xr:uid="{00000000-0005-0000-0000-000083080000}"/>
    <cellStyle name="Normal 2 3 37" xfId="2153" xr:uid="{00000000-0005-0000-0000-000084080000}"/>
    <cellStyle name="Normal 2 3 38" xfId="2154" xr:uid="{00000000-0005-0000-0000-000085080000}"/>
    <cellStyle name="Normal 2 3 39" xfId="2155" xr:uid="{00000000-0005-0000-0000-000086080000}"/>
    <cellStyle name="Normal 2 3 4" xfId="2156" xr:uid="{00000000-0005-0000-0000-000087080000}"/>
    <cellStyle name="Normal 2 3 4 2" xfId="2157" xr:uid="{00000000-0005-0000-0000-000088080000}"/>
    <cellStyle name="Normal 2 3 40" xfId="2158" xr:uid="{00000000-0005-0000-0000-000089080000}"/>
    <cellStyle name="Normal 2 3 41" xfId="2159" xr:uid="{00000000-0005-0000-0000-00008A080000}"/>
    <cellStyle name="Normal 2 3 42" xfId="2160" xr:uid="{00000000-0005-0000-0000-00008B080000}"/>
    <cellStyle name="Normal 2 3 43" xfId="2161" xr:uid="{00000000-0005-0000-0000-00008C080000}"/>
    <cellStyle name="Normal 2 3 44" xfId="2162" xr:uid="{00000000-0005-0000-0000-00008D080000}"/>
    <cellStyle name="Normal 2 3 5" xfId="2163" xr:uid="{00000000-0005-0000-0000-00008E080000}"/>
    <cellStyle name="Normal 2 3 5 2" xfId="2164" xr:uid="{00000000-0005-0000-0000-00008F080000}"/>
    <cellStyle name="Normal 2 3 6" xfId="2165" xr:uid="{00000000-0005-0000-0000-000090080000}"/>
    <cellStyle name="Normal 2 3 7" xfId="2166" xr:uid="{00000000-0005-0000-0000-000091080000}"/>
    <cellStyle name="Normal 2 3 8" xfId="2167" xr:uid="{00000000-0005-0000-0000-000092080000}"/>
    <cellStyle name="Normal 2 3 9" xfId="2168" xr:uid="{00000000-0005-0000-0000-000093080000}"/>
    <cellStyle name="Normal 2 30" xfId="2169" xr:uid="{00000000-0005-0000-0000-000094080000}"/>
    <cellStyle name="Normal 2 30 2" xfId="2170" xr:uid="{00000000-0005-0000-0000-000095080000}"/>
    <cellStyle name="Normal 2 30 3" xfId="2171" xr:uid="{00000000-0005-0000-0000-000096080000}"/>
    <cellStyle name="Normal 2 31" xfId="2172" xr:uid="{00000000-0005-0000-0000-000097080000}"/>
    <cellStyle name="Normal 2 31 2" xfId="2173" xr:uid="{00000000-0005-0000-0000-000098080000}"/>
    <cellStyle name="Normal 2 31 3" xfId="2174" xr:uid="{00000000-0005-0000-0000-000099080000}"/>
    <cellStyle name="Normal 2 32" xfId="2175" xr:uid="{00000000-0005-0000-0000-00009A080000}"/>
    <cellStyle name="Normal 2 32 2" xfId="2176" xr:uid="{00000000-0005-0000-0000-00009B080000}"/>
    <cellStyle name="Normal 2 32 3" xfId="2177" xr:uid="{00000000-0005-0000-0000-00009C080000}"/>
    <cellStyle name="Normal 2 33" xfId="2178" xr:uid="{00000000-0005-0000-0000-00009D080000}"/>
    <cellStyle name="Normal 2 33 2" xfId="2179" xr:uid="{00000000-0005-0000-0000-00009E080000}"/>
    <cellStyle name="Normal 2 33 3" xfId="2180" xr:uid="{00000000-0005-0000-0000-00009F080000}"/>
    <cellStyle name="Normal 2 34" xfId="2181" xr:uid="{00000000-0005-0000-0000-0000A0080000}"/>
    <cellStyle name="Normal 2 34 2" xfId="2182" xr:uid="{00000000-0005-0000-0000-0000A1080000}"/>
    <cellStyle name="Normal 2 34 3" xfId="2183" xr:uid="{00000000-0005-0000-0000-0000A2080000}"/>
    <cellStyle name="Normal 2 35" xfId="2184" xr:uid="{00000000-0005-0000-0000-0000A3080000}"/>
    <cellStyle name="Normal 2 35 2" xfId="2185" xr:uid="{00000000-0005-0000-0000-0000A4080000}"/>
    <cellStyle name="Normal 2 35 3" xfId="2186" xr:uid="{00000000-0005-0000-0000-0000A5080000}"/>
    <cellStyle name="Normal 2 36" xfId="2187" xr:uid="{00000000-0005-0000-0000-0000A6080000}"/>
    <cellStyle name="Normal 2 36 2" xfId="2188" xr:uid="{00000000-0005-0000-0000-0000A7080000}"/>
    <cellStyle name="Normal 2 36 3" xfId="2189" xr:uid="{00000000-0005-0000-0000-0000A8080000}"/>
    <cellStyle name="Normal 2 37" xfId="2190" xr:uid="{00000000-0005-0000-0000-0000A9080000}"/>
    <cellStyle name="Normal 2 37 2" xfId="2191" xr:uid="{00000000-0005-0000-0000-0000AA080000}"/>
    <cellStyle name="Normal 2 37 3" xfId="2192" xr:uid="{00000000-0005-0000-0000-0000AB080000}"/>
    <cellStyle name="Normal 2 38" xfId="2193" xr:uid="{00000000-0005-0000-0000-0000AC080000}"/>
    <cellStyle name="Normal 2 38 2" xfId="2194" xr:uid="{00000000-0005-0000-0000-0000AD080000}"/>
    <cellStyle name="Normal 2 38 3" xfId="2195" xr:uid="{00000000-0005-0000-0000-0000AE080000}"/>
    <cellStyle name="Normal 2 39" xfId="2196" xr:uid="{00000000-0005-0000-0000-0000AF080000}"/>
    <cellStyle name="Normal 2 39 2" xfId="2197" xr:uid="{00000000-0005-0000-0000-0000B0080000}"/>
    <cellStyle name="Normal 2 39 3" xfId="2198" xr:uid="{00000000-0005-0000-0000-0000B1080000}"/>
    <cellStyle name="Normal 2 4" xfId="2199" xr:uid="{00000000-0005-0000-0000-0000B2080000}"/>
    <cellStyle name="Normal 2 4 2" xfId="2200" xr:uid="{00000000-0005-0000-0000-0000B3080000}"/>
    <cellStyle name="Normal 2 4 2 2" xfId="2201" xr:uid="{00000000-0005-0000-0000-0000B4080000}"/>
    <cellStyle name="Normal 2 4 2 3" xfId="2202" xr:uid="{00000000-0005-0000-0000-0000B5080000}"/>
    <cellStyle name="Normal 2 4 3" xfId="2203" xr:uid="{00000000-0005-0000-0000-0000B6080000}"/>
    <cellStyle name="Normal 2 4 3 2" xfId="2204" xr:uid="{00000000-0005-0000-0000-0000B7080000}"/>
    <cellStyle name="Normal 2 4 3 3" xfId="2205" xr:uid="{00000000-0005-0000-0000-0000B8080000}"/>
    <cellStyle name="Normal 2 4 4" xfId="2206" xr:uid="{00000000-0005-0000-0000-0000B9080000}"/>
    <cellStyle name="Normal 2 4 4 2" xfId="2207" xr:uid="{00000000-0005-0000-0000-0000BA080000}"/>
    <cellStyle name="Normal 2 4 5" xfId="2208" xr:uid="{00000000-0005-0000-0000-0000BB080000}"/>
    <cellStyle name="Normal 2 4 5 2" xfId="2209" xr:uid="{00000000-0005-0000-0000-0000BC080000}"/>
    <cellStyle name="Normal 2 4 6" xfId="2210" xr:uid="{00000000-0005-0000-0000-0000BD080000}"/>
    <cellStyle name="Normal 2 4 7" xfId="2211" xr:uid="{00000000-0005-0000-0000-0000BE080000}"/>
    <cellStyle name="Normal 2 4 8" xfId="2212" xr:uid="{00000000-0005-0000-0000-0000BF080000}"/>
    <cellStyle name="Normal 2 4 9" xfId="2213" xr:uid="{00000000-0005-0000-0000-0000C0080000}"/>
    <cellStyle name="Normal 2 40" xfId="2214" xr:uid="{00000000-0005-0000-0000-0000C1080000}"/>
    <cellStyle name="Normal 2 40 2" xfId="2215" xr:uid="{00000000-0005-0000-0000-0000C2080000}"/>
    <cellStyle name="Normal 2 40 3" xfId="2216" xr:uid="{00000000-0005-0000-0000-0000C3080000}"/>
    <cellStyle name="Normal 2 41" xfId="2217" xr:uid="{00000000-0005-0000-0000-0000C4080000}"/>
    <cellStyle name="Normal 2 41 2" xfId="2218" xr:uid="{00000000-0005-0000-0000-0000C5080000}"/>
    <cellStyle name="Normal 2 41 3" xfId="2219" xr:uid="{00000000-0005-0000-0000-0000C6080000}"/>
    <cellStyle name="Normal 2 42" xfId="2220" xr:uid="{00000000-0005-0000-0000-0000C7080000}"/>
    <cellStyle name="Normal 2 42 2" xfId="2221" xr:uid="{00000000-0005-0000-0000-0000C8080000}"/>
    <cellStyle name="Normal 2 42 3" xfId="2222" xr:uid="{00000000-0005-0000-0000-0000C9080000}"/>
    <cellStyle name="Normal 2 43" xfId="2223" xr:uid="{00000000-0005-0000-0000-0000CA080000}"/>
    <cellStyle name="Normal 2 43 2" xfId="2224" xr:uid="{00000000-0005-0000-0000-0000CB080000}"/>
    <cellStyle name="Normal 2 43 3" xfId="2225" xr:uid="{00000000-0005-0000-0000-0000CC080000}"/>
    <cellStyle name="Normal 2 44" xfId="2226" xr:uid="{00000000-0005-0000-0000-0000CD080000}"/>
    <cellStyle name="Normal 2 44 2" xfId="2227" xr:uid="{00000000-0005-0000-0000-0000CE080000}"/>
    <cellStyle name="Normal 2 44 3" xfId="2228" xr:uid="{00000000-0005-0000-0000-0000CF080000}"/>
    <cellStyle name="Normal 2 45" xfId="2229" xr:uid="{00000000-0005-0000-0000-0000D0080000}"/>
    <cellStyle name="Normal 2 45 2" xfId="2230" xr:uid="{00000000-0005-0000-0000-0000D1080000}"/>
    <cellStyle name="Normal 2 45 3" xfId="2231" xr:uid="{00000000-0005-0000-0000-0000D2080000}"/>
    <cellStyle name="Normal 2 46" xfId="2232" xr:uid="{00000000-0005-0000-0000-0000D3080000}"/>
    <cellStyle name="Normal 2 46 2" xfId="2233" xr:uid="{00000000-0005-0000-0000-0000D4080000}"/>
    <cellStyle name="Normal 2 46 3" xfId="2234" xr:uid="{00000000-0005-0000-0000-0000D5080000}"/>
    <cellStyle name="Normal 2 47" xfId="2235" xr:uid="{00000000-0005-0000-0000-0000D6080000}"/>
    <cellStyle name="Normal 2 47 2" xfId="2236" xr:uid="{00000000-0005-0000-0000-0000D7080000}"/>
    <cellStyle name="Normal 2 47 3" xfId="2237" xr:uid="{00000000-0005-0000-0000-0000D8080000}"/>
    <cellStyle name="Normal 2 48" xfId="2238" xr:uid="{00000000-0005-0000-0000-0000D9080000}"/>
    <cellStyle name="Normal 2 48 2" xfId="2239" xr:uid="{00000000-0005-0000-0000-0000DA080000}"/>
    <cellStyle name="Normal 2 48 3" xfId="2240" xr:uid="{00000000-0005-0000-0000-0000DB080000}"/>
    <cellStyle name="Normal 2 49" xfId="2241" xr:uid="{00000000-0005-0000-0000-0000DC080000}"/>
    <cellStyle name="Normal 2 49 2" xfId="2242" xr:uid="{00000000-0005-0000-0000-0000DD080000}"/>
    <cellStyle name="Normal 2 49 3" xfId="2243" xr:uid="{00000000-0005-0000-0000-0000DE080000}"/>
    <cellStyle name="Normal 2 5" xfId="2244" xr:uid="{00000000-0005-0000-0000-0000DF080000}"/>
    <cellStyle name="Normal 2 5 2" xfId="2245" xr:uid="{00000000-0005-0000-0000-0000E0080000}"/>
    <cellStyle name="Normal 2 5 2 2" xfId="2246" xr:uid="{00000000-0005-0000-0000-0000E1080000}"/>
    <cellStyle name="Normal 2 5 3" xfId="2247" xr:uid="{00000000-0005-0000-0000-0000E2080000}"/>
    <cellStyle name="Normal 2 5 3 2" xfId="2248" xr:uid="{00000000-0005-0000-0000-0000E3080000}"/>
    <cellStyle name="Normal 2 5 4" xfId="2249" xr:uid="{00000000-0005-0000-0000-0000E4080000}"/>
    <cellStyle name="Normal 2 5 4 2" xfId="2250" xr:uid="{00000000-0005-0000-0000-0000E5080000}"/>
    <cellStyle name="Normal 2 5 5" xfId="2251" xr:uid="{00000000-0005-0000-0000-0000E6080000}"/>
    <cellStyle name="Normal 2 5 5 2" xfId="2252" xr:uid="{00000000-0005-0000-0000-0000E7080000}"/>
    <cellStyle name="Normal 2 5 6" xfId="2253" xr:uid="{00000000-0005-0000-0000-0000E8080000}"/>
    <cellStyle name="Normal 2 5 7" xfId="2254" xr:uid="{00000000-0005-0000-0000-0000E9080000}"/>
    <cellStyle name="Normal 2 5 8" xfId="2255" xr:uid="{00000000-0005-0000-0000-0000EA080000}"/>
    <cellStyle name="Normal 2 5 9" xfId="2256" xr:uid="{00000000-0005-0000-0000-0000EB080000}"/>
    <cellStyle name="Normal 2 50" xfId="2257" xr:uid="{00000000-0005-0000-0000-0000EC080000}"/>
    <cellStyle name="Normal 2 50 2" xfId="2258" xr:uid="{00000000-0005-0000-0000-0000ED080000}"/>
    <cellStyle name="Normal 2 50 3" xfId="2259" xr:uid="{00000000-0005-0000-0000-0000EE080000}"/>
    <cellStyle name="Normal 2 51" xfId="2260" xr:uid="{00000000-0005-0000-0000-0000EF080000}"/>
    <cellStyle name="Normal 2 51 2" xfId="2261" xr:uid="{00000000-0005-0000-0000-0000F0080000}"/>
    <cellStyle name="Normal 2 51 3" xfId="2262" xr:uid="{00000000-0005-0000-0000-0000F1080000}"/>
    <cellStyle name="Normal 2 52" xfId="2263" xr:uid="{00000000-0005-0000-0000-0000F2080000}"/>
    <cellStyle name="Normal 2 52 2" xfId="2264" xr:uid="{00000000-0005-0000-0000-0000F3080000}"/>
    <cellStyle name="Normal 2 52 3" xfId="2265" xr:uid="{00000000-0005-0000-0000-0000F4080000}"/>
    <cellStyle name="Normal 2 53" xfId="2266" xr:uid="{00000000-0005-0000-0000-0000F5080000}"/>
    <cellStyle name="Normal 2 53 2" xfId="2267" xr:uid="{00000000-0005-0000-0000-0000F6080000}"/>
    <cellStyle name="Normal 2 53 3" xfId="2268" xr:uid="{00000000-0005-0000-0000-0000F7080000}"/>
    <cellStyle name="Normal 2 54" xfId="2269" xr:uid="{00000000-0005-0000-0000-0000F8080000}"/>
    <cellStyle name="Normal 2 54 2" xfId="2270" xr:uid="{00000000-0005-0000-0000-0000F9080000}"/>
    <cellStyle name="Normal 2 54 3" xfId="2271" xr:uid="{00000000-0005-0000-0000-0000FA080000}"/>
    <cellStyle name="Normal 2 55" xfId="2272" xr:uid="{00000000-0005-0000-0000-0000FB080000}"/>
    <cellStyle name="Normal 2 55 2" xfId="2273" xr:uid="{00000000-0005-0000-0000-0000FC080000}"/>
    <cellStyle name="Normal 2 55 3" xfId="2274" xr:uid="{00000000-0005-0000-0000-0000FD080000}"/>
    <cellStyle name="Normal 2 56" xfId="2275" xr:uid="{00000000-0005-0000-0000-0000FE080000}"/>
    <cellStyle name="Normal 2 56 2" xfId="2276" xr:uid="{00000000-0005-0000-0000-0000FF080000}"/>
    <cellStyle name="Normal 2 56 3" xfId="2277" xr:uid="{00000000-0005-0000-0000-000000090000}"/>
    <cellStyle name="Normal 2 57" xfId="2278" xr:uid="{00000000-0005-0000-0000-000001090000}"/>
    <cellStyle name="Normal 2 57 2" xfId="2279" xr:uid="{00000000-0005-0000-0000-000002090000}"/>
    <cellStyle name="Normal 2 57 3" xfId="2280" xr:uid="{00000000-0005-0000-0000-000003090000}"/>
    <cellStyle name="Normal 2 58" xfId="2281" xr:uid="{00000000-0005-0000-0000-000004090000}"/>
    <cellStyle name="Normal 2 58 2" xfId="2282" xr:uid="{00000000-0005-0000-0000-000005090000}"/>
    <cellStyle name="Normal 2 58 3" xfId="2283" xr:uid="{00000000-0005-0000-0000-000006090000}"/>
    <cellStyle name="Normal 2 59" xfId="2284" xr:uid="{00000000-0005-0000-0000-000007090000}"/>
    <cellStyle name="Normal 2 59 2" xfId="2285" xr:uid="{00000000-0005-0000-0000-000008090000}"/>
    <cellStyle name="Normal 2 59 3" xfId="2286" xr:uid="{00000000-0005-0000-0000-000009090000}"/>
    <cellStyle name="Normal 2 6" xfId="2287" xr:uid="{00000000-0005-0000-0000-00000A090000}"/>
    <cellStyle name="Normal 2 6 2" xfId="2288" xr:uid="{00000000-0005-0000-0000-00000B090000}"/>
    <cellStyle name="Normal 2 6 3" xfId="2289" xr:uid="{00000000-0005-0000-0000-00000C090000}"/>
    <cellStyle name="Normal 2 6 4" xfId="2290" xr:uid="{00000000-0005-0000-0000-00000D090000}"/>
    <cellStyle name="Normal 2 6 5" xfId="2291" xr:uid="{00000000-0005-0000-0000-00000E090000}"/>
    <cellStyle name="Normal 2 6 6" xfId="2292" xr:uid="{00000000-0005-0000-0000-00000F090000}"/>
    <cellStyle name="Normal 2 6 7" xfId="2293" xr:uid="{00000000-0005-0000-0000-000010090000}"/>
    <cellStyle name="Normal 2 60" xfId="2294" xr:uid="{00000000-0005-0000-0000-000011090000}"/>
    <cellStyle name="Normal 2 60 2" xfId="2295" xr:uid="{00000000-0005-0000-0000-000012090000}"/>
    <cellStyle name="Normal 2 60 3" xfId="2296" xr:uid="{00000000-0005-0000-0000-000013090000}"/>
    <cellStyle name="Normal 2 61" xfId="2297" xr:uid="{00000000-0005-0000-0000-000014090000}"/>
    <cellStyle name="Normal 2 61 2" xfId="2298" xr:uid="{00000000-0005-0000-0000-000015090000}"/>
    <cellStyle name="Normal 2 61 3" xfId="2299" xr:uid="{00000000-0005-0000-0000-000016090000}"/>
    <cellStyle name="Normal 2 62" xfId="2300" xr:uid="{00000000-0005-0000-0000-000017090000}"/>
    <cellStyle name="Normal 2 62 2" xfId="2301" xr:uid="{00000000-0005-0000-0000-000018090000}"/>
    <cellStyle name="Normal 2 62 3" xfId="2302" xr:uid="{00000000-0005-0000-0000-000019090000}"/>
    <cellStyle name="Normal 2 63" xfId="2303" xr:uid="{00000000-0005-0000-0000-00001A090000}"/>
    <cellStyle name="Normal 2 63 2" xfId="2304" xr:uid="{00000000-0005-0000-0000-00001B090000}"/>
    <cellStyle name="Normal 2 63 3" xfId="2305" xr:uid="{00000000-0005-0000-0000-00001C090000}"/>
    <cellStyle name="Normal 2 64" xfId="2306" xr:uid="{00000000-0005-0000-0000-00001D090000}"/>
    <cellStyle name="Normal 2 64 2" xfId="2307" xr:uid="{00000000-0005-0000-0000-00001E090000}"/>
    <cellStyle name="Normal 2 64 3" xfId="2308" xr:uid="{00000000-0005-0000-0000-00001F090000}"/>
    <cellStyle name="Normal 2 65" xfId="2309" xr:uid="{00000000-0005-0000-0000-000020090000}"/>
    <cellStyle name="Normal 2 65 2" xfId="2310" xr:uid="{00000000-0005-0000-0000-000021090000}"/>
    <cellStyle name="Normal 2 65 3" xfId="2311" xr:uid="{00000000-0005-0000-0000-000022090000}"/>
    <cellStyle name="Normal 2 66" xfId="2312" xr:uid="{00000000-0005-0000-0000-000023090000}"/>
    <cellStyle name="Normal 2 66 2" xfId="2313" xr:uid="{00000000-0005-0000-0000-000024090000}"/>
    <cellStyle name="Normal 2 66 3" xfId="2314" xr:uid="{00000000-0005-0000-0000-000025090000}"/>
    <cellStyle name="Normal 2 67" xfId="2315" xr:uid="{00000000-0005-0000-0000-000026090000}"/>
    <cellStyle name="Normal 2 67 2" xfId="2316" xr:uid="{00000000-0005-0000-0000-000027090000}"/>
    <cellStyle name="Normal 2 67 3" xfId="2317" xr:uid="{00000000-0005-0000-0000-000028090000}"/>
    <cellStyle name="Normal 2 68" xfId="2318" xr:uid="{00000000-0005-0000-0000-000029090000}"/>
    <cellStyle name="Normal 2 68 2" xfId="2319" xr:uid="{00000000-0005-0000-0000-00002A090000}"/>
    <cellStyle name="Normal 2 68 3" xfId="2320" xr:uid="{00000000-0005-0000-0000-00002B090000}"/>
    <cellStyle name="Normal 2 69" xfId="2321" xr:uid="{00000000-0005-0000-0000-00002C090000}"/>
    <cellStyle name="Normal 2 69 2" xfId="2322" xr:uid="{00000000-0005-0000-0000-00002D090000}"/>
    <cellStyle name="Normal 2 69 3" xfId="2323" xr:uid="{00000000-0005-0000-0000-00002E090000}"/>
    <cellStyle name="Normal 2 7" xfId="2324" xr:uid="{00000000-0005-0000-0000-00002F090000}"/>
    <cellStyle name="Normal 2 7 2" xfId="2325" xr:uid="{00000000-0005-0000-0000-000030090000}"/>
    <cellStyle name="Normal 2 7 2 2" xfId="2326" xr:uid="{00000000-0005-0000-0000-000031090000}"/>
    <cellStyle name="Normal 2 7 3" xfId="2327" xr:uid="{00000000-0005-0000-0000-000032090000}"/>
    <cellStyle name="Normal 2 7 4" xfId="2328" xr:uid="{00000000-0005-0000-0000-000033090000}"/>
    <cellStyle name="Normal 2 7 5" xfId="2329" xr:uid="{00000000-0005-0000-0000-000034090000}"/>
    <cellStyle name="Normal 2 7 6" xfId="2330" xr:uid="{00000000-0005-0000-0000-000035090000}"/>
    <cellStyle name="Normal 2 7 7" xfId="2331" xr:uid="{00000000-0005-0000-0000-000036090000}"/>
    <cellStyle name="Normal 2 70" xfId="2332" xr:uid="{00000000-0005-0000-0000-000037090000}"/>
    <cellStyle name="Normal 2 70 2" xfId="2333" xr:uid="{00000000-0005-0000-0000-000038090000}"/>
    <cellStyle name="Normal 2 70 3" xfId="2334" xr:uid="{00000000-0005-0000-0000-000039090000}"/>
    <cellStyle name="Normal 2 71" xfId="2335" xr:uid="{00000000-0005-0000-0000-00003A090000}"/>
    <cellStyle name="Normal 2 71 2" xfId="2336" xr:uid="{00000000-0005-0000-0000-00003B090000}"/>
    <cellStyle name="Normal 2 71 3" xfId="2337" xr:uid="{00000000-0005-0000-0000-00003C090000}"/>
    <cellStyle name="Normal 2 72" xfId="2338" xr:uid="{00000000-0005-0000-0000-00003D090000}"/>
    <cellStyle name="Normal 2 72 2" xfId="2339" xr:uid="{00000000-0005-0000-0000-00003E090000}"/>
    <cellStyle name="Normal 2 72 3" xfId="2340" xr:uid="{00000000-0005-0000-0000-00003F090000}"/>
    <cellStyle name="Normal 2 73" xfId="2341" xr:uid="{00000000-0005-0000-0000-000040090000}"/>
    <cellStyle name="Normal 2 73 2" xfId="2342" xr:uid="{00000000-0005-0000-0000-000041090000}"/>
    <cellStyle name="Normal 2 73 3" xfId="2343" xr:uid="{00000000-0005-0000-0000-000042090000}"/>
    <cellStyle name="Normal 2 74" xfId="2344" xr:uid="{00000000-0005-0000-0000-000043090000}"/>
    <cellStyle name="Normal 2 74 2" xfId="2345" xr:uid="{00000000-0005-0000-0000-000044090000}"/>
    <cellStyle name="Normal 2 74 3" xfId="2346" xr:uid="{00000000-0005-0000-0000-000045090000}"/>
    <cellStyle name="Normal 2 75" xfId="2347" xr:uid="{00000000-0005-0000-0000-000046090000}"/>
    <cellStyle name="Normal 2 75 2" xfId="2348" xr:uid="{00000000-0005-0000-0000-000047090000}"/>
    <cellStyle name="Normal 2 75 3" xfId="2349" xr:uid="{00000000-0005-0000-0000-000048090000}"/>
    <cellStyle name="Normal 2 76" xfId="2350" xr:uid="{00000000-0005-0000-0000-000049090000}"/>
    <cellStyle name="Normal 2 76 2" xfId="2351" xr:uid="{00000000-0005-0000-0000-00004A090000}"/>
    <cellStyle name="Normal 2 76 3" xfId="2352" xr:uid="{00000000-0005-0000-0000-00004B090000}"/>
    <cellStyle name="Normal 2 77" xfId="2353" xr:uid="{00000000-0005-0000-0000-00004C090000}"/>
    <cellStyle name="Normal 2 77 2" xfId="2354" xr:uid="{00000000-0005-0000-0000-00004D090000}"/>
    <cellStyle name="Normal 2 77 3" xfId="2355" xr:uid="{00000000-0005-0000-0000-00004E090000}"/>
    <cellStyle name="Normal 2 78" xfId="2356" xr:uid="{00000000-0005-0000-0000-00004F090000}"/>
    <cellStyle name="Normal 2 78 2" xfId="2357" xr:uid="{00000000-0005-0000-0000-000050090000}"/>
    <cellStyle name="Normal 2 78 3" xfId="2358" xr:uid="{00000000-0005-0000-0000-000051090000}"/>
    <cellStyle name="Normal 2 79" xfId="2359" xr:uid="{00000000-0005-0000-0000-000052090000}"/>
    <cellStyle name="Normal 2 79 2" xfId="2360" xr:uid="{00000000-0005-0000-0000-000053090000}"/>
    <cellStyle name="Normal 2 79 3" xfId="2361" xr:uid="{00000000-0005-0000-0000-000054090000}"/>
    <cellStyle name="Normal 2 8" xfId="2362" xr:uid="{00000000-0005-0000-0000-000055090000}"/>
    <cellStyle name="Normal 2 8 2" xfId="2363" xr:uid="{00000000-0005-0000-0000-000056090000}"/>
    <cellStyle name="Normal 2 8 3" xfId="2364" xr:uid="{00000000-0005-0000-0000-000057090000}"/>
    <cellStyle name="Normal 2 8 4" xfId="2365" xr:uid="{00000000-0005-0000-0000-000058090000}"/>
    <cellStyle name="Normal 2 8 5" xfId="2366" xr:uid="{00000000-0005-0000-0000-000059090000}"/>
    <cellStyle name="Normal 2 8 6" xfId="2367" xr:uid="{00000000-0005-0000-0000-00005A090000}"/>
    <cellStyle name="Normal 2 8 7" xfId="2368" xr:uid="{00000000-0005-0000-0000-00005B090000}"/>
    <cellStyle name="Normal 2 80" xfId="2369" xr:uid="{00000000-0005-0000-0000-00005C090000}"/>
    <cellStyle name="Normal 2 80 2" xfId="2370" xr:uid="{00000000-0005-0000-0000-00005D090000}"/>
    <cellStyle name="Normal 2 80 3" xfId="2371" xr:uid="{00000000-0005-0000-0000-00005E090000}"/>
    <cellStyle name="Normal 2 81" xfId="2372" xr:uid="{00000000-0005-0000-0000-00005F090000}"/>
    <cellStyle name="Normal 2 81 2" xfId="2373" xr:uid="{00000000-0005-0000-0000-000060090000}"/>
    <cellStyle name="Normal 2 81 3" xfId="2374" xr:uid="{00000000-0005-0000-0000-000061090000}"/>
    <cellStyle name="Normal 2 82" xfId="2375" xr:uid="{00000000-0005-0000-0000-000062090000}"/>
    <cellStyle name="Normal 2 82 2" xfId="2376" xr:uid="{00000000-0005-0000-0000-000063090000}"/>
    <cellStyle name="Normal 2 82 3" xfId="2377" xr:uid="{00000000-0005-0000-0000-000064090000}"/>
    <cellStyle name="Normal 2 83" xfId="2378" xr:uid="{00000000-0005-0000-0000-000065090000}"/>
    <cellStyle name="Normal 2 83 2" xfId="2379" xr:uid="{00000000-0005-0000-0000-000066090000}"/>
    <cellStyle name="Normal 2 83 3" xfId="2380" xr:uid="{00000000-0005-0000-0000-000067090000}"/>
    <cellStyle name="Normal 2 84" xfId="2381" xr:uid="{00000000-0005-0000-0000-000068090000}"/>
    <cellStyle name="Normal 2 84 2" xfId="2382" xr:uid="{00000000-0005-0000-0000-000069090000}"/>
    <cellStyle name="Normal 2 84 3" xfId="2383" xr:uid="{00000000-0005-0000-0000-00006A090000}"/>
    <cellStyle name="Normal 2 85" xfId="2384" xr:uid="{00000000-0005-0000-0000-00006B090000}"/>
    <cellStyle name="Normal 2 85 2" xfId="2385" xr:uid="{00000000-0005-0000-0000-00006C090000}"/>
    <cellStyle name="Normal 2 85 3" xfId="2386" xr:uid="{00000000-0005-0000-0000-00006D090000}"/>
    <cellStyle name="Normal 2 86" xfId="2387" xr:uid="{00000000-0005-0000-0000-00006E090000}"/>
    <cellStyle name="Normal 2 86 2" xfId="2388" xr:uid="{00000000-0005-0000-0000-00006F090000}"/>
    <cellStyle name="Normal 2 86 3" xfId="2389" xr:uid="{00000000-0005-0000-0000-000070090000}"/>
    <cellStyle name="Normal 2 87" xfId="2390" xr:uid="{00000000-0005-0000-0000-000071090000}"/>
    <cellStyle name="Normal 2 87 2" xfId="2391" xr:uid="{00000000-0005-0000-0000-000072090000}"/>
    <cellStyle name="Normal 2 87 3" xfId="2392" xr:uid="{00000000-0005-0000-0000-000073090000}"/>
    <cellStyle name="Normal 2 88" xfId="2393" xr:uid="{00000000-0005-0000-0000-000074090000}"/>
    <cellStyle name="Normal 2 88 2" xfId="2394" xr:uid="{00000000-0005-0000-0000-000075090000}"/>
    <cellStyle name="Normal 2 88 3" xfId="2395" xr:uid="{00000000-0005-0000-0000-000076090000}"/>
    <cellStyle name="Normal 2 89" xfId="2396" xr:uid="{00000000-0005-0000-0000-000077090000}"/>
    <cellStyle name="Normal 2 89 2" xfId="2397" xr:uid="{00000000-0005-0000-0000-000078090000}"/>
    <cellStyle name="Normal 2 89 3" xfId="2398" xr:uid="{00000000-0005-0000-0000-000079090000}"/>
    <cellStyle name="Normal 2 9" xfId="2399" xr:uid="{00000000-0005-0000-0000-00007A090000}"/>
    <cellStyle name="Normal 2 9 2" xfId="2400" xr:uid="{00000000-0005-0000-0000-00007B090000}"/>
    <cellStyle name="Normal 2 9 3" xfId="2401" xr:uid="{00000000-0005-0000-0000-00007C090000}"/>
    <cellStyle name="Normal 2 9 4" xfId="2402" xr:uid="{00000000-0005-0000-0000-00007D090000}"/>
    <cellStyle name="Normal 2 9 5" xfId="2403" xr:uid="{00000000-0005-0000-0000-00007E090000}"/>
    <cellStyle name="Normal 2 9 6" xfId="2404" xr:uid="{00000000-0005-0000-0000-00007F090000}"/>
    <cellStyle name="Normal 2 9 7" xfId="2405" xr:uid="{00000000-0005-0000-0000-000080090000}"/>
    <cellStyle name="Normal 2 90" xfId="2406" xr:uid="{00000000-0005-0000-0000-000081090000}"/>
    <cellStyle name="Normal 2 90 2" xfId="2407" xr:uid="{00000000-0005-0000-0000-000082090000}"/>
    <cellStyle name="Normal 2 90 3" xfId="2408" xr:uid="{00000000-0005-0000-0000-000083090000}"/>
    <cellStyle name="Normal 2 91" xfId="2409" xr:uid="{00000000-0005-0000-0000-000084090000}"/>
    <cellStyle name="Normal 2 91 2" xfId="2410" xr:uid="{00000000-0005-0000-0000-000085090000}"/>
    <cellStyle name="Normal 2 91 3" xfId="2411" xr:uid="{00000000-0005-0000-0000-000086090000}"/>
    <cellStyle name="Normal 2 92" xfId="2412" xr:uid="{00000000-0005-0000-0000-000087090000}"/>
    <cellStyle name="Normal 2 92 2" xfId="2413" xr:uid="{00000000-0005-0000-0000-000088090000}"/>
    <cellStyle name="Normal 2 92 3" xfId="2414" xr:uid="{00000000-0005-0000-0000-000089090000}"/>
    <cellStyle name="Normal 2 93" xfId="2415" xr:uid="{00000000-0005-0000-0000-00008A090000}"/>
    <cellStyle name="Normal 2 93 2" xfId="2416" xr:uid="{00000000-0005-0000-0000-00008B090000}"/>
    <cellStyle name="Normal 2 93 3" xfId="2417" xr:uid="{00000000-0005-0000-0000-00008C090000}"/>
    <cellStyle name="Normal 2 94" xfId="2418" xr:uid="{00000000-0005-0000-0000-00008D090000}"/>
    <cellStyle name="Normal 2 94 2" xfId="2419" xr:uid="{00000000-0005-0000-0000-00008E090000}"/>
    <cellStyle name="Normal 2 94 3" xfId="2420" xr:uid="{00000000-0005-0000-0000-00008F090000}"/>
    <cellStyle name="Normal 2 95" xfId="2421" xr:uid="{00000000-0005-0000-0000-000090090000}"/>
    <cellStyle name="Normal 2 95 2" xfId="2422" xr:uid="{00000000-0005-0000-0000-000091090000}"/>
    <cellStyle name="Normal 2 95 3" xfId="2423" xr:uid="{00000000-0005-0000-0000-000092090000}"/>
    <cellStyle name="Normal 2 96" xfId="2424" xr:uid="{00000000-0005-0000-0000-000093090000}"/>
    <cellStyle name="Normal 2 96 2" xfId="2425" xr:uid="{00000000-0005-0000-0000-000094090000}"/>
    <cellStyle name="Normal 2 96 3" xfId="2426" xr:uid="{00000000-0005-0000-0000-000095090000}"/>
    <cellStyle name="Normal 2 97" xfId="2427" xr:uid="{00000000-0005-0000-0000-000096090000}"/>
    <cellStyle name="Normal 2 97 2" xfId="2428" xr:uid="{00000000-0005-0000-0000-000097090000}"/>
    <cellStyle name="Normal 2 97 3" xfId="2429" xr:uid="{00000000-0005-0000-0000-000098090000}"/>
    <cellStyle name="Normal 2 98" xfId="2430" xr:uid="{00000000-0005-0000-0000-000099090000}"/>
    <cellStyle name="Normal 2 98 2" xfId="2431" xr:uid="{00000000-0005-0000-0000-00009A090000}"/>
    <cellStyle name="Normal 2 98 3" xfId="2432" xr:uid="{00000000-0005-0000-0000-00009B090000}"/>
    <cellStyle name="Normal 2 99" xfId="2433" xr:uid="{00000000-0005-0000-0000-00009C090000}"/>
    <cellStyle name="Normal 2 99 2" xfId="2434" xr:uid="{00000000-0005-0000-0000-00009D090000}"/>
    <cellStyle name="Normal 2 99 3" xfId="2435" xr:uid="{00000000-0005-0000-0000-00009E090000}"/>
    <cellStyle name="Normal 20" xfId="2436" xr:uid="{00000000-0005-0000-0000-00009F090000}"/>
    <cellStyle name="Normal 20 2" xfId="2437" xr:uid="{00000000-0005-0000-0000-0000A0090000}"/>
    <cellStyle name="Normal 21" xfId="2438" xr:uid="{00000000-0005-0000-0000-0000A1090000}"/>
    <cellStyle name="Normal 21 2" xfId="2439" xr:uid="{00000000-0005-0000-0000-0000A2090000}"/>
    <cellStyle name="Normal 21 3" xfId="2440" xr:uid="{00000000-0005-0000-0000-0000A3090000}"/>
    <cellStyle name="Normal 21 4" xfId="2441" xr:uid="{00000000-0005-0000-0000-0000A4090000}"/>
    <cellStyle name="Normal 21 5" xfId="2442" xr:uid="{00000000-0005-0000-0000-0000A5090000}"/>
    <cellStyle name="Normal 21 6" xfId="2443" xr:uid="{00000000-0005-0000-0000-0000A6090000}"/>
    <cellStyle name="Normal 21 7" xfId="2444" xr:uid="{00000000-0005-0000-0000-0000A7090000}"/>
    <cellStyle name="Normal 21 8" xfId="2445" xr:uid="{00000000-0005-0000-0000-0000A8090000}"/>
    <cellStyle name="Normal 21 9" xfId="2446" xr:uid="{00000000-0005-0000-0000-0000A9090000}"/>
    <cellStyle name="Normal 213" xfId="2447" xr:uid="{00000000-0005-0000-0000-0000AA090000}"/>
    <cellStyle name="Normal 214" xfId="2448" xr:uid="{00000000-0005-0000-0000-0000AB090000}"/>
    <cellStyle name="Normal 217" xfId="2449" xr:uid="{00000000-0005-0000-0000-0000AC090000}"/>
    <cellStyle name="Normal 219" xfId="2450" xr:uid="{00000000-0005-0000-0000-0000AD090000}"/>
    <cellStyle name="Normal 22" xfId="2451" xr:uid="{00000000-0005-0000-0000-0000AE090000}"/>
    <cellStyle name="Normal 22 2" xfId="2452" xr:uid="{00000000-0005-0000-0000-0000AF090000}"/>
    <cellStyle name="Normal 22 3" xfId="2453" xr:uid="{00000000-0005-0000-0000-0000B0090000}"/>
    <cellStyle name="Normal 22 4" xfId="2454" xr:uid="{00000000-0005-0000-0000-0000B1090000}"/>
    <cellStyle name="Normal 220" xfId="2455" xr:uid="{00000000-0005-0000-0000-0000B2090000}"/>
    <cellStyle name="Normal 222" xfId="2456" xr:uid="{00000000-0005-0000-0000-0000B3090000}"/>
    <cellStyle name="Normal 223" xfId="2457" xr:uid="{00000000-0005-0000-0000-0000B4090000}"/>
    <cellStyle name="Normal 224" xfId="2458" xr:uid="{00000000-0005-0000-0000-0000B5090000}"/>
    <cellStyle name="Normal 226" xfId="2459" xr:uid="{00000000-0005-0000-0000-0000B6090000}"/>
    <cellStyle name="Normal 228" xfId="2460" xr:uid="{00000000-0005-0000-0000-0000B7090000}"/>
    <cellStyle name="Normal 23" xfId="2461" xr:uid="{00000000-0005-0000-0000-0000B8090000}"/>
    <cellStyle name="Normal 23 2" xfId="2462" xr:uid="{00000000-0005-0000-0000-0000B9090000}"/>
    <cellStyle name="Normal 23 3" xfId="2463" xr:uid="{00000000-0005-0000-0000-0000BA090000}"/>
    <cellStyle name="Normal 233" xfId="2464" xr:uid="{00000000-0005-0000-0000-0000BB090000}"/>
    <cellStyle name="Normal 235" xfId="2465" xr:uid="{00000000-0005-0000-0000-0000BC090000}"/>
    <cellStyle name="Normal 24" xfId="2466" xr:uid="{00000000-0005-0000-0000-0000BD090000}"/>
    <cellStyle name="Normal 24 2" xfId="2467" xr:uid="{00000000-0005-0000-0000-0000BE090000}"/>
    <cellStyle name="Normal 25" xfId="2468" xr:uid="{00000000-0005-0000-0000-0000BF090000}"/>
    <cellStyle name="Normal 25 2" xfId="2469" xr:uid="{00000000-0005-0000-0000-0000C0090000}"/>
    <cellStyle name="Normal 26" xfId="2470" xr:uid="{00000000-0005-0000-0000-0000C1090000}"/>
    <cellStyle name="Normal 26 2" xfId="2471" xr:uid="{00000000-0005-0000-0000-0000C2090000}"/>
    <cellStyle name="Normal 27" xfId="2472" xr:uid="{00000000-0005-0000-0000-0000C3090000}"/>
    <cellStyle name="Normal 27 2" xfId="2473" xr:uid="{00000000-0005-0000-0000-0000C4090000}"/>
    <cellStyle name="Normal 27 3" xfId="2474" xr:uid="{00000000-0005-0000-0000-0000C5090000}"/>
    <cellStyle name="Normal 27 4" xfId="2475" xr:uid="{00000000-0005-0000-0000-0000C6090000}"/>
    <cellStyle name="Normal 27 5" xfId="2476" xr:uid="{00000000-0005-0000-0000-0000C7090000}"/>
    <cellStyle name="Normal 27 6" xfId="2477" xr:uid="{00000000-0005-0000-0000-0000C8090000}"/>
    <cellStyle name="Normal 27 7" xfId="2478" xr:uid="{00000000-0005-0000-0000-0000C9090000}"/>
    <cellStyle name="Normal 28" xfId="2479" xr:uid="{00000000-0005-0000-0000-0000CA090000}"/>
    <cellStyle name="Normal 28 10" xfId="2480" xr:uid="{00000000-0005-0000-0000-0000CB090000}"/>
    <cellStyle name="Normal 28 11" xfId="2481" xr:uid="{00000000-0005-0000-0000-0000CC090000}"/>
    <cellStyle name="Normal 28 12" xfId="2482" xr:uid="{00000000-0005-0000-0000-0000CD090000}"/>
    <cellStyle name="Normal 28 13" xfId="2483" xr:uid="{00000000-0005-0000-0000-0000CE090000}"/>
    <cellStyle name="Normal 28 2" xfId="2484" xr:uid="{00000000-0005-0000-0000-0000CF090000}"/>
    <cellStyle name="Normal 28 3" xfId="2485" xr:uid="{00000000-0005-0000-0000-0000D0090000}"/>
    <cellStyle name="Normal 28 4" xfId="2486" xr:uid="{00000000-0005-0000-0000-0000D1090000}"/>
    <cellStyle name="Normal 28 5" xfId="2487" xr:uid="{00000000-0005-0000-0000-0000D2090000}"/>
    <cellStyle name="Normal 28 6" xfId="2488" xr:uid="{00000000-0005-0000-0000-0000D3090000}"/>
    <cellStyle name="Normal 28 7" xfId="2489" xr:uid="{00000000-0005-0000-0000-0000D4090000}"/>
    <cellStyle name="Normal 28 8" xfId="2490" xr:uid="{00000000-0005-0000-0000-0000D5090000}"/>
    <cellStyle name="Normal 28 9" xfId="2491" xr:uid="{00000000-0005-0000-0000-0000D6090000}"/>
    <cellStyle name="Normal 29" xfId="2492" xr:uid="{00000000-0005-0000-0000-0000D7090000}"/>
    <cellStyle name="Normal 29 2" xfId="2493" xr:uid="{00000000-0005-0000-0000-0000D8090000}"/>
    <cellStyle name="Normal 29 3" xfId="2494" xr:uid="{00000000-0005-0000-0000-0000D9090000}"/>
    <cellStyle name="Normal 29 4" xfId="2495" xr:uid="{00000000-0005-0000-0000-0000DA090000}"/>
    <cellStyle name="Normal 29 5" xfId="2496" xr:uid="{00000000-0005-0000-0000-0000DB090000}"/>
    <cellStyle name="Normal 29 6" xfId="2497" xr:uid="{00000000-0005-0000-0000-0000DC090000}"/>
    <cellStyle name="Normal 29 7" xfId="2498" xr:uid="{00000000-0005-0000-0000-0000DD090000}"/>
    <cellStyle name="Normal 29 8" xfId="2499" xr:uid="{00000000-0005-0000-0000-0000DE090000}"/>
    <cellStyle name="Normal 29 9" xfId="2500" xr:uid="{00000000-0005-0000-0000-0000DF090000}"/>
    <cellStyle name="Normal 3" xfId="2501" xr:uid="{00000000-0005-0000-0000-0000E0090000}"/>
    <cellStyle name="Normal 3 10" xfId="2502" xr:uid="{00000000-0005-0000-0000-0000E1090000}"/>
    <cellStyle name="Normal 3 10 2" xfId="2503" xr:uid="{00000000-0005-0000-0000-0000E2090000}"/>
    <cellStyle name="Normal 3 10 2 2" xfId="2504" xr:uid="{00000000-0005-0000-0000-0000E3090000}"/>
    <cellStyle name="Normal 3 10 3" xfId="2505" xr:uid="{00000000-0005-0000-0000-0000E4090000}"/>
    <cellStyle name="Normal 3 100" xfId="2506" xr:uid="{00000000-0005-0000-0000-0000E5090000}"/>
    <cellStyle name="Normal 3 101" xfId="2507" xr:uid="{00000000-0005-0000-0000-0000E6090000}"/>
    <cellStyle name="Normal 3 102" xfId="2508" xr:uid="{00000000-0005-0000-0000-0000E7090000}"/>
    <cellStyle name="Normal 3 103" xfId="2509" xr:uid="{00000000-0005-0000-0000-0000E8090000}"/>
    <cellStyle name="Normal 3 104" xfId="2510" xr:uid="{00000000-0005-0000-0000-0000E9090000}"/>
    <cellStyle name="Normal 3 105" xfId="2511" xr:uid="{00000000-0005-0000-0000-0000EA090000}"/>
    <cellStyle name="Normal 3 106" xfId="2512" xr:uid="{00000000-0005-0000-0000-0000EB090000}"/>
    <cellStyle name="Normal 3 107" xfId="2513" xr:uid="{00000000-0005-0000-0000-0000EC090000}"/>
    <cellStyle name="Normal 3 108" xfId="2514" xr:uid="{00000000-0005-0000-0000-0000ED090000}"/>
    <cellStyle name="Normal 3 109" xfId="2515" xr:uid="{00000000-0005-0000-0000-0000EE090000}"/>
    <cellStyle name="Normal 3 11" xfId="2516" xr:uid="{00000000-0005-0000-0000-0000EF090000}"/>
    <cellStyle name="Normal 3 11 2" xfId="2517" xr:uid="{00000000-0005-0000-0000-0000F0090000}"/>
    <cellStyle name="Normal 3 11 2 2" xfId="2518" xr:uid="{00000000-0005-0000-0000-0000F1090000}"/>
    <cellStyle name="Normal 3 11 3" xfId="2519" xr:uid="{00000000-0005-0000-0000-0000F2090000}"/>
    <cellStyle name="Normal 3 110" xfId="2520" xr:uid="{00000000-0005-0000-0000-0000F3090000}"/>
    <cellStyle name="Normal 3 111" xfId="2521" xr:uid="{00000000-0005-0000-0000-0000F4090000}"/>
    <cellStyle name="Normal 3 12" xfId="2522" xr:uid="{00000000-0005-0000-0000-0000F5090000}"/>
    <cellStyle name="Normal 3 12 2" xfId="2523" xr:uid="{00000000-0005-0000-0000-0000F6090000}"/>
    <cellStyle name="Normal 3 12 2 2" xfId="2524" xr:uid="{00000000-0005-0000-0000-0000F7090000}"/>
    <cellStyle name="Normal 3 12 3" xfId="2525" xr:uid="{00000000-0005-0000-0000-0000F8090000}"/>
    <cellStyle name="Normal 3 13" xfId="2526" xr:uid="{00000000-0005-0000-0000-0000F9090000}"/>
    <cellStyle name="Normal 3 13 2" xfId="2527" xr:uid="{00000000-0005-0000-0000-0000FA090000}"/>
    <cellStyle name="Normal 3 13 2 2" xfId="2528" xr:uid="{00000000-0005-0000-0000-0000FB090000}"/>
    <cellStyle name="Normal 3 13 3" xfId="2529" xr:uid="{00000000-0005-0000-0000-0000FC090000}"/>
    <cellStyle name="Normal 3 14" xfId="2530" xr:uid="{00000000-0005-0000-0000-0000FD090000}"/>
    <cellStyle name="Normal 3 14 2" xfId="2531" xr:uid="{00000000-0005-0000-0000-0000FE090000}"/>
    <cellStyle name="Normal 3 14 2 2" xfId="2532" xr:uid="{00000000-0005-0000-0000-0000FF090000}"/>
    <cellStyle name="Normal 3 14 3" xfId="2533" xr:uid="{00000000-0005-0000-0000-0000000A0000}"/>
    <cellStyle name="Normal 3 14 4" xfId="2534" xr:uid="{00000000-0005-0000-0000-0000010A0000}"/>
    <cellStyle name="Normal 3 14 5" xfId="2535" xr:uid="{00000000-0005-0000-0000-0000020A0000}"/>
    <cellStyle name="Normal 3 15" xfId="2536" xr:uid="{00000000-0005-0000-0000-0000030A0000}"/>
    <cellStyle name="Normal 3 15 2" xfId="2537" xr:uid="{00000000-0005-0000-0000-0000040A0000}"/>
    <cellStyle name="Normal 3 15 2 2" xfId="2538" xr:uid="{00000000-0005-0000-0000-0000050A0000}"/>
    <cellStyle name="Normal 3 15 3" xfId="2539" xr:uid="{00000000-0005-0000-0000-0000060A0000}"/>
    <cellStyle name="Normal 3 15 4" xfId="2540" xr:uid="{00000000-0005-0000-0000-0000070A0000}"/>
    <cellStyle name="Normal 3 15 5" xfId="2541" xr:uid="{00000000-0005-0000-0000-0000080A0000}"/>
    <cellStyle name="Normal 3 16" xfId="2542" xr:uid="{00000000-0005-0000-0000-0000090A0000}"/>
    <cellStyle name="Normal 3 16 2" xfId="2543" xr:uid="{00000000-0005-0000-0000-00000A0A0000}"/>
    <cellStyle name="Normal 3 16 2 2" xfId="2544" xr:uid="{00000000-0005-0000-0000-00000B0A0000}"/>
    <cellStyle name="Normal 3 16 3" xfId="2545" xr:uid="{00000000-0005-0000-0000-00000C0A0000}"/>
    <cellStyle name="Normal 3 17" xfId="2546" xr:uid="{00000000-0005-0000-0000-00000D0A0000}"/>
    <cellStyle name="Normal 3 17 2" xfId="2547" xr:uid="{00000000-0005-0000-0000-00000E0A0000}"/>
    <cellStyle name="Normal 3 17 2 2" xfId="2548" xr:uid="{00000000-0005-0000-0000-00000F0A0000}"/>
    <cellStyle name="Normal 3 17 3" xfId="2549" xr:uid="{00000000-0005-0000-0000-0000100A0000}"/>
    <cellStyle name="Normal 3 17 4" xfId="2550" xr:uid="{00000000-0005-0000-0000-0000110A0000}"/>
    <cellStyle name="Normal 3 17 5" xfId="2551" xr:uid="{00000000-0005-0000-0000-0000120A0000}"/>
    <cellStyle name="Normal 3 18" xfId="2552" xr:uid="{00000000-0005-0000-0000-0000130A0000}"/>
    <cellStyle name="Normal 3 18 2" xfId="2553" xr:uid="{00000000-0005-0000-0000-0000140A0000}"/>
    <cellStyle name="Normal 3 18 2 2" xfId="2554" xr:uid="{00000000-0005-0000-0000-0000150A0000}"/>
    <cellStyle name="Normal 3 18 3" xfId="2555" xr:uid="{00000000-0005-0000-0000-0000160A0000}"/>
    <cellStyle name="Normal 3 19" xfId="2556" xr:uid="{00000000-0005-0000-0000-0000170A0000}"/>
    <cellStyle name="Normal 3 19 2" xfId="2557" xr:uid="{00000000-0005-0000-0000-0000180A0000}"/>
    <cellStyle name="Normal 3 19 2 2" xfId="2558" xr:uid="{00000000-0005-0000-0000-0000190A0000}"/>
    <cellStyle name="Normal 3 19 3" xfId="2559" xr:uid="{00000000-0005-0000-0000-00001A0A0000}"/>
    <cellStyle name="Normal 3 2" xfId="2560" xr:uid="{00000000-0005-0000-0000-00001B0A0000}"/>
    <cellStyle name="Normal 3 2 2" xfId="2561" xr:uid="{00000000-0005-0000-0000-00001C0A0000}"/>
    <cellStyle name="Normal 3 2 2 2" xfId="2562" xr:uid="{00000000-0005-0000-0000-00001D0A0000}"/>
    <cellStyle name="Normal 3 2 2 3" xfId="2563" xr:uid="{00000000-0005-0000-0000-00001E0A0000}"/>
    <cellStyle name="Normal 3 2 3" xfId="2564" xr:uid="{00000000-0005-0000-0000-00001F0A0000}"/>
    <cellStyle name="Normal 3 2 4" xfId="2565" xr:uid="{00000000-0005-0000-0000-0000200A0000}"/>
    <cellStyle name="Normal 3 2 5" xfId="2566" xr:uid="{00000000-0005-0000-0000-0000210A0000}"/>
    <cellStyle name="Normal 3 2 6" xfId="2567" xr:uid="{00000000-0005-0000-0000-0000220A0000}"/>
    <cellStyle name="Normal 3 2 7" xfId="2568" xr:uid="{00000000-0005-0000-0000-0000230A0000}"/>
    <cellStyle name="Normal 3 20" xfId="2569" xr:uid="{00000000-0005-0000-0000-0000240A0000}"/>
    <cellStyle name="Normal 3 20 2" xfId="2570" xr:uid="{00000000-0005-0000-0000-0000250A0000}"/>
    <cellStyle name="Normal 3 20 2 2" xfId="2571" xr:uid="{00000000-0005-0000-0000-0000260A0000}"/>
    <cellStyle name="Normal 3 20 3" xfId="2572" xr:uid="{00000000-0005-0000-0000-0000270A0000}"/>
    <cellStyle name="Normal 3 21" xfId="2573" xr:uid="{00000000-0005-0000-0000-0000280A0000}"/>
    <cellStyle name="Normal 3 21 2" xfId="2574" xr:uid="{00000000-0005-0000-0000-0000290A0000}"/>
    <cellStyle name="Normal 3 21 2 2" xfId="2575" xr:uid="{00000000-0005-0000-0000-00002A0A0000}"/>
    <cellStyle name="Normal 3 21 3" xfId="2576" xr:uid="{00000000-0005-0000-0000-00002B0A0000}"/>
    <cellStyle name="Normal 3 22" xfId="2577" xr:uid="{00000000-0005-0000-0000-00002C0A0000}"/>
    <cellStyle name="Normal 3 22 2" xfId="2578" xr:uid="{00000000-0005-0000-0000-00002D0A0000}"/>
    <cellStyle name="Normal 3 22 2 2" xfId="2579" xr:uid="{00000000-0005-0000-0000-00002E0A0000}"/>
    <cellStyle name="Normal 3 22 3" xfId="2580" xr:uid="{00000000-0005-0000-0000-00002F0A0000}"/>
    <cellStyle name="Normal 3 23" xfId="2581" xr:uid="{00000000-0005-0000-0000-0000300A0000}"/>
    <cellStyle name="Normal 3 23 2" xfId="2582" xr:uid="{00000000-0005-0000-0000-0000310A0000}"/>
    <cellStyle name="Normal 3 23 2 2" xfId="2583" xr:uid="{00000000-0005-0000-0000-0000320A0000}"/>
    <cellStyle name="Normal 3 23 3" xfId="2584" xr:uid="{00000000-0005-0000-0000-0000330A0000}"/>
    <cellStyle name="Normal 3 24" xfId="2585" xr:uid="{00000000-0005-0000-0000-0000340A0000}"/>
    <cellStyle name="Normal 3 24 2" xfId="2586" xr:uid="{00000000-0005-0000-0000-0000350A0000}"/>
    <cellStyle name="Normal 3 24 2 2" xfId="2587" xr:uid="{00000000-0005-0000-0000-0000360A0000}"/>
    <cellStyle name="Normal 3 24 3" xfId="2588" xr:uid="{00000000-0005-0000-0000-0000370A0000}"/>
    <cellStyle name="Normal 3 25" xfId="2589" xr:uid="{00000000-0005-0000-0000-0000380A0000}"/>
    <cellStyle name="Normal 3 25 2" xfId="2590" xr:uid="{00000000-0005-0000-0000-0000390A0000}"/>
    <cellStyle name="Normal 3 25 2 2" xfId="2591" xr:uid="{00000000-0005-0000-0000-00003A0A0000}"/>
    <cellStyle name="Normal 3 25 3" xfId="2592" xr:uid="{00000000-0005-0000-0000-00003B0A0000}"/>
    <cellStyle name="Normal 3 26" xfId="2593" xr:uid="{00000000-0005-0000-0000-00003C0A0000}"/>
    <cellStyle name="Normal 3 26 2" xfId="2594" xr:uid="{00000000-0005-0000-0000-00003D0A0000}"/>
    <cellStyle name="Normal 3 26 2 2" xfId="2595" xr:uid="{00000000-0005-0000-0000-00003E0A0000}"/>
    <cellStyle name="Normal 3 26 3" xfId="2596" xr:uid="{00000000-0005-0000-0000-00003F0A0000}"/>
    <cellStyle name="Normal 3 27" xfId="2597" xr:uid="{00000000-0005-0000-0000-0000400A0000}"/>
    <cellStyle name="Normal 3 27 2" xfId="2598" xr:uid="{00000000-0005-0000-0000-0000410A0000}"/>
    <cellStyle name="Normal 3 27 2 2" xfId="2599" xr:uid="{00000000-0005-0000-0000-0000420A0000}"/>
    <cellStyle name="Normal 3 27 3" xfId="2600" xr:uid="{00000000-0005-0000-0000-0000430A0000}"/>
    <cellStyle name="Normal 3 28" xfId="2601" xr:uid="{00000000-0005-0000-0000-0000440A0000}"/>
    <cellStyle name="Normal 3 28 2" xfId="2602" xr:uid="{00000000-0005-0000-0000-0000450A0000}"/>
    <cellStyle name="Normal 3 28 2 2" xfId="2603" xr:uid="{00000000-0005-0000-0000-0000460A0000}"/>
    <cellStyle name="Normal 3 28 3" xfId="2604" xr:uid="{00000000-0005-0000-0000-0000470A0000}"/>
    <cellStyle name="Normal 3 29" xfId="2605" xr:uid="{00000000-0005-0000-0000-0000480A0000}"/>
    <cellStyle name="Normal 3 29 2" xfId="2606" xr:uid="{00000000-0005-0000-0000-0000490A0000}"/>
    <cellStyle name="Normal 3 29 2 2" xfId="2607" xr:uid="{00000000-0005-0000-0000-00004A0A0000}"/>
    <cellStyle name="Normal 3 29 3" xfId="2608" xr:uid="{00000000-0005-0000-0000-00004B0A0000}"/>
    <cellStyle name="Normal 3 3" xfId="2609" xr:uid="{00000000-0005-0000-0000-00004C0A0000}"/>
    <cellStyle name="Normal 3 3 2" xfId="2610" xr:uid="{00000000-0005-0000-0000-00004D0A0000}"/>
    <cellStyle name="Normal 3 3 2 2" xfId="2611" xr:uid="{00000000-0005-0000-0000-00004E0A0000}"/>
    <cellStyle name="Normal 3 3 3" xfId="2612" xr:uid="{00000000-0005-0000-0000-00004F0A0000}"/>
    <cellStyle name="Normal 3 3 4" xfId="2613" xr:uid="{00000000-0005-0000-0000-0000500A0000}"/>
    <cellStyle name="Normal 3 3 5" xfId="2614" xr:uid="{00000000-0005-0000-0000-0000510A0000}"/>
    <cellStyle name="Normal 3 3 6" xfId="2615" xr:uid="{00000000-0005-0000-0000-0000520A0000}"/>
    <cellStyle name="Normal 3 30" xfId="2616" xr:uid="{00000000-0005-0000-0000-0000530A0000}"/>
    <cellStyle name="Normal 3 30 2" xfId="2617" xr:uid="{00000000-0005-0000-0000-0000540A0000}"/>
    <cellStyle name="Normal 3 30 2 2" xfId="2618" xr:uid="{00000000-0005-0000-0000-0000550A0000}"/>
    <cellStyle name="Normal 3 30 3" xfId="2619" xr:uid="{00000000-0005-0000-0000-0000560A0000}"/>
    <cellStyle name="Normal 3 31" xfId="2620" xr:uid="{00000000-0005-0000-0000-0000570A0000}"/>
    <cellStyle name="Normal 3 31 2" xfId="2621" xr:uid="{00000000-0005-0000-0000-0000580A0000}"/>
    <cellStyle name="Normal 3 31 2 2" xfId="2622" xr:uid="{00000000-0005-0000-0000-0000590A0000}"/>
    <cellStyle name="Normal 3 31 3" xfId="2623" xr:uid="{00000000-0005-0000-0000-00005A0A0000}"/>
    <cellStyle name="Normal 3 32" xfId="2624" xr:uid="{00000000-0005-0000-0000-00005B0A0000}"/>
    <cellStyle name="Normal 3 32 2" xfId="2625" xr:uid="{00000000-0005-0000-0000-00005C0A0000}"/>
    <cellStyle name="Normal 3 32 2 2" xfId="2626" xr:uid="{00000000-0005-0000-0000-00005D0A0000}"/>
    <cellStyle name="Normal 3 32 3" xfId="2627" xr:uid="{00000000-0005-0000-0000-00005E0A0000}"/>
    <cellStyle name="Normal 3 33" xfId="2628" xr:uid="{00000000-0005-0000-0000-00005F0A0000}"/>
    <cellStyle name="Normal 3 33 2" xfId="2629" xr:uid="{00000000-0005-0000-0000-0000600A0000}"/>
    <cellStyle name="Normal 3 33 2 2" xfId="2630" xr:uid="{00000000-0005-0000-0000-0000610A0000}"/>
    <cellStyle name="Normal 3 33 3" xfId="2631" xr:uid="{00000000-0005-0000-0000-0000620A0000}"/>
    <cellStyle name="Normal 3 34" xfId="2632" xr:uid="{00000000-0005-0000-0000-0000630A0000}"/>
    <cellStyle name="Normal 3 34 2" xfId="2633" xr:uid="{00000000-0005-0000-0000-0000640A0000}"/>
    <cellStyle name="Normal 3 34 2 2" xfId="2634" xr:uid="{00000000-0005-0000-0000-0000650A0000}"/>
    <cellStyle name="Normal 3 34 3" xfId="2635" xr:uid="{00000000-0005-0000-0000-0000660A0000}"/>
    <cellStyle name="Normal 3 35" xfId="2636" xr:uid="{00000000-0005-0000-0000-0000670A0000}"/>
    <cellStyle name="Normal 3 35 2" xfId="2637" xr:uid="{00000000-0005-0000-0000-0000680A0000}"/>
    <cellStyle name="Normal 3 35 2 2" xfId="2638" xr:uid="{00000000-0005-0000-0000-0000690A0000}"/>
    <cellStyle name="Normal 3 35 3" xfId="2639" xr:uid="{00000000-0005-0000-0000-00006A0A0000}"/>
    <cellStyle name="Normal 3 36" xfId="2640" xr:uid="{00000000-0005-0000-0000-00006B0A0000}"/>
    <cellStyle name="Normal 3 36 2" xfId="2641" xr:uid="{00000000-0005-0000-0000-00006C0A0000}"/>
    <cellStyle name="Normal 3 36 2 2" xfId="2642" xr:uid="{00000000-0005-0000-0000-00006D0A0000}"/>
    <cellStyle name="Normal 3 36 3" xfId="2643" xr:uid="{00000000-0005-0000-0000-00006E0A0000}"/>
    <cellStyle name="Normal 3 37" xfId="2644" xr:uid="{00000000-0005-0000-0000-00006F0A0000}"/>
    <cellStyle name="Normal 3 37 2" xfId="2645" xr:uid="{00000000-0005-0000-0000-0000700A0000}"/>
    <cellStyle name="Normal 3 37 2 2" xfId="2646" xr:uid="{00000000-0005-0000-0000-0000710A0000}"/>
    <cellStyle name="Normal 3 37 3" xfId="2647" xr:uid="{00000000-0005-0000-0000-0000720A0000}"/>
    <cellStyle name="Normal 3 38" xfId="2648" xr:uid="{00000000-0005-0000-0000-0000730A0000}"/>
    <cellStyle name="Normal 3 38 2" xfId="2649" xr:uid="{00000000-0005-0000-0000-0000740A0000}"/>
    <cellStyle name="Normal 3 38 2 2" xfId="2650" xr:uid="{00000000-0005-0000-0000-0000750A0000}"/>
    <cellStyle name="Normal 3 38 3" xfId="2651" xr:uid="{00000000-0005-0000-0000-0000760A0000}"/>
    <cellStyle name="Normal 3 39" xfId="2652" xr:uid="{00000000-0005-0000-0000-0000770A0000}"/>
    <cellStyle name="Normal 3 39 2" xfId="2653" xr:uid="{00000000-0005-0000-0000-0000780A0000}"/>
    <cellStyle name="Normal 3 39 2 2" xfId="2654" xr:uid="{00000000-0005-0000-0000-0000790A0000}"/>
    <cellStyle name="Normal 3 39 3" xfId="2655" xr:uid="{00000000-0005-0000-0000-00007A0A0000}"/>
    <cellStyle name="Normal 3 4" xfId="2656" xr:uid="{00000000-0005-0000-0000-00007B0A0000}"/>
    <cellStyle name="Normal 3 4 2" xfId="2657" xr:uid="{00000000-0005-0000-0000-00007C0A0000}"/>
    <cellStyle name="Normal 3 4 2 2" xfId="2658" xr:uid="{00000000-0005-0000-0000-00007D0A0000}"/>
    <cellStyle name="Normal 3 4 3" xfId="2659" xr:uid="{00000000-0005-0000-0000-00007E0A0000}"/>
    <cellStyle name="Normal 3 4 4" xfId="2660" xr:uid="{00000000-0005-0000-0000-00007F0A0000}"/>
    <cellStyle name="Normal 3 4 5" xfId="2661" xr:uid="{00000000-0005-0000-0000-0000800A0000}"/>
    <cellStyle name="Normal 3 4 6" xfId="2662" xr:uid="{00000000-0005-0000-0000-0000810A0000}"/>
    <cellStyle name="Normal 3 40" xfId="2663" xr:uid="{00000000-0005-0000-0000-0000820A0000}"/>
    <cellStyle name="Normal 3 40 2" xfId="2664" xr:uid="{00000000-0005-0000-0000-0000830A0000}"/>
    <cellStyle name="Normal 3 40 2 2" xfId="2665" xr:uid="{00000000-0005-0000-0000-0000840A0000}"/>
    <cellStyle name="Normal 3 40 3" xfId="2666" xr:uid="{00000000-0005-0000-0000-0000850A0000}"/>
    <cellStyle name="Normal 3 41" xfId="2667" xr:uid="{00000000-0005-0000-0000-0000860A0000}"/>
    <cellStyle name="Normal 3 41 2" xfId="2668" xr:uid="{00000000-0005-0000-0000-0000870A0000}"/>
    <cellStyle name="Normal 3 41 2 2" xfId="2669" xr:uid="{00000000-0005-0000-0000-0000880A0000}"/>
    <cellStyle name="Normal 3 41 3" xfId="2670" xr:uid="{00000000-0005-0000-0000-0000890A0000}"/>
    <cellStyle name="Normal 3 42" xfId="2671" xr:uid="{00000000-0005-0000-0000-00008A0A0000}"/>
    <cellStyle name="Normal 3 42 2" xfId="2672" xr:uid="{00000000-0005-0000-0000-00008B0A0000}"/>
    <cellStyle name="Normal 3 42 2 2" xfId="2673" xr:uid="{00000000-0005-0000-0000-00008C0A0000}"/>
    <cellStyle name="Normal 3 42 3" xfId="2674" xr:uid="{00000000-0005-0000-0000-00008D0A0000}"/>
    <cellStyle name="Normal 3 43" xfId="2675" xr:uid="{00000000-0005-0000-0000-00008E0A0000}"/>
    <cellStyle name="Normal 3 43 2" xfId="2676" xr:uid="{00000000-0005-0000-0000-00008F0A0000}"/>
    <cellStyle name="Normal 3 43 2 2" xfId="2677" xr:uid="{00000000-0005-0000-0000-0000900A0000}"/>
    <cellStyle name="Normal 3 43 3" xfId="2678" xr:uid="{00000000-0005-0000-0000-0000910A0000}"/>
    <cellStyle name="Normal 3 44" xfId="2679" xr:uid="{00000000-0005-0000-0000-0000920A0000}"/>
    <cellStyle name="Normal 3 44 2" xfId="2680" xr:uid="{00000000-0005-0000-0000-0000930A0000}"/>
    <cellStyle name="Normal 3 44 2 2" xfId="2681" xr:uid="{00000000-0005-0000-0000-0000940A0000}"/>
    <cellStyle name="Normal 3 44 3" xfId="2682" xr:uid="{00000000-0005-0000-0000-0000950A0000}"/>
    <cellStyle name="Normal 3 45" xfId="2683" xr:uid="{00000000-0005-0000-0000-0000960A0000}"/>
    <cellStyle name="Normal 3 45 2" xfId="2684" xr:uid="{00000000-0005-0000-0000-0000970A0000}"/>
    <cellStyle name="Normal 3 45 2 2" xfId="2685" xr:uid="{00000000-0005-0000-0000-0000980A0000}"/>
    <cellStyle name="Normal 3 45 3" xfId="2686" xr:uid="{00000000-0005-0000-0000-0000990A0000}"/>
    <cellStyle name="Normal 3 46" xfId="2687" xr:uid="{00000000-0005-0000-0000-00009A0A0000}"/>
    <cellStyle name="Normal 3 46 2" xfId="2688" xr:uid="{00000000-0005-0000-0000-00009B0A0000}"/>
    <cellStyle name="Normal 3 46 2 2" xfId="2689" xr:uid="{00000000-0005-0000-0000-00009C0A0000}"/>
    <cellStyle name="Normal 3 46 3" xfId="2690" xr:uid="{00000000-0005-0000-0000-00009D0A0000}"/>
    <cellStyle name="Normal 3 47" xfId="2691" xr:uid="{00000000-0005-0000-0000-00009E0A0000}"/>
    <cellStyle name="Normal 3 47 2" xfId="2692" xr:uid="{00000000-0005-0000-0000-00009F0A0000}"/>
    <cellStyle name="Normal 3 47 2 2" xfId="2693" xr:uid="{00000000-0005-0000-0000-0000A00A0000}"/>
    <cellStyle name="Normal 3 47 3" xfId="2694" xr:uid="{00000000-0005-0000-0000-0000A10A0000}"/>
    <cellStyle name="Normal 3 48" xfId="2695" xr:uid="{00000000-0005-0000-0000-0000A20A0000}"/>
    <cellStyle name="Normal 3 48 2" xfId="2696" xr:uid="{00000000-0005-0000-0000-0000A30A0000}"/>
    <cellStyle name="Normal 3 48 2 2" xfId="2697" xr:uid="{00000000-0005-0000-0000-0000A40A0000}"/>
    <cellStyle name="Normal 3 48 3" xfId="2698" xr:uid="{00000000-0005-0000-0000-0000A50A0000}"/>
    <cellStyle name="Normal 3 49" xfId="2699" xr:uid="{00000000-0005-0000-0000-0000A60A0000}"/>
    <cellStyle name="Normal 3 49 2" xfId="2700" xr:uid="{00000000-0005-0000-0000-0000A70A0000}"/>
    <cellStyle name="Normal 3 49 2 2" xfId="2701" xr:uid="{00000000-0005-0000-0000-0000A80A0000}"/>
    <cellStyle name="Normal 3 49 3" xfId="2702" xr:uid="{00000000-0005-0000-0000-0000A90A0000}"/>
    <cellStyle name="Normal 3 5" xfId="2703" xr:uid="{00000000-0005-0000-0000-0000AA0A0000}"/>
    <cellStyle name="Normal 3 5 2" xfId="2704" xr:uid="{00000000-0005-0000-0000-0000AB0A0000}"/>
    <cellStyle name="Normal 3 5 2 2" xfId="2705" xr:uid="{00000000-0005-0000-0000-0000AC0A0000}"/>
    <cellStyle name="Normal 3 5 3" xfId="2706" xr:uid="{00000000-0005-0000-0000-0000AD0A0000}"/>
    <cellStyle name="Normal 3 5 4" xfId="2707" xr:uid="{00000000-0005-0000-0000-0000AE0A0000}"/>
    <cellStyle name="Normal 3 5 5" xfId="2708" xr:uid="{00000000-0005-0000-0000-0000AF0A0000}"/>
    <cellStyle name="Normal 3 5 6" xfId="2709" xr:uid="{00000000-0005-0000-0000-0000B00A0000}"/>
    <cellStyle name="Normal 3 50" xfId="2710" xr:uid="{00000000-0005-0000-0000-0000B10A0000}"/>
    <cellStyle name="Normal 3 50 2" xfId="2711" xr:uid="{00000000-0005-0000-0000-0000B20A0000}"/>
    <cellStyle name="Normal 3 50 2 2" xfId="2712" xr:uid="{00000000-0005-0000-0000-0000B30A0000}"/>
    <cellStyle name="Normal 3 50 3" xfId="2713" xr:uid="{00000000-0005-0000-0000-0000B40A0000}"/>
    <cellStyle name="Normal 3 51" xfId="2714" xr:uid="{00000000-0005-0000-0000-0000B50A0000}"/>
    <cellStyle name="Normal 3 51 2" xfId="2715" xr:uid="{00000000-0005-0000-0000-0000B60A0000}"/>
    <cellStyle name="Normal 3 51 2 2" xfId="2716" xr:uid="{00000000-0005-0000-0000-0000B70A0000}"/>
    <cellStyle name="Normal 3 51 3" xfId="2717" xr:uid="{00000000-0005-0000-0000-0000B80A0000}"/>
    <cellStyle name="Normal 3 52" xfId="2718" xr:uid="{00000000-0005-0000-0000-0000B90A0000}"/>
    <cellStyle name="Normal 3 52 2" xfId="2719" xr:uid="{00000000-0005-0000-0000-0000BA0A0000}"/>
    <cellStyle name="Normal 3 52 2 2" xfId="2720" xr:uid="{00000000-0005-0000-0000-0000BB0A0000}"/>
    <cellStyle name="Normal 3 52 3" xfId="2721" xr:uid="{00000000-0005-0000-0000-0000BC0A0000}"/>
    <cellStyle name="Normal 3 53" xfId="2722" xr:uid="{00000000-0005-0000-0000-0000BD0A0000}"/>
    <cellStyle name="Normal 3 53 2" xfId="2723" xr:uid="{00000000-0005-0000-0000-0000BE0A0000}"/>
    <cellStyle name="Normal 3 53 2 2" xfId="2724" xr:uid="{00000000-0005-0000-0000-0000BF0A0000}"/>
    <cellStyle name="Normal 3 53 3" xfId="2725" xr:uid="{00000000-0005-0000-0000-0000C00A0000}"/>
    <cellStyle name="Normal 3 54" xfId="2726" xr:uid="{00000000-0005-0000-0000-0000C10A0000}"/>
    <cellStyle name="Normal 3 54 2" xfId="2727" xr:uid="{00000000-0005-0000-0000-0000C20A0000}"/>
    <cellStyle name="Normal 3 54 2 2" xfId="2728" xr:uid="{00000000-0005-0000-0000-0000C30A0000}"/>
    <cellStyle name="Normal 3 54 3" xfId="2729" xr:uid="{00000000-0005-0000-0000-0000C40A0000}"/>
    <cellStyle name="Normal 3 55" xfId="2730" xr:uid="{00000000-0005-0000-0000-0000C50A0000}"/>
    <cellStyle name="Normal 3 55 2" xfId="2731" xr:uid="{00000000-0005-0000-0000-0000C60A0000}"/>
    <cellStyle name="Normal 3 55 3" xfId="2732" xr:uid="{00000000-0005-0000-0000-0000C70A0000}"/>
    <cellStyle name="Normal 3 56" xfId="2733" xr:uid="{00000000-0005-0000-0000-0000C80A0000}"/>
    <cellStyle name="Normal 3 56 2" xfId="2734" xr:uid="{00000000-0005-0000-0000-0000C90A0000}"/>
    <cellStyle name="Normal 3 56 3" xfId="2735" xr:uid="{00000000-0005-0000-0000-0000CA0A0000}"/>
    <cellStyle name="Normal 3 57" xfId="2736" xr:uid="{00000000-0005-0000-0000-0000CB0A0000}"/>
    <cellStyle name="Normal 3 57 2" xfId="2737" xr:uid="{00000000-0005-0000-0000-0000CC0A0000}"/>
    <cellStyle name="Normal 3 57 3" xfId="2738" xr:uid="{00000000-0005-0000-0000-0000CD0A0000}"/>
    <cellStyle name="Normal 3 58" xfId="2739" xr:uid="{00000000-0005-0000-0000-0000CE0A0000}"/>
    <cellStyle name="Normal 3 58 2" xfId="2740" xr:uid="{00000000-0005-0000-0000-0000CF0A0000}"/>
    <cellStyle name="Normal 3 58 3" xfId="2741" xr:uid="{00000000-0005-0000-0000-0000D00A0000}"/>
    <cellStyle name="Normal 3 59" xfId="2742" xr:uid="{00000000-0005-0000-0000-0000D10A0000}"/>
    <cellStyle name="Normal 3 59 2" xfId="2743" xr:uid="{00000000-0005-0000-0000-0000D20A0000}"/>
    <cellStyle name="Normal 3 59 3" xfId="2744" xr:uid="{00000000-0005-0000-0000-0000D30A0000}"/>
    <cellStyle name="Normal 3 6" xfId="2745" xr:uid="{00000000-0005-0000-0000-0000D40A0000}"/>
    <cellStyle name="Normal 3 6 2" xfId="2746" xr:uid="{00000000-0005-0000-0000-0000D50A0000}"/>
    <cellStyle name="Normal 3 6 2 2" xfId="2747" xr:uid="{00000000-0005-0000-0000-0000D60A0000}"/>
    <cellStyle name="Normal 3 6 3" xfId="2748" xr:uid="{00000000-0005-0000-0000-0000D70A0000}"/>
    <cellStyle name="Normal 3 6 4" xfId="2749" xr:uid="{00000000-0005-0000-0000-0000D80A0000}"/>
    <cellStyle name="Normal 3 6 5" xfId="2750" xr:uid="{00000000-0005-0000-0000-0000D90A0000}"/>
    <cellStyle name="Normal 3 6 6" xfId="2751" xr:uid="{00000000-0005-0000-0000-0000DA0A0000}"/>
    <cellStyle name="Normal 3 60" xfId="2752" xr:uid="{00000000-0005-0000-0000-0000DB0A0000}"/>
    <cellStyle name="Normal 3 60 2" xfId="2753" xr:uid="{00000000-0005-0000-0000-0000DC0A0000}"/>
    <cellStyle name="Normal 3 60 3" xfId="2754" xr:uid="{00000000-0005-0000-0000-0000DD0A0000}"/>
    <cellStyle name="Normal 3 61" xfId="2755" xr:uid="{00000000-0005-0000-0000-0000DE0A0000}"/>
    <cellStyle name="Normal 3 61 2" xfId="2756" xr:uid="{00000000-0005-0000-0000-0000DF0A0000}"/>
    <cellStyle name="Normal 3 61 3" xfId="2757" xr:uid="{00000000-0005-0000-0000-0000E00A0000}"/>
    <cellStyle name="Normal 3 62" xfId="2758" xr:uid="{00000000-0005-0000-0000-0000E10A0000}"/>
    <cellStyle name="Normal 3 62 2" xfId="2759" xr:uid="{00000000-0005-0000-0000-0000E20A0000}"/>
    <cellStyle name="Normal 3 62 3" xfId="2760" xr:uid="{00000000-0005-0000-0000-0000E30A0000}"/>
    <cellStyle name="Normal 3 63" xfId="2761" xr:uid="{00000000-0005-0000-0000-0000E40A0000}"/>
    <cellStyle name="Normal 3 63 2" xfId="2762" xr:uid="{00000000-0005-0000-0000-0000E50A0000}"/>
    <cellStyle name="Normal 3 63 3" xfId="2763" xr:uid="{00000000-0005-0000-0000-0000E60A0000}"/>
    <cellStyle name="Normal 3 64" xfId="2764" xr:uid="{00000000-0005-0000-0000-0000E70A0000}"/>
    <cellStyle name="Normal 3 64 2" xfId="2765" xr:uid="{00000000-0005-0000-0000-0000E80A0000}"/>
    <cellStyle name="Normal 3 64 3" xfId="2766" xr:uid="{00000000-0005-0000-0000-0000E90A0000}"/>
    <cellStyle name="Normal 3 65" xfId="2767" xr:uid="{00000000-0005-0000-0000-0000EA0A0000}"/>
    <cellStyle name="Normal 3 65 2" xfId="2768" xr:uid="{00000000-0005-0000-0000-0000EB0A0000}"/>
    <cellStyle name="Normal 3 65 3" xfId="2769" xr:uid="{00000000-0005-0000-0000-0000EC0A0000}"/>
    <cellStyle name="Normal 3 66" xfId="2770" xr:uid="{00000000-0005-0000-0000-0000ED0A0000}"/>
    <cellStyle name="Normal 3 66 2" xfId="2771" xr:uid="{00000000-0005-0000-0000-0000EE0A0000}"/>
    <cellStyle name="Normal 3 66 3" xfId="2772" xr:uid="{00000000-0005-0000-0000-0000EF0A0000}"/>
    <cellStyle name="Normal 3 67" xfId="2773" xr:uid="{00000000-0005-0000-0000-0000F00A0000}"/>
    <cellStyle name="Normal 3 67 2" xfId="2774" xr:uid="{00000000-0005-0000-0000-0000F10A0000}"/>
    <cellStyle name="Normal 3 67 3" xfId="2775" xr:uid="{00000000-0005-0000-0000-0000F20A0000}"/>
    <cellStyle name="Normal 3 68" xfId="2776" xr:uid="{00000000-0005-0000-0000-0000F30A0000}"/>
    <cellStyle name="Normal 3 68 2" xfId="2777" xr:uid="{00000000-0005-0000-0000-0000F40A0000}"/>
    <cellStyle name="Normal 3 68 3" xfId="2778" xr:uid="{00000000-0005-0000-0000-0000F50A0000}"/>
    <cellStyle name="Normal 3 69" xfId="2779" xr:uid="{00000000-0005-0000-0000-0000F60A0000}"/>
    <cellStyle name="Normal 3 69 2" xfId="2780" xr:uid="{00000000-0005-0000-0000-0000F70A0000}"/>
    <cellStyle name="Normal 3 69 3" xfId="2781" xr:uid="{00000000-0005-0000-0000-0000F80A0000}"/>
    <cellStyle name="Normal 3 7" xfId="2782" xr:uid="{00000000-0005-0000-0000-0000F90A0000}"/>
    <cellStyle name="Normal 3 7 2" xfId="2783" xr:uid="{00000000-0005-0000-0000-0000FA0A0000}"/>
    <cellStyle name="Normal 3 7 2 2" xfId="2784" xr:uid="{00000000-0005-0000-0000-0000FB0A0000}"/>
    <cellStyle name="Normal 3 7 3" xfId="2785" xr:uid="{00000000-0005-0000-0000-0000FC0A0000}"/>
    <cellStyle name="Normal 3 70" xfId="2786" xr:uid="{00000000-0005-0000-0000-0000FD0A0000}"/>
    <cellStyle name="Normal 3 70 2" xfId="2787" xr:uid="{00000000-0005-0000-0000-0000FE0A0000}"/>
    <cellStyle name="Normal 3 70 3" xfId="2788" xr:uid="{00000000-0005-0000-0000-0000FF0A0000}"/>
    <cellStyle name="Normal 3 71" xfId="2789" xr:uid="{00000000-0005-0000-0000-0000000B0000}"/>
    <cellStyle name="Normal 3 71 2" xfId="2790" xr:uid="{00000000-0005-0000-0000-0000010B0000}"/>
    <cellStyle name="Normal 3 71 3" xfId="2791" xr:uid="{00000000-0005-0000-0000-0000020B0000}"/>
    <cellStyle name="Normal 3 72" xfId="2792" xr:uid="{00000000-0005-0000-0000-0000030B0000}"/>
    <cellStyle name="Normal 3 72 2" xfId="2793" xr:uid="{00000000-0005-0000-0000-0000040B0000}"/>
    <cellStyle name="Normal 3 72 3" xfId="2794" xr:uid="{00000000-0005-0000-0000-0000050B0000}"/>
    <cellStyle name="Normal 3 73" xfId="2795" xr:uid="{00000000-0005-0000-0000-0000060B0000}"/>
    <cellStyle name="Normal 3 73 2" xfId="2796" xr:uid="{00000000-0005-0000-0000-0000070B0000}"/>
    <cellStyle name="Normal 3 73 3" xfId="2797" xr:uid="{00000000-0005-0000-0000-0000080B0000}"/>
    <cellStyle name="Normal 3 74" xfId="2798" xr:uid="{00000000-0005-0000-0000-0000090B0000}"/>
    <cellStyle name="Normal 3 74 2" xfId="2799" xr:uid="{00000000-0005-0000-0000-00000A0B0000}"/>
    <cellStyle name="Normal 3 74 3" xfId="2800" xr:uid="{00000000-0005-0000-0000-00000B0B0000}"/>
    <cellStyle name="Normal 3 75" xfId="2801" xr:uid="{00000000-0005-0000-0000-00000C0B0000}"/>
    <cellStyle name="Normal 3 75 2" xfId="2802" xr:uid="{00000000-0005-0000-0000-00000D0B0000}"/>
    <cellStyle name="Normal 3 75 3" xfId="2803" xr:uid="{00000000-0005-0000-0000-00000E0B0000}"/>
    <cellStyle name="Normal 3 76" xfId="2804" xr:uid="{00000000-0005-0000-0000-00000F0B0000}"/>
    <cellStyle name="Normal 3 76 2" xfId="2805" xr:uid="{00000000-0005-0000-0000-0000100B0000}"/>
    <cellStyle name="Normal 3 76 3" xfId="2806" xr:uid="{00000000-0005-0000-0000-0000110B0000}"/>
    <cellStyle name="Normal 3 77" xfId="2807" xr:uid="{00000000-0005-0000-0000-0000120B0000}"/>
    <cellStyle name="Normal 3 77 2" xfId="2808" xr:uid="{00000000-0005-0000-0000-0000130B0000}"/>
    <cellStyle name="Normal 3 77 3" xfId="2809" xr:uid="{00000000-0005-0000-0000-0000140B0000}"/>
    <cellStyle name="Normal 3 78" xfId="2810" xr:uid="{00000000-0005-0000-0000-0000150B0000}"/>
    <cellStyle name="Normal 3 78 2" xfId="2811" xr:uid="{00000000-0005-0000-0000-0000160B0000}"/>
    <cellStyle name="Normal 3 78 3" xfId="2812" xr:uid="{00000000-0005-0000-0000-0000170B0000}"/>
    <cellStyle name="Normal 3 79" xfId="2813" xr:uid="{00000000-0005-0000-0000-0000180B0000}"/>
    <cellStyle name="Normal 3 79 2" xfId="2814" xr:uid="{00000000-0005-0000-0000-0000190B0000}"/>
    <cellStyle name="Normal 3 79 3" xfId="2815" xr:uid="{00000000-0005-0000-0000-00001A0B0000}"/>
    <cellStyle name="Normal 3 8" xfId="2816" xr:uid="{00000000-0005-0000-0000-00001B0B0000}"/>
    <cellStyle name="Normal 3 8 2" xfId="2817" xr:uid="{00000000-0005-0000-0000-00001C0B0000}"/>
    <cellStyle name="Normal 3 8 2 2" xfId="2818" xr:uid="{00000000-0005-0000-0000-00001D0B0000}"/>
    <cellStyle name="Normal 3 8 3" xfId="2819" xr:uid="{00000000-0005-0000-0000-00001E0B0000}"/>
    <cellStyle name="Normal 3 80" xfId="2820" xr:uid="{00000000-0005-0000-0000-00001F0B0000}"/>
    <cellStyle name="Normal 3 80 2" xfId="2821" xr:uid="{00000000-0005-0000-0000-0000200B0000}"/>
    <cellStyle name="Normal 3 80 3" xfId="2822" xr:uid="{00000000-0005-0000-0000-0000210B0000}"/>
    <cellStyle name="Normal 3 81" xfId="2823" xr:uid="{00000000-0005-0000-0000-0000220B0000}"/>
    <cellStyle name="Normal 3 81 2" xfId="2824" xr:uid="{00000000-0005-0000-0000-0000230B0000}"/>
    <cellStyle name="Normal 3 81 3" xfId="2825" xr:uid="{00000000-0005-0000-0000-0000240B0000}"/>
    <cellStyle name="Normal 3 82" xfId="2826" xr:uid="{00000000-0005-0000-0000-0000250B0000}"/>
    <cellStyle name="Normal 3 82 2" xfId="2827" xr:uid="{00000000-0005-0000-0000-0000260B0000}"/>
    <cellStyle name="Normal 3 82 3" xfId="2828" xr:uid="{00000000-0005-0000-0000-0000270B0000}"/>
    <cellStyle name="Normal 3 83" xfId="2829" xr:uid="{00000000-0005-0000-0000-0000280B0000}"/>
    <cellStyle name="Normal 3 83 2" xfId="2830" xr:uid="{00000000-0005-0000-0000-0000290B0000}"/>
    <cellStyle name="Normal 3 83 3" xfId="2831" xr:uid="{00000000-0005-0000-0000-00002A0B0000}"/>
    <cellStyle name="Normal 3 84" xfId="2832" xr:uid="{00000000-0005-0000-0000-00002B0B0000}"/>
    <cellStyle name="Normal 3 84 2" xfId="2833" xr:uid="{00000000-0005-0000-0000-00002C0B0000}"/>
    <cellStyle name="Normal 3 84 3" xfId="2834" xr:uid="{00000000-0005-0000-0000-00002D0B0000}"/>
    <cellStyle name="Normal 3 85" xfId="2835" xr:uid="{00000000-0005-0000-0000-00002E0B0000}"/>
    <cellStyle name="Normal 3 85 2" xfId="2836" xr:uid="{00000000-0005-0000-0000-00002F0B0000}"/>
    <cellStyle name="Normal 3 85 3" xfId="2837" xr:uid="{00000000-0005-0000-0000-0000300B0000}"/>
    <cellStyle name="Normal 3 86" xfId="2838" xr:uid="{00000000-0005-0000-0000-0000310B0000}"/>
    <cellStyle name="Normal 3 86 2" xfId="2839" xr:uid="{00000000-0005-0000-0000-0000320B0000}"/>
    <cellStyle name="Normal 3 86 3" xfId="2840" xr:uid="{00000000-0005-0000-0000-0000330B0000}"/>
    <cellStyle name="Normal 3 87" xfId="2841" xr:uid="{00000000-0005-0000-0000-0000340B0000}"/>
    <cellStyle name="Normal 3 87 2" xfId="2842" xr:uid="{00000000-0005-0000-0000-0000350B0000}"/>
    <cellStyle name="Normal 3 87 3" xfId="2843" xr:uid="{00000000-0005-0000-0000-0000360B0000}"/>
    <cellStyle name="Normal 3 88" xfId="2844" xr:uid="{00000000-0005-0000-0000-0000370B0000}"/>
    <cellStyle name="Normal 3 88 2" xfId="2845" xr:uid="{00000000-0005-0000-0000-0000380B0000}"/>
    <cellStyle name="Normal 3 88 3" xfId="2846" xr:uid="{00000000-0005-0000-0000-0000390B0000}"/>
    <cellStyle name="Normal 3 89" xfId="2847" xr:uid="{00000000-0005-0000-0000-00003A0B0000}"/>
    <cellStyle name="Normal 3 9" xfId="2848" xr:uid="{00000000-0005-0000-0000-00003B0B0000}"/>
    <cellStyle name="Normal 3 9 2" xfId="2849" xr:uid="{00000000-0005-0000-0000-00003C0B0000}"/>
    <cellStyle name="Normal 3 9 2 2" xfId="2850" xr:uid="{00000000-0005-0000-0000-00003D0B0000}"/>
    <cellStyle name="Normal 3 9 3" xfId="2851" xr:uid="{00000000-0005-0000-0000-00003E0B0000}"/>
    <cellStyle name="Normal 3 90" xfId="2852" xr:uid="{00000000-0005-0000-0000-00003F0B0000}"/>
    <cellStyle name="Normal 3 91" xfId="2853" xr:uid="{00000000-0005-0000-0000-0000400B0000}"/>
    <cellStyle name="Normal 3 92" xfId="2854" xr:uid="{00000000-0005-0000-0000-0000410B0000}"/>
    <cellStyle name="Normal 3 93" xfId="2855" xr:uid="{00000000-0005-0000-0000-0000420B0000}"/>
    <cellStyle name="Normal 3 94" xfId="2856" xr:uid="{00000000-0005-0000-0000-0000430B0000}"/>
    <cellStyle name="Normal 3 95" xfId="2857" xr:uid="{00000000-0005-0000-0000-0000440B0000}"/>
    <cellStyle name="Normal 3 96" xfId="2858" xr:uid="{00000000-0005-0000-0000-0000450B0000}"/>
    <cellStyle name="Normal 3 97" xfId="2859" xr:uid="{00000000-0005-0000-0000-0000460B0000}"/>
    <cellStyle name="Normal 3 98" xfId="2860" xr:uid="{00000000-0005-0000-0000-0000470B0000}"/>
    <cellStyle name="Normal 3 99" xfId="2861" xr:uid="{00000000-0005-0000-0000-0000480B0000}"/>
    <cellStyle name="Normal 30" xfId="2862" xr:uid="{00000000-0005-0000-0000-0000490B0000}"/>
    <cellStyle name="Normal 30 2" xfId="2863" xr:uid="{00000000-0005-0000-0000-00004A0B0000}"/>
    <cellStyle name="Normal 30 3" xfId="2864" xr:uid="{00000000-0005-0000-0000-00004B0B0000}"/>
    <cellStyle name="Normal 30 4" xfId="2865" xr:uid="{00000000-0005-0000-0000-00004C0B0000}"/>
    <cellStyle name="Normal 31" xfId="2866" xr:uid="{00000000-0005-0000-0000-00004D0B0000}"/>
    <cellStyle name="Normal 31 2" xfId="2867" xr:uid="{00000000-0005-0000-0000-00004E0B0000}"/>
    <cellStyle name="Normal 31 3" xfId="2868" xr:uid="{00000000-0005-0000-0000-00004F0B0000}"/>
    <cellStyle name="Normal 32" xfId="2869" xr:uid="{00000000-0005-0000-0000-0000500B0000}"/>
    <cellStyle name="Normal 32 2" xfId="2870" xr:uid="{00000000-0005-0000-0000-0000510B0000}"/>
    <cellStyle name="Normal 33" xfId="2871" xr:uid="{00000000-0005-0000-0000-0000520B0000}"/>
    <cellStyle name="Normal 33 2" xfId="2872" xr:uid="{00000000-0005-0000-0000-0000530B0000}"/>
    <cellStyle name="Normal 34" xfId="2873" xr:uid="{00000000-0005-0000-0000-0000540B0000}"/>
    <cellStyle name="Normal 34 2" xfId="2874" xr:uid="{00000000-0005-0000-0000-0000550B0000}"/>
    <cellStyle name="Normal 35" xfId="2875" xr:uid="{00000000-0005-0000-0000-0000560B0000}"/>
    <cellStyle name="Normal 35 2" xfId="2876" xr:uid="{00000000-0005-0000-0000-0000570B0000}"/>
    <cellStyle name="Normal 35 3" xfId="2877" xr:uid="{00000000-0005-0000-0000-0000580B0000}"/>
    <cellStyle name="Normal 35 3 2" xfId="2878" xr:uid="{00000000-0005-0000-0000-0000590B0000}"/>
    <cellStyle name="Normal 36" xfId="2879" xr:uid="{00000000-0005-0000-0000-00005A0B0000}"/>
    <cellStyle name="Normal 36 2" xfId="2880" xr:uid="{00000000-0005-0000-0000-00005B0B0000}"/>
    <cellStyle name="Normal 36 2 2" xfId="2881" xr:uid="{00000000-0005-0000-0000-00005C0B0000}"/>
    <cellStyle name="Normal 36 3" xfId="2882" xr:uid="{00000000-0005-0000-0000-00005D0B0000}"/>
    <cellStyle name="Normal 37" xfId="2883" xr:uid="{00000000-0005-0000-0000-00005E0B0000}"/>
    <cellStyle name="Normal 37 2" xfId="2884" xr:uid="{00000000-0005-0000-0000-00005F0B0000}"/>
    <cellStyle name="Normal 37 2 2" xfId="2885" xr:uid="{00000000-0005-0000-0000-0000600B0000}"/>
    <cellStyle name="Normal 37 3" xfId="2886" xr:uid="{00000000-0005-0000-0000-0000610B0000}"/>
    <cellStyle name="Normal 38" xfId="2887" xr:uid="{00000000-0005-0000-0000-0000620B0000}"/>
    <cellStyle name="Normal 38 2" xfId="2888" xr:uid="{00000000-0005-0000-0000-0000630B0000}"/>
    <cellStyle name="Normal 38 2 2" xfId="2889" xr:uid="{00000000-0005-0000-0000-0000640B0000}"/>
    <cellStyle name="Normal 38 2 3" xfId="2890" xr:uid="{00000000-0005-0000-0000-0000650B0000}"/>
    <cellStyle name="Normal 38 3" xfId="2891" xr:uid="{00000000-0005-0000-0000-0000660B0000}"/>
    <cellStyle name="Normal 38 4" xfId="2892" xr:uid="{00000000-0005-0000-0000-0000670B0000}"/>
    <cellStyle name="Normal 38 5" xfId="2893" xr:uid="{00000000-0005-0000-0000-0000680B0000}"/>
    <cellStyle name="Normal 38 6" xfId="2894" xr:uid="{00000000-0005-0000-0000-0000690B0000}"/>
    <cellStyle name="Normal 38 7" xfId="2895" xr:uid="{00000000-0005-0000-0000-00006A0B0000}"/>
    <cellStyle name="Normal 39" xfId="2896" xr:uid="{00000000-0005-0000-0000-00006B0B0000}"/>
    <cellStyle name="Normal 39 2" xfId="2897" xr:uid="{00000000-0005-0000-0000-00006C0B0000}"/>
    <cellStyle name="Normal 39 3" xfId="2898" xr:uid="{00000000-0005-0000-0000-00006D0B0000}"/>
    <cellStyle name="Normal 39 4" xfId="2899" xr:uid="{00000000-0005-0000-0000-00006E0B0000}"/>
    <cellStyle name="Normal 39 5" xfId="2900" xr:uid="{00000000-0005-0000-0000-00006F0B0000}"/>
    <cellStyle name="Normal 39 6" xfId="2901" xr:uid="{00000000-0005-0000-0000-0000700B0000}"/>
    <cellStyle name="Normal 39 7" xfId="2902" xr:uid="{00000000-0005-0000-0000-0000710B0000}"/>
    <cellStyle name="Normal 4" xfId="2903" xr:uid="{00000000-0005-0000-0000-0000720B0000}"/>
    <cellStyle name="Normal 4 10" xfId="2904" xr:uid="{00000000-0005-0000-0000-0000730B0000}"/>
    <cellStyle name="Normal 4 10 2" xfId="2905" xr:uid="{00000000-0005-0000-0000-0000740B0000}"/>
    <cellStyle name="Normal 4 10 3" xfId="2906" xr:uid="{00000000-0005-0000-0000-0000750B0000}"/>
    <cellStyle name="Normal 4 100" xfId="2907" xr:uid="{00000000-0005-0000-0000-0000760B0000}"/>
    <cellStyle name="Normal 4 101" xfId="2908" xr:uid="{00000000-0005-0000-0000-0000770B0000}"/>
    <cellStyle name="Normal 4 102" xfId="2909" xr:uid="{00000000-0005-0000-0000-0000780B0000}"/>
    <cellStyle name="Normal 4 103" xfId="2910" xr:uid="{00000000-0005-0000-0000-0000790B0000}"/>
    <cellStyle name="Normal 4 104" xfId="2911" xr:uid="{00000000-0005-0000-0000-00007A0B0000}"/>
    <cellStyle name="Normal 4 105" xfId="2912" xr:uid="{00000000-0005-0000-0000-00007B0B0000}"/>
    <cellStyle name="Normal 4 106" xfId="2913" xr:uid="{00000000-0005-0000-0000-00007C0B0000}"/>
    <cellStyle name="Normal 4 107" xfId="2914" xr:uid="{00000000-0005-0000-0000-00007D0B0000}"/>
    <cellStyle name="Normal 4 108" xfId="2915" xr:uid="{00000000-0005-0000-0000-00007E0B0000}"/>
    <cellStyle name="Normal 4 109" xfId="2916" xr:uid="{00000000-0005-0000-0000-00007F0B0000}"/>
    <cellStyle name="Normal 4 11" xfId="2917" xr:uid="{00000000-0005-0000-0000-0000800B0000}"/>
    <cellStyle name="Normal 4 11 2" xfId="2918" xr:uid="{00000000-0005-0000-0000-0000810B0000}"/>
    <cellStyle name="Normal 4 11 3" xfId="2919" xr:uid="{00000000-0005-0000-0000-0000820B0000}"/>
    <cellStyle name="Normal 4 110" xfId="2920" xr:uid="{00000000-0005-0000-0000-0000830B0000}"/>
    <cellStyle name="Normal 4 111" xfId="2921" xr:uid="{00000000-0005-0000-0000-0000840B0000}"/>
    <cellStyle name="Normal 4 111 2" xfId="2922" xr:uid="{00000000-0005-0000-0000-0000850B0000}"/>
    <cellStyle name="Normal 4 112" xfId="4589" xr:uid="{00000000-0005-0000-0000-0000860B0000}"/>
    <cellStyle name="Normal 4 12" xfId="2923" xr:uid="{00000000-0005-0000-0000-0000870B0000}"/>
    <cellStyle name="Normal 4 12 2" xfId="2924" xr:uid="{00000000-0005-0000-0000-0000880B0000}"/>
    <cellStyle name="Normal 4 12 3" xfId="2925" xr:uid="{00000000-0005-0000-0000-0000890B0000}"/>
    <cellStyle name="Normal 4 13" xfId="2926" xr:uid="{00000000-0005-0000-0000-00008A0B0000}"/>
    <cellStyle name="Normal 4 13 2" xfId="2927" xr:uid="{00000000-0005-0000-0000-00008B0B0000}"/>
    <cellStyle name="Normal 4 13 3" xfId="2928" xr:uid="{00000000-0005-0000-0000-00008C0B0000}"/>
    <cellStyle name="Normal 4 14" xfId="2929" xr:uid="{00000000-0005-0000-0000-00008D0B0000}"/>
    <cellStyle name="Normal 4 14 2" xfId="2930" xr:uid="{00000000-0005-0000-0000-00008E0B0000}"/>
    <cellStyle name="Normal 4 14 3" xfId="2931" xr:uid="{00000000-0005-0000-0000-00008F0B0000}"/>
    <cellStyle name="Normal 4 15" xfId="2932" xr:uid="{00000000-0005-0000-0000-0000900B0000}"/>
    <cellStyle name="Normal 4 15 2" xfId="2933" xr:uid="{00000000-0005-0000-0000-0000910B0000}"/>
    <cellStyle name="Normal 4 15 3" xfId="2934" xr:uid="{00000000-0005-0000-0000-0000920B0000}"/>
    <cellStyle name="Normal 4 15 4" xfId="2935" xr:uid="{00000000-0005-0000-0000-0000930B0000}"/>
    <cellStyle name="Normal 4 15 5" xfId="2936" xr:uid="{00000000-0005-0000-0000-0000940B0000}"/>
    <cellStyle name="Normal 4 16" xfId="2937" xr:uid="{00000000-0005-0000-0000-0000950B0000}"/>
    <cellStyle name="Normal 4 16 2" xfId="2938" xr:uid="{00000000-0005-0000-0000-0000960B0000}"/>
    <cellStyle name="Normal 4 16 3" xfId="2939" xr:uid="{00000000-0005-0000-0000-0000970B0000}"/>
    <cellStyle name="Normal 4 17" xfId="2940" xr:uid="{00000000-0005-0000-0000-0000980B0000}"/>
    <cellStyle name="Normal 4 17 2" xfId="2941" xr:uid="{00000000-0005-0000-0000-0000990B0000}"/>
    <cellStyle name="Normal 4 17 3" xfId="2942" xr:uid="{00000000-0005-0000-0000-00009A0B0000}"/>
    <cellStyle name="Normal 4 18" xfId="2943" xr:uid="{00000000-0005-0000-0000-00009B0B0000}"/>
    <cellStyle name="Normal 4 18 2" xfId="2944" xr:uid="{00000000-0005-0000-0000-00009C0B0000}"/>
    <cellStyle name="Normal 4 18 3" xfId="2945" xr:uid="{00000000-0005-0000-0000-00009D0B0000}"/>
    <cellStyle name="Normal 4 19" xfId="2946" xr:uid="{00000000-0005-0000-0000-00009E0B0000}"/>
    <cellStyle name="Normal 4 19 2" xfId="2947" xr:uid="{00000000-0005-0000-0000-00009F0B0000}"/>
    <cellStyle name="Normal 4 19 3" xfId="2948" xr:uid="{00000000-0005-0000-0000-0000A00B0000}"/>
    <cellStyle name="Normal 4 2" xfId="2949" xr:uid="{00000000-0005-0000-0000-0000A10B0000}"/>
    <cellStyle name="Normal 4 2 2" xfId="2950" xr:uid="{00000000-0005-0000-0000-0000A20B0000}"/>
    <cellStyle name="Normal 4 2 2 2" xfId="2951" xr:uid="{00000000-0005-0000-0000-0000A30B0000}"/>
    <cellStyle name="Normal 4 2 3" xfId="2952" xr:uid="{00000000-0005-0000-0000-0000A40B0000}"/>
    <cellStyle name="Normal 4 2 3 2" xfId="2953" xr:uid="{00000000-0005-0000-0000-0000A50B0000}"/>
    <cellStyle name="Normal 4 2 4" xfId="2954" xr:uid="{00000000-0005-0000-0000-0000A60B0000}"/>
    <cellStyle name="Normal 4 2 5" xfId="2955" xr:uid="{00000000-0005-0000-0000-0000A70B0000}"/>
    <cellStyle name="Normal 4 2 6" xfId="2956" xr:uid="{00000000-0005-0000-0000-0000A80B0000}"/>
    <cellStyle name="Normal 4 2 7" xfId="2957" xr:uid="{00000000-0005-0000-0000-0000A90B0000}"/>
    <cellStyle name="Normal 4 20" xfId="2958" xr:uid="{00000000-0005-0000-0000-0000AA0B0000}"/>
    <cellStyle name="Normal 4 20 2" xfId="2959" xr:uid="{00000000-0005-0000-0000-0000AB0B0000}"/>
    <cellStyle name="Normal 4 20 3" xfId="2960" xr:uid="{00000000-0005-0000-0000-0000AC0B0000}"/>
    <cellStyle name="Normal 4 21" xfId="2961" xr:uid="{00000000-0005-0000-0000-0000AD0B0000}"/>
    <cellStyle name="Normal 4 21 2" xfId="2962" xr:uid="{00000000-0005-0000-0000-0000AE0B0000}"/>
    <cellStyle name="Normal 4 21 3" xfId="2963" xr:uid="{00000000-0005-0000-0000-0000AF0B0000}"/>
    <cellStyle name="Normal 4 22" xfId="2964" xr:uid="{00000000-0005-0000-0000-0000B00B0000}"/>
    <cellStyle name="Normal 4 22 2" xfId="2965" xr:uid="{00000000-0005-0000-0000-0000B10B0000}"/>
    <cellStyle name="Normal 4 22 3" xfId="2966" xr:uid="{00000000-0005-0000-0000-0000B20B0000}"/>
    <cellStyle name="Normal 4 23" xfId="2967" xr:uid="{00000000-0005-0000-0000-0000B30B0000}"/>
    <cellStyle name="Normal 4 23 2" xfId="2968" xr:uid="{00000000-0005-0000-0000-0000B40B0000}"/>
    <cellStyle name="Normal 4 23 3" xfId="2969" xr:uid="{00000000-0005-0000-0000-0000B50B0000}"/>
    <cellStyle name="Normal 4 24" xfId="2970" xr:uid="{00000000-0005-0000-0000-0000B60B0000}"/>
    <cellStyle name="Normal 4 24 2" xfId="2971" xr:uid="{00000000-0005-0000-0000-0000B70B0000}"/>
    <cellStyle name="Normal 4 24 3" xfId="2972" xr:uid="{00000000-0005-0000-0000-0000B80B0000}"/>
    <cellStyle name="Normal 4 25" xfId="2973" xr:uid="{00000000-0005-0000-0000-0000B90B0000}"/>
    <cellStyle name="Normal 4 25 2" xfId="2974" xr:uid="{00000000-0005-0000-0000-0000BA0B0000}"/>
    <cellStyle name="Normal 4 25 3" xfId="2975" xr:uid="{00000000-0005-0000-0000-0000BB0B0000}"/>
    <cellStyle name="Normal 4 26" xfId="2976" xr:uid="{00000000-0005-0000-0000-0000BC0B0000}"/>
    <cellStyle name="Normal 4 26 2" xfId="2977" xr:uid="{00000000-0005-0000-0000-0000BD0B0000}"/>
    <cellStyle name="Normal 4 26 3" xfId="2978" xr:uid="{00000000-0005-0000-0000-0000BE0B0000}"/>
    <cellStyle name="Normal 4 27" xfId="2979" xr:uid="{00000000-0005-0000-0000-0000BF0B0000}"/>
    <cellStyle name="Normal 4 27 2" xfId="2980" xr:uid="{00000000-0005-0000-0000-0000C00B0000}"/>
    <cellStyle name="Normal 4 27 3" xfId="2981" xr:uid="{00000000-0005-0000-0000-0000C10B0000}"/>
    <cellStyle name="Normal 4 28" xfId="2982" xr:uid="{00000000-0005-0000-0000-0000C20B0000}"/>
    <cellStyle name="Normal 4 28 2" xfId="2983" xr:uid="{00000000-0005-0000-0000-0000C30B0000}"/>
    <cellStyle name="Normal 4 28 3" xfId="2984" xr:uid="{00000000-0005-0000-0000-0000C40B0000}"/>
    <cellStyle name="Normal 4 29" xfId="2985" xr:uid="{00000000-0005-0000-0000-0000C50B0000}"/>
    <cellStyle name="Normal 4 29 2" xfId="2986" xr:uid="{00000000-0005-0000-0000-0000C60B0000}"/>
    <cellStyle name="Normal 4 29 3" xfId="2987" xr:uid="{00000000-0005-0000-0000-0000C70B0000}"/>
    <cellStyle name="Normal 4 3" xfId="2988" xr:uid="{00000000-0005-0000-0000-0000C80B0000}"/>
    <cellStyle name="Normal 4 3 2" xfId="2989" xr:uid="{00000000-0005-0000-0000-0000C90B0000}"/>
    <cellStyle name="Normal 4 3 3" xfId="2990" xr:uid="{00000000-0005-0000-0000-0000CA0B0000}"/>
    <cellStyle name="Normal 4 3 4" xfId="2991" xr:uid="{00000000-0005-0000-0000-0000CB0B0000}"/>
    <cellStyle name="Normal 4 3 5" xfId="2992" xr:uid="{00000000-0005-0000-0000-0000CC0B0000}"/>
    <cellStyle name="Normal 4 3 6" xfId="2993" xr:uid="{00000000-0005-0000-0000-0000CD0B0000}"/>
    <cellStyle name="Normal 4 3 7" xfId="2994" xr:uid="{00000000-0005-0000-0000-0000CE0B0000}"/>
    <cellStyle name="Normal 4 30" xfId="2995" xr:uid="{00000000-0005-0000-0000-0000CF0B0000}"/>
    <cellStyle name="Normal 4 30 2" xfId="2996" xr:uid="{00000000-0005-0000-0000-0000D00B0000}"/>
    <cellStyle name="Normal 4 30 3" xfId="2997" xr:uid="{00000000-0005-0000-0000-0000D10B0000}"/>
    <cellStyle name="Normal 4 31" xfId="2998" xr:uid="{00000000-0005-0000-0000-0000D20B0000}"/>
    <cellStyle name="Normal 4 31 2" xfId="2999" xr:uid="{00000000-0005-0000-0000-0000D30B0000}"/>
    <cellStyle name="Normal 4 31 3" xfId="3000" xr:uid="{00000000-0005-0000-0000-0000D40B0000}"/>
    <cellStyle name="Normal 4 32" xfId="3001" xr:uid="{00000000-0005-0000-0000-0000D50B0000}"/>
    <cellStyle name="Normal 4 32 2" xfId="3002" xr:uid="{00000000-0005-0000-0000-0000D60B0000}"/>
    <cellStyle name="Normal 4 32 3" xfId="3003" xr:uid="{00000000-0005-0000-0000-0000D70B0000}"/>
    <cellStyle name="Normal 4 33" xfId="3004" xr:uid="{00000000-0005-0000-0000-0000D80B0000}"/>
    <cellStyle name="Normal 4 33 2" xfId="3005" xr:uid="{00000000-0005-0000-0000-0000D90B0000}"/>
    <cellStyle name="Normal 4 33 3" xfId="3006" xr:uid="{00000000-0005-0000-0000-0000DA0B0000}"/>
    <cellStyle name="Normal 4 34" xfId="3007" xr:uid="{00000000-0005-0000-0000-0000DB0B0000}"/>
    <cellStyle name="Normal 4 34 2" xfId="3008" xr:uid="{00000000-0005-0000-0000-0000DC0B0000}"/>
    <cellStyle name="Normal 4 34 3" xfId="3009" xr:uid="{00000000-0005-0000-0000-0000DD0B0000}"/>
    <cellStyle name="Normal 4 35" xfId="3010" xr:uid="{00000000-0005-0000-0000-0000DE0B0000}"/>
    <cellStyle name="Normal 4 35 2" xfId="3011" xr:uid="{00000000-0005-0000-0000-0000DF0B0000}"/>
    <cellStyle name="Normal 4 35 3" xfId="3012" xr:uid="{00000000-0005-0000-0000-0000E00B0000}"/>
    <cellStyle name="Normal 4 36" xfId="3013" xr:uid="{00000000-0005-0000-0000-0000E10B0000}"/>
    <cellStyle name="Normal 4 36 2" xfId="3014" xr:uid="{00000000-0005-0000-0000-0000E20B0000}"/>
    <cellStyle name="Normal 4 36 3" xfId="3015" xr:uid="{00000000-0005-0000-0000-0000E30B0000}"/>
    <cellStyle name="Normal 4 37" xfId="3016" xr:uid="{00000000-0005-0000-0000-0000E40B0000}"/>
    <cellStyle name="Normal 4 37 2" xfId="3017" xr:uid="{00000000-0005-0000-0000-0000E50B0000}"/>
    <cellStyle name="Normal 4 37 3" xfId="3018" xr:uid="{00000000-0005-0000-0000-0000E60B0000}"/>
    <cellStyle name="Normal 4 38" xfId="3019" xr:uid="{00000000-0005-0000-0000-0000E70B0000}"/>
    <cellStyle name="Normal 4 38 2" xfId="3020" xr:uid="{00000000-0005-0000-0000-0000E80B0000}"/>
    <cellStyle name="Normal 4 38 3" xfId="3021" xr:uid="{00000000-0005-0000-0000-0000E90B0000}"/>
    <cellStyle name="Normal 4 39" xfId="3022" xr:uid="{00000000-0005-0000-0000-0000EA0B0000}"/>
    <cellStyle name="Normal 4 39 2" xfId="3023" xr:uid="{00000000-0005-0000-0000-0000EB0B0000}"/>
    <cellStyle name="Normal 4 39 3" xfId="3024" xr:uid="{00000000-0005-0000-0000-0000EC0B0000}"/>
    <cellStyle name="Normal 4 4" xfId="3025" xr:uid="{00000000-0005-0000-0000-0000ED0B0000}"/>
    <cellStyle name="Normal 4 4 2" xfId="3026" xr:uid="{00000000-0005-0000-0000-0000EE0B0000}"/>
    <cellStyle name="Normal 4 4 3" xfId="3027" xr:uid="{00000000-0005-0000-0000-0000EF0B0000}"/>
    <cellStyle name="Normal 4 4 4" xfId="3028" xr:uid="{00000000-0005-0000-0000-0000F00B0000}"/>
    <cellStyle name="Normal 4 4 5" xfId="3029" xr:uid="{00000000-0005-0000-0000-0000F10B0000}"/>
    <cellStyle name="Normal 4 4 6" xfId="3030" xr:uid="{00000000-0005-0000-0000-0000F20B0000}"/>
    <cellStyle name="Normal 4 4 7" xfId="3031" xr:uid="{00000000-0005-0000-0000-0000F30B0000}"/>
    <cellStyle name="Normal 4 40" xfId="3032" xr:uid="{00000000-0005-0000-0000-0000F40B0000}"/>
    <cellStyle name="Normal 4 40 2" xfId="3033" xr:uid="{00000000-0005-0000-0000-0000F50B0000}"/>
    <cellStyle name="Normal 4 40 3" xfId="3034" xr:uid="{00000000-0005-0000-0000-0000F60B0000}"/>
    <cellStyle name="Normal 4 41" xfId="3035" xr:uid="{00000000-0005-0000-0000-0000F70B0000}"/>
    <cellStyle name="Normal 4 41 2" xfId="3036" xr:uid="{00000000-0005-0000-0000-0000F80B0000}"/>
    <cellStyle name="Normal 4 41 3" xfId="3037" xr:uid="{00000000-0005-0000-0000-0000F90B0000}"/>
    <cellStyle name="Normal 4 42" xfId="3038" xr:uid="{00000000-0005-0000-0000-0000FA0B0000}"/>
    <cellStyle name="Normal 4 42 2" xfId="3039" xr:uid="{00000000-0005-0000-0000-0000FB0B0000}"/>
    <cellStyle name="Normal 4 42 3" xfId="3040" xr:uid="{00000000-0005-0000-0000-0000FC0B0000}"/>
    <cellStyle name="Normal 4 43" xfId="3041" xr:uid="{00000000-0005-0000-0000-0000FD0B0000}"/>
    <cellStyle name="Normal 4 43 2" xfId="3042" xr:uid="{00000000-0005-0000-0000-0000FE0B0000}"/>
    <cellStyle name="Normal 4 43 3" xfId="3043" xr:uid="{00000000-0005-0000-0000-0000FF0B0000}"/>
    <cellStyle name="Normal 4 44" xfId="3044" xr:uid="{00000000-0005-0000-0000-0000000C0000}"/>
    <cellStyle name="Normal 4 44 2" xfId="3045" xr:uid="{00000000-0005-0000-0000-0000010C0000}"/>
    <cellStyle name="Normal 4 44 3" xfId="3046" xr:uid="{00000000-0005-0000-0000-0000020C0000}"/>
    <cellStyle name="Normal 4 45" xfId="3047" xr:uid="{00000000-0005-0000-0000-0000030C0000}"/>
    <cellStyle name="Normal 4 45 2" xfId="3048" xr:uid="{00000000-0005-0000-0000-0000040C0000}"/>
    <cellStyle name="Normal 4 45 3" xfId="3049" xr:uid="{00000000-0005-0000-0000-0000050C0000}"/>
    <cellStyle name="Normal 4 46" xfId="3050" xr:uid="{00000000-0005-0000-0000-0000060C0000}"/>
    <cellStyle name="Normal 4 46 2" xfId="3051" xr:uid="{00000000-0005-0000-0000-0000070C0000}"/>
    <cellStyle name="Normal 4 46 3" xfId="3052" xr:uid="{00000000-0005-0000-0000-0000080C0000}"/>
    <cellStyle name="Normal 4 47" xfId="3053" xr:uid="{00000000-0005-0000-0000-0000090C0000}"/>
    <cellStyle name="Normal 4 47 2" xfId="3054" xr:uid="{00000000-0005-0000-0000-00000A0C0000}"/>
    <cellStyle name="Normal 4 47 3" xfId="3055" xr:uid="{00000000-0005-0000-0000-00000B0C0000}"/>
    <cellStyle name="Normal 4 48" xfId="3056" xr:uid="{00000000-0005-0000-0000-00000C0C0000}"/>
    <cellStyle name="Normal 4 48 2" xfId="3057" xr:uid="{00000000-0005-0000-0000-00000D0C0000}"/>
    <cellStyle name="Normal 4 48 3" xfId="3058" xr:uid="{00000000-0005-0000-0000-00000E0C0000}"/>
    <cellStyle name="Normal 4 49" xfId="3059" xr:uid="{00000000-0005-0000-0000-00000F0C0000}"/>
    <cellStyle name="Normal 4 49 2" xfId="3060" xr:uid="{00000000-0005-0000-0000-0000100C0000}"/>
    <cellStyle name="Normal 4 49 3" xfId="3061" xr:uid="{00000000-0005-0000-0000-0000110C0000}"/>
    <cellStyle name="Normal 4 5" xfId="3062" xr:uid="{00000000-0005-0000-0000-0000120C0000}"/>
    <cellStyle name="Normal 4 5 2" xfId="3063" xr:uid="{00000000-0005-0000-0000-0000130C0000}"/>
    <cellStyle name="Normal 4 5 3" xfId="3064" xr:uid="{00000000-0005-0000-0000-0000140C0000}"/>
    <cellStyle name="Normal 4 5 4" xfId="3065" xr:uid="{00000000-0005-0000-0000-0000150C0000}"/>
    <cellStyle name="Normal 4 5 5" xfId="3066" xr:uid="{00000000-0005-0000-0000-0000160C0000}"/>
    <cellStyle name="Normal 4 5 6" xfId="3067" xr:uid="{00000000-0005-0000-0000-0000170C0000}"/>
    <cellStyle name="Normal 4 50" xfId="3068" xr:uid="{00000000-0005-0000-0000-0000180C0000}"/>
    <cellStyle name="Normal 4 50 2" xfId="3069" xr:uid="{00000000-0005-0000-0000-0000190C0000}"/>
    <cellStyle name="Normal 4 50 3" xfId="3070" xr:uid="{00000000-0005-0000-0000-00001A0C0000}"/>
    <cellStyle name="Normal 4 51" xfId="3071" xr:uid="{00000000-0005-0000-0000-00001B0C0000}"/>
    <cellStyle name="Normal 4 51 2" xfId="3072" xr:uid="{00000000-0005-0000-0000-00001C0C0000}"/>
    <cellStyle name="Normal 4 51 3" xfId="3073" xr:uid="{00000000-0005-0000-0000-00001D0C0000}"/>
    <cellStyle name="Normal 4 52" xfId="3074" xr:uid="{00000000-0005-0000-0000-00001E0C0000}"/>
    <cellStyle name="Normal 4 52 2" xfId="3075" xr:uid="{00000000-0005-0000-0000-00001F0C0000}"/>
    <cellStyle name="Normal 4 52 3" xfId="3076" xr:uid="{00000000-0005-0000-0000-0000200C0000}"/>
    <cellStyle name="Normal 4 53" xfId="3077" xr:uid="{00000000-0005-0000-0000-0000210C0000}"/>
    <cellStyle name="Normal 4 53 2" xfId="3078" xr:uid="{00000000-0005-0000-0000-0000220C0000}"/>
    <cellStyle name="Normal 4 53 3" xfId="3079" xr:uid="{00000000-0005-0000-0000-0000230C0000}"/>
    <cellStyle name="Normal 4 54" xfId="3080" xr:uid="{00000000-0005-0000-0000-0000240C0000}"/>
    <cellStyle name="Normal 4 54 2" xfId="3081" xr:uid="{00000000-0005-0000-0000-0000250C0000}"/>
    <cellStyle name="Normal 4 54 3" xfId="3082" xr:uid="{00000000-0005-0000-0000-0000260C0000}"/>
    <cellStyle name="Normal 4 55" xfId="3083" xr:uid="{00000000-0005-0000-0000-0000270C0000}"/>
    <cellStyle name="Normal 4 55 2" xfId="3084" xr:uid="{00000000-0005-0000-0000-0000280C0000}"/>
    <cellStyle name="Normal 4 55 3" xfId="3085" xr:uid="{00000000-0005-0000-0000-0000290C0000}"/>
    <cellStyle name="Normal 4 56" xfId="3086" xr:uid="{00000000-0005-0000-0000-00002A0C0000}"/>
    <cellStyle name="Normal 4 56 2" xfId="3087" xr:uid="{00000000-0005-0000-0000-00002B0C0000}"/>
    <cellStyle name="Normal 4 56 3" xfId="3088" xr:uid="{00000000-0005-0000-0000-00002C0C0000}"/>
    <cellStyle name="Normal 4 57" xfId="3089" xr:uid="{00000000-0005-0000-0000-00002D0C0000}"/>
    <cellStyle name="Normal 4 57 2" xfId="3090" xr:uid="{00000000-0005-0000-0000-00002E0C0000}"/>
    <cellStyle name="Normal 4 57 3" xfId="3091" xr:uid="{00000000-0005-0000-0000-00002F0C0000}"/>
    <cellStyle name="Normal 4 58" xfId="3092" xr:uid="{00000000-0005-0000-0000-0000300C0000}"/>
    <cellStyle name="Normal 4 58 2" xfId="3093" xr:uid="{00000000-0005-0000-0000-0000310C0000}"/>
    <cellStyle name="Normal 4 58 3" xfId="3094" xr:uid="{00000000-0005-0000-0000-0000320C0000}"/>
    <cellStyle name="Normal 4 59" xfId="3095" xr:uid="{00000000-0005-0000-0000-0000330C0000}"/>
    <cellStyle name="Normal 4 59 2" xfId="3096" xr:uid="{00000000-0005-0000-0000-0000340C0000}"/>
    <cellStyle name="Normal 4 59 3" xfId="3097" xr:uid="{00000000-0005-0000-0000-0000350C0000}"/>
    <cellStyle name="Normal 4 6" xfId="3098" xr:uid="{00000000-0005-0000-0000-0000360C0000}"/>
    <cellStyle name="Normal 4 6 2" xfId="3099" xr:uid="{00000000-0005-0000-0000-0000370C0000}"/>
    <cellStyle name="Normal 4 6 3" xfId="3100" xr:uid="{00000000-0005-0000-0000-0000380C0000}"/>
    <cellStyle name="Normal 4 6 4" xfId="3101" xr:uid="{00000000-0005-0000-0000-0000390C0000}"/>
    <cellStyle name="Normal 4 6 5" xfId="3102" xr:uid="{00000000-0005-0000-0000-00003A0C0000}"/>
    <cellStyle name="Normal 4 6 6" xfId="3103" xr:uid="{00000000-0005-0000-0000-00003B0C0000}"/>
    <cellStyle name="Normal 4 60" xfId="3104" xr:uid="{00000000-0005-0000-0000-00003C0C0000}"/>
    <cellStyle name="Normal 4 60 2" xfId="3105" xr:uid="{00000000-0005-0000-0000-00003D0C0000}"/>
    <cellStyle name="Normal 4 60 3" xfId="3106" xr:uid="{00000000-0005-0000-0000-00003E0C0000}"/>
    <cellStyle name="Normal 4 61" xfId="3107" xr:uid="{00000000-0005-0000-0000-00003F0C0000}"/>
    <cellStyle name="Normal 4 61 2" xfId="3108" xr:uid="{00000000-0005-0000-0000-0000400C0000}"/>
    <cellStyle name="Normal 4 61 3" xfId="3109" xr:uid="{00000000-0005-0000-0000-0000410C0000}"/>
    <cellStyle name="Normal 4 62" xfId="3110" xr:uid="{00000000-0005-0000-0000-0000420C0000}"/>
    <cellStyle name="Normal 4 62 2" xfId="3111" xr:uid="{00000000-0005-0000-0000-0000430C0000}"/>
    <cellStyle name="Normal 4 62 3" xfId="3112" xr:uid="{00000000-0005-0000-0000-0000440C0000}"/>
    <cellStyle name="Normal 4 63" xfId="3113" xr:uid="{00000000-0005-0000-0000-0000450C0000}"/>
    <cellStyle name="Normal 4 63 2" xfId="3114" xr:uid="{00000000-0005-0000-0000-0000460C0000}"/>
    <cellStyle name="Normal 4 63 3" xfId="3115" xr:uid="{00000000-0005-0000-0000-0000470C0000}"/>
    <cellStyle name="Normal 4 64" xfId="3116" xr:uid="{00000000-0005-0000-0000-0000480C0000}"/>
    <cellStyle name="Normal 4 64 2" xfId="3117" xr:uid="{00000000-0005-0000-0000-0000490C0000}"/>
    <cellStyle name="Normal 4 64 3" xfId="3118" xr:uid="{00000000-0005-0000-0000-00004A0C0000}"/>
    <cellStyle name="Normal 4 65" xfId="3119" xr:uid="{00000000-0005-0000-0000-00004B0C0000}"/>
    <cellStyle name="Normal 4 66" xfId="3120" xr:uid="{00000000-0005-0000-0000-00004C0C0000}"/>
    <cellStyle name="Normal 4 67" xfId="3121" xr:uid="{00000000-0005-0000-0000-00004D0C0000}"/>
    <cellStyle name="Normal 4 68" xfId="3122" xr:uid="{00000000-0005-0000-0000-00004E0C0000}"/>
    <cellStyle name="Normal 4 69" xfId="3123" xr:uid="{00000000-0005-0000-0000-00004F0C0000}"/>
    <cellStyle name="Normal 4 7" xfId="3124" xr:uid="{00000000-0005-0000-0000-0000500C0000}"/>
    <cellStyle name="Normal 4 7 2" xfId="3125" xr:uid="{00000000-0005-0000-0000-0000510C0000}"/>
    <cellStyle name="Normal 4 7 3" xfId="3126" xr:uid="{00000000-0005-0000-0000-0000520C0000}"/>
    <cellStyle name="Normal 4 7 4" xfId="3127" xr:uid="{00000000-0005-0000-0000-0000530C0000}"/>
    <cellStyle name="Normal 4 7 5" xfId="3128" xr:uid="{00000000-0005-0000-0000-0000540C0000}"/>
    <cellStyle name="Normal 4 7 6" xfId="3129" xr:uid="{00000000-0005-0000-0000-0000550C0000}"/>
    <cellStyle name="Normal 4 70" xfId="3130" xr:uid="{00000000-0005-0000-0000-0000560C0000}"/>
    <cellStyle name="Normal 4 71" xfId="3131" xr:uid="{00000000-0005-0000-0000-0000570C0000}"/>
    <cellStyle name="Normal 4 72" xfId="3132" xr:uid="{00000000-0005-0000-0000-0000580C0000}"/>
    <cellStyle name="Normal 4 73" xfId="3133" xr:uid="{00000000-0005-0000-0000-0000590C0000}"/>
    <cellStyle name="Normal 4 74" xfId="3134" xr:uid="{00000000-0005-0000-0000-00005A0C0000}"/>
    <cellStyle name="Normal 4 75" xfId="3135" xr:uid="{00000000-0005-0000-0000-00005B0C0000}"/>
    <cellStyle name="Normal 4 76" xfId="3136" xr:uid="{00000000-0005-0000-0000-00005C0C0000}"/>
    <cellStyle name="Normal 4 77" xfId="3137" xr:uid="{00000000-0005-0000-0000-00005D0C0000}"/>
    <cellStyle name="Normal 4 78" xfId="3138" xr:uid="{00000000-0005-0000-0000-00005E0C0000}"/>
    <cellStyle name="Normal 4 79" xfId="3139" xr:uid="{00000000-0005-0000-0000-00005F0C0000}"/>
    <cellStyle name="Normal 4 8" xfId="3140" xr:uid="{00000000-0005-0000-0000-0000600C0000}"/>
    <cellStyle name="Normal 4 8 2" xfId="3141" xr:uid="{00000000-0005-0000-0000-0000610C0000}"/>
    <cellStyle name="Normal 4 8 3" xfId="3142" xr:uid="{00000000-0005-0000-0000-0000620C0000}"/>
    <cellStyle name="Normal 4 8 4" xfId="3143" xr:uid="{00000000-0005-0000-0000-0000630C0000}"/>
    <cellStyle name="Normal 4 8 5" xfId="3144" xr:uid="{00000000-0005-0000-0000-0000640C0000}"/>
    <cellStyle name="Normal 4 8 6" xfId="3145" xr:uid="{00000000-0005-0000-0000-0000650C0000}"/>
    <cellStyle name="Normal 4 80" xfId="3146" xr:uid="{00000000-0005-0000-0000-0000660C0000}"/>
    <cellStyle name="Normal 4 81" xfId="3147" xr:uid="{00000000-0005-0000-0000-0000670C0000}"/>
    <cellStyle name="Normal 4 82" xfId="3148" xr:uid="{00000000-0005-0000-0000-0000680C0000}"/>
    <cellStyle name="Normal 4 83" xfId="3149" xr:uid="{00000000-0005-0000-0000-0000690C0000}"/>
    <cellStyle name="Normal 4 84" xfId="3150" xr:uid="{00000000-0005-0000-0000-00006A0C0000}"/>
    <cellStyle name="Normal 4 85" xfId="3151" xr:uid="{00000000-0005-0000-0000-00006B0C0000}"/>
    <cellStyle name="Normal 4 86" xfId="3152" xr:uid="{00000000-0005-0000-0000-00006C0C0000}"/>
    <cellStyle name="Normal 4 87" xfId="3153" xr:uid="{00000000-0005-0000-0000-00006D0C0000}"/>
    <cellStyle name="Normal 4 88" xfId="3154" xr:uid="{00000000-0005-0000-0000-00006E0C0000}"/>
    <cellStyle name="Normal 4 89" xfId="3155" xr:uid="{00000000-0005-0000-0000-00006F0C0000}"/>
    <cellStyle name="Normal 4 9" xfId="3156" xr:uid="{00000000-0005-0000-0000-0000700C0000}"/>
    <cellStyle name="Normal 4 9 2" xfId="3157" xr:uid="{00000000-0005-0000-0000-0000710C0000}"/>
    <cellStyle name="Normal 4 9 3" xfId="3158" xr:uid="{00000000-0005-0000-0000-0000720C0000}"/>
    <cellStyle name="Normal 4 90" xfId="3159" xr:uid="{00000000-0005-0000-0000-0000730C0000}"/>
    <cellStyle name="Normal 4 91" xfId="3160" xr:uid="{00000000-0005-0000-0000-0000740C0000}"/>
    <cellStyle name="Normal 4 92" xfId="3161" xr:uid="{00000000-0005-0000-0000-0000750C0000}"/>
    <cellStyle name="Normal 4 93" xfId="3162" xr:uid="{00000000-0005-0000-0000-0000760C0000}"/>
    <cellStyle name="Normal 4 94" xfId="3163" xr:uid="{00000000-0005-0000-0000-0000770C0000}"/>
    <cellStyle name="Normal 4 95" xfId="3164" xr:uid="{00000000-0005-0000-0000-0000780C0000}"/>
    <cellStyle name="Normal 4 96" xfId="3165" xr:uid="{00000000-0005-0000-0000-0000790C0000}"/>
    <cellStyle name="Normal 4 97" xfId="3166" xr:uid="{00000000-0005-0000-0000-00007A0C0000}"/>
    <cellStyle name="Normal 4 98" xfId="3167" xr:uid="{00000000-0005-0000-0000-00007B0C0000}"/>
    <cellStyle name="Normal 4 99" xfId="3168" xr:uid="{00000000-0005-0000-0000-00007C0C0000}"/>
    <cellStyle name="Normal 40" xfId="3169" xr:uid="{00000000-0005-0000-0000-00007D0C0000}"/>
    <cellStyle name="Normal 40 2" xfId="3170" xr:uid="{00000000-0005-0000-0000-00007E0C0000}"/>
    <cellStyle name="Normal 41" xfId="3171" xr:uid="{00000000-0005-0000-0000-00007F0C0000}"/>
    <cellStyle name="Normal 41 2" xfId="3172" xr:uid="{00000000-0005-0000-0000-0000800C0000}"/>
    <cellStyle name="Normal 41 3" xfId="3173" xr:uid="{00000000-0005-0000-0000-0000810C0000}"/>
    <cellStyle name="Normal 41 4" xfId="3174" xr:uid="{00000000-0005-0000-0000-0000820C0000}"/>
    <cellStyle name="Normal 41 5" xfId="3175" xr:uid="{00000000-0005-0000-0000-0000830C0000}"/>
    <cellStyle name="Normal 41 6" xfId="3176" xr:uid="{00000000-0005-0000-0000-0000840C0000}"/>
    <cellStyle name="Normal 41 7" xfId="3177" xr:uid="{00000000-0005-0000-0000-0000850C0000}"/>
    <cellStyle name="Normal 42" xfId="3178" xr:uid="{00000000-0005-0000-0000-0000860C0000}"/>
    <cellStyle name="Normal 42 2" xfId="3179" xr:uid="{00000000-0005-0000-0000-0000870C0000}"/>
    <cellStyle name="Normal 42 3" xfId="3180" xr:uid="{00000000-0005-0000-0000-0000880C0000}"/>
    <cellStyle name="Normal 42 4" xfId="3181" xr:uid="{00000000-0005-0000-0000-0000890C0000}"/>
    <cellStyle name="Normal 42 5" xfId="3182" xr:uid="{00000000-0005-0000-0000-00008A0C0000}"/>
    <cellStyle name="Normal 42 6" xfId="3183" xr:uid="{00000000-0005-0000-0000-00008B0C0000}"/>
    <cellStyle name="Normal 42 7" xfId="3184" xr:uid="{00000000-0005-0000-0000-00008C0C0000}"/>
    <cellStyle name="Normal 43" xfId="3185" xr:uid="{00000000-0005-0000-0000-00008D0C0000}"/>
    <cellStyle name="Normal 43 2" xfId="3186" xr:uid="{00000000-0005-0000-0000-00008E0C0000}"/>
    <cellStyle name="Normal 43 3" xfId="3187" xr:uid="{00000000-0005-0000-0000-00008F0C0000}"/>
    <cellStyle name="Normal 43 4" xfId="3188" xr:uid="{00000000-0005-0000-0000-0000900C0000}"/>
    <cellStyle name="Normal 43 5" xfId="3189" xr:uid="{00000000-0005-0000-0000-0000910C0000}"/>
    <cellStyle name="Normal 43 6" xfId="3190" xr:uid="{00000000-0005-0000-0000-0000920C0000}"/>
    <cellStyle name="Normal 43 7" xfId="3191" xr:uid="{00000000-0005-0000-0000-0000930C0000}"/>
    <cellStyle name="Normal 44" xfId="3192" xr:uid="{00000000-0005-0000-0000-0000940C0000}"/>
    <cellStyle name="Normal 44 2" xfId="3193" xr:uid="{00000000-0005-0000-0000-0000950C0000}"/>
    <cellStyle name="Normal 44 3" xfId="3194" xr:uid="{00000000-0005-0000-0000-0000960C0000}"/>
    <cellStyle name="Normal 44 4" xfId="3195" xr:uid="{00000000-0005-0000-0000-0000970C0000}"/>
    <cellStyle name="Normal 44 5" xfId="3196" xr:uid="{00000000-0005-0000-0000-0000980C0000}"/>
    <cellStyle name="Normal 44 6" xfId="3197" xr:uid="{00000000-0005-0000-0000-0000990C0000}"/>
    <cellStyle name="Normal 44 7" xfId="3198" xr:uid="{00000000-0005-0000-0000-00009A0C0000}"/>
    <cellStyle name="Normal 45" xfId="3199" xr:uid="{00000000-0005-0000-0000-00009B0C0000}"/>
    <cellStyle name="Normal 45 2" xfId="3200" xr:uid="{00000000-0005-0000-0000-00009C0C0000}"/>
    <cellStyle name="Normal 46" xfId="3201" xr:uid="{00000000-0005-0000-0000-00009D0C0000}"/>
    <cellStyle name="Normal 46 2" xfId="3202" xr:uid="{00000000-0005-0000-0000-00009E0C0000}"/>
    <cellStyle name="Normal 47" xfId="3203" xr:uid="{00000000-0005-0000-0000-00009F0C0000}"/>
    <cellStyle name="Normal 47 2" xfId="3204" xr:uid="{00000000-0005-0000-0000-0000A00C0000}"/>
    <cellStyle name="Normal 48" xfId="3205" xr:uid="{00000000-0005-0000-0000-0000A10C0000}"/>
    <cellStyle name="Normal 48 2" xfId="3206" xr:uid="{00000000-0005-0000-0000-0000A20C0000}"/>
    <cellStyle name="Normal 48 3" xfId="3207" xr:uid="{00000000-0005-0000-0000-0000A30C0000}"/>
    <cellStyle name="Normal 49" xfId="3208" xr:uid="{00000000-0005-0000-0000-0000A40C0000}"/>
    <cellStyle name="Normal 49 2" xfId="3209" xr:uid="{00000000-0005-0000-0000-0000A50C0000}"/>
    <cellStyle name="Normal 49 3" xfId="3210" xr:uid="{00000000-0005-0000-0000-0000A60C0000}"/>
    <cellStyle name="Normal 5" xfId="3211" xr:uid="{00000000-0005-0000-0000-0000A70C0000}"/>
    <cellStyle name="Normal 5 10" xfId="3212" xr:uid="{00000000-0005-0000-0000-0000A80C0000}"/>
    <cellStyle name="Normal 5 10 2" xfId="3213" xr:uid="{00000000-0005-0000-0000-0000A90C0000}"/>
    <cellStyle name="Normal 5 10 3" xfId="3214" xr:uid="{00000000-0005-0000-0000-0000AA0C0000}"/>
    <cellStyle name="Normal 5 100" xfId="3215" xr:uid="{00000000-0005-0000-0000-0000AB0C0000}"/>
    <cellStyle name="Normal 5 101" xfId="3216" xr:uid="{00000000-0005-0000-0000-0000AC0C0000}"/>
    <cellStyle name="Normal 5 102" xfId="3217" xr:uid="{00000000-0005-0000-0000-0000AD0C0000}"/>
    <cellStyle name="Normal 5 103" xfId="3218" xr:uid="{00000000-0005-0000-0000-0000AE0C0000}"/>
    <cellStyle name="Normal 5 104" xfId="3219" xr:uid="{00000000-0005-0000-0000-0000AF0C0000}"/>
    <cellStyle name="Normal 5 105" xfId="3220" xr:uid="{00000000-0005-0000-0000-0000B00C0000}"/>
    <cellStyle name="Normal 5 106" xfId="3221" xr:uid="{00000000-0005-0000-0000-0000B10C0000}"/>
    <cellStyle name="Normal 5 107" xfId="3222" xr:uid="{00000000-0005-0000-0000-0000B20C0000}"/>
    <cellStyle name="Normal 5 108" xfId="3223" xr:uid="{00000000-0005-0000-0000-0000B30C0000}"/>
    <cellStyle name="Normal 5 109" xfId="3224" xr:uid="{00000000-0005-0000-0000-0000B40C0000}"/>
    <cellStyle name="Normal 5 11" xfId="3225" xr:uid="{00000000-0005-0000-0000-0000B50C0000}"/>
    <cellStyle name="Normal 5 11 2" xfId="3226" xr:uid="{00000000-0005-0000-0000-0000B60C0000}"/>
    <cellStyle name="Normal 5 11 3" xfId="3227" xr:uid="{00000000-0005-0000-0000-0000B70C0000}"/>
    <cellStyle name="Normal 5 110" xfId="3228" xr:uid="{00000000-0005-0000-0000-0000B80C0000}"/>
    <cellStyle name="Normal 5 111" xfId="3229" xr:uid="{00000000-0005-0000-0000-0000B90C0000}"/>
    <cellStyle name="Normal 5 112" xfId="3230" xr:uid="{00000000-0005-0000-0000-0000BA0C0000}"/>
    <cellStyle name="Normal 5 12" xfId="3231" xr:uid="{00000000-0005-0000-0000-0000BB0C0000}"/>
    <cellStyle name="Normal 5 12 2" xfId="3232" xr:uid="{00000000-0005-0000-0000-0000BC0C0000}"/>
    <cellStyle name="Normal 5 12 3" xfId="3233" xr:uid="{00000000-0005-0000-0000-0000BD0C0000}"/>
    <cellStyle name="Normal 5 13" xfId="3234" xr:uid="{00000000-0005-0000-0000-0000BE0C0000}"/>
    <cellStyle name="Normal 5 13 2" xfId="3235" xr:uid="{00000000-0005-0000-0000-0000BF0C0000}"/>
    <cellStyle name="Normal 5 13 3" xfId="3236" xr:uid="{00000000-0005-0000-0000-0000C00C0000}"/>
    <cellStyle name="Normal 5 14" xfId="3237" xr:uid="{00000000-0005-0000-0000-0000C10C0000}"/>
    <cellStyle name="Normal 5 14 2" xfId="3238" xr:uid="{00000000-0005-0000-0000-0000C20C0000}"/>
    <cellStyle name="Normal 5 14 3" xfId="3239" xr:uid="{00000000-0005-0000-0000-0000C30C0000}"/>
    <cellStyle name="Normal 5 15" xfId="3240" xr:uid="{00000000-0005-0000-0000-0000C40C0000}"/>
    <cellStyle name="Normal 5 15 2" xfId="3241" xr:uid="{00000000-0005-0000-0000-0000C50C0000}"/>
    <cellStyle name="Normal 5 15 3" xfId="3242" xr:uid="{00000000-0005-0000-0000-0000C60C0000}"/>
    <cellStyle name="Normal 5 15 4" xfId="3243" xr:uid="{00000000-0005-0000-0000-0000C70C0000}"/>
    <cellStyle name="Normal 5 15 5" xfId="3244" xr:uid="{00000000-0005-0000-0000-0000C80C0000}"/>
    <cellStyle name="Normal 5 16" xfId="3245" xr:uid="{00000000-0005-0000-0000-0000C90C0000}"/>
    <cellStyle name="Normal 5 16 2" xfId="3246" xr:uid="{00000000-0005-0000-0000-0000CA0C0000}"/>
    <cellStyle name="Normal 5 16 3" xfId="3247" xr:uid="{00000000-0005-0000-0000-0000CB0C0000}"/>
    <cellStyle name="Normal 5 17" xfId="3248" xr:uid="{00000000-0005-0000-0000-0000CC0C0000}"/>
    <cellStyle name="Normal 5 17 2" xfId="3249" xr:uid="{00000000-0005-0000-0000-0000CD0C0000}"/>
    <cellStyle name="Normal 5 17 3" xfId="3250" xr:uid="{00000000-0005-0000-0000-0000CE0C0000}"/>
    <cellStyle name="Normal 5 18" xfId="3251" xr:uid="{00000000-0005-0000-0000-0000CF0C0000}"/>
    <cellStyle name="Normal 5 18 2" xfId="3252" xr:uid="{00000000-0005-0000-0000-0000D00C0000}"/>
    <cellStyle name="Normal 5 18 3" xfId="3253" xr:uid="{00000000-0005-0000-0000-0000D10C0000}"/>
    <cellStyle name="Normal 5 19" xfId="3254" xr:uid="{00000000-0005-0000-0000-0000D20C0000}"/>
    <cellStyle name="Normal 5 19 2" xfId="3255" xr:uid="{00000000-0005-0000-0000-0000D30C0000}"/>
    <cellStyle name="Normal 5 19 3" xfId="3256" xr:uid="{00000000-0005-0000-0000-0000D40C0000}"/>
    <cellStyle name="Normal 5 2" xfId="3257" xr:uid="{00000000-0005-0000-0000-0000D50C0000}"/>
    <cellStyle name="Normal 5 2 2" xfId="3258" xr:uid="{00000000-0005-0000-0000-0000D60C0000}"/>
    <cellStyle name="Normal 5 2 3" xfId="3259" xr:uid="{00000000-0005-0000-0000-0000D70C0000}"/>
    <cellStyle name="Normal 5 2 4" xfId="3260" xr:uid="{00000000-0005-0000-0000-0000D80C0000}"/>
    <cellStyle name="Normal 5 2 5" xfId="3261" xr:uid="{00000000-0005-0000-0000-0000D90C0000}"/>
    <cellStyle name="Normal 5 2 6" xfId="3262" xr:uid="{00000000-0005-0000-0000-0000DA0C0000}"/>
    <cellStyle name="Normal 5 20" xfId="3263" xr:uid="{00000000-0005-0000-0000-0000DB0C0000}"/>
    <cellStyle name="Normal 5 20 2" xfId="3264" xr:uid="{00000000-0005-0000-0000-0000DC0C0000}"/>
    <cellStyle name="Normal 5 20 3" xfId="3265" xr:uid="{00000000-0005-0000-0000-0000DD0C0000}"/>
    <cellStyle name="Normal 5 21" xfId="3266" xr:uid="{00000000-0005-0000-0000-0000DE0C0000}"/>
    <cellStyle name="Normal 5 21 2" xfId="3267" xr:uid="{00000000-0005-0000-0000-0000DF0C0000}"/>
    <cellStyle name="Normal 5 21 3" xfId="3268" xr:uid="{00000000-0005-0000-0000-0000E00C0000}"/>
    <cellStyle name="Normal 5 22" xfId="3269" xr:uid="{00000000-0005-0000-0000-0000E10C0000}"/>
    <cellStyle name="Normal 5 22 2" xfId="3270" xr:uid="{00000000-0005-0000-0000-0000E20C0000}"/>
    <cellStyle name="Normal 5 22 3" xfId="3271" xr:uid="{00000000-0005-0000-0000-0000E30C0000}"/>
    <cellStyle name="Normal 5 23" xfId="3272" xr:uid="{00000000-0005-0000-0000-0000E40C0000}"/>
    <cellStyle name="Normal 5 23 2" xfId="3273" xr:uid="{00000000-0005-0000-0000-0000E50C0000}"/>
    <cellStyle name="Normal 5 23 3" xfId="3274" xr:uid="{00000000-0005-0000-0000-0000E60C0000}"/>
    <cellStyle name="Normal 5 24" xfId="3275" xr:uid="{00000000-0005-0000-0000-0000E70C0000}"/>
    <cellStyle name="Normal 5 24 2" xfId="3276" xr:uid="{00000000-0005-0000-0000-0000E80C0000}"/>
    <cellStyle name="Normal 5 24 3" xfId="3277" xr:uid="{00000000-0005-0000-0000-0000E90C0000}"/>
    <cellStyle name="Normal 5 25" xfId="3278" xr:uid="{00000000-0005-0000-0000-0000EA0C0000}"/>
    <cellStyle name="Normal 5 25 2" xfId="3279" xr:uid="{00000000-0005-0000-0000-0000EB0C0000}"/>
    <cellStyle name="Normal 5 25 3" xfId="3280" xr:uid="{00000000-0005-0000-0000-0000EC0C0000}"/>
    <cellStyle name="Normal 5 26" xfId="3281" xr:uid="{00000000-0005-0000-0000-0000ED0C0000}"/>
    <cellStyle name="Normal 5 26 2" xfId="3282" xr:uid="{00000000-0005-0000-0000-0000EE0C0000}"/>
    <cellStyle name="Normal 5 26 3" xfId="3283" xr:uid="{00000000-0005-0000-0000-0000EF0C0000}"/>
    <cellStyle name="Normal 5 27" xfId="3284" xr:uid="{00000000-0005-0000-0000-0000F00C0000}"/>
    <cellStyle name="Normal 5 27 2" xfId="3285" xr:uid="{00000000-0005-0000-0000-0000F10C0000}"/>
    <cellStyle name="Normal 5 27 3" xfId="3286" xr:uid="{00000000-0005-0000-0000-0000F20C0000}"/>
    <cellStyle name="Normal 5 28" xfId="3287" xr:uid="{00000000-0005-0000-0000-0000F30C0000}"/>
    <cellStyle name="Normal 5 28 2" xfId="3288" xr:uid="{00000000-0005-0000-0000-0000F40C0000}"/>
    <cellStyle name="Normal 5 28 3" xfId="3289" xr:uid="{00000000-0005-0000-0000-0000F50C0000}"/>
    <cellStyle name="Normal 5 29" xfId="3290" xr:uid="{00000000-0005-0000-0000-0000F60C0000}"/>
    <cellStyle name="Normal 5 29 2" xfId="3291" xr:uid="{00000000-0005-0000-0000-0000F70C0000}"/>
    <cellStyle name="Normal 5 29 3" xfId="3292" xr:uid="{00000000-0005-0000-0000-0000F80C0000}"/>
    <cellStyle name="Normal 5 3" xfId="3293" xr:uid="{00000000-0005-0000-0000-0000F90C0000}"/>
    <cellStyle name="Normal 5 3 2" xfId="3294" xr:uid="{00000000-0005-0000-0000-0000FA0C0000}"/>
    <cellStyle name="Normal 5 3 3" xfId="3295" xr:uid="{00000000-0005-0000-0000-0000FB0C0000}"/>
    <cellStyle name="Normal 5 3 4" xfId="3296" xr:uid="{00000000-0005-0000-0000-0000FC0C0000}"/>
    <cellStyle name="Normal 5 3 5" xfId="3297" xr:uid="{00000000-0005-0000-0000-0000FD0C0000}"/>
    <cellStyle name="Normal 5 3 6" xfId="3298" xr:uid="{00000000-0005-0000-0000-0000FE0C0000}"/>
    <cellStyle name="Normal 5 30" xfId="3299" xr:uid="{00000000-0005-0000-0000-0000FF0C0000}"/>
    <cellStyle name="Normal 5 30 2" xfId="3300" xr:uid="{00000000-0005-0000-0000-0000000D0000}"/>
    <cellStyle name="Normal 5 30 3" xfId="3301" xr:uid="{00000000-0005-0000-0000-0000010D0000}"/>
    <cellStyle name="Normal 5 31" xfId="3302" xr:uid="{00000000-0005-0000-0000-0000020D0000}"/>
    <cellStyle name="Normal 5 31 2" xfId="3303" xr:uid="{00000000-0005-0000-0000-0000030D0000}"/>
    <cellStyle name="Normal 5 31 3" xfId="3304" xr:uid="{00000000-0005-0000-0000-0000040D0000}"/>
    <cellStyle name="Normal 5 32" xfId="3305" xr:uid="{00000000-0005-0000-0000-0000050D0000}"/>
    <cellStyle name="Normal 5 32 2" xfId="3306" xr:uid="{00000000-0005-0000-0000-0000060D0000}"/>
    <cellStyle name="Normal 5 32 3" xfId="3307" xr:uid="{00000000-0005-0000-0000-0000070D0000}"/>
    <cellStyle name="Normal 5 33" xfId="3308" xr:uid="{00000000-0005-0000-0000-0000080D0000}"/>
    <cellStyle name="Normal 5 33 2" xfId="3309" xr:uid="{00000000-0005-0000-0000-0000090D0000}"/>
    <cellStyle name="Normal 5 33 3" xfId="3310" xr:uid="{00000000-0005-0000-0000-00000A0D0000}"/>
    <cellStyle name="Normal 5 34" xfId="3311" xr:uid="{00000000-0005-0000-0000-00000B0D0000}"/>
    <cellStyle name="Normal 5 34 2" xfId="3312" xr:uid="{00000000-0005-0000-0000-00000C0D0000}"/>
    <cellStyle name="Normal 5 34 3" xfId="3313" xr:uid="{00000000-0005-0000-0000-00000D0D0000}"/>
    <cellStyle name="Normal 5 35" xfId="3314" xr:uid="{00000000-0005-0000-0000-00000E0D0000}"/>
    <cellStyle name="Normal 5 35 2" xfId="3315" xr:uid="{00000000-0005-0000-0000-00000F0D0000}"/>
    <cellStyle name="Normal 5 35 3" xfId="3316" xr:uid="{00000000-0005-0000-0000-0000100D0000}"/>
    <cellStyle name="Normal 5 36" xfId="3317" xr:uid="{00000000-0005-0000-0000-0000110D0000}"/>
    <cellStyle name="Normal 5 36 2" xfId="3318" xr:uid="{00000000-0005-0000-0000-0000120D0000}"/>
    <cellStyle name="Normal 5 36 3" xfId="3319" xr:uid="{00000000-0005-0000-0000-0000130D0000}"/>
    <cellStyle name="Normal 5 37" xfId="3320" xr:uid="{00000000-0005-0000-0000-0000140D0000}"/>
    <cellStyle name="Normal 5 37 2" xfId="3321" xr:uid="{00000000-0005-0000-0000-0000150D0000}"/>
    <cellStyle name="Normal 5 37 3" xfId="3322" xr:uid="{00000000-0005-0000-0000-0000160D0000}"/>
    <cellStyle name="Normal 5 38" xfId="3323" xr:uid="{00000000-0005-0000-0000-0000170D0000}"/>
    <cellStyle name="Normal 5 38 2" xfId="3324" xr:uid="{00000000-0005-0000-0000-0000180D0000}"/>
    <cellStyle name="Normal 5 38 3" xfId="3325" xr:uid="{00000000-0005-0000-0000-0000190D0000}"/>
    <cellStyle name="Normal 5 39" xfId="3326" xr:uid="{00000000-0005-0000-0000-00001A0D0000}"/>
    <cellStyle name="Normal 5 39 2" xfId="3327" xr:uid="{00000000-0005-0000-0000-00001B0D0000}"/>
    <cellStyle name="Normal 5 39 3" xfId="3328" xr:uid="{00000000-0005-0000-0000-00001C0D0000}"/>
    <cellStyle name="Normal 5 4" xfId="3329" xr:uid="{00000000-0005-0000-0000-00001D0D0000}"/>
    <cellStyle name="Normal 5 4 2" xfId="3330" xr:uid="{00000000-0005-0000-0000-00001E0D0000}"/>
    <cellStyle name="Normal 5 4 3" xfId="3331" xr:uid="{00000000-0005-0000-0000-00001F0D0000}"/>
    <cellStyle name="Normal 5 4 4" xfId="3332" xr:uid="{00000000-0005-0000-0000-0000200D0000}"/>
    <cellStyle name="Normal 5 4 5" xfId="3333" xr:uid="{00000000-0005-0000-0000-0000210D0000}"/>
    <cellStyle name="Normal 5 4 6" xfId="3334" xr:uid="{00000000-0005-0000-0000-0000220D0000}"/>
    <cellStyle name="Normal 5 40" xfId="3335" xr:uid="{00000000-0005-0000-0000-0000230D0000}"/>
    <cellStyle name="Normal 5 40 2" xfId="3336" xr:uid="{00000000-0005-0000-0000-0000240D0000}"/>
    <cellStyle name="Normal 5 40 3" xfId="3337" xr:uid="{00000000-0005-0000-0000-0000250D0000}"/>
    <cellStyle name="Normal 5 41" xfId="3338" xr:uid="{00000000-0005-0000-0000-0000260D0000}"/>
    <cellStyle name="Normal 5 41 2" xfId="3339" xr:uid="{00000000-0005-0000-0000-0000270D0000}"/>
    <cellStyle name="Normal 5 41 3" xfId="3340" xr:uid="{00000000-0005-0000-0000-0000280D0000}"/>
    <cellStyle name="Normal 5 42" xfId="3341" xr:uid="{00000000-0005-0000-0000-0000290D0000}"/>
    <cellStyle name="Normal 5 42 2" xfId="3342" xr:uid="{00000000-0005-0000-0000-00002A0D0000}"/>
    <cellStyle name="Normal 5 42 3" xfId="3343" xr:uid="{00000000-0005-0000-0000-00002B0D0000}"/>
    <cellStyle name="Normal 5 43" xfId="3344" xr:uid="{00000000-0005-0000-0000-00002C0D0000}"/>
    <cellStyle name="Normal 5 43 2" xfId="3345" xr:uid="{00000000-0005-0000-0000-00002D0D0000}"/>
    <cellStyle name="Normal 5 43 3" xfId="3346" xr:uid="{00000000-0005-0000-0000-00002E0D0000}"/>
    <cellStyle name="Normal 5 44" xfId="3347" xr:uid="{00000000-0005-0000-0000-00002F0D0000}"/>
    <cellStyle name="Normal 5 44 2" xfId="3348" xr:uid="{00000000-0005-0000-0000-0000300D0000}"/>
    <cellStyle name="Normal 5 44 3" xfId="3349" xr:uid="{00000000-0005-0000-0000-0000310D0000}"/>
    <cellStyle name="Normal 5 45" xfId="3350" xr:uid="{00000000-0005-0000-0000-0000320D0000}"/>
    <cellStyle name="Normal 5 45 2" xfId="3351" xr:uid="{00000000-0005-0000-0000-0000330D0000}"/>
    <cellStyle name="Normal 5 45 3" xfId="3352" xr:uid="{00000000-0005-0000-0000-0000340D0000}"/>
    <cellStyle name="Normal 5 46" xfId="3353" xr:uid="{00000000-0005-0000-0000-0000350D0000}"/>
    <cellStyle name="Normal 5 46 2" xfId="3354" xr:uid="{00000000-0005-0000-0000-0000360D0000}"/>
    <cellStyle name="Normal 5 46 3" xfId="3355" xr:uid="{00000000-0005-0000-0000-0000370D0000}"/>
    <cellStyle name="Normal 5 47" xfId="3356" xr:uid="{00000000-0005-0000-0000-0000380D0000}"/>
    <cellStyle name="Normal 5 47 2" xfId="3357" xr:uid="{00000000-0005-0000-0000-0000390D0000}"/>
    <cellStyle name="Normal 5 47 3" xfId="3358" xr:uid="{00000000-0005-0000-0000-00003A0D0000}"/>
    <cellStyle name="Normal 5 48" xfId="3359" xr:uid="{00000000-0005-0000-0000-00003B0D0000}"/>
    <cellStyle name="Normal 5 48 2" xfId="3360" xr:uid="{00000000-0005-0000-0000-00003C0D0000}"/>
    <cellStyle name="Normal 5 48 3" xfId="3361" xr:uid="{00000000-0005-0000-0000-00003D0D0000}"/>
    <cellStyle name="Normal 5 49" xfId="3362" xr:uid="{00000000-0005-0000-0000-00003E0D0000}"/>
    <cellStyle name="Normal 5 49 2" xfId="3363" xr:uid="{00000000-0005-0000-0000-00003F0D0000}"/>
    <cellStyle name="Normal 5 49 3" xfId="3364" xr:uid="{00000000-0005-0000-0000-0000400D0000}"/>
    <cellStyle name="Normal 5 5" xfId="3365" xr:uid="{00000000-0005-0000-0000-0000410D0000}"/>
    <cellStyle name="Normal 5 5 2" xfId="3366" xr:uid="{00000000-0005-0000-0000-0000420D0000}"/>
    <cellStyle name="Normal 5 5 3" xfId="3367" xr:uid="{00000000-0005-0000-0000-0000430D0000}"/>
    <cellStyle name="Normal 5 5 4" xfId="3368" xr:uid="{00000000-0005-0000-0000-0000440D0000}"/>
    <cellStyle name="Normal 5 5 5" xfId="3369" xr:uid="{00000000-0005-0000-0000-0000450D0000}"/>
    <cellStyle name="Normal 5 5 6" xfId="3370" xr:uid="{00000000-0005-0000-0000-0000460D0000}"/>
    <cellStyle name="Normal 5 50" xfId="3371" xr:uid="{00000000-0005-0000-0000-0000470D0000}"/>
    <cellStyle name="Normal 5 50 2" xfId="3372" xr:uid="{00000000-0005-0000-0000-0000480D0000}"/>
    <cellStyle name="Normal 5 50 3" xfId="3373" xr:uid="{00000000-0005-0000-0000-0000490D0000}"/>
    <cellStyle name="Normal 5 51" xfId="3374" xr:uid="{00000000-0005-0000-0000-00004A0D0000}"/>
    <cellStyle name="Normal 5 51 2" xfId="3375" xr:uid="{00000000-0005-0000-0000-00004B0D0000}"/>
    <cellStyle name="Normal 5 51 3" xfId="3376" xr:uid="{00000000-0005-0000-0000-00004C0D0000}"/>
    <cellStyle name="Normal 5 52" xfId="3377" xr:uid="{00000000-0005-0000-0000-00004D0D0000}"/>
    <cellStyle name="Normal 5 52 2" xfId="3378" xr:uid="{00000000-0005-0000-0000-00004E0D0000}"/>
    <cellStyle name="Normal 5 52 3" xfId="3379" xr:uid="{00000000-0005-0000-0000-00004F0D0000}"/>
    <cellStyle name="Normal 5 53" xfId="3380" xr:uid="{00000000-0005-0000-0000-0000500D0000}"/>
    <cellStyle name="Normal 5 53 2" xfId="3381" xr:uid="{00000000-0005-0000-0000-0000510D0000}"/>
    <cellStyle name="Normal 5 53 3" xfId="3382" xr:uid="{00000000-0005-0000-0000-0000520D0000}"/>
    <cellStyle name="Normal 5 54" xfId="3383" xr:uid="{00000000-0005-0000-0000-0000530D0000}"/>
    <cellStyle name="Normal 5 54 2" xfId="3384" xr:uid="{00000000-0005-0000-0000-0000540D0000}"/>
    <cellStyle name="Normal 5 54 3" xfId="3385" xr:uid="{00000000-0005-0000-0000-0000550D0000}"/>
    <cellStyle name="Normal 5 55" xfId="3386" xr:uid="{00000000-0005-0000-0000-0000560D0000}"/>
    <cellStyle name="Normal 5 55 2" xfId="3387" xr:uid="{00000000-0005-0000-0000-0000570D0000}"/>
    <cellStyle name="Normal 5 55 3" xfId="3388" xr:uid="{00000000-0005-0000-0000-0000580D0000}"/>
    <cellStyle name="Normal 5 56" xfId="3389" xr:uid="{00000000-0005-0000-0000-0000590D0000}"/>
    <cellStyle name="Normal 5 56 2" xfId="3390" xr:uid="{00000000-0005-0000-0000-00005A0D0000}"/>
    <cellStyle name="Normal 5 56 3" xfId="3391" xr:uid="{00000000-0005-0000-0000-00005B0D0000}"/>
    <cellStyle name="Normal 5 57" xfId="3392" xr:uid="{00000000-0005-0000-0000-00005C0D0000}"/>
    <cellStyle name="Normal 5 57 2" xfId="3393" xr:uid="{00000000-0005-0000-0000-00005D0D0000}"/>
    <cellStyle name="Normal 5 57 3" xfId="3394" xr:uid="{00000000-0005-0000-0000-00005E0D0000}"/>
    <cellStyle name="Normal 5 58" xfId="3395" xr:uid="{00000000-0005-0000-0000-00005F0D0000}"/>
    <cellStyle name="Normal 5 58 2" xfId="3396" xr:uid="{00000000-0005-0000-0000-0000600D0000}"/>
    <cellStyle name="Normal 5 58 3" xfId="3397" xr:uid="{00000000-0005-0000-0000-0000610D0000}"/>
    <cellStyle name="Normal 5 59" xfId="3398" xr:uid="{00000000-0005-0000-0000-0000620D0000}"/>
    <cellStyle name="Normal 5 59 2" xfId="3399" xr:uid="{00000000-0005-0000-0000-0000630D0000}"/>
    <cellStyle name="Normal 5 59 3" xfId="3400" xr:uid="{00000000-0005-0000-0000-0000640D0000}"/>
    <cellStyle name="Normal 5 6" xfId="3401" xr:uid="{00000000-0005-0000-0000-0000650D0000}"/>
    <cellStyle name="Normal 5 6 2" xfId="3402" xr:uid="{00000000-0005-0000-0000-0000660D0000}"/>
    <cellStyle name="Normal 5 6 3" xfId="3403" xr:uid="{00000000-0005-0000-0000-0000670D0000}"/>
    <cellStyle name="Normal 5 6 4" xfId="3404" xr:uid="{00000000-0005-0000-0000-0000680D0000}"/>
    <cellStyle name="Normal 5 6 5" xfId="3405" xr:uid="{00000000-0005-0000-0000-0000690D0000}"/>
    <cellStyle name="Normal 5 6 6" xfId="3406" xr:uid="{00000000-0005-0000-0000-00006A0D0000}"/>
    <cellStyle name="Normal 5 60" xfId="3407" xr:uid="{00000000-0005-0000-0000-00006B0D0000}"/>
    <cellStyle name="Normal 5 60 2" xfId="3408" xr:uid="{00000000-0005-0000-0000-00006C0D0000}"/>
    <cellStyle name="Normal 5 60 3" xfId="3409" xr:uid="{00000000-0005-0000-0000-00006D0D0000}"/>
    <cellStyle name="Normal 5 61" xfId="3410" xr:uid="{00000000-0005-0000-0000-00006E0D0000}"/>
    <cellStyle name="Normal 5 61 2" xfId="3411" xr:uid="{00000000-0005-0000-0000-00006F0D0000}"/>
    <cellStyle name="Normal 5 61 3" xfId="3412" xr:uid="{00000000-0005-0000-0000-0000700D0000}"/>
    <cellStyle name="Normal 5 62" xfId="3413" xr:uid="{00000000-0005-0000-0000-0000710D0000}"/>
    <cellStyle name="Normal 5 62 2" xfId="3414" xr:uid="{00000000-0005-0000-0000-0000720D0000}"/>
    <cellStyle name="Normal 5 62 3" xfId="3415" xr:uid="{00000000-0005-0000-0000-0000730D0000}"/>
    <cellStyle name="Normal 5 63" xfId="3416" xr:uid="{00000000-0005-0000-0000-0000740D0000}"/>
    <cellStyle name="Normal 5 63 2" xfId="3417" xr:uid="{00000000-0005-0000-0000-0000750D0000}"/>
    <cellStyle name="Normal 5 63 3" xfId="3418" xr:uid="{00000000-0005-0000-0000-0000760D0000}"/>
    <cellStyle name="Normal 5 64" xfId="3419" xr:uid="{00000000-0005-0000-0000-0000770D0000}"/>
    <cellStyle name="Normal 5 65" xfId="3420" xr:uid="{00000000-0005-0000-0000-0000780D0000}"/>
    <cellStyle name="Normal 5 66" xfId="3421" xr:uid="{00000000-0005-0000-0000-0000790D0000}"/>
    <cellStyle name="Normal 5 67" xfId="3422" xr:uid="{00000000-0005-0000-0000-00007A0D0000}"/>
    <cellStyle name="Normal 5 68" xfId="3423" xr:uid="{00000000-0005-0000-0000-00007B0D0000}"/>
    <cellStyle name="Normal 5 69" xfId="3424" xr:uid="{00000000-0005-0000-0000-00007C0D0000}"/>
    <cellStyle name="Normal 5 7" xfId="3425" xr:uid="{00000000-0005-0000-0000-00007D0D0000}"/>
    <cellStyle name="Normal 5 7 2" xfId="3426" xr:uid="{00000000-0005-0000-0000-00007E0D0000}"/>
    <cellStyle name="Normal 5 7 3" xfId="3427" xr:uid="{00000000-0005-0000-0000-00007F0D0000}"/>
    <cellStyle name="Normal 5 7 4" xfId="3428" xr:uid="{00000000-0005-0000-0000-0000800D0000}"/>
    <cellStyle name="Normal 5 7 5" xfId="3429" xr:uid="{00000000-0005-0000-0000-0000810D0000}"/>
    <cellStyle name="Normal 5 7 6" xfId="3430" xr:uid="{00000000-0005-0000-0000-0000820D0000}"/>
    <cellStyle name="Normal 5 70" xfId="3431" xr:uid="{00000000-0005-0000-0000-0000830D0000}"/>
    <cellStyle name="Normal 5 71" xfId="3432" xr:uid="{00000000-0005-0000-0000-0000840D0000}"/>
    <cellStyle name="Normal 5 72" xfId="3433" xr:uid="{00000000-0005-0000-0000-0000850D0000}"/>
    <cellStyle name="Normal 5 73" xfId="3434" xr:uid="{00000000-0005-0000-0000-0000860D0000}"/>
    <cellStyle name="Normal 5 74" xfId="3435" xr:uid="{00000000-0005-0000-0000-0000870D0000}"/>
    <cellStyle name="Normal 5 75" xfId="3436" xr:uid="{00000000-0005-0000-0000-0000880D0000}"/>
    <cellStyle name="Normal 5 76" xfId="3437" xr:uid="{00000000-0005-0000-0000-0000890D0000}"/>
    <cellStyle name="Normal 5 77" xfId="3438" xr:uid="{00000000-0005-0000-0000-00008A0D0000}"/>
    <cellStyle name="Normal 5 78" xfId="3439" xr:uid="{00000000-0005-0000-0000-00008B0D0000}"/>
    <cellStyle name="Normal 5 79" xfId="3440" xr:uid="{00000000-0005-0000-0000-00008C0D0000}"/>
    <cellStyle name="Normal 5 8" xfId="3441" xr:uid="{00000000-0005-0000-0000-00008D0D0000}"/>
    <cellStyle name="Normal 5 8 2" xfId="3442" xr:uid="{00000000-0005-0000-0000-00008E0D0000}"/>
    <cellStyle name="Normal 5 8 3" xfId="3443" xr:uid="{00000000-0005-0000-0000-00008F0D0000}"/>
    <cellStyle name="Normal 5 8 4" xfId="3444" xr:uid="{00000000-0005-0000-0000-0000900D0000}"/>
    <cellStyle name="Normal 5 8 5" xfId="3445" xr:uid="{00000000-0005-0000-0000-0000910D0000}"/>
    <cellStyle name="Normal 5 8 6" xfId="3446" xr:uid="{00000000-0005-0000-0000-0000920D0000}"/>
    <cellStyle name="Normal 5 80" xfId="3447" xr:uid="{00000000-0005-0000-0000-0000930D0000}"/>
    <cellStyle name="Normal 5 81" xfId="3448" xr:uid="{00000000-0005-0000-0000-0000940D0000}"/>
    <cellStyle name="Normal 5 82" xfId="3449" xr:uid="{00000000-0005-0000-0000-0000950D0000}"/>
    <cellStyle name="Normal 5 83" xfId="3450" xr:uid="{00000000-0005-0000-0000-0000960D0000}"/>
    <cellStyle name="Normal 5 84" xfId="3451" xr:uid="{00000000-0005-0000-0000-0000970D0000}"/>
    <cellStyle name="Normal 5 85" xfId="3452" xr:uid="{00000000-0005-0000-0000-0000980D0000}"/>
    <cellStyle name="Normal 5 86" xfId="3453" xr:uid="{00000000-0005-0000-0000-0000990D0000}"/>
    <cellStyle name="Normal 5 87" xfId="3454" xr:uid="{00000000-0005-0000-0000-00009A0D0000}"/>
    <cellStyle name="Normal 5 88" xfId="3455" xr:uid="{00000000-0005-0000-0000-00009B0D0000}"/>
    <cellStyle name="Normal 5 89" xfId="3456" xr:uid="{00000000-0005-0000-0000-00009C0D0000}"/>
    <cellStyle name="Normal 5 9" xfId="3457" xr:uid="{00000000-0005-0000-0000-00009D0D0000}"/>
    <cellStyle name="Normal 5 9 2" xfId="3458" xr:uid="{00000000-0005-0000-0000-00009E0D0000}"/>
    <cellStyle name="Normal 5 9 3" xfId="3459" xr:uid="{00000000-0005-0000-0000-00009F0D0000}"/>
    <cellStyle name="Normal 5 90" xfId="3460" xr:uid="{00000000-0005-0000-0000-0000A00D0000}"/>
    <cellStyle name="Normal 5 91" xfId="3461" xr:uid="{00000000-0005-0000-0000-0000A10D0000}"/>
    <cellStyle name="Normal 5 92" xfId="3462" xr:uid="{00000000-0005-0000-0000-0000A20D0000}"/>
    <cellStyle name="Normal 5 93" xfId="3463" xr:uid="{00000000-0005-0000-0000-0000A30D0000}"/>
    <cellStyle name="Normal 5 94" xfId="3464" xr:uid="{00000000-0005-0000-0000-0000A40D0000}"/>
    <cellStyle name="Normal 5 95" xfId="3465" xr:uid="{00000000-0005-0000-0000-0000A50D0000}"/>
    <cellStyle name="Normal 5 96" xfId="3466" xr:uid="{00000000-0005-0000-0000-0000A60D0000}"/>
    <cellStyle name="Normal 5 97" xfId="3467" xr:uid="{00000000-0005-0000-0000-0000A70D0000}"/>
    <cellStyle name="Normal 5 98" xfId="3468" xr:uid="{00000000-0005-0000-0000-0000A80D0000}"/>
    <cellStyle name="Normal 5 99" xfId="3469" xr:uid="{00000000-0005-0000-0000-0000A90D0000}"/>
    <cellStyle name="Normal 50" xfId="3470" xr:uid="{00000000-0005-0000-0000-0000AA0D0000}"/>
    <cellStyle name="Normal 50 2" xfId="3471" xr:uid="{00000000-0005-0000-0000-0000AB0D0000}"/>
    <cellStyle name="Normal 50 3" xfId="3472" xr:uid="{00000000-0005-0000-0000-0000AC0D0000}"/>
    <cellStyle name="Normal 51" xfId="3473" xr:uid="{00000000-0005-0000-0000-0000AD0D0000}"/>
    <cellStyle name="Normal 51 2" xfId="3474" xr:uid="{00000000-0005-0000-0000-0000AE0D0000}"/>
    <cellStyle name="Normal 51 3" xfId="3475" xr:uid="{00000000-0005-0000-0000-0000AF0D0000}"/>
    <cellStyle name="Normal 51 4" xfId="3476" xr:uid="{00000000-0005-0000-0000-0000B00D0000}"/>
    <cellStyle name="Normal 51 5" xfId="3477" xr:uid="{00000000-0005-0000-0000-0000B10D0000}"/>
    <cellStyle name="Normal 51 6" xfId="3478" xr:uid="{00000000-0005-0000-0000-0000B20D0000}"/>
    <cellStyle name="Normal 51 7" xfId="3479" xr:uid="{00000000-0005-0000-0000-0000B30D0000}"/>
    <cellStyle name="Normal 52" xfId="3480" xr:uid="{00000000-0005-0000-0000-0000B40D0000}"/>
    <cellStyle name="Normal 52 2" xfId="3481" xr:uid="{00000000-0005-0000-0000-0000B50D0000}"/>
    <cellStyle name="Normal 53" xfId="3482" xr:uid="{00000000-0005-0000-0000-0000B60D0000}"/>
    <cellStyle name="Normal 53 2" xfId="3483" xr:uid="{00000000-0005-0000-0000-0000B70D0000}"/>
    <cellStyle name="Normal 54" xfId="3484" xr:uid="{00000000-0005-0000-0000-0000B80D0000}"/>
    <cellStyle name="Normal 54 2" xfId="3485" xr:uid="{00000000-0005-0000-0000-0000B90D0000}"/>
    <cellStyle name="Normal 55" xfId="3486" xr:uid="{00000000-0005-0000-0000-0000BA0D0000}"/>
    <cellStyle name="Normal 55 2" xfId="3487" xr:uid="{00000000-0005-0000-0000-0000BB0D0000}"/>
    <cellStyle name="Normal 55 3" xfId="3488" xr:uid="{00000000-0005-0000-0000-0000BC0D0000}"/>
    <cellStyle name="Normal 55 4" xfId="3489" xr:uid="{00000000-0005-0000-0000-0000BD0D0000}"/>
    <cellStyle name="Normal 55 5" xfId="3490" xr:uid="{00000000-0005-0000-0000-0000BE0D0000}"/>
    <cellStyle name="Normal 55 6" xfId="3491" xr:uid="{00000000-0005-0000-0000-0000BF0D0000}"/>
    <cellStyle name="Normal 55 7" xfId="3492" xr:uid="{00000000-0005-0000-0000-0000C00D0000}"/>
    <cellStyle name="Normal 55 8" xfId="3493" xr:uid="{00000000-0005-0000-0000-0000C10D0000}"/>
    <cellStyle name="Normal 56" xfId="3494" xr:uid="{00000000-0005-0000-0000-0000C20D0000}"/>
    <cellStyle name="Normal 56 2" xfId="3495" xr:uid="{00000000-0005-0000-0000-0000C30D0000}"/>
    <cellStyle name="Normal 56 3" xfId="3496" xr:uid="{00000000-0005-0000-0000-0000C40D0000}"/>
    <cellStyle name="Normal 56 4" xfId="3497" xr:uid="{00000000-0005-0000-0000-0000C50D0000}"/>
    <cellStyle name="Normal 56 5" xfId="3498" xr:uid="{00000000-0005-0000-0000-0000C60D0000}"/>
    <cellStyle name="Normal 56 6" xfId="3499" xr:uid="{00000000-0005-0000-0000-0000C70D0000}"/>
    <cellStyle name="Normal 56 7" xfId="3500" xr:uid="{00000000-0005-0000-0000-0000C80D0000}"/>
    <cellStyle name="Normal 56 8" xfId="3501" xr:uid="{00000000-0005-0000-0000-0000C90D0000}"/>
    <cellStyle name="Normal 57" xfId="3502" xr:uid="{00000000-0005-0000-0000-0000CA0D0000}"/>
    <cellStyle name="Normal 57 2" xfId="3503" xr:uid="{00000000-0005-0000-0000-0000CB0D0000}"/>
    <cellStyle name="Normal 58" xfId="3504" xr:uid="{00000000-0005-0000-0000-0000CC0D0000}"/>
    <cellStyle name="Normal 58 2" xfId="3505" xr:uid="{00000000-0005-0000-0000-0000CD0D0000}"/>
    <cellStyle name="Normal 58 3" xfId="3506" xr:uid="{00000000-0005-0000-0000-0000CE0D0000}"/>
    <cellStyle name="Normal 58 4" xfId="3507" xr:uid="{00000000-0005-0000-0000-0000CF0D0000}"/>
    <cellStyle name="Normal 59" xfId="3508" xr:uid="{00000000-0005-0000-0000-0000D00D0000}"/>
    <cellStyle name="Normal 59 2" xfId="3509" xr:uid="{00000000-0005-0000-0000-0000D10D0000}"/>
    <cellStyle name="Normal 6" xfId="3510" xr:uid="{00000000-0005-0000-0000-0000D20D0000}"/>
    <cellStyle name="Normal 6 10" xfId="3511" xr:uid="{00000000-0005-0000-0000-0000D30D0000}"/>
    <cellStyle name="Normal 6 10 2" xfId="3512" xr:uid="{00000000-0005-0000-0000-0000D40D0000}"/>
    <cellStyle name="Normal 6 10 3" xfId="3513" xr:uid="{00000000-0005-0000-0000-0000D50D0000}"/>
    <cellStyle name="Normal 6 10 4" xfId="3514" xr:uid="{00000000-0005-0000-0000-0000D60D0000}"/>
    <cellStyle name="Normal 6 10 5" xfId="3515" xr:uid="{00000000-0005-0000-0000-0000D70D0000}"/>
    <cellStyle name="Normal 6 10 6" xfId="3516" xr:uid="{00000000-0005-0000-0000-0000D80D0000}"/>
    <cellStyle name="Normal 6 10 7" xfId="3517" xr:uid="{00000000-0005-0000-0000-0000D90D0000}"/>
    <cellStyle name="Normal 6 100" xfId="3518" xr:uid="{00000000-0005-0000-0000-0000DA0D0000}"/>
    <cellStyle name="Normal 6 101" xfId="3519" xr:uid="{00000000-0005-0000-0000-0000DB0D0000}"/>
    <cellStyle name="Normal 6 102" xfId="3520" xr:uid="{00000000-0005-0000-0000-0000DC0D0000}"/>
    <cellStyle name="Normal 6 103" xfId="3521" xr:uid="{00000000-0005-0000-0000-0000DD0D0000}"/>
    <cellStyle name="Normal 6 104" xfId="3522" xr:uid="{00000000-0005-0000-0000-0000DE0D0000}"/>
    <cellStyle name="Normal 6 105" xfId="3523" xr:uid="{00000000-0005-0000-0000-0000DF0D0000}"/>
    <cellStyle name="Normal 6 106" xfId="3524" xr:uid="{00000000-0005-0000-0000-0000E00D0000}"/>
    <cellStyle name="Normal 6 107" xfId="3525" xr:uid="{00000000-0005-0000-0000-0000E10D0000}"/>
    <cellStyle name="Normal 6 108" xfId="3526" xr:uid="{00000000-0005-0000-0000-0000E20D0000}"/>
    <cellStyle name="Normal 6 109" xfId="3527" xr:uid="{00000000-0005-0000-0000-0000E30D0000}"/>
    <cellStyle name="Normal 6 11" xfId="3528" xr:uid="{00000000-0005-0000-0000-0000E40D0000}"/>
    <cellStyle name="Normal 6 11 2" xfId="3529" xr:uid="{00000000-0005-0000-0000-0000E50D0000}"/>
    <cellStyle name="Normal 6 11 3" xfId="3530" xr:uid="{00000000-0005-0000-0000-0000E60D0000}"/>
    <cellStyle name="Normal 6 11 4" xfId="3531" xr:uid="{00000000-0005-0000-0000-0000E70D0000}"/>
    <cellStyle name="Normal 6 11 5" xfId="3532" xr:uid="{00000000-0005-0000-0000-0000E80D0000}"/>
    <cellStyle name="Normal 6 11 6" xfId="3533" xr:uid="{00000000-0005-0000-0000-0000E90D0000}"/>
    <cellStyle name="Normal 6 11 7" xfId="3534" xr:uid="{00000000-0005-0000-0000-0000EA0D0000}"/>
    <cellStyle name="Normal 6 110" xfId="3535" xr:uid="{00000000-0005-0000-0000-0000EB0D0000}"/>
    <cellStyle name="Normal 6 111" xfId="3536" xr:uid="{00000000-0005-0000-0000-0000EC0D0000}"/>
    <cellStyle name="Normal 6 112" xfId="3537" xr:uid="{00000000-0005-0000-0000-0000ED0D0000}"/>
    <cellStyle name="Normal 6 113" xfId="3538" xr:uid="{00000000-0005-0000-0000-0000EE0D0000}"/>
    <cellStyle name="Normal 6 114" xfId="3539" xr:uid="{00000000-0005-0000-0000-0000EF0D0000}"/>
    <cellStyle name="Normal 6 115" xfId="3540" xr:uid="{00000000-0005-0000-0000-0000F00D0000}"/>
    <cellStyle name="Normal 6 116" xfId="3541" xr:uid="{00000000-0005-0000-0000-0000F10D0000}"/>
    <cellStyle name="Normal 6 117" xfId="3542" xr:uid="{00000000-0005-0000-0000-0000F20D0000}"/>
    <cellStyle name="Normal 6 118" xfId="3543" xr:uid="{00000000-0005-0000-0000-0000F30D0000}"/>
    <cellStyle name="Normal 6 119" xfId="3544" xr:uid="{00000000-0005-0000-0000-0000F40D0000}"/>
    <cellStyle name="Normal 6 12" xfId="3545" xr:uid="{00000000-0005-0000-0000-0000F50D0000}"/>
    <cellStyle name="Normal 6 12 2" xfId="3546" xr:uid="{00000000-0005-0000-0000-0000F60D0000}"/>
    <cellStyle name="Normal 6 12 3" xfId="3547" xr:uid="{00000000-0005-0000-0000-0000F70D0000}"/>
    <cellStyle name="Normal 6 12 4" xfId="3548" xr:uid="{00000000-0005-0000-0000-0000F80D0000}"/>
    <cellStyle name="Normal 6 12 5" xfId="3549" xr:uid="{00000000-0005-0000-0000-0000F90D0000}"/>
    <cellStyle name="Normal 6 12 6" xfId="3550" xr:uid="{00000000-0005-0000-0000-0000FA0D0000}"/>
    <cellStyle name="Normal 6 12 7" xfId="3551" xr:uid="{00000000-0005-0000-0000-0000FB0D0000}"/>
    <cellStyle name="Normal 6 120" xfId="3552" xr:uid="{00000000-0005-0000-0000-0000FC0D0000}"/>
    <cellStyle name="Normal 6 121" xfId="3553" xr:uid="{00000000-0005-0000-0000-0000FD0D0000}"/>
    <cellStyle name="Normal 6 122" xfId="3554" xr:uid="{00000000-0005-0000-0000-0000FE0D0000}"/>
    <cellStyle name="Normal 6 123" xfId="3555" xr:uid="{00000000-0005-0000-0000-0000FF0D0000}"/>
    <cellStyle name="Normal 6 13" xfId="3556" xr:uid="{00000000-0005-0000-0000-0000000E0000}"/>
    <cellStyle name="Normal 6 13 2" xfId="3557" xr:uid="{00000000-0005-0000-0000-0000010E0000}"/>
    <cellStyle name="Normal 6 13 3" xfId="3558" xr:uid="{00000000-0005-0000-0000-0000020E0000}"/>
    <cellStyle name="Normal 6 13 4" xfId="3559" xr:uid="{00000000-0005-0000-0000-0000030E0000}"/>
    <cellStyle name="Normal 6 13 5" xfId="3560" xr:uid="{00000000-0005-0000-0000-0000040E0000}"/>
    <cellStyle name="Normal 6 13 6" xfId="3561" xr:uid="{00000000-0005-0000-0000-0000050E0000}"/>
    <cellStyle name="Normal 6 14" xfId="3562" xr:uid="{00000000-0005-0000-0000-0000060E0000}"/>
    <cellStyle name="Normal 6 14 2" xfId="3563" xr:uid="{00000000-0005-0000-0000-0000070E0000}"/>
    <cellStyle name="Normal 6 14 3" xfId="3564" xr:uid="{00000000-0005-0000-0000-0000080E0000}"/>
    <cellStyle name="Normal 6 14 4" xfId="3565" xr:uid="{00000000-0005-0000-0000-0000090E0000}"/>
    <cellStyle name="Normal 6 14 5" xfId="3566" xr:uid="{00000000-0005-0000-0000-00000A0E0000}"/>
    <cellStyle name="Normal 6 14 6" xfId="3567" xr:uid="{00000000-0005-0000-0000-00000B0E0000}"/>
    <cellStyle name="Normal 6 14 7" xfId="3568" xr:uid="{00000000-0005-0000-0000-00000C0E0000}"/>
    <cellStyle name="Normal 6 15" xfId="3569" xr:uid="{00000000-0005-0000-0000-00000D0E0000}"/>
    <cellStyle name="Normal 6 15 2" xfId="3570" xr:uid="{00000000-0005-0000-0000-00000E0E0000}"/>
    <cellStyle name="Normal 6 15 3" xfId="3571" xr:uid="{00000000-0005-0000-0000-00000F0E0000}"/>
    <cellStyle name="Normal 6 15 4" xfId="3572" xr:uid="{00000000-0005-0000-0000-0000100E0000}"/>
    <cellStyle name="Normal 6 15 5" xfId="3573" xr:uid="{00000000-0005-0000-0000-0000110E0000}"/>
    <cellStyle name="Normal 6 15 6" xfId="3574" xr:uid="{00000000-0005-0000-0000-0000120E0000}"/>
    <cellStyle name="Normal 6 15 7" xfId="3575" xr:uid="{00000000-0005-0000-0000-0000130E0000}"/>
    <cellStyle name="Normal 6 16" xfId="3576" xr:uid="{00000000-0005-0000-0000-0000140E0000}"/>
    <cellStyle name="Normal 6 16 2" xfId="3577" xr:uid="{00000000-0005-0000-0000-0000150E0000}"/>
    <cellStyle name="Normal 6 16 3" xfId="3578" xr:uid="{00000000-0005-0000-0000-0000160E0000}"/>
    <cellStyle name="Normal 6 16 4" xfId="3579" xr:uid="{00000000-0005-0000-0000-0000170E0000}"/>
    <cellStyle name="Normal 6 16 5" xfId="3580" xr:uid="{00000000-0005-0000-0000-0000180E0000}"/>
    <cellStyle name="Normal 6 16 6" xfId="3581" xr:uid="{00000000-0005-0000-0000-0000190E0000}"/>
    <cellStyle name="Normal 6 16 7" xfId="3582" xr:uid="{00000000-0005-0000-0000-00001A0E0000}"/>
    <cellStyle name="Normal 6 17" xfId="3583" xr:uid="{00000000-0005-0000-0000-00001B0E0000}"/>
    <cellStyle name="Normal 6 17 2" xfId="3584" xr:uid="{00000000-0005-0000-0000-00001C0E0000}"/>
    <cellStyle name="Normal 6 17 3" xfId="3585" xr:uid="{00000000-0005-0000-0000-00001D0E0000}"/>
    <cellStyle name="Normal 6 17 4" xfId="3586" xr:uid="{00000000-0005-0000-0000-00001E0E0000}"/>
    <cellStyle name="Normal 6 17 5" xfId="3587" xr:uid="{00000000-0005-0000-0000-00001F0E0000}"/>
    <cellStyle name="Normal 6 17 6" xfId="3588" xr:uid="{00000000-0005-0000-0000-0000200E0000}"/>
    <cellStyle name="Normal 6 17 7" xfId="3589" xr:uid="{00000000-0005-0000-0000-0000210E0000}"/>
    <cellStyle name="Normal 6 18" xfId="3590" xr:uid="{00000000-0005-0000-0000-0000220E0000}"/>
    <cellStyle name="Normal 6 18 2" xfId="3591" xr:uid="{00000000-0005-0000-0000-0000230E0000}"/>
    <cellStyle name="Normal 6 18 3" xfId="3592" xr:uid="{00000000-0005-0000-0000-0000240E0000}"/>
    <cellStyle name="Normal 6 18 4" xfId="3593" xr:uid="{00000000-0005-0000-0000-0000250E0000}"/>
    <cellStyle name="Normal 6 18 5" xfId="3594" xr:uid="{00000000-0005-0000-0000-0000260E0000}"/>
    <cellStyle name="Normal 6 18 6" xfId="3595" xr:uid="{00000000-0005-0000-0000-0000270E0000}"/>
    <cellStyle name="Normal 6 18 7" xfId="3596" xr:uid="{00000000-0005-0000-0000-0000280E0000}"/>
    <cellStyle name="Normal 6 19" xfId="3597" xr:uid="{00000000-0005-0000-0000-0000290E0000}"/>
    <cellStyle name="Normal 6 19 2" xfId="3598" xr:uid="{00000000-0005-0000-0000-00002A0E0000}"/>
    <cellStyle name="Normal 6 19 3" xfId="3599" xr:uid="{00000000-0005-0000-0000-00002B0E0000}"/>
    <cellStyle name="Normal 6 19 4" xfId="3600" xr:uid="{00000000-0005-0000-0000-00002C0E0000}"/>
    <cellStyle name="Normal 6 19 5" xfId="3601" xr:uid="{00000000-0005-0000-0000-00002D0E0000}"/>
    <cellStyle name="Normal 6 19 6" xfId="3602" xr:uid="{00000000-0005-0000-0000-00002E0E0000}"/>
    <cellStyle name="Normal 6 2" xfId="3603" xr:uid="{00000000-0005-0000-0000-00002F0E0000}"/>
    <cellStyle name="Normal 6 2 2" xfId="3604" xr:uid="{00000000-0005-0000-0000-0000300E0000}"/>
    <cellStyle name="Normal 6 2 3" xfId="3605" xr:uid="{00000000-0005-0000-0000-0000310E0000}"/>
    <cellStyle name="Normal 6 2 4" xfId="3606" xr:uid="{00000000-0005-0000-0000-0000320E0000}"/>
    <cellStyle name="Normal 6 2 5" xfId="3607" xr:uid="{00000000-0005-0000-0000-0000330E0000}"/>
    <cellStyle name="Normal 6 2 6" xfId="3608" xr:uid="{00000000-0005-0000-0000-0000340E0000}"/>
    <cellStyle name="Normal 6 20" xfId="3609" xr:uid="{00000000-0005-0000-0000-0000350E0000}"/>
    <cellStyle name="Normal 6 20 2" xfId="3610" xr:uid="{00000000-0005-0000-0000-0000360E0000}"/>
    <cellStyle name="Normal 6 20 3" xfId="3611" xr:uid="{00000000-0005-0000-0000-0000370E0000}"/>
    <cellStyle name="Normal 6 20 4" xfId="3612" xr:uid="{00000000-0005-0000-0000-0000380E0000}"/>
    <cellStyle name="Normal 6 20 5" xfId="3613" xr:uid="{00000000-0005-0000-0000-0000390E0000}"/>
    <cellStyle name="Normal 6 20 6" xfId="3614" xr:uid="{00000000-0005-0000-0000-00003A0E0000}"/>
    <cellStyle name="Normal 6 21" xfId="3615" xr:uid="{00000000-0005-0000-0000-00003B0E0000}"/>
    <cellStyle name="Normal 6 21 2" xfId="3616" xr:uid="{00000000-0005-0000-0000-00003C0E0000}"/>
    <cellStyle name="Normal 6 21 3" xfId="3617" xr:uid="{00000000-0005-0000-0000-00003D0E0000}"/>
    <cellStyle name="Normal 6 21 4" xfId="3618" xr:uid="{00000000-0005-0000-0000-00003E0E0000}"/>
    <cellStyle name="Normal 6 21 5" xfId="3619" xr:uid="{00000000-0005-0000-0000-00003F0E0000}"/>
    <cellStyle name="Normal 6 21 6" xfId="3620" xr:uid="{00000000-0005-0000-0000-0000400E0000}"/>
    <cellStyle name="Normal 6 22" xfId="3621" xr:uid="{00000000-0005-0000-0000-0000410E0000}"/>
    <cellStyle name="Normal 6 22 2" xfId="3622" xr:uid="{00000000-0005-0000-0000-0000420E0000}"/>
    <cellStyle name="Normal 6 22 3" xfId="3623" xr:uid="{00000000-0005-0000-0000-0000430E0000}"/>
    <cellStyle name="Normal 6 22 4" xfId="3624" xr:uid="{00000000-0005-0000-0000-0000440E0000}"/>
    <cellStyle name="Normal 6 22 5" xfId="3625" xr:uid="{00000000-0005-0000-0000-0000450E0000}"/>
    <cellStyle name="Normal 6 22 6" xfId="3626" xr:uid="{00000000-0005-0000-0000-0000460E0000}"/>
    <cellStyle name="Normal 6 23" xfId="3627" xr:uid="{00000000-0005-0000-0000-0000470E0000}"/>
    <cellStyle name="Normal 6 23 2" xfId="3628" xr:uid="{00000000-0005-0000-0000-0000480E0000}"/>
    <cellStyle name="Normal 6 23 3" xfId="3629" xr:uid="{00000000-0005-0000-0000-0000490E0000}"/>
    <cellStyle name="Normal 6 23 4" xfId="3630" xr:uid="{00000000-0005-0000-0000-00004A0E0000}"/>
    <cellStyle name="Normal 6 23 5" xfId="3631" xr:uid="{00000000-0005-0000-0000-00004B0E0000}"/>
    <cellStyle name="Normal 6 23 6" xfId="3632" xr:uid="{00000000-0005-0000-0000-00004C0E0000}"/>
    <cellStyle name="Normal 6 24" xfId="3633" xr:uid="{00000000-0005-0000-0000-00004D0E0000}"/>
    <cellStyle name="Normal 6 24 2" xfId="3634" xr:uid="{00000000-0005-0000-0000-00004E0E0000}"/>
    <cellStyle name="Normal 6 24 3" xfId="3635" xr:uid="{00000000-0005-0000-0000-00004F0E0000}"/>
    <cellStyle name="Normal 6 24 4" xfId="3636" xr:uid="{00000000-0005-0000-0000-0000500E0000}"/>
    <cellStyle name="Normal 6 24 5" xfId="3637" xr:uid="{00000000-0005-0000-0000-0000510E0000}"/>
    <cellStyle name="Normal 6 24 6" xfId="3638" xr:uid="{00000000-0005-0000-0000-0000520E0000}"/>
    <cellStyle name="Normal 6 25" xfId="3639" xr:uid="{00000000-0005-0000-0000-0000530E0000}"/>
    <cellStyle name="Normal 6 25 2" xfId="3640" xr:uid="{00000000-0005-0000-0000-0000540E0000}"/>
    <cellStyle name="Normal 6 25 3" xfId="3641" xr:uid="{00000000-0005-0000-0000-0000550E0000}"/>
    <cellStyle name="Normal 6 25 4" xfId="3642" xr:uid="{00000000-0005-0000-0000-0000560E0000}"/>
    <cellStyle name="Normal 6 25 5" xfId="3643" xr:uid="{00000000-0005-0000-0000-0000570E0000}"/>
    <cellStyle name="Normal 6 25 6" xfId="3644" xr:uid="{00000000-0005-0000-0000-0000580E0000}"/>
    <cellStyle name="Normal 6 26" xfId="3645" xr:uid="{00000000-0005-0000-0000-0000590E0000}"/>
    <cellStyle name="Normal 6 26 2" xfId="3646" xr:uid="{00000000-0005-0000-0000-00005A0E0000}"/>
    <cellStyle name="Normal 6 26 3" xfId="3647" xr:uid="{00000000-0005-0000-0000-00005B0E0000}"/>
    <cellStyle name="Normal 6 26 4" xfId="3648" xr:uid="{00000000-0005-0000-0000-00005C0E0000}"/>
    <cellStyle name="Normal 6 26 5" xfId="3649" xr:uid="{00000000-0005-0000-0000-00005D0E0000}"/>
    <cellStyle name="Normal 6 26 6" xfId="3650" xr:uid="{00000000-0005-0000-0000-00005E0E0000}"/>
    <cellStyle name="Normal 6 27" xfId="3651" xr:uid="{00000000-0005-0000-0000-00005F0E0000}"/>
    <cellStyle name="Normal 6 27 2" xfId="3652" xr:uid="{00000000-0005-0000-0000-0000600E0000}"/>
    <cellStyle name="Normal 6 27 3" xfId="3653" xr:uid="{00000000-0005-0000-0000-0000610E0000}"/>
    <cellStyle name="Normal 6 27 4" xfId="3654" xr:uid="{00000000-0005-0000-0000-0000620E0000}"/>
    <cellStyle name="Normal 6 27 5" xfId="3655" xr:uid="{00000000-0005-0000-0000-0000630E0000}"/>
    <cellStyle name="Normal 6 27 6" xfId="3656" xr:uid="{00000000-0005-0000-0000-0000640E0000}"/>
    <cellStyle name="Normal 6 28" xfId="3657" xr:uid="{00000000-0005-0000-0000-0000650E0000}"/>
    <cellStyle name="Normal 6 28 2" xfId="3658" xr:uid="{00000000-0005-0000-0000-0000660E0000}"/>
    <cellStyle name="Normal 6 28 3" xfId="3659" xr:uid="{00000000-0005-0000-0000-0000670E0000}"/>
    <cellStyle name="Normal 6 28 4" xfId="3660" xr:uid="{00000000-0005-0000-0000-0000680E0000}"/>
    <cellStyle name="Normal 6 28 5" xfId="3661" xr:uid="{00000000-0005-0000-0000-0000690E0000}"/>
    <cellStyle name="Normal 6 28 6" xfId="3662" xr:uid="{00000000-0005-0000-0000-00006A0E0000}"/>
    <cellStyle name="Normal 6 29" xfId="3663" xr:uid="{00000000-0005-0000-0000-00006B0E0000}"/>
    <cellStyle name="Normal 6 29 2" xfId="3664" xr:uid="{00000000-0005-0000-0000-00006C0E0000}"/>
    <cellStyle name="Normal 6 29 3" xfId="3665" xr:uid="{00000000-0005-0000-0000-00006D0E0000}"/>
    <cellStyle name="Normal 6 29 4" xfId="3666" xr:uid="{00000000-0005-0000-0000-00006E0E0000}"/>
    <cellStyle name="Normal 6 29 5" xfId="3667" xr:uid="{00000000-0005-0000-0000-00006F0E0000}"/>
    <cellStyle name="Normal 6 29 6" xfId="3668" xr:uid="{00000000-0005-0000-0000-0000700E0000}"/>
    <cellStyle name="Normal 6 3" xfId="3669" xr:uid="{00000000-0005-0000-0000-0000710E0000}"/>
    <cellStyle name="Normal 6 3 2" xfId="3670" xr:uid="{00000000-0005-0000-0000-0000720E0000}"/>
    <cellStyle name="Normal 6 3 3" xfId="3671" xr:uid="{00000000-0005-0000-0000-0000730E0000}"/>
    <cellStyle name="Normal 6 3 4" xfId="3672" xr:uid="{00000000-0005-0000-0000-0000740E0000}"/>
    <cellStyle name="Normal 6 3 5" xfId="3673" xr:uid="{00000000-0005-0000-0000-0000750E0000}"/>
    <cellStyle name="Normal 6 3 6" xfId="3674" xr:uid="{00000000-0005-0000-0000-0000760E0000}"/>
    <cellStyle name="Normal 6 30" xfId="3675" xr:uid="{00000000-0005-0000-0000-0000770E0000}"/>
    <cellStyle name="Normal 6 30 2" xfId="3676" xr:uid="{00000000-0005-0000-0000-0000780E0000}"/>
    <cellStyle name="Normal 6 30 3" xfId="3677" xr:uid="{00000000-0005-0000-0000-0000790E0000}"/>
    <cellStyle name="Normal 6 30 4" xfId="3678" xr:uid="{00000000-0005-0000-0000-00007A0E0000}"/>
    <cellStyle name="Normal 6 31" xfId="3679" xr:uid="{00000000-0005-0000-0000-00007B0E0000}"/>
    <cellStyle name="Normal 6 31 2" xfId="3680" xr:uid="{00000000-0005-0000-0000-00007C0E0000}"/>
    <cellStyle name="Normal 6 31 3" xfId="3681" xr:uid="{00000000-0005-0000-0000-00007D0E0000}"/>
    <cellStyle name="Normal 6 31 4" xfId="3682" xr:uid="{00000000-0005-0000-0000-00007E0E0000}"/>
    <cellStyle name="Normal 6 32" xfId="3683" xr:uid="{00000000-0005-0000-0000-00007F0E0000}"/>
    <cellStyle name="Normal 6 32 2" xfId="3684" xr:uid="{00000000-0005-0000-0000-0000800E0000}"/>
    <cellStyle name="Normal 6 32 3" xfId="3685" xr:uid="{00000000-0005-0000-0000-0000810E0000}"/>
    <cellStyle name="Normal 6 32 4" xfId="3686" xr:uid="{00000000-0005-0000-0000-0000820E0000}"/>
    <cellStyle name="Normal 6 33" xfId="3687" xr:uid="{00000000-0005-0000-0000-0000830E0000}"/>
    <cellStyle name="Normal 6 33 2" xfId="3688" xr:uid="{00000000-0005-0000-0000-0000840E0000}"/>
    <cellStyle name="Normal 6 33 3" xfId="3689" xr:uid="{00000000-0005-0000-0000-0000850E0000}"/>
    <cellStyle name="Normal 6 33 4" xfId="3690" xr:uid="{00000000-0005-0000-0000-0000860E0000}"/>
    <cellStyle name="Normal 6 34" xfId="3691" xr:uid="{00000000-0005-0000-0000-0000870E0000}"/>
    <cellStyle name="Normal 6 34 2" xfId="3692" xr:uid="{00000000-0005-0000-0000-0000880E0000}"/>
    <cellStyle name="Normal 6 34 3" xfId="3693" xr:uid="{00000000-0005-0000-0000-0000890E0000}"/>
    <cellStyle name="Normal 6 34 4" xfId="3694" xr:uid="{00000000-0005-0000-0000-00008A0E0000}"/>
    <cellStyle name="Normal 6 35" xfId="3695" xr:uid="{00000000-0005-0000-0000-00008B0E0000}"/>
    <cellStyle name="Normal 6 35 2" xfId="3696" xr:uid="{00000000-0005-0000-0000-00008C0E0000}"/>
    <cellStyle name="Normal 6 35 3" xfId="3697" xr:uid="{00000000-0005-0000-0000-00008D0E0000}"/>
    <cellStyle name="Normal 6 35 4" xfId="3698" xr:uid="{00000000-0005-0000-0000-00008E0E0000}"/>
    <cellStyle name="Normal 6 36" xfId="3699" xr:uid="{00000000-0005-0000-0000-00008F0E0000}"/>
    <cellStyle name="Normal 6 36 2" xfId="3700" xr:uid="{00000000-0005-0000-0000-0000900E0000}"/>
    <cellStyle name="Normal 6 36 3" xfId="3701" xr:uid="{00000000-0005-0000-0000-0000910E0000}"/>
    <cellStyle name="Normal 6 36 4" xfId="3702" xr:uid="{00000000-0005-0000-0000-0000920E0000}"/>
    <cellStyle name="Normal 6 37" xfId="3703" xr:uid="{00000000-0005-0000-0000-0000930E0000}"/>
    <cellStyle name="Normal 6 37 2" xfId="3704" xr:uid="{00000000-0005-0000-0000-0000940E0000}"/>
    <cellStyle name="Normal 6 37 3" xfId="3705" xr:uid="{00000000-0005-0000-0000-0000950E0000}"/>
    <cellStyle name="Normal 6 37 4" xfId="3706" xr:uid="{00000000-0005-0000-0000-0000960E0000}"/>
    <cellStyle name="Normal 6 38" xfId="3707" xr:uid="{00000000-0005-0000-0000-0000970E0000}"/>
    <cellStyle name="Normal 6 38 2" xfId="3708" xr:uid="{00000000-0005-0000-0000-0000980E0000}"/>
    <cellStyle name="Normal 6 38 3" xfId="3709" xr:uid="{00000000-0005-0000-0000-0000990E0000}"/>
    <cellStyle name="Normal 6 38 4" xfId="3710" xr:uid="{00000000-0005-0000-0000-00009A0E0000}"/>
    <cellStyle name="Normal 6 39" xfId="3711" xr:uid="{00000000-0005-0000-0000-00009B0E0000}"/>
    <cellStyle name="Normal 6 39 2" xfId="3712" xr:uid="{00000000-0005-0000-0000-00009C0E0000}"/>
    <cellStyle name="Normal 6 39 3" xfId="3713" xr:uid="{00000000-0005-0000-0000-00009D0E0000}"/>
    <cellStyle name="Normal 6 39 4" xfId="3714" xr:uid="{00000000-0005-0000-0000-00009E0E0000}"/>
    <cellStyle name="Normal 6 4" xfId="3715" xr:uid="{00000000-0005-0000-0000-00009F0E0000}"/>
    <cellStyle name="Normal 6 4 2" xfId="3716" xr:uid="{00000000-0005-0000-0000-0000A00E0000}"/>
    <cellStyle name="Normal 6 4 3" xfId="3717" xr:uid="{00000000-0005-0000-0000-0000A10E0000}"/>
    <cellStyle name="Normal 6 4 4" xfId="3718" xr:uid="{00000000-0005-0000-0000-0000A20E0000}"/>
    <cellStyle name="Normal 6 4 5" xfId="3719" xr:uid="{00000000-0005-0000-0000-0000A30E0000}"/>
    <cellStyle name="Normal 6 4 6" xfId="3720" xr:uid="{00000000-0005-0000-0000-0000A40E0000}"/>
    <cellStyle name="Normal 6 40" xfId="3721" xr:uid="{00000000-0005-0000-0000-0000A50E0000}"/>
    <cellStyle name="Normal 6 40 2" xfId="3722" xr:uid="{00000000-0005-0000-0000-0000A60E0000}"/>
    <cellStyle name="Normal 6 40 3" xfId="3723" xr:uid="{00000000-0005-0000-0000-0000A70E0000}"/>
    <cellStyle name="Normal 6 40 4" xfId="3724" xr:uid="{00000000-0005-0000-0000-0000A80E0000}"/>
    <cellStyle name="Normal 6 41" xfId="3725" xr:uid="{00000000-0005-0000-0000-0000A90E0000}"/>
    <cellStyle name="Normal 6 41 2" xfId="3726" xr:uid="{00000000-0005-0000-0000-0000AA0E0000}"/>
    <cellStyle name="Normal 6 41 3" xfId="3727" xr:uid="{00000000-0005-0000-0000-0000AB0E0000}"/>
    <cellStyle name="Normal 6 41 4" xfId="3728" xr:uid="{00000000-0005-0000-0000-0000AC0E0000}"/>
    <cellStyle name="Normal 6 42" xfId="3729" xr:uid="{00000000-0005-0000-0000-0000AD0E0000}"/>
    <cellStyle name="Normal 6 42 2" xfId="3730" xr:uid="{00000000-0005-0000-0000-0000AE0E0000}"/>
    <cellStyle name="Normal 6 42 3" xfId="3731" xr:uid="{00000000-0005-0000-0000-0000AF0E0000}"/>
    <cellStyle name="Normal 6 42 4" xfId="3732" xr:uid="{00000000-0005-0000-0000-0000B00E0000}"/>
    <cellStyle name="Normal 6 43" xfId="3733" xr:uid="{00000000-0005-0000-0000-0000B10E0000}"/>
    <cellStyle name="Normal 6 43 2" xfId="3734" xr:uid="{00000000-0005-0000-0000-0000B20E0000}"/>
    <cellStyle name="Normal 6 43 3" xfId="3735" xr:uid="{00000000-0005-0000-0000-0000B30E0000}"/>
    <cellStyle name="Normal 6 43 4" xfId="3736" xr:uid="{00000000-0005-0000-0000-0000B40E0000}"/>
    <cellStyle name="Normal 6 44" xfId="3737" xr:uid="{00000000-0005-0000-0000-0000B50E0000}"/>
    <cellStyle name="Normal 6 44 2" xfId="3738" xr:uid="{00000000-0005-0000-0000-0000B60E0000}"/>
    <cellStyle name="Normal 6 44 3" xfId="3739" xr:uid="{00000000-0005-0000-0000-0000B70E0000}"/>
    <cellStyle name="Normal 6 44 4" xfId="3740" xr:uid="{00000000-0005-0000-0000-0000B80E0000}"/>
    <cellStyle name="Normal 6 45" xfId="3741" xr:uid="{00000000-0005-0000-0000-0000B90E0000}"/>
    <cellStyle name="Normal 6 45 2" xfId="3742" xr:uid="{00000000-0005-0000-0000-0000BA0E0000}"/>
    <cellStyle name="Normal 6 45 3" xfId="3743" xr:uid="{00000000-0005-0000-0000-0000BB0E0000}"/>
    <cellStyle name="Normal 6 45 4" xfId="3744" xr:uid="{00000000-0005-0000-0000-0000BC0E0000}"/>
    <cellStyle name="Normal 6 46" xfId="3745" xr:uid="{00000000-0005-0000-0000-0000BD0E0000}"/>
    <cellStyle name="Normal 6 46 2" xfId="3746" xr:uid="{00000000-0005-0000-0000-0000BE0E0000}"/>
    <cellStyle name="Normal 6 46 3" xfId="3747" xr:uid="{00000000-0005-0000-0000-0000BF0E0000}"/>
    <cellStyle name="Normal 6 46 4" xfId="3748" xr:uid="{00000000-0005-0000-0000-0000C00E0000}"/>
    <cellStyle name="Normal 6 46 5" xfId="3749" xr:uid="{00000000-0005-0000-0000-0000C10E0000}"/>
    <cellStyle name="Normal 6 47" xfId="3750" xr:uid="{00000000-0005-0000-0000-0000C20E0000}"/>
    <cellStyle name="Normal 6 47 2" xfId="3751" xr:uid="{00000000-0005-0000-0000-0000C30E0000}"/>
    <cellStyle name="Normal 6 47 3" xfId="3752" xr:uid="{00000000-0005-0000-0000-0000C40E0000}"/>
    <cellStyle name="Normal 6 47 4" xfId="3753" xr:uid="{00000000-0005-0000-0000-0000C50E0000}"/>
    <cellStyle name="Normal 6 48" xfId="3754" xr:uid="{00000000-0005-0000-0000-0000C60E0000}"/>
    <cellStyle name="Normal 6 48 2" xfId="3755" xr:uid="{00000000-0005-0000-0000-0000C70E0000}"/>
    <cellStyle name="Normal 6 48 3" xfId="3756" xr:uid="{00000000-0005-0000-0000-0000C80E0000}"/>
    <cellStyle name="Normal 6 48 4" xfId="3757" xr:uid="{00000000-0005-0000-0000-0000C90E0000}"/>
    <cellStyle name="Normal 6 49" xfId="3758" xr:uid="{00000000-0005-0000-0000-0000CA0E0000}"/>
    <cellStyle name="Normal 6 49 2" xfId="3759" xr:uid="{00000000-0005-0000-0000-0000CB0E0000}"/>
    <cellStyle name="Normal 6 49 3" xfId="3760" xr:uid="{00000000-0005-0000-0000-0000CC0E0000}"/>
    <cellStyle name="Normal 6 49 4" xfId="3761" xr:uid="{00000000-0005-0000-0000-0000CD0E0000}"/>
    <cellStyle name="Normal 6 5" xfId="3762" xr:uid="{00000000-0005-0000-0000-0000CE0E0000}"/>
    <cellStyle name="Normal 6 5 2" xfId="3763" xr:uid="{00000000-0005-0000-0000-0000CF0E0000}"/>
    <cellStyle name="Normal 6 5 3" xfId="3764" xr:uid="{00000000-0005-0000-0000-0000D00E0000}"/>
    <cellStyle name="Normal 6 5 4" xfId="3765" xr:uid="{00000000-0005-0000-0000-0000D10E0000}"/>
    <cellStyle name="Normal 6 5 5" xfId="3766" xr:uid="{00000000-0005-0000-0000-0000D20E0000}"/>
    <cellStyle name="Normal 6 5 6" xfId="3767" xr:uid="{00000000-0005-0000-0000-0000D30E0000}"/>
    <cellStyle name="Normal 6 50" xfId="3768" xr:uid="{00000000-0005-0000-0000-0000D40E0000}"/>
    <cellStyle name="Normal 6 50 2" xfId="3769" xr:uid="{00000000-0005-0000-0000-0000D50E0000}"/>
    <cellStyle name="Normal 6 50 3" xfId="3770" xr:uid="{00000000-0005-0000-0000-0000D60E0000}"/>
    <cellStyle name="Normal 6 50 4" xfId="3771" xr:uid="{00000000-0005-0000-0000-0000D70E0000}"/>
    <cellStyle name="Normal 6 51" xfId="3772" xr:uid="{00000000-0005-0000-0000-0000D80E0000}"/>
    <cellStyle name="Normal 6 51 2" xfId="3773" xr:uid="{00000000-0005-0000-0000-0000D90E0000}"/>
    <cellStyle name="Normal 6 51 3" xfId="3774" xr:uid="{00000000-0005-0000-0000-0000DA0E0000}"/>
    <cellStyle name="Normal 6 51 4" xfId="3775" xr:uid="{00000000-0005-0000-0000-0000DB0E0000}"/>
    <cellStyle name="Normal 6 52" xfId="3776" xr:uid="{00000000-0005-0000-0000-0000DC0E0000}"/>
    <cellStyle name="Normal 6 52 2" xfId="3777" xr:uid="{00000000-0005-0000-0000-0000DD0E0000}"/>
    <cellStyle name="Normal 6 52 3" xfId="3778" xr:uid="{00000000-0005-0000-0000-0000DE0E0000}"/>
    <cellStyle name="Normal 6 52 4" xfId="3779" xr:uid="{00000000-0005-0000-0000-0000DF0E0000}"/>
    <cellStyle name="Normal 6 53" xfId="3780" xr:uid="{00000000-0005-0000-0000-0000E00E0000}"/>
    <cellStyle name="Normal 6 53 2" xfId="3781" xr:uid="{00000000-0005-0000-0000-0000E10E0000}"/>
    <cellStyle name="Normal 6 53 3" xfId="3782" xr:uid="{00000000-0005-0000-0000-0000E20E0000}"/>
    <cellStyle name="Normal 6 53 4" xfId="3783" xr:uid="{00000000-0005-0000-0000-0000E30E0000}"/>
    <cellStyle name="Normal 6 54" xfId="3784" xr:uid="{00000000-0005-0000-0000-0000E40E0000}"/>
    <cellStyle name="Normal 6 54 2" xfId="3785" xr:uid="{00000000-0005-0000-0000-0000E50E0000}"/>
    <cellStyle name="Normal 6 54 3" xfId="3786" xr:uid="{00000000-0005-0000-0000-0000E60E0000}"/>
    <cellStyle name="Normal 6 54 4" xfId="3787" xr:uid="{00000000-0005-0000-0000-0000E70E0000}"/>
    <cellStyle name="Normal 6 55" xfId="3788" xr:uid="{00000000-0005-0000-0000-0000E80E0000}"/>
    <cellStyle name="Normal 6 55 2" xfId="3789" xr:uid="{00000000-0005-0000-0000-0000E90E0000}"/>
    <cellStyle name="Normal 6 55 3" xfId="3790" xr:uid="{00000000-0005-0000-0000-0000EA0E0000}"/>
    <cellStyle name="Normal 6 55 4" xfId="3791" xr:uid="{00000000-0005-0000-0000-0000EB0E0000}"/>
    <cellStyle name="Normal 6 56" xfId="3792" xr:uid="{00000000-0005-0000-0000-0000EC0E0000}"/>
    <cellStyle name="Normal 6 56 2" xfId="3793" xr:uid="{00000000-0005-0000-0000-0000ED0E0000}"/>
    <cellStyle name="Normal 6 56 3" xfId="3794" xr:uid="{00000000-0005-0000-0000-0000EE0E0000}"/>
    <cellStyle name="Normal 6 56 4" xfId="3795" xr:uid="{00000000-0005-0000-0000-0000EF0E0000}"/>
    <cellStyle name="Normal 6 57" xfId="3796" xr:uid="{00000000-0005-0000-0000-0000F00E0000}"/>
    <cellStyle name="Normal 6 57 2" xfId="3797" xr:uid="{00000000-0005-0000-0000-0000F10E0000}"/>
    <cellStyle name="Normal 6 57 3" xfId="3798" xr:uid="{00000000-0005-0000-0000-0000F20E0000}"/>
    <cellStyle name="Normal 6 57 4" xfId="3799" xr:uid="{00000000-0005-0000-0000-0000F30E0000}"/>
    <cellStyle name="Normal 6 58" xfId="3800" xr:uid="{00000000-0005-0000-0000-0000F40E0000}"/>
    <cellStyle name="Normal 6 58 2" xfId="3801" xr:uid="{00000000-0005-0000-0000-0000F50E0000}"/>
    <cellStyle name="Normal 6 58 3" xfId="3802" xr:uid="{00000000-0005-0000-0000-0000F60E0000}"/>
    <cellStyle name="Normal 6 58 4" xfId="3803" xr:uid="{00000000-0005-0000-0000-0000F70E0000}"/>
    <cellStyle name="Normal 6 59" xfId="3804" xr:uid="{00000000-0005-0000-0000-0000F80E0000}"/>
    <cellStyle name="Normal 6 59 2" xfId="3805" xr:uid="{00000000-0005-0000-0000-0000F90E0000}"/>
    <cellStyle name="Normal 6 59 3" xfId="3806" xr:uid="{00000000-0005-0000-0000-0000FA0E0000}"/>
    <cellStyle name="Normal 6 59 4" xfId="3807" xr:uid="{00000000-0005-0000-0000-0000FB0E0000}"/>
    <cellStyle name="Normal 6 6" xfId="3808" xr:uid="{00000000-0005-0000-0000-0000FC0E0000}"/>
    <cellStyle name="Normal 6 6 2" xfId="3809" xr:uid="{00000000-0005-0000-0000-0000FD0E0000}"/>
    <cellStyle name="Normal 6 6 3" xfId="3810" xr:uid="{00000000-0005-0000-0000-0000FE0E0000}"/>
    <cellStyle name="Normal 6 6 4" xfId="3811" xr:uid="{00000000-0005-0000-0000-0000FF0E0000}"/>
    <cellStyle name="Normal 6 6 5" xfId="3812" xr:uid="{00000000-0005-0000-0000-0000000F0000}"/>
    <cellStyle name="Normal 6 6 6" xfId="3813" xr:uid="{00000000-0005-0000-0000-0000010F0000}"/>
    <cellStyle name="Normal 6 60" xfId="3814" xr:uid="{00000000-0005-0000-0000-0000020F0000}"/>
    <cellStyle name="Normal 6 60 2" xfId="3815" xr:uid="{00000000-0005-0000-0000-0000030F0000}"/>
    <cellStyle name="Normal 6 60 3" xfId="3816" xr:uid="{00000000-0005-0000-0000-0000040F0000}"/>
    <cellStyle name="Normal 6 60 4" xfId="3817" xr:uid="{00000000-0005-0000-0000-0000050F0000}"/>
    <cellStyle name="Normal 6 61" xfId="3818" xr:uid="{00000000-0005-0000-0000-0000060F0000}"/>
    <cellStyle name="Normal 6 61 2" xfId="3819" xr:uid="{00000000-0005-0000-0000-0000070F0000}"/>
    <cellStyle name="Normal 6 61 3" xfId="3820" xr:uid="{00000000-0005-0000-0000-0000080F0000}"/>
    <cellStyle name="Normal 6 61 4" xfId="3821" xr:uid="{00000000-0005-0000-0000-0000090F0000}"/>
    <cellStyle name="Normal 6 62" xfId="3822" xr:uid="{00000000-0005-0000-0000-00000A0F0000}"/>
    <cellStyle name="Normal 6 62 2" xfId="3823" xr:uid="{00000000-0005-0000-0000-00000B0F0000}"/>
    <cellStyle name="Normal 6 62 3" xfId="3824" xr:uid="{00000000-0005-0000-0000-00000C0F0000}"/>
    <cellStyle name="Normal 6 62 4" xfId="3825" xr:uid="{00000000-0005-0000-0000-00000D0F0000}"/>
    <cellStyle name="Normal 6 63" xfId="3826" xr:uid="{00000000-0005-0000-0000-00000E0F0000}"/>
    <cellStyle name="Normal 6 63 2" xfId="3827" xr:uid="{00000000-0005-0000-0000-00000F0F0000}"/>
    <cellStyle name="Normal 6 63 3" xfId="3828" xr:uid="{00000000-0005-0000-0000-0000100F0000}"/>
    <cellStyle name="Normal 6 63 4" xfId="3829" xr:uid="{00000000-0005-0000-0000-0000110F0000}"/>
    <cellStyle name="Normal 6 64" xfId="3830" xr:uid="{00000000-0005-0000-0000-0000120F0000}"/>
    <cellStyle name="Normal 6 64 2" xfId="3831" xr:uid="{00000000-0005-0000-0000-0000130F0000}"/>
    <cellStyle name="Normal 6 64 3" xfId="3832" xr:uid="{00000000-0005-0000-0000-0000140F0000}"/>
    <cellStyle name="Normal 6 64 4" xfId="3833" xr:uid="{00000000-0005-0000-0000-0000150F0000}"/>
    <cellStyle name="Normal 6 65" xfId="3834" xr:uid="{00000000-0005-0000-0000-0000160F0000}"/>
    <cellStyle name="Normal 6 65 2" xfId="3835" xr:uid="{00000000-0005-0000-0000-0000170F0000}"/>
    <cellStyle name="Normal 6 65 3" xfId="3836" xr:uid="{00000000-0005-0000-0000-0000180F0000}"/>
    <cellStyle name="Normal 6 65 4" xfId="3837" xr:uid="{00000000-0005-0000-0000-0000190F0000}"/>
    <cellStyle name="Normal 6 66" xfId="3838" xr:uid="{00000000-0005-0000-0000-00001A0F0000}"/>
    <cellStyle name="Normal 6 66 2" xfId="3839" xr:uid="{00000000-0005-0000-0000-00001B0F0000}"/>
    <cellStyle name="Normal 6 66 3" xfId="3840" xr:uid="{00000000-0005-0000-0000-00001C0F0000}"/>
    <cellStyle name="Normal 6 66 4" xfId="3841" xr:uid="{00000000-0005-0000-0000-00001D0F0000}"/>
    <cellStyle name="Normal 6 67" xfId="3842" xr:uid="{00000000-0005-0000-0000-00001E0F0000}"/>
    <cellStyle name="Normal 6 67 2" xfId="3843" xr:uid="{00000000-0005-0000-0000-00001F0F0000}"/>
    <cellStyle name="Normal 6 67 3" xfId="3844" xr:uid="{00000000-0005-0000-0000-0000200F0000}"/>
    <cellStyle name="Normal 6 67 4" xfId="3845" xr:uid="{00000000-0005-0000-0000-0000210F0000}"/>
    <cellStyle name="Normal 6 68" xfId="3846" xr:uid="{00000000-0005-0000-0000-0000220F0000}"/>
    <cellStyle name="Normal 6 68 2" xfId="3847" xr:uid="{00000000-0005-0000-0000-0000230F0000}"/>
    <cellStyle name="Normal 6 68 3" xfId="3848" xr:uid="{00000000-0005-0000-0000-0000240F0000}"/>
    <cellStyle name="Normal 6 68 4" xfId="3849" xr:uid="{00000000-0005-0000-0000-0000250F0000}"/>
    <cellStyle name="Normal 6 69" xfId="3850" xr:uid="{00000000-0005-0000-0000-0000260F0000}"/>
    <cellStyle name="Normal 6 69 2" xfId="3851" xr:uid="{00000000-0005-0000-0000-0000270F0000}"/>
    <cellStyle name="Normal 6 69 3" xfId="3852" xr:uid="{00000000-0005-0000-0000-0000280F0000}"/>
    <cellStyle name="Normal 6 69 4" xfId="3853" xr:uid="{00000000-0005-0000-0000-0000290F0000}"/>
    <cellStyle name="Normal 6 7" xfId="3854" xr:uid="{00000000-0005-0000-0000-00002A0F0000}"/>
    <cellStyle name="Normal 6 7 2" xfId="3855" xr:uid="{00000000-0005-0000-0000-00002B0F0000}"/>
    <cellStyle name="Normal 6 7 3" xfId="3856" xr:uid="{00000000-0005-0000-0000-00002C0F0000}"/>
    <cellStyle name="Normal 6 7 4" xfId="3857" xr:uid="{00000000-0005-0000-0000-00002D0F0000}"/>
    <cellStyle name="Normal 6 7 5" xfId="3858" xr:uid="{00000000-0005-0000-0000-00002E0F0000}"/>
    <cellStyle name="Normal 6 7 6" xfId="3859" xr:uid="{00000000-0005-0000-0000-00002F0F0000}"/>
    <cellStyle name="Normal 6 70" xfId="3860" xr:uid="{00000000-0005-0000-0000-0000300F0000}"/>
    <cellStyle name="Normal 6 70 2" xfId="3861" xr:uid="{00000000-0005-0000-0000-0000310F0000}"/>
    <cellStyle name="Normal 6 70 3" xfId="3862" xr:uid="{00000000-0005-0000-0000-0000320F0000}"/>
    <cellStyle name="Normal 6 70 4" xfId="3863" xr:uid="{00000000-0005-0000-0000-0000330F0000}"/>
    <cellStyle name="Normal 6 71" xfId="3864" xr:uid="{00000000-0005-0000-0000-0000340F0000}"/>
    <cellStyle name="Normal 6 71 2" xfId="3865" xr:uid="{00000000-0005-0000-0000-0000350F0000}"/>
    <cellStyle name="Normal 6 71 3" xfId="3866" xr:uid="{00000000-0005-0000-0000-0000360F0000}"/>
    <cellStyle name="Normal 6 71 4" xfId="3867" xr:uid="{00000000-0005-0000-0000-0000370F0000}"/>
    <cellStyle name="Normal 6 72" xfId="3868" xr:uid="{00000000-0005-0000-0000-0000380F0000}"/>
    <cellStyle name="Normal 6 72 2" xfId="3869" xr:uid="{00000000-0005-0000-0000-0000390F0000}"/>
    <cellStyle name="Normal 6 72 3" xfId="3870" xr:uid="{00000000-0005-0000-0000-00003A0F0000}"/>
    <cellStyle name="Normal 6 72 4" xfId="3871" xr:uid="{00000000-0005-0000-0000-00003B0F0000}"/>
    <cellStyle name="Normal 6 73" xfId="3872" xr:uid="{00000000-0005-0000-0000-00003C0F0000}"/>
    <cellStyle name="Normal 6 73 2" xfId="3873" xr:uid="{00000000-0005-0000-0000-00003D0F0000}"/>
    <cellStyle name="Normal 6 73 3" xfId="3874" xr:uid="{00000000-0005-0000-0000-00003E0F0000}"/>
    <cellStyle name="Normal 6 73 4" xfId="3875" xr:uid="{00000000-0005-0000-0000-00003F0F0000}"/>
    <cellStyle name="Normal 6 74" xfId="3876" xr:uid="{00000000-0005-0000-0000-0000400F0000}"/>
    <cellStyle name="Normal 6 74 2" xfId="3877" xr:uid="{00000000-0005-0000-0000-0000410F0000}"/>
    <cellStyle name="Normal 6 74 3" xfId="3878" xr:uid="{00000000-0005-0000-0000-0000420F0000}"/>
    <cellStyle name="Normal 6 74 4" xfId="3879" xr:uid="{00000000-0005-0000-0000-0000430F0000}"/>
    <cellStyle name="Normal 6 75" xfId="3880" xr:uid="{00000000-0005-0000-0000-0000440F0000}"/>
    <cellStyle name="Normal 6 75 2" xfId="3881" xr:uid="{00000000-0005-0000-0000-0000450F0000}"/>
    <cellStyle name="Normal 6 75 3" xfId="3882" xr:uid="{00000000-0005-0000-0000-0000460F0000}"/>
    <cellStyle name="Normal 6 75 4" xfId="3883" xr:uid="{00000000-0005-0000-0000-0000470F0000}"/>
    <cellStyle name="Normal 6 76" xfId="3884" xr:uid="{00000000-0005-0000-0000-0000480F0000}"/>
    <cellStyle name="Normal 6 76 2" xfId="3885" xr:uid="{00000000-0005-0000-0000-0000490F0000}"/>
    <cellStyle name="Normal 6 76 3" xfId="3886" xr:uid="{00000000-0005-0000-0000-00004A0F0000}"/>
    <cellStyle name="Normal 6 77" xfId="3887" xr:uid="{00000000-0005-0000-0000-00004B0F0000}"/>
    <cellStyle name="Normal 6 78" xfId="3888" xr:uid="{00000000-0005-0000-0000-00004C0F0000}"/>
    <cellStyle name="Normal 6 79" xfId="3889" xr:uid="{00000000-0005-0000-0000-00004D0F0000}"/>
    <cellStyle name="Normal 6 8" xfId="3890" xr:uid="{00000000-0005-0000-0000-00004E0F0000}"/>
    <cellStyle name="Normal 6 8 2" xfId="3891" xr:uid="{00000000-0005-0000-0000-00004F0F0000}"/>
    <cellStyle name="Normal 6 8 3" xfId="3892" xr:uid="{00000000-0005-0000-0000-0000500F0000}"/>
    <cellStyle name="Normal 6 8 4" xfId="3893" xr:uid="{00000000-0005-0000-0000-0000510F0000}"/>
    <cellStyle name="Normal 6 8 5" xfId="3894" xr:uid="{00000000-0005-0000-0000-0000520F0000}"/>
    <cellStyle name="Normal 6 8 6" xfId="3895" xr:uid="{00000000-0005-0000-0000-0000530F0000}"/>
    <cellStyle name="Normal 6 80" xfId="3896" xr:uid="{00000000-0005-0000-0000-0000540F0000}"/>
    <cellStyle name="Normal 6 81" xfId="3897" xr:uid="{00000000-0005-0000-0000-0000550F0000}"/>
    <cellStyle name="Normal 6 82" xfId="3898" xr:uid="{00000000-0005-0000-0000-0000560F0000}"/>
    <cellStyle name="Normal 6 83" xfId="3899" xr:uid="{00000000-0005-0000-0000-0000570F0000}"/>
    <cellStyle name="Normal 6 84" xfId="3900" xr:uid="{00000000-0005-0000-0000-0000580F0000}"/>
    <cellStyle name="Normal 6 85" xfId="3901" xr:uid="{00000000-0005-0000-0000-0000590F0000}"/>
    <cellStyle name="Normal 6 86" xfId="3902" xr:uid="{00000000-0005-0000-0000-00005A0F0000}"/>
    <cellStyle name="Normal 6 87" xfId="3903" xr:uid="{00000000-0005-0000-0000-00005B0F0000}"/>
    <cellStyle name="Normal 6 88" xfId="3904" xr:uid="{00000000-0005-0000-0000-00005C0F0000}"/>
    <cellStyle name="Normal 6 89" xfId="3905" xr:uid="{00000000-0005-0000-0000-00005D0F0000}"/>
    <cellStyle name="Normal 6 9" xfId="3906" xr:uid="{00000000-0005-0000-0000-00005E0F0000}"/>
    <cellStyle name="Normal 6 9 2" xfId="3907" xr:uid="{00000000-0005-0000-0000-00005F0F0000}"/>
    <cellStyle name="Normal 6 9 3" xfId="3908" xr:uid="{00000000-0005-0000-0000-0000600F0000}"/>
    <cellStyle name="Normal 6 9 4" xfId="3909" xr:uid="{00000000-0005-0000-0000-0000610F0000}"/>
    <cellStyle name="Normal 6 9 5" xfId="3910" xr:uid="{00000000-0005-0000-0000-0000620F0000}"/>
    <cellStyle name="Normal 6 9 6" xfId="3911" xr:uid="{00000000-0005-0000-0000-0000630F0000}"/>
    <cellStyle name="Normal 6 9 7" xfId="3912" xr:uid="{00000000-0005-0000-0000-0000640F0000}"/>
    <cellStyle name="Normal 6 90" xfId="3913" xr:uid="{00000000-0005-0000-0000-0000650F0000}"/>
    <cellStyle name="Normal 6 91" xfId="3914" xr:uid="{00000000-0005-0000-0000-0000660F0000}"/>
    <cellStyle name="Normal 6 92" xfId="3915" xr:uid="{00000000-0005-0000-0000-0000670F0000}"/>
    <cellStyle name="Normal 6 93" xfId="3916" xr:uid="{00000000-0005-0000-0000-0000680F0000}"/>
    <cellStyle name="Normal 6 94" xfId="3917" xr:uid="{00000000-0005-0000-0000-0000690F0000}"/>
    <cellStyle name="Normal 6 95" xfId="3918" xr:uid="{00000000-0005-0000-0000-00006A0F0000}"/>
    <cellStyle name="Normal 6 96" xfId="3919" xr:uid="{00000000-0005-0000-0000-00006B0F0000}"/>
    <cellStyle name="Normal 6 97" xfId="3920" xr:uid="{00000000-0005-0000-0000-00006C0F0000}"/>
    <cellStyle name="Normal 6 98" xfId="3921" xr:uid="{00000000-0005-0000-0000-00006D0F0000}"/>
    <cellStyle name="Normal 6 99" xfId="3922" xr:uid="{00000000-0005-0000-0000-00006E0F0000}"/>
    <cellStyle name="Normal 60" xfId="3923" xr:uid="{00000000-0005-0000-0000-00006F0F0000}"/>
    <cellStyle name="Normal 60 2" xfId="3924" xr:uid="{00000000-0005-0000-0000-0000700F0000}"/>
    <cellStyle name="Normal 60 3" xfId="3925" xr:uid="{00000000-0005-0000-0000-0000710F0000}"/>
    <cellStyle name="Normal 60 4" xfId="3926" xr:uid="{00000000-0005-0000-0000-0000720F0000}"/>
    <cellStyle name="Normal 60 5" xfId="3927" xr:uid="{00000000-0005-0000-0000-0000730F0000}"/>
    <cellStyle name="Normal 60 6" xfId="3928" xr:uid="{00000000-0005-0000-0000-0000740F0000}"/>
    <cellStyle name="Normal 60 7" xfId="3929" xr:uid="{00000000-0005-0000-0000-0000750F0000}"/>
    <cellStyle name="Normal 61" xfId="3930" xr:uid="{00000000-0005-0000-0000-0000760F0000}"/>
    <cellStyle name="Normal 61 2" xfId="3931" xr:uid="{00000000-0005-0000-0000-0000770F0000}"/>
    <cellStyle name="Normal 61 3" xfId="3932" xr:uid="{00000000-0005-0000-0000-0000780F0000}"/>
    <cellStyle name="Normal 61 4" xfId="3933" xr:uid="{00000000-0005-0000-0000-0000790F0000}"/>
    <cellStyle name="Normal 61 5" xfId="3934" xr:uid="{00000000-0005-0000-0000-00007A0F0000}"/>
    <cellStyle name="Normal 61 6" xfId="3935" xr:uid="{00000000-0005-0000-0000-00007B0F0000}"/>
    <cellStyle name="Normal 61 7" xfId="3936" xr:uid="{00000000-0005-0000-0000-00007C0F0000}"/>
    <cellStyle name="Normal 62" xfId="3937" xr:uid="{00000000-0005-0000-0000-00007D0F0000}"/>
    <cellStyle name="Normal 62 2" xfId="3938" xr:uid="{00000000-0005-0000-0000-00007E0F0000}"/>
    <cellStyle name="Normal 62 3" xfId="3939" xr:uid="{00000000-0005-0000-0000-00007F0F0000}"/>
    <cellStyle name="Normal 62 4" xfId="3940" xr:uid="{00000000-0005-0000-0000-0000800F0000}"/>
    <cellStyle name="Normal 62 5" xfId="3941" xr:uid="{00000000-0005-0000-0000-0000810F0000}"/>
    <cellStyle name="Normal 62 6" xfId="3942" xr:uid="{00000000-0005-0000-0000-0000820F0000}"/>
    <cellStyle name="Normal 62 7" xfId="3943" xr:uid="{00000000-0005-0000-0000-0000830F0000}"/>
    <cellStyle name="Normal 63" xfId="3944" xr:uid="{00000000-0005-0000-0000-0000840F0000}"/>
    <cellStyle name="Normal 63 2" xfId="3945" xr:uid="{00000000-0005-0000-0000-0000850F0000}"/>
    <cellStyle name="Normal 63 3" xfId="3946" xr:uid="{00000000-0005-0000-0000-0000860F0000}"/>
    <cellStyle name="Normal 63 4" xfId="3947" xr:uid="{00000000-0005-0000-0000-0000870F0000}"/>
    <cellStyle name="Normal 63 5" xfId="3948" xr:uid="{00000000-0005-0000-0000-0000880F0000}"/>
    <cellStyle name="Normal 63 6" xfId="3949" xr:uid="{00000000-0005-0000-0000-0000890F0000}"/>
    <cellStyle name="Normal 63 7" xfId="3950" xr:uid="{00000000-0005-0000-0000-00008A0F0000}"/>
    <cellStyle name="Normal 64" xfId="3951" xr:uid="{00000000-0005-0000-0000-00008B0F0000}"/>
    <cellStyle name="Normal 64 2" xfId="3952" xr:uid="{00000000-0005-0000-0000-00008C0F0000}"/>
    <cellStyle name="Normal 64 3" xfId="3953" xr:uid="{00000000-0005-0000-0000-00008D0F0000}"/>
    <cellStyle name="Normal 65" xfId="3954" xr:uid="{00000000-0005-0000-0000-00008E0F0000}"/>
    <cellStyle name="Normal 65 2" xfId="3955" xr:uid="{00000000-0005-0000-0000-00008F0F0000}"/>
    <cellStyle name="Normal 66" xfId="3956" xr:uid="{00000000-0005-0000-0000-0000900F0000}"/>
    <cellStyle name="Normal 66 2" xfId="3957" xr:uid="{00000000-0005-0000-0000-0000910F0000}"/>
    <cellStyle name="Normal 66 3" xfId="3958" xr:uid="{00000000-0005-0000-0000-0000920F0000}"/>
    <cellStyle name="Normal 67" xfId="3959" xr:uid="{00000000-0005-0000-0000-0000930F0000}"/>
    <cellStyle name="Normal 67 2" xfId="3960" xr:uid="{00000000-0005-0000-0000-0000940F0000}"/>
    <cellStyle name="Normal 68" xfId="3961" xr:uid="{00000000-0005-0000-0000-0000950F0000}"/>
    <cellStyle name="Normal 68 2" xfId="3962" xr:uid="{00000000-0005-0000-0000-0000960F0000}"/>
    <cellStyle name="Normal 69" xfId="3963" xr:uid="{00000000-0005-0000-0000-0000970F0000}"/>
    <cellStyle name="Normal 69 2" xfId="3964" xr:uid="{00000000-0005-0000-0000-0000980F0000}"/>
    <cellStyle name="Normal 7" xfId="3965" xr:uid="{00000000-0005-0000-0000-0000990F0000}"/>
    <cellStyle name="Normal 7 10" xfId="3966" xr:uid="{00000000-0005-0000-0000-00009A0F0000}"/>
    <cellStyle name="Normal 7 10 2" xfId="3967" xr:uid="{00000000-0005-0000-0000-00009B0F0000}"/>
    <cellStyle name="Normal 7 10 3" xfId="3968" xr:uid="{00000000-0005-0000-0000-00009C0F0000}"/>
    <cellStyle name="Normal 7 10 4" xfId="3969" xr:uid="{00000000-0005-0000-0000-00009D0F0000}"/>
    <cellStyle name="Normal 7 10 5" xfId="3970" xr:uid="{00000000-0005-0000-0000-00009E0F0000}"/>
    <cellStyle name="Normal 7 10 6" xfId="3971" xr:uid="{00000000-0005-0000-0000-00009F0F0000}"/>
    <cellStyle name="Normal 7 11" xfId="3972" xr:uid="{00000000-0005-0000-0000-0000A00F0000}"/>
    <cellStyle name="Normal 7 11 2" xfId="3973" xr:uid="{00000000-0005-0000-0000-0000A10F0000}"/>
    <cellStyle name="Normal 7 11 3" xfId="3974" xr:uid="{00000000-0005-0000-0000-0000A20F0000}"/>
    <cellStyle name="Normal 7 11 4" xfId="3975" xr:uid="{00000000-0005-0000-0000-0000A30F0000}"/>
    <cellStyle name="Normal 7 11 5" xfId="3976" xr:uid="{00000000-0005-0000-0000-0000A40F0000}"/>
    <cellStyle name="Normal 7 11 6" xfId="3977" xr:uid="{00000000-0005-0000-0000-0000A50F0000}"/>
    <cellStyle name="Normal 7 12" xfId="3978" xr:uid="{00000000-0005-0000-0000-0000A60F0000}"/>
    <cellStyle name="Normal 7 12 2" xfId="3979" xr:uid="{00000000-0005-0000-0000-0000A70F0000}"/>
    <cellStyle name="Normal 7 12 3" xfId="3980" xr:uid="{00000000-0005-0000-0000-0000A80F0000}"/>
    <cellStyle name="Normal 7 12 4" xfId="3981" xr:uid="{00000000-0005-0000-0000-0000A90F0000}"/>
    <cellStyle name="Normal 7 12 5" xfId="3982" xr:uid="{00000000-0005-0000-0000-0000AA0F0000}"/>
    <cellStyle name="Normal 7 12 6" xfId="3983" xr:uid="{00000000-0005-0000-0000-0000AB0F0000}"/>
    <cellStyle name="Normal 7 13" xfId="3984" xr:uid="{00000000-0005-0000-0000-0000AC0F0000}"/>
    <cellStyle name="Normal 7 13 2" xfId="3985" xr:uid="{00000000-0005-0000-0000-0000AD0F0000}"/>
    <cellStyle name="Normal 7 13 3" xfId="3986" xr:uid="{00000000-0005-0000-0000-0000AE0F0000}"/>
    <cellStyle name="Normal 7 13 4" xfId="3987" xr:uid="{00000000-0005-0000-0000-0000AF0F0000}"/>
    <cellStyle name="Normal 7 13 5" xfId="3988" xr:uid="{00000000-0005-0000-0000-0000B00F0000}"/>
    <cellStyle name="Normal 7 13 6" xfId="3989" xr:uid="{00000000-0005-0000-0000-0000B10F0000}"/>
    <cellStyle name="Normal 7 14" xfId="3990" xr:uid="{00000000-0005-0000-0000-0000B20F0000}"/>
    <cellStyle name="Normal 7 14 2" xfId="3991" xr:uid="{00000000-0005-0000-0000-0000B30F0000}"/>
    <cellStyle name="Normal 7 14 3" xfId="3992" xr:uid="{00000000-0005-0000-0000-0000B40F0000}"/>
    <cellStyle name="Normal 7 14 4" xfId="3993" xr:uid="{00000000-0005-0000-0000-0000B50F0000}"/>
    <cellStyle name="Normal 7 14 5" xfId="3994" xr:uid="{00000000-0005-0000-0000-0000B60F0000}"/>
    <cellStyle name="Normal 7 14 6" xfId="3995" xr:uid="{00000000-0005-0000-0000-0000B70F0000}"/>
    <cellStyle name="Normal 7 15" xfId="3996" xr:uid="{00000000-0005-0000-0000-0000B80F0000}"/>
    <cellStyle name="Normal 7 15 2" xfId="3997" xr:uid="{00000000-0005-0000-0000-0000B90F0000}"/>
    <cellStyle name="Normal 7 15 3" xfId="3998" xr:uid="{00000000-0005-0000-0000-0000BA0F0000}"/>
    <cellStyle name="Normal 7 15 4" xfId="3999" xr:uid="{00000000-0005-0000-0000-0000BB0F0000}"/>
    <cellStyle name="Normal 7 15 5" xfId="4000" xr:uid="{00000000-0005-0000-0000-0000BC0F0000}"/>
    <cellStyle name="Normal 7 16" xfId="4001" xr:uid="{00000000-0005-0000-0000-0000BD0F0000}"/>
    <cellStyle name="Normal 7 16 2" xfId="4002" xr:uid="{00000000-0005-0000-0000-0000BE0F0000}"/>
    <cellStyle name="Normal 7 16 3" xfId="4003" xr:uid="{00000000-0005-0000-0000-0000BF0F0000}"/>
    <cellStyle name="Normal 7 16 4" xfId="4004" xr:uid="{00000000-0005-0000-0000-0000C00F0000}"/>
    <cellStyle name="Normal 7 17" xfId="4005" xr:uid="{00000000-0005-0000-0000-0000C10F0000}"/>
    <cellStyle name="Normal 7 17 2" xfId="4006" xr:uid="{00000000-0005-0000-0000-0000C20F0000}"/>
    <cellStyle name="Normal 7 17 3" xfId="4007" xr:uid="{00000000-0005-0000-0000-0000C30F0000}"/>
    <cellStyle name="Normal 7 17 4" xfId="4008" xr:uid="{00000000-0005-0000-0000-0000C40F0000}"/>
    <cellStyle name="Normal 7 18" xfId="4009" xr:uid="{00000000-0005-0000-0000-0000C50F0000}"/>
    <cellStyle name="Normal 7 18 2" xfId="4010" xr:uid="{00000000-0005-0000-0000-0000C60F0000}"/>
    <cellStyle name="Normal 7 18 3" xfId="4011" xr:uid="{00000000-0005-0000-0000-0000C70F0000}"/>
    <cellStyle name="Normal 7 18 4" xfId="4012" xr:uid="{00000000-0005-0000-0000-0000C80F0000}"/>
    <cellStyle name="Normal 7 19" xfId="4013" xr:uid="{00000000-0005-0000-0000-0000C90F0000}"/>
    <cellStyle name="Normal 7 19 2" xfId="4014" xr:uid="{00000000-0005-0000-0000-0000CA0F0000}"/>
    <cellStyle name="Normal 7 19 3" xfId="4015" xr:uid="{00000000-0005-0000-0000-0000CB0F0000}"/>
    <cellStyle name="Normal 7 19 4" xfId="4016" xr:uid="{00000000-0005-0000-0000-0000CC0F0000}"/>
    <cellStyle name="Normal 7 2" xfId="4017" xr:uid="{00000000-0005-0000-0000-0000CD0F0000}"/>
    <cellStyle name="Normal 7 2 2" xfId="4018" xr:uid="{00000000-0005-0000-0000-0000CE0F0000}"/>
    <cellStyle name="Normal 7 2 3" xfId="4019" xr:uid="{00000000-0005-0000-0000-0000CF0F0000}"/>
    <cellStyle name="Normal 7 2 4" xfId="4020" xr:uid="{00000000-0005-0000-0000-0000D00F0000}"/>
    <cellStyle name="Normal 7 2 5" xfId="4021" xr:uid="{00000000-0005-0000-0000-0000D10F0000}"/>
    <cellStyle name="Normal 7 2 6" xfId="4022" xr:uid="{00000000-0005-0000-0000-0000D20F0000}"/>
    <cellStyle name="Normal 7 20" xfId="4023" xr:uid="{00000000-0005-0000-0000-0000D30F0000}"/>
    <cellStyle name="Normal 7 20 2" xfId="4024" xr:uid="{00000000-0005-0000-0000-0000D40F0000}"/>
    <cellStyle name="Normal 7 20 3" xfId="4025" xr:uid="{00000000-0005-0000-0000-0000D50F0000}"/>
    <cellStyle name="Normal 7 20 4" xfId="4026" xr:uid="{00000000-0005-0000-0000-0000D60F0000}"/>
    <cellStyle name="Normal 7 21" xfId="4027" xr:uid="{00000000-0005-0000-0000-0000D70F0000}"/>
    <cellStyle name="Normal 7 21 2" xfId="4028" xr:uid="{00000000-0005-0000-0000-0000D80F0000}"/>
    <cellStyle name="Normal 7 21 3" xfId="4029" xr:uid="{00000000-0005-0000-0000-0000D90F0000}"/>
    <cellStyle name="Normal 7 21 4" xfId="4030" xr:uid="{00000000-0005-0000-0000-0000DA0F0000}"/>
    <cellStyle name="Normal 7 22" xfId="4031" xr:uid="{00000000-0005-0000-0000-0000DB0F0000}"/>
    <cellStyle name="Normal 7 22 2" xfId="4032" xr:uid="{00000000-0005-0000-0000-0000DC0F0000}"/>
    <cellStyle name="Normal 7 22 3" xfId="4033" xr:uid="{00000000-0005-0000-0000-0000DD0F0000}"/>
    <cellStyle name="Normal 7 22 4" xfId="4034" xr:uid="{00000000-0005-0000-0000-0000DE0F0000}"/>
    <cellStyle name="Normal 7 23" xfId="4035" xr:uid="{00000000-0005-0000-0000-0000DF0F0000}"/>
    <cellStyle name="Normal 7 23 2" xfId="4036" xr:uid="{00000000-0005-0000-0000-0000E00F0000}"/>
    <cellStyle name="Normal 7 23 3" xfId="4037" xr:uid="{00000000-0005-0000-0000-0000E10F0000}"/>
    <cellStyle name="Normal 7 23 4" xfId="4038" xr:uid="{00000000-0005-0000-0000-0000E20F0000}"/>
    <cellStyle name="Normal 7 24" xfId="4039" xr:uid="{00000000-0005-0000-0000-0000E30F0000}"/>
    <cellStyle name="Normal 7 24 2" xfId="4040" xr:uid="{00000000-0005-0000-0000-0000E40F0000}"/>
    <cellStyle name="Normal 7 24 3" xfId="4041" xr:uid="{00000000-0005-0000-0000-0000E50F0000}"/>
    <cellStyle name="Normal 7 24 4" xfId="4042" xr:uid="{00000000-0005-0000-0000-0000E60F0000}"/>
    <cellStyle name="Normal 7 25" xfId="4043" xr:uid="{00000000-0005-0000-0000-0000E70F0000}"/>
    <cellStyle name="Normal 7 25 2" xfId="4044" xr:uid="{00000000-0005-0000-0000-0000E80F0000}"/>
    <cellStyle name="Normal 7 25 3" xfId="4045" xr:uid="{00000000-0005-0000-0000-0000E90F0000}"/>
    <cellStyle name="Normal 7 25 4" xfId="4046" xr:uid="{00000000-0005-0000-0000-0000EA0F0000}"/>
    <cellStyle name="Normal 7 26" xfId="4047" xr:uid="{00000000-0005-0000-0000-0000EB0F0000}"/>
    <cellStyle name="Normal 7 26 2" xfId="4048" xr:uid="{00000000-0005-0000-0000-0000EC0F0000}"/>
    <cellStyle name="Normal 7 26 3" xfId="4049" xr:uid="{00000000-0005-0000-0000-0000ED0F0000}"/>
    <cellStyle name="Normal 7 26 4" xfId="4050" xr:uid="{00000000-0005-0000-0000-0000EE0F0000}"/>
    <cellStyle name="Normal 7 27" xfId="4051" xr:uid="{00000000-0005-0000-0000-0000EF0F0000}"/>
    <cellStyle name="Normal 7 27 2" xfId="4052" xr:uid="{00000000-0005-0000-0000-0000F00F0000}"/>
    <cellStyle name="Normal 7 27 3" xfId="4053" xr:uid="{00000000-0005-0000-0000-0000F10F0000}"/>
    <cellStyle name="Normal 7 27 4" xfId="4054" xr:uid="{00000000-0005-0000-0000-0000F20F0000}"/>
    <cellStyle name="Normal 7 28" xfId="4055" xr:uid="{00000000-0005-0000-0000-0000F30F0000}"/>
    <cellStyle name="Normal 7 28 2" xfId="4056" xr:uid="{00000000-0005-0000-0000-0000F40F0000}"/>
    <cellStyle name="Normal 7 28 3" xfId="4057" xr:uid="{00000000-0005-0000-0000-0000F50F0000}"/>
    <cellStyle name="Normal 7 28 4" xfId="4058" xr:uid="{00000000-0005-0000-0000-0000F60F0000}"/>
    <cellStyle name="Normal 7 29" xfId="4059" xr:uid="{00000000-0005-0000-0000-0000F70F0000}"/>
    <cellStyle name="Normal 7 29 2" xfId="4060" xr:uid="{00000000-0005-0000-0000-0000F80F0000}"/>
    <cellStyle name="Normal 7 29 3" xfId="4061" xr:uid="{00000000-0005-0000-0000-0000F90F0000}"/>
    <cellStyle name="Normal 7 29 4" xfId="4062" xr:uid="{00000000-0005-0000-0000-0000FA0F0000}"/>
    <cellStyle name="Normal 7 3" xfId="4063" xr:uid="{00000000-0005-0000-0000-0000FB0F0000}"/>
    <cellStyle name="Normal 7 3 2" xfId="4064" xr:uid="{00000000-0005-0000-0000-0000FC0F0000}"/>
    <cellStyle name="Normal 7 3 3" xfId="4065" xr:uid="{00000000-0005-0000-0000-0000FD0F0000}"/>
    <cellStyle name="Normal 7 3 4" xfId="4066" xr:uid="{00000000-0005-0000-0000-0000FE0F0000}"/>
    <cellStyle name="Normal 7 3 5" xfId="4067" xr:uid="{00000000-0005-0000-0000-0000FF0F0000}"/>
    <cellStyle name="Normal 7 3 6" xfId="4068" xr:uid="{00000000-0005-0000-0000-000000100000}"/>
    <cellStyle name="Normal 7 30" xfId="4069" xr:uid="{00000000-0005-0000-0000-000001100000}"/>
    <cellStyle name="Normal 7 30 2" xfId="4070" xr:uid="{00000000-0005-0000-0000-000002100000}"/>
    <cellStyle name="Normal 7 30 3" xfId="4071" xr:uid="{00000000-0005-0000-0000-000003100000}"/>
    <cellStyle name="Normal 7 30 4" xfId="4072" xr:uid="{00000000-0005-0000-0000-000004100000}"/>
    <cellStyle name="Normal 7 31" xfId="4073" xr:uid="{00000000-0005-0000-0000-000005100000}"/>
    <cellStyle name="Normal 7 31 2" xfId="4074" xr:uid="{00000000-0005-0000-0000-000006100000}"/>
    <cellStyle name="Normal 7 31 3" xfId="4075" xr:uid="{00000000-0005-0000-0000-000007100000}"/>
    <cellStyle name="Normal 7 31 4" xfId="4076" xr:uid="{00000000-0005-0000-0000-000008100000}"/>
    <cellStyle name="Normal 7 32" xfId="4077" xr:uid="{00000000-0005-0000-0000-000009100000}"/>
    <cellStyle name="Normal 7 32 2" xfId="4078" xr:uid="{00000000-0005-0000-0000-00000A100000}"/>
    <cellStyle name="Normal 7 32 3" xfId="4079" xr:uid="{00000000-0005-0000-0000-00000B100000}"/>
    <cellStyle name="Normal 7 32 4" xfId="4080" xr:uid="{00000000-0005-0000-0000-00000C100000}"/>
    <cellStyle name="Normal 7 33" xfId="4081" xr:uid="{00000000-0005-0000-0000-00000D100000}"/>
    <cellStyle name="Normal 7 33 2" xfId="4082" xr:uid="{00000000-0005-0000-0000-00000E100000}"/>
    <cellStyle name="Normal 7 33 3" xfId="4083" xr:uid="{00000000-0005-0000-0000-00000F100000}"/>
    <cellStyle name="Normal 7 33 4" xfId="4084" xr:uid="{00000000-0005-0000-0000-000010100000}"/>
    <cellStyle name="Normal 7 34" xfId="4085" xr:uid="{00000000-0005-0000-0000-000011100000}"/>
    <cellStyle name="Normal 7 34 2" xfId="4086" xr:uid="{00000000-0005-0000-0000-000012100000}"/>
    <cellStyle name="Normal 7 34 3" xfId="4087" xr:uid="{00000000-0005-0000-0000-000013100000}"/>
    <cellStyle name="Normal 7 34 4" xfId="4088" xr:uid="{00000000-0005-0000-0000-000014100000}"/>
    <cellStyle name="Normal 7 35" xfId="4089" xr:uid="{00000000-0005-0000-0000-000015100000}"/>
    <cellStyle name="Normal 7 35 2" xfId="4090" xr:uid="{00000000-0005-0000-0000-000016100000}"/>
    <cellStyle name="Normal 7 35 3" xfId="4091" xr:uid="{00000000-0005-0000-0000-000017100000}"/>
    <cellStyle name="Normal 7 35 4" xfId="4092" xr:uid="{00000000-0005-0000-0000-000018100000}"/>
    <cellStyle name="Normal 7 36" xfId="4093" xr:uid="{00000000-0005-0000-0000-000019100000}"/>
    <cellStyle name="Normal 7 36 2" xfId="4094" xr:uid="{00000000-0005-0000-0000-00001A100000}"/>
    <cellStyle name="Normal 7 36 3" xfId="4095" xr:uid="{00000000-0005-0000-0000-00001B100000}"/>
    <cellStyle name="Normal 7 36 4" xfId="4096" xr:uid="{00000000-0005-0000-0000-00001C100000}"/>
    <cellStyle name="Normal 7 37" xfId="4097" xr:uid="{00000000-0005-0000-0000-00001D100000}"/>
    <cellStyle name="Normal 7 37 2" xfId="4098" xr:uid="{00000000-0005-0000-0000-00001E100000}"/>
    <cellStyle name="Normal 7 37 3" xfId="4099" xr:uid="{00000000-0005-0000-0000-00001F100000}"/>
    <cellStyle name="Normal 7 37 4" xfId="4100" xr:uid="{00000000-0005-0000-0000-000020100000}"/>
    <cellStyle name="Normal 7 38" xfId="4101" xr:uid="{00000000-0005-0000-0000-000021100000}"/>
    <cellStyle name="Normal 7 38 2" xfId="4102" xr:uid="{00000000-0005-0000-0000-000022100000}"/>
    <cellStyle name="Normal 7 38 3" xfId="4103" xr:uid="{00000000-0005-0000-0000-000023100000}"/>
    <cellStyle name="Normal 7 38 4" xfId="4104" xr:uid="{00000000-0005-0000-0000-000024100000}"/>
    <cellStyle name="Normal 7 39" xfId="4105" xr:uid="{00000000-0005-0000-0000-000025100000}"/>
    <cellStyle name="Normal 7 39 2" xfId="4106" xr:uid="{00000000-0005-0000-0000-000026100000}"/>
    <cellStyle name="Normal 7 39 3" xfId="4107" xr:uid="{00000000-0005-0000-0000-000027100000}"/>
    <cellStyle name="Normal 7 39 4" xfId="4108" xr:uid="{00000000-0005-0000-0000-000028100000}"/>
    <cellStyle name="Normal 7 4" xfId="4109" xr:uid="{00000000-0005-0000-0000-000029100000}"/>
    <cellStyle name="Normal 7 4 2" xfId="4110" xr:uid="{00000000-0005-0000-0000-00002A100000}"/>
    <cellStyle name="Normal 7 4 3" xfId="4111" xr:uid="{00000000-0005-0000-0000-00002B100000}"/>
    <cellStyle name="Normal 7 4 4" xfId="4112" xr:uid="{00000000-0005-0000-0000-00002C100000}"/>
    <cellStyle name="Normal 7 4 5" xfId="4113" xr:uid="{00000000-0005-0000-0000-00002D100000}"/>
    <cellStyle name="Normal 7 4 6" xfId="4114" xr:uid="{00000000-0005-0000-0000-00002E100000}"/>
    <cellStyle name="Normal 7 40" xfId="4115" xr:uid="{00000000-0005-0000-0000-00002F100000}"/>
    <cellStyle name="Normal 7 40 2" xfId="4116" xr:uid="{00000000-0005-0000-0000-000030100000}"/>
    <cellStyle name="Normal 7 40 3" xfId="4117" xr:uid="{00000000-0005-0000-0000-000031100000}"/>
    <cellStyle name="Normal 7 40 4" xfId="4118" xr:uid="{00000000-0005-0000-0000-000032100000}"/>
    <cellStyle name="Normal 7 41" xfId="4119" xr:uid="{00000000-0005-0000-0000-000033100000}"/>
    <cellStyle name="Normal 7 41 2" xfId="4120" xr:uid="{00000000-0005-0000-0000-000034100000}"/>
    <cellStyle name="Normal 7 41 3" xfId="4121" xr:uid="{00000000-0005-0000-0000-000035100000}"/>
    <cellStyle name="Normal 7 41 4" xfId="4122" xr:uid="{00000000-0005-0000-0000-000036100000}"/>
    <cellStyle name="Normal 7 42" xfId="4123" xr:uid="{00000000-0005-0000-0000-000037100000}"/>
    <cellStyle name="Normal 7 42 2" xfId="4124" xr:uid="{00000000-0005-0000-0000-000038100000}"/>
    <cellStyle name="Normal 7 42 3" xfId="4125" xr:uid="{00000000-0005-0000-0000-000039100000}"/>
    <cellStyle name="Normal 7 42 4" xfId="4126" xr:uid="{00000000-0005-0000-0000-00003A100000}"/>
    <cellStyle name="Normal 7 43" xfId="4127" xr:uid="{00000000-0005-0000-0000-00003B100000}"/>
    <cellStyle name="Normal 7 43 2" xfId="4128" xr:uid="{00000000-0005-0000-0000-00003C100000}"/>
    <cellStyle name="Normal 7 43 3" xfId="4129" xr:uid="{00000000-0005-0000-0000-00003D100000}"/>
    <cellStyle name="Normal 7 43 4" xfId="4130" xr:uid="{00000000-0005-0000-0000-00003E100000}"/>
    <cellStyle name="Normal 7 44" xfId="4131" xr:uid="{00000000-0005-0000-0000-00003F100000}"/>
    <cellStyle name="Normal 7 44 2" xfId="4132" xr:uid="{00000000-0005-0000-0000-000040100000}"/>
    <cellStyle name="Normal 7 44 3" xfId="4133" xr:uid="{00000000-0005-0000-0000-000041100000}"/>
    <cellStyle name="Normal 7 44 4" xfId="4134" xr:uid="{00000000-0005-0000-0000-000042100000}"/>
    <cellStyle name="Normal 7 45" xfId="4135" xr:uid="{00000000-0005-0000-0000-000043100000}"/>
    <cellStyle name="Normal 7 45 2" xfId="4136" xr:uid="{00000000-0005-0000-0000-000044100000}"/>
    <cellStyle name="Normal 7 45 3" xfId="4137" xr:uid="{00000000-0005-0000-0000-000045100000}"/>
    <cellStyle name="Normal 7 45 4" xfId="4138" xr:uid="{00000000-0005-0000-0000-000046100000}"/>
    <cellStyle name="Normal 7 46" xfId="4139" xr:uid="{00000000-0005-0000-0000-000047100000}"/>
    <cellStyle name="Normal 7 46 2" xfId="4140" xr:uid="{00000000-0005-0000-0000-000048100000}"/>
    <cellStyle name="Normal 7 46 3" xfId="4141" xr:uid="{00000000-0005-0000-0000-000049100000}"/>
    <cellStyle name="Normal 7 46 4" xfId="4142" xr:uid="{00000000-0005-0000-0000-00004A100000}"/>
    <cellStyle name="Normal 7 47" xfId="4143" xr:uid="{00000000-0005-0000-0000-00004B100000}"/>
    <cellStyle name="Normal 7 47 2" xfId="4144" xr:uid="{00000000-0005-0000-0000-00004C100000}"/>
    <cellStyle name="Normal 7 47 3" xfId="4145" xr:uid="{00000000-0005-0000-0000-00004D100000}"/>
    <cellStyle name="Normal 7 47 4" xfId="4146" xr:uid="{00000000-0005-0000-0000-00004E100000}"/>
    <cellStyle name="Normal 7 48" xfId="4147" xr:uid="{00000000-0005-0000-0000-00004F100000}"/>
    <cellStyle name="Normal 7 48 2" xfId="4148" xr:uid="{00000000-0005-0000-0000-000050100000}"/>
    <cellStyle name="Normal 7 48 3" xfId="4149" xr:uid="{00000000-0005-0000-0000-000051100000}"/>
    <cellStyle name="Normal 7 48 4" xfId="4150" xr:uid="{00000000-0005-0000-0000-000052100000}"/>
    <cellStyle name="Normal 7 49" xfId="4151" xr:uid="{00000000-0005-0000-0000-000053100000}"/>
    <cellStyle name="Normal 7 49 2" xfId="4152" xr:uid="{00000000-0005-0000-0000-000054100000}"/>
    <cellStyle name="Normal 7 49 3" xfId="4153" xr:uid="{00000000-0005-0000-0000-000055100000}"/>
    <cellStyle name="Normal 7 49 4" xfId="4154" xr:uid="{00000000-0005-0000-0000-000056100000}"/>
    <cellStyle name="Normal 7 5" xfId="4155" xr:uid="{00000000-0005-0000-0000-000057100000}"/>
    <cellStyle name="Normal 7 5 2" xfId="4156" xr:uid="{00000000-0005-0000-0000-000058100000}"/>
    <cellStyle name="Normal 7 5 3" xfId="4157" xr:uid="{00000000-0005-0000-0000-000059100000}"/>
    <cellStyle name="Normal 7 5 4" xfId="4158" xr:uid="{00000000-0005-0000-0000-00005A100000}"/>
    <cellStyle name="Normal 7 5 5" xfId="4159" xr:uid="{00000000-0005-0000-0000-00005B100000}"/>
    <cellStyle name="Normal 7 5 6" xfId="4160" xr:uid="{00000000-0005-0000-0000-00005C100000}"/>
    <cellStyle name="Normal 7 50" xfId="4161" xr:uid="{00000000-0005-0000-0000-00005D100000}"/>
    <cellStyle name="Normal 7 51" xfId="4162" xr:uid="{00000000-0005-0000-0000-00005E100000}"/>
    <cellStyle name="Normal 7 52" xfId="4163" xr:uid="{00000000-0005-0000-0000-00005F100000}"/>
    <cellStyle name="Normal 7 53" xfId="4164" xr:uid="{00000000-0005-0000-0000-000060100000}"/>
    <cellStyle name="Normal 7 53 2" xfId="4165" xr:uid="{00000000-0005-0000-0000-000061100000}"/>
    <cellStyle name="Normal 7 6" xfId="4166" xr:uid="{00000000-0005-0000-0000-000062100000}"/>
    <cellStyle name="Normal 7 6 2" xfId="4167" xr:uid="{00000000-0005-0000-0000-000063100000}"/>
    <cellStyle name="Normal 7 6 3" xfId="4168" xr:uid="{00000000-0005-0000-0000-000064100000}"/>
    <cellStyle name="Normal 7 6 4" xfId="4169" xr:uid="{00000000-0005-0000-0000-000065100000}"/>
    <cellStyle name="Normal 7 6 5" xfId="4170" xr:uid="{00000000-0005-0000-0000-000066100000}"/>
    <cellStyle name="Normal 7 6 6" xfId="4171" xr:uid="{00000000-0005-0000-0000-000067100000}"/>
    <cellStyle name="Normal 7 7" xfId="4172" xr:uid="{00000000-0005-0000-0000-000068100000}"/>
    <cellStyle name="Normal 7 7 2" xfId="4173" xr:uid="{00000000-0005-0000-0000-000069100000}"/>
    <cellStyle name="Normal 7 7 3" xfId="4174" xr:uid="{00000000-0005-0000-0000-00006A100000}"/>
    <cellStyle name="Normal 7 7 4" xfId="4175" xr:uid="{00000000-0005-0000-0000-00006B100000}"/>
    <cellStyle name="Normal 7 7 5" xfId="4176" xr:uid="{00000000-0005-0000-0000-00006C100000}"/>
    <cellStyle name="Normal 7 7 6" xfId="4177" xr:uid="{00000000-0005-0000-0000-00006D100000}"/>
    <cellStyle name="Normal 7 8" xfId="4178" xr:uid="{00000000-0005-0000-0000-00006E100000}"/>
    <cellStyle name="Normal 7 8 2" xfId="4179" xr:uid="{00000000-0005-0000-0000-00006F100000}"/>
    <cellStyle name="Normal 7 8 3" xfId="4180" xr:uid="{00000000-0005-0000-0000-000070100000}"/>
    <cellStyle name="Normal 7 8 4" xfId="4181" xr:uid="{00000000-0005-0000-0000-000071100000}"/>
    <cellStyle name="Normal 7 8 5" xfId="4182" xr:uid="{00000000-0005-0000-0000-000072100000}"/>
    <cellStyle name="Normal 7 8 6" xfId="4183" xr:uid="{00000000-0005-0000-0000-000073100000}"/>
    <cellStyle name="Normal 7 9" xfId="4184" xr:uid="{00000000-0005-0000-0000-000074100000}"/>
    <cellStyle name="Normal 7 9 2" xfId="4185" xr:uid="{00000000-0005-0000-0000-000075100000}"/>
    <cellStyle name="Normal 7 9 3" xfId="4186" xr:uid="{00000000-0005-0000-0000-000076100000}"/>
    <cellStyle name="Normal 7 9 4" xfId="4187" xr:uid="{00000000-0005-0000-0000-000077100000}"/>
    <cellStyle name="Normal 7 9 5" xfId="4188" xr:uid="{00000000-0005-0000-0000-000078100000}"/>
    <cellStyle name="Normal 7 9 6" xfId="4189" xr:uid="{00000000-0005-0000-0000-000079100000}"/>
    <cellStyle name="Normal 70" xfId="4190" xr:uid="{00000000-0005-0000-0000-00007A100000}"/>
    <cellStyle name="Normal 70 2" xfId="4191" xr:uid="{00000000-0005-0000-0000-00007B100000}"/>
    <cellStyle name="Normal 71" xfId="4192" xr:uid="{00000000-0005-0000-0000-00007C100000}"/>
    <cellStyle name="Normal 71 2" xfId="4193" xr:uid="{00000000-0005-0000-0000-00007D100000}"/>
    <cellStyle name="Normal 72" xfId="4194" xr:uid="{00000000-0005-0000-0000-00007E100000}"/>
    <cellStyle name="Normal 75" xfId="4195" xr:uid="{00000000-0005-0000-0000-00007F100000}"/>
    <cellStyle name="Normal 75 2" xfId="4196" xr:uid="{00000000-0005-0000-0000-000080100000}"/>
    <cellStyle name="Normal 78" xfId="4197" xr:uid="{00000000-0005-0000-0000-000081100000}"/>
    <cellStyle name="Normal 78 2" xfId="4198" xr:uid="{00000000-0005-0000-0000-000082100000}"/>
    <cellStyle name="Normal 78 3" xfId="4199" xr:uid="{00000000-0005-0000-0000-000083100000}"/>
    <cellStyle name="Normal 78 4" xfId="4200" xr:uid="{00000000-0005-0000-0000-000084100000}"/>
    <cellStyle name="Normal 78 5" xfId="4201" xr:uid="{00000000-0005-0000-0000-000085100000}"/>
    <cellStyle name="Normal 78 6" xfId="4202" xr:uid="{00000000-0005-0000-0000-000086100000}"/>
    <cellStyle name="Normal 78 7" xfId="4203" xr:uid="{00000000-0005-0000-0000-000087100000}"/>
    <cellStyle name="Normal 79" xfId="4204" xr:uid="{00000000-0005-0000-0000-000088100000}"/>
    <cellStyle name="Normal 79 2" xfId="4205" xr:uid="{00000000-0005-0000-0000-000089100000}"/>
    <cellStyle name="Normal 79 3" xfId="4206" xr:uid="{00000000-0005-0000-0000-00008A100000}"/>
    <cellStyle name="Normal 79 4" xfId="4207" xr:uid="{00000000-0005-0000-0000-00008B100000}"/>
    <cellStyle name="Normal 79 5" xfId="4208" xr:uid="{00000000-0005-0000-0000-00008C100000}"/>
    <cellStyle name="Normal 79 6" xfId="4209" xr:uid="{00000000-0005-0000-0000-00008D100000}"/>
    <cellStyle name="Normal 79 7" xfId="4210" xr:uid="{00000000-0005-0000-0000-00008E100000}"/>
    <cellStyle name="Normal 8" xfId="4211" xr:uid="{00000000-0005-0000-0000-00008F100000}"/>
    <cellStyle name="Normal 8 2" xfId="4212" xr:uid="{00000000-0005-0000-0000-000090100000}"/>
    <cellStyle name="Normal 8 2 2" xfId="4213" xr:uid="{00000000-0005-0000-0000-000091100000}"/>
    <cellStyle name="Normal 8 3" xfId="4214" xr:uid="{00000000-0005-0000-0000-000092100000}"/>
    <cellStyle name="Normal 8 4" xfId="4215" xr:uid="{00000000-0005-0000-0000-000093100000}"/>
    <cellStyle name="Normal 8 5" xfId="4216" xr:uid="{00000000-0005-0000-0000-000094100000}"/>
    <cellStyle name="Normal 80" xfId="4217" xr:uid="{00000000-0005-0000-0000-000095100000}"/>
    <cellStyle name="Normal 80 2" xfId="4218" xr:uid="{00000000-0005-0000-0000-000096100000}"/>
    <cellStyle name="Normal 80 3" xfId="4219" xr:uid="{00000000-0005-0000-0000-000097100000}"/>
    <cellStyle name="Normal 80 4" xfId="4220" xr:uid="{00000000-0005-0000-0000-000098100000}"/>
    <cellStyle name="Normal 80 5" xfId="4221" xr:uid="{00000000-0005-0000-0000-000099100000}"/>
    <cellStyle name="Normal 80 6" xfId="4222" xr:uid="{00000000-0005-0000-0000-00009A100000}"/>
    <cellStyle name="Normal 80 7" xfId="4223" xr:uid="{00000000-0005-0000-0000-00009B100000}"/>
    <cellStyle name="Normal 82" xfId="4224" xr:uid="{00000000-0005-0000-0000-00009C100000}"/>
    <cellStyle name="Normal 82 2" xfId="4225" xr:uid="{00000000-0005-0000-0000-00009D100000}"/>
    <cellStyle name="Normal 83" xfId="4226" xr:uid="{00000000-0005-0000-0000-00009E100000}"/>
    <cellStyle name="Normal 83 2" xfId="4227" xr:uid="{00000000-0005-0000-0000-00009F100000}"/>
    <cellStyle name="Normal 84" xfId="4228" xr:uid="{00000000-0005-0000-0000-0000A0100000}"/>
    <cellStyle name="Normal 84 2" xfId="4229" xr:uid="{00000000-0005-0000-0000-0000A1100000}"/>
    <cellStyle name="Normal 84 3" xfId="4230" xr:uid="{00000000-0005-0000-0000-0000A2100000}"/>
    <cellStyle name="Normal 84 4" xfId="4231" xr:uid="{00000000-0005-0000-0000-0000A3100000}"/>
    <cellStyle name="Normal 84 5" xfId="4232" xr:uid="{00000000-0005-0000-0000-0000A4100000}"/>
    <cellStyle name="Normal 84 6" xfId="4233" xr:uid="{00000000-0005-0000-0000-0000A5100000}"/>
    <cellStyle name="Normal 84 7" xfId="4234" xr:uid="{00000000-0005-0000-0000-0000A6100000}"/>
    <cellStyle name="Normal 84 8" xfId="4235" xr:uid="{00000000-0005-0000-0000-0000A7100000}"/>
    <cellStyle name="Normal 85" xfId="4236" xr:uid="{00000000-0005-0000-0000-0000A8100000}"/>
    <cellStyle name="Normal 85 2" xfId="4237" xr:uid="{00000000-0005-0000-0000-0000A9100000}"/>
    <cellStyle name="Normal 85 3" xfId="4238" xr:uid="{00000000-0005-0000-0000-0000AA100000}"/>
    <cellStyle name="Normal 85 4" xfId="4239" xr:uid="{00000000-0005-0000-0000-0000AB100000}"/>
    <cellStyle name="Normal 85 5" xfId="4240" xr:uid="{00000000-0005-0000-0000-0000AC100000}"/>
    <cellStyle name="Normal 85 6" xfId="4241" xr:uid="{00000000-0005-0000-0000-0000AD100000}"/>
    <cellStyle name="Normal 85 7" xfId="4242" xr:uid="{00000000-0005-0000-0000-0000AE100000}"/>
    <cellStyle name="Normal 85 8" xfId="4243" xr:uid="{00000000-0005-0000-0000-0000AF100000}"/>
    <cellStyle name="Normal 86" xfId="4244" xr:uid="{00000000-0005-0000-0000-0000B0100000}"/>
    <cellStyle name="Normal 86 2" xfId="4245" xr:uid="{00000000-0005-0000-0000-0000B1100000}"/>
    <cellStyle name="Normal 88" xfId="4246" xr:uid="{00000000-0005-0000-0000-0000B2100000}"/>
    <cellStyle name="Normal 88 2" xfId="4247" xr:uid="{00000000-0005-0000-0000-0000B3100000}"/>
    <cellStyle name="Normal 88 3" xfId="4248" xr:uid="{00000000-0005-0000-0000-0000B4100000}"/>
    <cellStyle name="Normal 88 4" xfId="4249" xr:uid="{00000000-0005-0000-0000-0000B5100000}"/>
    <cellStyle name="Normal 88 5" xfId="4250" xr:uid="{00000000-0005-0000-0000-0000B6100000}"/>
    <cellStyle name="Normal 88 6" xfId="4251" xr:uid="{00000000-0005-0000-0000-0000B7100000}"/>
    <cellStyle name="Normal 88 7" xfId="4252" xr:uid="{00000000-0005-0000-0000-0000B8100000}"/>
    <cellStyle name="Normal 89" xfId="4253" xr:uid="{00000000-0005-0000-0000-0000B9100000}"/>
    <cellStyle name="Normal 89 2" xfId="4254" xr:uid="{00000000-0005-0000-0000-0000BA100000}"/>
    <cellStyle name="Normal 89 3" xfId="4255" xr:uid="{00000000-0005-0000-0000-0000BB100000}"/>
    <cellStyle name="Normal 89 4" xfId="4256" xr:uid="{00000000-0005-0000-0000-0000BC100000}"/>
    <cellStyle name="Normal 89 5" xfId="4257" xr:uid="{00000000-0005-0000-0000-0000BD100000}"/>
    <cellStyle name="Normal 89 6" xfId="4258" xr:uid="{00000000-0005-0000-0000-0000BE100000}"/>
    <cellStyle name="Normal 89 7" xfId="4259" xr:uid="{00000000-0005-0000-0000-0000BF100000}"/>
    <cellStyle name="Normal 9" xfId="4260" xr:uid="{00000000-0005-0000-0000-0000C0100000}"/>
    <cellStyle name="Normal 9 2" xfId="4261" xr:uid="{00000000-0005-0000-0000-0000C1100000}"/>
    <cellStyle name="Normal 9 3" xfId="4262" xr:uid="{00000000-0005-0000-0000-0000C2100000}"/>
    <cellStyle name="Normal 9 4" xfId="4263" xr:uid="{00000000-0005-0000-0000-0000C3100000}"/>
    <cellStyle name="Normal 9 5" xfId="4264" xr:uid="{00000000-0005-0000-0000-0000C4100000}"/>
    <cellStyle name="Normal 9 6" xfId="4265" xr:uid="{00000000-0005-0000-0000-0000C5100000}"/>
    <cellStyle name="Normal 9 7" xfId="4266" xr:uid="{00000000-0005-0000-0000-0000C6100000}"/>
    <cellStyle name="Normal 9 8" xfId="4267" xr:uid="{00000000-0005-0000-0000-0000C7100000}"/>
    <cellStyle name="Normal 9 8 2" xfId="4268" xr:uid="{00000000-0005-0000-0000-0000C8100000}"/>
    <cellStyle name="Normal 9 9" xfId="4269" xr:uid="{00000000-0005-0000-0000-0000C9100000}"/>
    <cellStyle name="Normal 90" xfId="4270" xr:uid="{00000000-0005-0000-0000-0000CA100000}"/>
    <cellStyle name="Normal 90 2" xfId="4271" xr:uid="{00000000-0005-0000-0000-0000CB100000}"/>
    <cellStyle name="Normal 90 3" xfId="4272" xr:uid="{00000000-0005-0000-0000-0000CC100000}"/>
    <cellStyle name="Normal 90 4" xfId="4273" xr:uid="{00000000-0005-0000-0000-0000CD100000}"/>
    <cellStyle name="Normal 90 5" xfId="4274" xr:uid="{00000000-0005-0000-0000-0000CE100000}"/>
    <cellStyle name="Normal 90 6" xfId="4275" xr:uid="{00000000-0005-0000-0000-0000CF100000}"/>
    <cellStyle name="Normal 90 7" xfId="4276" xr:uid="{00000000-0005-0000-0000-0000D0100000}"/>
    <cellStyle name="Normal 91" xfId="4277" xr:uid="{00000000-0005-0000-0000-0000D1100000}"/>
    <cellStyle name="Normal 91 2" xfId="4278" xr:uid="{00000000-0005-0000-0000-0000D2100000}"/>
    <cellStyle name="Normal 92" xfId="4279" xr:uid="{00000000-0005-0000-0000-0000D3100000}"/>
    <cellStyle name="Normal 92 2" xfId="4280" xr:uid="{00000000-0005-0000-0000-0000D4100000}"/>
    <cellStyle name="Normal 92 3" xfId="4281" xr:uid="{00000000-0005-0000-0000-0000D5100000}"/>
    <cellStyle name="Normal 92 4" xfId="4282" xr:uid="{00000000-0005-0000-0000-0000D6100000}"/>
    <cellStyle name="Normal 92 5" xfId="4283" xr:uid="{00000000-0005-0000-0000-0000D7100000}"/>
    <cellStyle name="Normal 92 6" xfId="4284" xr:uid="{00000000-0005-0000-0000-0000D8100000}"/>
    <cellStyle name="Normal 92 7" xfId="4285" xr:uid="{00000000-0005-0000-0000-0000D9100000}"/>
    <cellStyle name="Normal 93" xfId="4286" xr:uid="{00000000-0005-0000-0000-0000DA100000}"/>
    <cellStyle name="Normal 93 2" xfId="4287" xr:uid="{00000000-0005-0000-0000-0000DB100000}"/>
    <cellStyle name="Normal 94" xfId="4288" xr:uid="{00000000-0005-0000-0000-0000DC100000}"/>
    <cellStyle name="Normal 94 2" xfId="4289" xr:uid="{00000000-0005-0000-0000-0000DD100000}"/>
    <cellStyle name="Normal 95" xfId="4290" xr:uid="{00000000-0005-0000-0000-0000DE100000}"/>
    <cellStyle name="Normal 95 2" xfId="4291" xr:uid="{00000000-0005-0000-0000-0000DF100000}"/>
    <cellStyle name="Normal 96" xfId="4292" xr:uid="{00000000-0005-0000-0000-0000E0100000}"/>
    <cellStyle name="Normal 96 2" xfId="4293" xr:uid="{00000000-0005-0000-0000-0000E1100000}"/>
    <cellStyle name="Normal 97" xfId="4294" xr:uid="{00000000-0005-0000-0000-0000E2100000}"/>
    <cellStyle name="Normal 97 2" xfId="4295" xr:uid="{00000000-0005-0000-0000-0000E3100000}"/>
    <cellStyle name="Normal 97 3" xfId="4296" xr:uid="{00000000-0005-0000-0000-0000E4100000}"/>
    <cellStyle name="Normal 97 4" xfId="4297" xr:uid="{00000000-0005-0000-0000-0000E5100000}"/>
    <cellStyle name="Normal 97 5" xfId="4298" xr:uid="{00000000-0005-0000-0000-0000E6100000}"/>
    <cellStyle name="Normal 97 6" xfId="4299" xr:uid="{00000000-0005-0000-0000-0000E7100000}"/>
    <cellStyle name="Normal 97 7" xfId="4300" xr:uid="{00000000-0005-0000-0000-0000E8100000}"/>
    <cellStyle name="Normal 97 8" xfId="4301" xr:uid="{00000000-0005-0000-0000-0000E9100000}"/>
    <cellStyle name="Normal 98" xfId="4302" xr:uid="{00000000-0005-0000-0000-0000EA100000}"/>
    <cellStyle name="Normal 98 2" xfId="4303" xr:uid="{00000000-0005-0000-0000-0000EB100000}"/>
    <cellStyle name="Normal 98 3" xfId="4304" xr:uid="{00000000-0005-0000-0000-0000EC100000}"/>
    <cellStyle name="Normal 98 4" xfId="4305" xr:uid="{00000000-0005-0000-0000-0000ED100000}"/>
    <cellStyle name="Normal 98 5" xfId="4306" xr:uid="{00000000-0005-0000-0000-0000EE100000}"/>
    <cellStyle name="Normal 98 6" xfId="4307" xr:uid="{00000000-0005-0000-0000-0000EF100000}"/>
    <cellStyle name="Normal 98 7" xfId="4308" xr:uid="{00000000-0005-0000-0000-0000F0100000}"/>
    <cellStyle name="Normal 98 8" xfId="4309" xr:uid="{00000000-0005-0000-0000-0000F1100000}"/>
    <cellStyle name="Note 10" xfId="4310" xr:uid="{00000000-0005-0000-0000-0000F2100000}"/>
    <cellStyle name="Note 10 2" xfId="4311" xr:uid="{00000000-0005-0000-0000-0000F3100000}"/>
    <cellStyle name="Note 10 3" xfId="4312" xr:uid="{00000000-0005-0000-0000-0000F4100000}"/>
    <cellStyle name="Note 10 4" xfId="4313" xr:uid="{00000000-0005-0000-0000-0000F5100000}"/>
    <cellStyle name="Note 11" xfId="4314" xr:uid="{00000000-0005-0000-0000-0000F6100000}"/>
    <cellStyle name="Note 11 2" xfId="4315" xr:uid="{00000000-0005-0000-0000-0000F7100000}"/>
    <cellStyle name="Note 11 3" xfId="4316" xr:uid="{00000000-0005-0000-0000-0000F8100000}"/>
    <cellStyle name="Note 11 4" xfId="4317" xr:uid="{00000000-0005-0000-0000-0000F9100000}"/>
    <cellStyle name="Note 12" xfId="4318" xr:uid="{00000000-0005-0000-0000-0000FA100000}"/>
    <cellStyle name="Note 12 2" xfId="4319" xr:uid="{00000000-0005-0000-0000-0000FB100000}"/>
    <cellStyle name="Note 12 3" xfId="4320" xr:uid="{00000000-0005-0000-0000-0000FC100000}"/>
    <cellStyle name="Note 12 4" xfId="4321" xr:uid="{00000000-0005-0000-0000-0000FD100000}"/>
    <cellStyle name="Note 13" xfId="4322" xr:uid="{00000000-0005-0000-0000-0000FE100000}"/>
    <cellStyle name="Note 13 2" xfId="4323" xr:uid="{00000000-0005-0000-0000-0000FF100000}"/>
    <cellStyle name="Note 13 3" xfId="4324" xr:uid="{00000000-0005-0000-0000-000000110000}"/>
    <cellStyle name="Note 13 4" xfId="4325" xr:uid="{00000000-0005-0000-0000-000001110000}"/>
    <cellStyle name="Note 14" xfId="4326" xr:uid="{00000000-0005-0000-0000-000002110000}"/>
    <cellStyle name="Note 14 2" xfId="4327" xr:uid="{00000000-0005-0000-0000-000003110000}"/>
    <cellStyle name="Note 14 3" xfId="4328" xr:uid="{00000000-0005-0000-0000-000004110000}"/>
    <cellStyle name="Note 15" xfId="4329" xr:uid="{00000000-0005-0000-0000-000005110000}"/>
    <cellStyle name="Note 15 2" xfId="4330" xr:uid="{00000000-0005-0000-0000-000006110000}"/>
    <cellStyle name="Note 15 3" xfId="4331" xr:uid="{00000000-0005-0000-0000-000007110000}"/>
    <cellStyle name="Note 16" xfId="4332" xr:uid="{00000000-0005-0000-0000-000008110000}"/>
    <cellStyle name="Note 16 2" xfId="4333" xr:uid="{00000000-0005-0000-0000-000009110000}"/>
    <cellStyle name="Note 16 3" xfId="4334" xr:uid="{00000000-0005-0000-0000-00000A110000}"/>
    <cellStyle name="Note 17" xfId="4335" xr:uid="{00000000-0005-0000-0000-00000B110000}"/>
    <cellStyle name="Note 17 2" xfId="4336" xr:uid="{00000000-0005-0000-0000-00000C110000}"/>
    <cellStyle name="Note 17 3" xfId="4337" xr:uid="{00000000-0005-0000-0000-00000D110000}"/>
    <cellStyle name="Note 18" xfId="4338" xr:uid="{00000000-0005-0000-0000-00000E110000}"/>
    <cellStyle name="Note 18 2" xfId="4339" xr:uid="{00000000-0005-0000-0000-00000F110000}"/>
    <cellStyle name="Note 18 3" xfId="4340" xr:uid="{00000000-0005-0000-0000-000010110000}"/>
    <cellStyle name="Note 19" xfId="4341" xr:uid="{00000000-0005-0000-0000-000011110000}"/>
    <cellStyle name="Note 19 2" xfId="4342" xr:uid="{00000000-0005-0000-0000-000012110000}"/>
    <cellStyle name="Note 19 3" xfId="4343" xr:uid="{00000000-0005-0000-0000-000013110000}"/>
    <cellStyle name="Note 2" xfId="4344" xr:uid="{00000000-0005-0000-0000-000014110000}"/>
    <cellStyle name="Note 2 2" xfId="4345" xr:uid="{00000000-0005-0000-0000-000015110000}"/>
    <cellStyle name="Note 2 2 2" xfId="4346" xr:uid="{00000000-0005-0000-0000-000016110000}"/>
    <cellStyle name="Note 2 3" xfId="4347" xr:uid="{00000000-0005-0000-0000-000017110000}"/>
    <cellStyle name="Note 2 4" xfId="4348" xr:uid="{00000000-0005-0000-0000-000018110000}"/>
    <cellStyle name="Note 2 5" xfId="4349" xr:uid="{00000000-0005-0000-0000-000019110000}"/>
    <cellStyle name="Note 2 5 2" xfId="4350" xr:uid="{00000000-0005-0000-0000-00001A110000}"/>
    <cellStyle name="Note 2 6" xfId="4351" xr:uid="{00000000-0005-0000-0000-00001B110000}"/>
    <cellStyle name="Note 2 7" xfId="4352" xr:uid="{00000000-0005-0000-0000-00001C110000}"/>
    <cellStyle name="Note 2 8" xfId="4353" xr:uid="{00000000-0005-0000-0000-00001D110000}"/>
    <cellStyle name="Note 20" xfId="4354" xr:uid="{00000000-0005-0000-0000-00001E110000}"/>
    <cellStyle name="Note 20 2" xfId="4355" xr:uid="{00000000-0005-0000-0000-00001F110000}"/>
    <cellStyle name="Note 20 3" xfId="4356" xr:uid="{00000000-0005-0000-0000-000020110000}"/>
    <cellStyle name="Note 21" xfId="4357" xr:uid="{00000000-0005-0000-0000-000021110000}"/>
    <cellStyle name="Note 21 2" xfId="4358" xr:uid="{00000000-0005-0000-0000-000022110000}"/>
    <cellStyle name="Note 21 3" xfId="4359" xr:uid="{00000000-0005-0000-0000-000023110000}"/>
    <cellStyle name="Note 22" xfId="4360" xr:uid="{00000000-0005-0000-0000-000024110000}"/>
    <cellStyle name="Note 22 2" xfId="4361" xr:uid="{00000000-0005-0000-0000-000025110000}"/>
    <cellStyle name="Note 22 3" xfId="4362" xr:uid="{00000000-0005-0000-0000-000026110000}"/>
    <cellStyle name="Note 23" xfId="4363" xr:uid="{00000000-0005-0000-0000-000027110000}"/>
    <cellStyle name="Note 23 2" xfId="4364" xr:uid="{00000000-0005-0000-0000-000028110000}"/>
    <cellStyle name="Note 23 3" xfId="4365" xr:uid="{00000000-0005-0000-0000-000029110000}"/>
    <cellStyle name="Note 24" xfId="4366" xr:uid="{00000000-0005-0000-0000-00002A110000}"/>
    <cellStyle name="Note 24 2" xfId="4367" xr:uid="{00000000-0005-0000-0000-00002B110000}"/>
    <cellStyle name="Note 24 3" xfId="4368" xr:uid="{00000000-0005-0000-0000-00002C110000}"/>
    <cellStyle name="Note 25" xfId="4369" xr:uid="{00000000-0005-0000-0000-00002D110000}"/>
    <cellStyle name="Note 25 2" xfId="4370" xr:uid="{00000000-0005-0000-0000-00002E110000}"/>
    <cellStyle name="Note 25 3" xfId="4371" xr:uid="{00000000-0005-0000-0000-00002F110000}"/>
    <cellStyle name="Note 26" xfId="4372" xr:uid="{00000000-0005-0000-0000-000030110000}"/>
    <cellStyle name="Note 26 2" xfId="4373" xr:uid="{00000000-0005-0000-0000-000031110000}"/>
    <cellStyle name="Note 26 3" xfId="4374" xr:uid="{00000000-0005-0000-0000-000032110000}"/>
    <cellStyle name="Note 27" xfId="4375" xr:uid="{00000000-0005-0000-0000-000033110000}"/>
    <cellStyle name="Note 27 2" xfId="4376" xr:uid="{00000000-0005-0000-0000-000034110000}"/>
    <cellStyle name="Note 27 3" xfId="4377" xr:uid="{00000000-0005-0000-0000-000035110000}"/>
    <cellStyle name="Note 28" xfId="4378" xr:uid="{00000000-0005-0000-0000-000036110000}"/>
    <cellStyle name="Note 29" xfId="4379" xr:uid="{00000000-0005-0000-0000-000037110000}"/>
    <cellStyle name="Note 3" xfId="4380" xr:uid="{00000000-0005-0000-0000-000038110000}"/>
    <cellStyle name="Note 3 2" xfId="4381" xr:uid="{00000000-0005-0000-0000-000039110000}"/>
    <cellStyle name="Note 3 2 2" xfId="4382" xr:uid="{00000000-0005-0000-0000-00003A110000}"/>
    <cellStyle name="Note 3 2 3" xfId="4383" xr:uid="{00000000-0005-0000-0000-00003B110000}"/>
    <cellStyle name="Note 3 3" xfId="4384" xr:uid="{00000000-0005-0000-0000-00003C110000}"/>
    <cellStyle name="Note 3 4" xfId="4385" xr:uid="{00000000-0005-0000-0000-00003D110000}"/>
    <cellStyle name="Note 3 5" xfId="4386" xr:uid="{00000000-0005-0000-0000-00003E110000}"/>
    <cellStyle name="Note 3 6" xfId="4387" xr:uid="{00000000-0005-0000-0000-00003F110000}"/>
    <cellStyle name="Note 3 7" xfId="4388" xr:uid="{00000000-0005-0000-0000-000040110000}"/>
    <cellStyle name="Note 30" xfId="4389" xr:uid="{00000000-0005-0000-0000-000041110000}"/>
    <cellStyle name="Note 31" xfId="4390" xr:uid="{00000000-0005-0000-0000-000042110000}"/>
    <cellStyle name="Note 32" xfId="4391" xr:uid="{00000000-0005-0000-0000-000043110000}"/>
    <cellStyle name="Note 33" xfId="4392" xr:uid="{00000000-0005-0000-0000-000044110000}"/>
    <cellStyle name="Note 34" xfId="4393" xr:uid="{00000000-0005-0000-0000-000045110000}"/>
    <cellStyle name="Note 4" xfId="4394" xr:uid="{00000000-0005-0000-0000-000046110000}"/>
    <cellStyle name="Note 4 2" xfId="4395" xr:uid="{00000000-0005-0000-0000-000047110000}"/>
    <cellStyle name="Note 4 2 2" xfId="4396" xr:uid="{00000000-0005-0000-0000-000048110000}"/>
    <cellStyle name="Note 4 3" xfId="4397" xr:uid="{00000000-0005-0000-0000-000049110000}"/>
    <cellStyle name="Note 4 4" xfId="4398" xr:uid="{00000000-0005-0000-0000-00004A110000}"/>
    <cellStyle name="Note 4 5" xfId="4399" xr:uid="{00000000-0005-0000-0000-00004B110000}"/>
    <cellStyle name="Note 4 6" xfId="4400" xr:uid="{00000000-0005-0000-0000-00004C110000}"/>
    <cellStyle name="Note 5" xfId="4401" xr:uid="{00000000-0005-0000-0000-00004D110000}"/>
    <cellStyle name="Note 5 2" xfId="4402" xr:uid="{00000000-0005-0000-0000-00004E110000}"/>
    <cellStyle name="Note 5 2 2" xfId="4403" xr:uid="{00000000-0005-0000-0000-00004F110000}"/>
    <cellStyle name="Note 5 3" xfId="4404" xr:uid="{00000000-0005-0000-0000-000050110000}"/>
    <cellStyle name="Note 5 4" xfId="4405" xr:uid="{00000000-0005-0000-0000-000051110000}"/>
    <cellStyle name="Note 5 5" xfId="4406" xr:uid="{00000000-0005-0000-0000-000052110000}"/>
    <cellStyle name="Note 5 6" xfId="4407" xr:uid="{00000000-0005-0000-0000-000053110000}"/>
    <cellStyle name="Note 6" xfId="4408" xr:uid="{00000000-0005-0000-0000-000054110000}"/>
    <cellStyle name="Note 6 2" xfId="4409" xr:uid="{00000000-0005-0000-0000-000055110000}"/>
    <cellStyle name="Note 6 2 2" xfId="4410" xr:uid="{00000000-0005-0000-0000-000056110000}"/>
    <cellStyle name="Note 6 3" xfId="4411" xr:uid="{00000000-0005-0000-0000-000057110000}"/>
    <cellStyle name="Note 6 4" xfId="4412" xr:uid="{00000000-0005-0000-0000-000058110000}"/>
    <cellStyle name="Note 7" xfId="4413" xr:uid="{00000000-0005-0000-0000-000059110000}"/>
    <cellStyle name="Note 7 2" xfId="4414" xr:uid="{00000000-0005-0000-0000-00005A110000}"/>
    <cellStyle name="Note 7 2 2" xfId="4415" xr:uid="{00000000-0005-0000-0000-00005B110000}"/>
    <cellStyle name="Note 7 3" xfId="4416" xr:uid="{00000000-0005-0000-0000-00005C110000}"/>
    <cellStyle name="Note 7 4" xfId="4417" xr:uid="{00000000-0005-0000-0000-00005D110000}"/>
    <cellStyle name="Note 8" xfId="4418" xr:uid="{00000000-0005-0000-0000-00005E110000}"/>
    <cellStyle name="Note 8 2" xfId="4419" xr:uid="{00000000-0005-0000-0000-00005F110000}"/>
    <cellStyle name="Note 8 3" xfId="4420" xr:uid="{00000000-0005-0000-0000-000060110000}"/>
    <cellStyle name="Note 8 4" xfId="4421" xr:uid="{00000000-0005-0000-0000-000061110000}"/>
    <cellStyle name="Note 9" xfId="4422" xr:uid="{00000000-0005-0000-0000-000062110000}"/>
    <cellStyle name="Note 9 2" xfId="4423" xr:uid="{00000000-0005-0000-0000-000063110000}"/>
    <cellStyle name="Note 9 3" xfId="4424" xr:uid="{00000000-0005-0000-0000-000064110000}"/>
    <cellStyle name="Note 9 4" xfId="4425" xr:uid="{00000000-0005-0000-0000-000065110000}"/>
    <cellStyle name="Output 10" xfId="4426" xr:uid="{00000000-0005-0000-0000-000066110000}"/>
    <cellStyle name="Output 10 2" xfId="4427" xr:uid="{00000000-0005-0000-0000-000067110000}"/>
    <cellStyle name="Output 10 3" xfId="4428" xr:uid="{00000000-0005-0000-0000-000068110000}"/>
    <cellStyle name="Output 10 4" xfId="4429" xr:uid="{00000000-0005-0000-0000-000069110000}"/>
    <cellStyle name="Output 11" xfId="4430" xr:uid="{00000000-0005-0000-0000-00006A110000}"/>
    <cellStyle name="Output 11 2" xfId="4431" xr:uid="{00000000-0005-0000-0000-00006B110000}"/>
    <cellStyle name="Output 11 3" xfId="4432" xr:uid="{00000000-0005-0000-0000-00006C110000}"/>
    <cellStyle name="Output 11 4" xfId="4433" xr:uid="{00000000-0005-0000-0000-00006D110000}"/>
    <cellStyle name="Output 12" xfId="4434" xr:uid="{00000000-0005-0000-0000-00006E110000}"/>
    <cellStyle name="Output 12 2" xfId="4435" xr:uid="{00000000-0005-0000-0000-00006F110000}"/>
    <cellStyle name="Output 12 3" xfId="4436" xr:uid="{00000000-0005-0000-0000-000070110000}"/>
    <cellStyle name="Output 12 4" xfId="4437" xr:uid="{00000000-0005-0000-0000-000071110000}"/>
    <cellStyle name="Output 13" xfId="4438" xr:uid="{00000000-0005-0000-0000-000072110000}"/>
    <cellStyle name="Output 13 2" xfId="4439" xr:uid="{00000000-0005-0000-0000-000073110000}"/>
    <cellStyle name="Output 13 3" xfId="4440" xr:uid="{00000000-0005-0000-0000-000074110000}"/>
    <cellStyle name="Output 13 4" xfId="4441" xr:uid="{00000000-0005-0000-0000-000075110000}"/>
    <cellStyle name="Output 14" xfId="4442" xr:uid="{00000000-0005-0000-0000-000076110000}"/>
    <cellStyle name="Output 14 2" xfId="4443" xr:uid="{00000000-0005-0000-0000-000077110000}"/>
    <cellStyle name="Output 14 3" xfId="4444" xr:uid="{00000000-0005-0000-0000-000078110000}"/>
    <cellStyle name="Output 15" xfId="4445" xr:uid="{00000000-0005-0000-0000-000079110000}"/>
    <cellStyle name="Output 15 2" xfId="4446" xr:uid="{00000000-0005-0000-0000-00007A110000}"/>
    <cellStyle name="Output 16" xfId="4447" xr:uid="{00000000-0005-0000-0000-00007B110000}"/>
    <cellStyle name="Output 17" xfId="4448" xr:uid="{00000000-0005-0000-0000-00007C110000}"/>
    <cellStyle name="Output 18" xfId="4449" xr:uid="{00000000-0005-0000-0000-00007D110000}"/>
    <cellStyle name="Output 19" xfId="4450" xr:uid="{00000000-0005-0000-0000-00007E110000}"/>
    <cellStyle name="Output 2" xfId="4451" xr:uid="{00000000-0005-0000-0000-00007F110000}"/>
    <cellStyle name="Output 2 2" xfId="4452" xr:uid="{00000000-0005-0000-0000-000080110000}"/>
    <cellStyle name="Output 2 2 2" xfId="4453" xr:uid="{00000000-0005-0000-0000-000081110000}"/>
    <cellStyle name="Output 2 2 3" xfId="4454" xr:uid="{00000000-0005-0000-0000-000082110000}"/>
    <cellStyle name="Output 2 3" xfId="4455" xr:uid="{00000000-0005-0000-0000-000083110000}"/>
    <cellStyle name="Output 2 3 2" xfId="4456" xr:uid="{00000000-0005-0000-0000-000084110000}"/>
    <cellStyle name="Output 2 4" xfId="4457" xr:uid="{00000000-0005-0000-0000-000085110000}"/>
    <cellStyle name="Output 2 5" xfId="4458" xr:uid="{00000000-0005-0000-0000-000086110000}"/>
    <cellStyle name="Output 2 5 2" xfId="4459" xr:uid="{00000000-0005-0000-0000-000087110000}"/>
    <cellStyle name="Output 2 6" xfId="4460" xr:uid="{00000000-0005-0000-0000-000088110000}"/>
    <cellStyle name="Output 2 7" xfId="4461" xr:uid="{00000000-0005-0000-0000-000089110000}"/>
    <cellStyle name="Output 2 8" xfId="4462" xr:uid="{00000000-0005-0000-0000-00008A110000}"/>
    <cellStyle name="Output 20" xfId="4463" xr:uid="{00000000-0005-0000-0000-00008B110000}"/>
    <cellStyle name="Output 21" xfId="4464" xr:uid="{00000000-0005-0000-0000-00008C110000}"/>
    <cellStyle name="Output 22" xfId="4465" xr:uid="{00000000-0005-0000-0000-00008D110000}"/>
    <cellStyle name="Output 23" xfId="4466" xr:uid="{00000000-0005-0000-0000-00008E110000}"/>
    <cellStyle name="Output 24" xfId="4467" xr:uid="{00000000-0005-0000-0000-00008F110000}"/>
    <cellStyle name="Output 25" xfId="4468" xr:uid="{00000000-0005-0000-0000-000090110000}"/>
    <cellStyle name="Output 26" xfId="4469" xr:uid="{00000000-0005-0000-0000-000091110000}"/>
    <cellStyle name="Output 27" xfId="4470" xr:uid="{00000000-0005-0000-0000-000092110000}"/>
    <cellStyle name="Output 28" xfId="4471" xr:uid="{00000000-0005-0000-0000-000093110000}"/>
    <cellStyle name="Output 29" xfId="4472" xr:uid="{00000000-0005-0000-0000-000094110000}"/>
    <cellStyle name="Output 3" xfId="4473" xr:uid="{00000000-0005-0000-0000-000095110000}"/>
    <cellStyle name="Output 3 2" xfId="4474" xr:uid="{00000000-0005-0000-0000-000096110000}"/>
    <cellStyle name="Output 3 2 2" xfId="4475" xr:uid="{00000000-0005-0000-0000-000097110000}"/>
    <cellStyle name="Output 3 2 3" xfId="4476" xr:uid="{00000000-0005-0000-0000-000098110000}"/>
    <cellStyle name="Output 3 3" xfId="4477" xr:uid="{00000000-0005-0000-0000-000099110000}"/>
    <cellStyle name="Output 3 4" xfId="4478" xr:uid="{00000000-0005-0000-0000-00009A110000}"/>
    <cellStyle name="Output 3 5" xfId="4479" xr:uid="{00000000-0005-0000-0000-00009B110000}"/>
    <cellStyle name="Output 3 6" xfId="4480" xr:uid="{00000000-0005-0000-0000-00009C110000}"/>
    <cellStyle name="Output 3 7" xfId="4481" xr:uid="{00000000-0005-0000-0000-00009D110000}"/>
    <cellStyle name="Output 30" xfId="4482" xr:uid="{00000000-0005-0000-0000-00009E110000}"/>
    <cellStyle name="Output 31" xfId="4483" xr:uid="{00000000-0005-0000-0000-00009F110000}"/>
    <cellStyle name="Output 32" xfId="4484" xr:uid="{00000000-0005-0000-0000-0000A0110000}"/>
    <cellStyle name="Output 33" xfId="4485" xr:uid="{00000000-0005-0000-0000-0000A1110000}"/>
    <cellStyle name="Output 34" xfId="4486" xr:uid="{00000000-0005-0000-0000-0000A2110000}"/>
    <cellStyle name="Output 35" xfId="4487" xr:uid="{00000000-0005-0000-0000-0000A3110000}"/>
    <cellStyle name="Output 4" xfId="4488" xr:uid="{00000000-0005-0000-0000-0000A4110000}"/>
    <cellStyle name="Output 4 2" xfId="4489" xr:uid="{00000000-0005-0000-0000-0000A5110000}"/>
    <cellStyle name="Output 4 2 2" xfId="4490" xr:uid="{00000000-0005-0000-0000-0000A6110000}"/>
    <cellStyle name="Output 4 3" xfId="4491" xr:uid="{00000000-0005-0000-0000-0000A7110000}"/>
    <cellStyle name="Output 4 4" xfId="4492" xr:uid="{00000000-0005-0000-0000-0000A8110000}"/>
    <cellStyle name="Output 4 5" xfId="4493" xr:uid="{00000000-0005-0000-0000-0000A9110000}"/>
    <cellStyle name="Output 4 6" xfId="4494" xr:uid="{00000000-0005-0000-0000-0000AA110000}"/>
    <cellStyle name="Output 5" xfId="4495" xr:uid="{00000000-0005-0000-0000-0000AB110000}"/>
    <cellStyle name="Output 5 2" xfId="4496" xr:uid="{00000000-0005-0000-0000-0000AC110000}"/>
    <cellStyle name="Output 5 2 2" xfId="4497" xr:uid="{00000000-0005-0000-0000-0000AD110000}"/>
    <cellStyle name="Output 5 3" xfId="4498" xr:uid="{00000000-0005-0000-0000-0000AE110000}"/>
    <cellStyle name="Output 5 4" xfId="4499" xr:uid="{00000000-0005-0000-0000-0000AF110000}"/>
    <cellStyle name="Output 5 5" xfId="4500" xr:uid="{00000000-0005-0000-0000-0000B0110000}"/>
    <cellStyle name="Output 5 6" xfId="4501" xr:uid="{00000000-0005-0000-0000-0000B1110000}"/>
    <cellStyle name="Output 6" xfId="4502" xr:uid="{00000000-0005-0000-0000-0000B2110000}"/>
    <cellStyle name="Output 6 2" xfId="4503" xr:uid="{00000000-0005-0000-0000-0000B3110000}"/>
    <cellStyle name="Output 6 2 2" xfId="4504" xr:uid="{00000000-0005-0000-0000-0000B4110000}"/>
    <cellStyle name="Output 6 3" xfId="4505" xr:uid="{00000000-0005-0000-0000-0000B5110000}"/>
    <cellStyle name="Output 6 4" xfId="4506" xr:uid="{00000000-0005-0000-0000-0000B6110000}"/>
    <cellStyle name="Output 7" xfId="4507" xr:uid="{00000000-0005-0000-0000-0000B7110000}"/>
    <cellStyle name="Output 7 2" xfId="4508" xr:uid="{00000000-0005-0000-0000-0000B8110000}"/>
    <cellStyle name="Output 7 2 2" xfId="4509" xr:uid="{00000000-0005-0000-0000-0000B9110000}"/>
    <cellStyle name="Output 7 3" xfId="4510" xr:uid="{00000000-0005-0000-0000-0000BA110000}"/>
    <cellStyle name="Output 7 4" xfId="4511" xr:uid="{00000000-0005-0000-0000-0000BB110000}"/>
    <cellStyle name="Output 8" xfId="4512" xr:uid="{00000000-0005-0000-0000-0000BC110000}"/>
    <cellStyle name="Output 8 2" xfId="4513" xr:uid="{00000000-0005-0000-0000-0000BD110000}"/>
    <cellStyle name="Output 8 3" xfId="4514" xr:uid="{00000000-0005-0000-0000-0000BE110000}"/>
    <cellStyle name="Output 8 4" xfId="4515" xr:uid="{00000000-0005-0000-0000-0000BF110000}"/>
    <cellStyle name="Output 9" xfId="4516" xr:uid="{00000000-0005-0000-0000-0000C0110000}"/>
    <cellStyle name="Output 9 2" xfId="4517" xr:uid="{00000000-0005-0000-0000-0000C1110000}"/>
    <cellStyle name="Output 9 3" xfId="4518" xr:uid="{00000000-0005-0000-0000-0000C2110000}"/>
    <cellStyle name="Output 9 4" xfId="4519" xr:uid="{00000000-0005-0000-0000-0000C3110000}"/>
    <cellStyle name="Percent 2" xfId="4520" xr:uid="{00000000-0005-0000-0000-0000C4110000}"/>
    <cellStyle name="Sheet Title" xfId="4521" xr:uid="{00000000-0005-0000-0000-0000C5110000}"/>
    <cellStyle name="Sheet Title 2" xfId="4522" xr:uid="{00000000-0005-0000-0000-0000C6110000}"/>
    <cellStyle name="Sheet Title 3" xfId="4523" xr:uid="{00000000-0005-0000-0000-0000C7110000}"/>
    <cellStyle name="Sheet Title 4" xfId="4524" xr:uid="{00000000-0005-0000-0000-0000C8110000}"/>
    <cellStyle name="Sheet Title 5" xfId="4525" xr:uid="{00000000-0005-0000-0000-0000C9110000}"/>
    <cellStyle name="Sheet Title 6" xfId="4526" xr:uid="{00000000-0005-0000-0000-0000CA110000}"/>
    <cellStyle name="Title 2" xfId="4527" xr:uid="{00000000-0005-0000-0000-0000CB110000}"/>
    <cellStyle name="Title 2 2" xfId="4528" xr:uid="{00000000-0005-0000-0000-0000CC110000}"/>
    <cellStyle name="Title 2 3" xfId="4529" xr:uid="{00000000-0005-0000-0000-0000CD110000}"/>
    <cellStyle name="Title 3" xfId="4530" xr:uid="{00000000-0005-0000-0000-0000CE110000}"/>
    <cellStyle name="Title 3 2" xfId="4531" xr:uid="{00000000-0005-0000-0000-0000CF110000}"/>
    <cellStyle name="Title 3 3" xfId="4532" xr:uid="{00000000-0005-0000-0000-0000D0110000}"/>
    <cellStyle name="Title 4" xfId="4533" xr:uid="{00000000-0005-0000-0000-0000D1110000}"/>
    <cellStyle name="Title 4 2" xfId="4534" xr:uid="{00000000-0005-0000-0000-0000D2110000}"/>
    <cellStyle name="Title 5" xfId="4535" xr:uid="{00000000-0005-0000-0000-0000D3110000}"/>
    <cellStyle name="Title 6" xfId="4536" xr:uid="{00000000-0005-0000-0000-0000D4110000}"/>
    <cellStyle name="Title 7" xfId="4537" xr:uid="{00000000-0005-0000-0000-0000D5110000}"/>
    <cellStyle name="Total" xfId="4538" builtinId="25" customBuiltin="1"/>
    <cellStyle name="Total 2" xfId="4539" xr:uid="{00000000-0005-0000-0000-0000D7110000}"/>
    <cellStyle name="Total 2 2" xfId="4540" xr:uid="{00000000-0005-0000-0000-0000D8110000}"/>
    <cellStyle name="Total 2 3" xfId="4541" xr:uid="{00000000-0005-0000-0000-0000D9110000}"/>
    <cellStyle name="Total 3" xfId="4542" xr:uid="{00000000-0005-0000-0000-0000DA110000}"/>
    <cellStyle name="Total 3 2" xfId="4543" xr:uid="{00000000-0005-0000-0000-0000DB110000}"/>
    <cellStyle name="Total 3 3" xfId="4544" xr:uid="{00000000-0005-0000-0000-0000DC110000}"/>
    <cellStyle name="Total 4" xfId="4545" xr:uid="{00000000-0005-0000-0000-0000DD110000}"/>
    <cellStyle name="Total 4 2" xfId="4546" xr:uid="{00000000-0005-0000-0000-0000DE110000}"/>
    <cellStyle name="Total 5" xfId="4547" xr:uid="{00000000-0005-0000-0000-0000DF110000}"/>
    <cellStyle name="Total 6" xfId="4548" xr:uid="{00000000-0005-0000-0000-0000E0110000}"/>
    <cellStyle name="Total 7" xfId="4549" xr:uid="{00000000-0005-0000-0000-0000E1110000}"/>
    <cellStyle name="Warning Text" xfId="4550" builtinId="11" customBuiltin="1"/>
    <cellStyle name="Warning Text 2" xfId="4551" xr:uid="{00000000-0005-0000-0000-0000E3110000}"/>
    <cellStyle name="Warning Text 2 2" xfId="4552" xr:uid="{00000000-0005-0000-0000-0000E4110000}"/>
    <cellStyle name="Warning Text 2 3" xfId="4553" xr:uid="{00000000-0005-0000-0000-0000E5110000}"/>
    <cellStyle name="Warning Text 3" xfId="4554" xr:uid="{00000000-0005-0000-0000-0000E6110000}"/>
    <cellStyle name="Warning Text 3 2" xfId="4555" xr:uid="{00000000-0005-0000-0000-0000E7110000}"/>
    <cellStyle name="Warning Text 3 3" xfId="4556" xr:uid="{00000000-0005-0000-0000-0000E8110000}"/>
    <cellStyle name="Warning Text 4" xfId="4557" xr:uid="{00000000-0005-0000-0000-0000E9110000}"/>
    <cellStyle name="Warning Text 4 2" xfId="4558" xr:uid="{00000000-0005-0000-0000-0000EA110000}"/>
    <cellStyle name="Warning Text 5" xfId="4559" xr:uid="{00000000-0005-0000-0000-0000EB110000}"/>
    <cellStyle name="Warning Text 6" xfId="4560" xr:uid="{00000000-0005-0000-0000-0000EC110000}"/>
    <cellStyle name="Warning Text 7" xfId="4561" xr:uid="{00000000-0005-0000-0000-0000ED1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19050</xdr:rowOff>
    </xdr:to>
    <xdr:sp macro="" textlink="">
      <xdr:nvSpPr>
        <xdr:cNvPr id="150545" name="Text Box 1">
          <a:extLst>
            <a:ext uri="{FF2B5EF4-FFF2-40B4-BE49-F238E27FC236}">
              <a16:creationId xmlns:a16="http://schemas.microsoft.com/office/drawing/2014/main" id="{00000000-0008-0000-0500-0000114C0200}"/>
            </a:ext>
          </a:extLst>
        </xdr:cNvPr>
        <xdr:cNvSpPr txBox="1">
          <a:spLocks noChangeArrowheads="1"/>
        </xdr:cNvSpPr>
      </xdr:nvSpPr>
      <xdr:spPr bwMode="auto">
        <a:xfrm>
          <a:off x="2095500" y="8096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17</xdr:col>
      <xdr:colOff>428625</xdr:colOff>
      <xdr:row>4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5915025" y="666750"/>
          <a:ext cx="2933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                       </a:t>
          </a:r>
          <a:r>
            <a:rPr lang="en-US" sz="1000" b="1" i="0" strike="noStrike">
              <a:solidFill>
                <a:srgbClr val="000000"/>
              </a:solidFill>
              <a:latin typeface="Arial Mon"/>
            </a:rPr>
            <a:t>   Òºâëºðñºí ìýäýýëýë Ìàÿãò ÁÄÁ-1</a:t>
          </a:r>
          <a:endParaRPr lang="en-US" sz="800" b="0" i="0" strike="noStrike">
            <a:solidFill>
              <a:srgbClr val="000000"/>
            </a:solidFill>
            <a:latin typeface="Arial Mon"/>
          </a:endParaRPr>
        </a:p>
        <a:p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 Mon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1.ªì÷èéí á¿õ õýëáýðèéí ÅÁÑ-èàñ ãàðãàæ </a:t>
          </a:r>
          <a:r>
            <a:rPr lang="en-US" sz="800" b="1" i="0" strike="noStrike">
              <a:solidFill>
                <a:srgbClr val="000000"/>
              </a:solidFill>
              <a:latin typeface="Arial Mon"/>
            </a:rPr>
            <a:t>10-ð ñàðûí </a:t>
          </a:r>
        </a:p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 Mon"/>
            </a:rPr>
            <a:t>   1-íä</a:t>
          </a:r>
          <a:r>
            <a:rPr lang="en-US" sz="800" b="0" i="0" strike="noStrike">
              <a:solidFill>
                <a:srgbClr val="000000"/>
              </a:solidFill>
              <a:latin typeface="Arial Mon"/>
            </a:rPr>
            <a:t>  àéìàã, íèéñëýëèéí ÁÑÃ (ÁÃ)-ò èð¿¿ëíý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2.ÁÑÃ (ÁÃ)-ò íýãòãýæ, </a:t>
          </a:r>
          <a:r>
            <a:rPr lang="en-US" sz="800" b="1" i="0" strike="noStrike">
              <a:solidFill>
                <a:srgbClr val="000000"/>
              </a:solidFill>
              <a:latin typeface="Arial Mon"/>
            </a:rPr>
            <a:t>10-ð ñàðûí 25-íä</a:t>
          </a:r>
          <a:r>
            <a:rPr lang="en-US" sz="800" b="0" i="0" strike="noStrike">
              <a:solidFill>
                <a:srgbClr val="000000"/>
              </a:solidFill>
              <a:latin typeface="Arial Mon"/>
            </a:rPr>
            <a:t> ÁÑØÓß-íä èð¿¿ëíý. 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3.ÁÑØÓß-íä íýãòãýæ, </a:t>
          </a:r>
          <a:r>
            <a:rPr lang="en-US" sz="800" b="1" i="0" strike="noStrike">
              <a:solidFill>
                <a:srgbClr val="000000"/>
              </a:solidFill>
              <a:latin typeface="Arial Mon"/>
            </a:rPr>
            <a:t>11-ð ñàðûí 25-íä </a:t>
          </a:r>
          <a:r>
            <a:rPr lang="en-US" sz="800" b="0" i="0" strike="noStrike">
              <a:solidFill>
                <a:srgbClr val="000000"/>
              </a:solidFill>
              <a:latin typeface="Arial Mon"/>
            </a:rPr>
            <a:t>¯ÑÃ-ò èð¿¿ëíý.</a:t>
          </a: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19050</xdr:rowOff>
    </xdr:to>
    <xdr:sp macro="" textlink="">
      <xdr:nvSpPr>
        <xdr:cNvPr id="150547" name="Text Box 6">
          <a:extLst>
            <a:ext uri="{FF2B5EF4-FFF2-40B4-BE49-F238E27FC236}">
              <a16:creationId xmlns:a16="http://schemas.microsoft.com/office/drawing/2014/main" id="{00000000-0008-0000-0500-0000134C0200}"/>
            </a:ext>
          </a:extLst>
        </xdr:cNvPr>
        <xdr:cNvSpPr txBox="1">
          <a:spLocks noChangeArrowheads="1"/>
        </xdr:cNvSpPr>
      </xdr:nvSpPr>
      <xdr:spPr bwMode="auto">
        <a:xfrm>
          <a:off x="2095500" y="8096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17</xdr:col>
      <xdr:colOff>428625</xdr:colOff>
      <xdr:row>4</xdr:row>
      <xdr:rowOff>0</xdr:rowOff>
    </xdr:to>
    <xdr:sp macro="" textlink="">
      <xdr:nvSpPr>
        <xdr:cNvPr id="5" name="Rectangle 1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5915025" y="666750"/>
          <a:ext cx="2933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                       </a:t>
          </a:r>
          <a:r>
            <a:rPr lang="en-US" sz="1000" b="1" i="0" strike="noStrike">
              <a:solidFill>
                <a:srgbClr val="000000"/>
              </a:solidFill>
              <a:latin typeface="Arial Mon"/>
            </a:rPr>
            <a:t>   Òºâëºðñºí ìýäýýëýë Ìàÿãò ÁÄÁ-1</a:t>
          </a:r>
          <a:endParaRPr lang="en-US" sz="800" b="0" i="0" strike="noStrike">
            <a:solidFill>
              <a:srgbClr val="000000"/>
            </a:solidFill>
            <a:latin typeface="Arial Mon"/>
          </a:endParaRPr>
        </a:p>
        <a:p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 Mon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1.ªì÷èéí á¿õ õýëáýðèéí ÅÁÑ-èàñ ãàðãàæ </a:t>
          </a:r>
          <a:r>
            <a:rPr lang="en-US" sz="800" b="1" i="0" strike="noStrike">
              <a:solidFill>
                <a:srgbClr val="000000"/>
              </a:solidFill>
              <a:latin typeface="Arial Mon"/>
            </a:rPr>
            <a:t>10-ð ñàðûí </a:t>
          </a:r>
        </a:p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 Mon"/>
            </a:rPr>
            <a:t>   1-íä</a:t>
          </a:r>
          <a:r>
            <a:rPr lang="en-US" sz="800" b="0" i="0" strike="noStrike">
              <a:solidFill>
                <a:srgbClr val="000000"/>
              </a:solidFill>
              <a:latin typeface="Arial Mon"/>
            </a:rPr>
            <a:t>  àéìàã, íèéñëýëèéí ÁÑÃ (ÁÃ)-ò èð¿¿ëíý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2.ÁÑÃ (ÁÃ)-ò íýãòãýæ, </a:t>
          </a:r>
          <a:r>
            <a:rPr lang="en-US" sz="800" b="1" i="0" strike="noStrike">
              <a:solidFill>
                <a:srgbClr val="000000"/>
              </a:solidFill>
              <a:latin typeface="Arial Mon"/>
            </a:rPr>
            <a:t>10-ð ñàðûí 25-íä</a:t>
          </a:r>
          <a:r>
            <a:rPr lang="en-US" sz="800" b="0" i="0" strike="noStrike">
              <a:solidFill>
                <a:srgbClr val="000000"/>
              </a:solidFill>
              <a:latin typeface="Arial Mon"/>
            </a:rPr>
            <a:t> ÁÑØÓß-íä èð¿¿ëíý. 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3.ÁÑØÓß-íä íýãòãýæ, </a:t>
          </a:r>
          <a:r>
            <a:rPr lang="en-US" sz="800" b="1" i="0" strike="noStrike">
              <a:solidFill>
                <a:srgbClr val="000000"/>
              </a:solidFill>
              <a:latin typeface="Arial Mon"/>
            </a:rPr>
            <a:t>11-ð ñàðûí 25-íä </a:t>
          </a:r>
          <a:r>
            <a:rPr lang="en-US" sz="800" b="0" i="0" strike="noStrike">
              <a:solidFill>
                <a:srgbClr val="000000"/>
              </a:solidFill>
              <a:latin typeface="Arial Mon"/>
            </a:rPr>
            <a:t>¯ÑÃ-ò èð¿¿ëíý.</a:t>
          </a: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49" name="Text Box 11">
          <a:extLst>
            <a:ext uri="{FF2B5EF4-FFF2-40B4-BE49-F238E27FC236}">
              <a16:creationId xmlns:a16="http://schemas.microsoft.com/office/drawing/2014/main" id="{00000000-0008-0000-0500-000015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50" name="Text Box 14">
          <a:extLst>
            <a:ext uri="{FF2B5EF4-FFF2-40B4-BE49-F238E27FC236}">
              <a16:creationId xmlns:a16="http://schemas.microsoft.com/office/drawing/2014/main" id="{00000000-0008-0000-0500-000016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51" name="Text Box 17">
          <a:extLst>
            <a:ext uri="{FF2B5EF4-FFF2-40B4-BE49-F238E27FC236}">
              <a16:creationId xmlns:a16="http://schemas.microsoft.com/office/drawing/2014/main" id="{00000000-0008-0000-0500-000017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52" name="Text Box 20">
          <a:extLst>
            <a:ext uri="{FF2B5EF4-FFF2-40B4-BE49-F238E27FC236}">
              <a16:creationId xmlns:a16="http://schemas.microsoft.com/office/drawing/2014/main" id="{00000000-0008-0000-0500-000018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53" name="Text Box 23">
          <a:extLst>
            <a:ext uri="{FF2B5EF4-FFF2-40B4-BE49-F238E27FC236}">
              <a16:creationId xmlns:a16="http://schemas.microsoft.com/office/drawing/2014/main" id="{00000000-0008-0000-0500-000019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54" name="Text Box 26">
          <a:extLst>
            <a:ext uri="{FF2B5EF4-FFF2-40B4-BE49-F238E27FC236}">
              <a16:creationId xmlns:a16="http://schemas.microsoft.com/office/drawing/2014/main" id="{00000000-0008-0000-0500-00001A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55" name="Text Box 29">
          <a:extLst>
            <a:ext uri="{FF2B5EF4-FFF2-40B4-BE49-F238E27FC236}">
              <a16:creationId xmlns:a16="http://schemas.microsoft.com/office/drawing/2014/main" id="{00000000-0008-0000-0500-00001B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56" name="Text Box 32">
          <a:extLst>
            <a:ext uri="{FF2B5EF4-FFF2-40B4-BE49-F238E27FC236}">
              <a16:creationId xmlns:a16="http://schemas.microsoft.com/office/drawing/2014/main" id="{00000000-0008-0000-0500-00001C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57" name="Text Box 35">
          <a:extLst>
            <a:ext uri="{FF2B5EF4-FFF2-40B4-BE49-F238E27FC236}">
              <a16:creationId xmlns:a16="http://schemas.microsoft.com/office/drawing/2014/main" id="{00000000-0008-0000-0500-00001D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58" name="Text Box 38">
          <a:extLst>
            <a:ext uri="{FF2B5EF4-FFF2-40B4-BE49-F238E27FC236}">
              <a16:creationId xmlns:a16="http://schemas.microsoft.com/office/drawing/2014/main" id="{00000000-0008-0000-0500-00001E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59" name="Text Box 41">
          <a:extLst>
            <a:ext uri="{FF2B5EF4-FFF2-40B4-BE49-F238E27FC236}">
              <a16:creationId xmlns:a16="http://schemas.microsoft.com/office/drawing/2014/main" id="{00000000-0008-0000-0500-00001F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60" name="Text Box 44">
          <a:extLst>
            <a:ext uri="{FF2B5EF4-FFF2-40B4-BE49-F238E27FC236}">
              <a16:creationId xmlns:a16="http://schemas.microsoft.com/office/drawing/2014/main" id="{00000000-0008-0000-0500-000020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61" name="Text Box 47">
          <a:extLst>
            <a:ext uri="{FF2B5EF4-FFF2-40B4-BE49-F238E27FC236}">
              <a16:creationId xmlns:a16="http://schemas.microsoft.com/office/drawing/2014/main" id="{00000000-0008-0000-0500-000021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62" name="Text Box 50">
          <a:extLst>
            <a:ext uri="{FF2B5EF4-FFF2-40B4-BE49-F238E27FC236}">
              <a16:creationId xmlns:a16="http://schemas.microsoft.com/office/drawing/2014/main" id="{00000000-0008-0000-0500-000022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63" name="Text Box 53">
          <a:extLst>
            <a:ext uri="{FF2B5EF4-FFF2-40B4-BE49-F238E27FC236}">
              <a16:creationId xmlns:a16="http://schemas.microsoft.com/office/drawing/2014/main" id="{00000000-0008-0000-0500-000023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64" name="Text Box 56">
          <a:extLst>
            <a:ext uri="{FF2B5EF4-FFF2-40B4-BE49-F238E27FC236}">
              <a16:creationId xmlns:a16="http://schemas.microsoft.com/office/drawing/2014/main" id="{00000000-0008-0000-0500-000024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65" name="Text Box 59">
          <a:extLst>
            <a:ext uri="{FF2B5EF4-FFF2-40B4-BE49-F238E27FC236}">
              <a16:creationId xmlns:a16="http://schemas.microsoft.com/office/drawing/2014/main" id="{00000000-0008-0000-0500-000025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66" name="Text Box 62">
          <a:extLst>
            <a:ext uri="{FF2B5EF4-FFF2-40B4-BE49-F238E27FC236}">
              <a16:creationId xmlns:a16="http://schemas.microsoft.com/office/drawing/2014/main" id="{00000000-0008-0000-0500-000026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67" name="Text Box 65">
          <a:extLst>
            <a:ext uri="{FF2B5EF4-FFF2-40B4-BE49-F238E27FC236}">
              <a16:creationId xmlns:a16="http://schemas.microsoft.com/office/drawing/2014/main" id="{00000000-0008-0000-0500-000027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68" name="Text Box 68">
          <a:extLst>
            <a:ext uri="{FF2B5EF4-FFF2-40B4-BE49-F238E27FC236}">
              <a16:creationId xmlns:a16="http://schemas.microsoft.com/office/drawing/2014/main" id="{00000000-0008-0000-0500-000028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69" name="Text Box 71">
          <a:extLst>
            <a:ext uri="{FF2B5EF4-FFF2-40B4-BE49-F238E27FC236}">
              <a16:creationId xmlns:a16="http://schemas.microsoft.com/office/drawing/2014/main" id="{00000000-0008-0000-0500-000029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70" name="Text Box 74">
          <a:extLst>
            <a:ext uri="{FF2B5EF4-FFF2-40B4-BE49-F238E27FC236}">
              <a16:creationId xmlns:a16="http://schemas.microsoft.com/office/drawing/2014/main" id="{00000000-0008-0000-0500-00002A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19050</xdr:rowOff>
    </xdr:to>
    <xdr:sp macro="" textlink="">
      <xdr:nvSpPr>
        <xdr:cNvPr id="150571" name="Text Box 121">
          <a:extLst>
            <a:ext uri="{FF2B5EF4-FFF2-40B4-BE49-F238E27FC236}">
              <a16:creationId xmlns:a16="http://schemas.microsoft.com/office/drawing/2014/main" id="{00000000-0008-0000-0500-00002B4C0200}"/>
            </a:ext>
          </a:extLst>
        </xdr:cNvPr>
        <xdr:cNvSpPr txBox="1">
          <a:spLocks noChangeArrowheads="1"/>
        </xdr:cNvSpPr>
      </xdr:nvSpPr>
      <xdr:spPr bwMode="auto">
        <a:xfrm>
          <a:off x="2095500" y="8096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17</xdr:col>
      <xdr:colOff>428625</xdr:colOff>
      <xdr:row>4</xdr:row>
      <xdr:rowOff>0</xdr:rowOff>
    </xdr:to>
    <xdr:sp macro="" textlink="">
      <xdr:nvSpPr>
        <xdr:cNvPr id="30" name="Rectangle 125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>
          <a:spLocks noChangeArrowheads="1"/>
        </xdr:cNvSpPr>
      </xdr:nvSpPr>
      <xdr:spPr bwMode="auto">
        <a:xfrm>
          <a:off x="5915025" y="666750"/>
          <a:ext cx="2933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                       </a:t>
          </a:r>
          <a:r>
            <a:rPr lang="en-US" sz="1000" b="1" i="0" strike="noStrike">
              <a:solidFill>
                <a:srgbClr val="000000"/>
              </a:solidFill>
              <a:latin typeface="Arial Mon"/>
            </a:rPr>
            <a:t>   Òºâëºðñºí ìýäýýëýë Ìàÿãò ÁÄÁ-1</a:t>
          </a:r>
          <a:endParaRPr lang="en-US" sz="800" b="0" i="0" strike="noStrike">
            <a:solidFill>
              <a:srgbClr val="000000"/>
            </a:solidFill>
            <a:latin typeface="Arial Mon"/>
          </a:endParaRPr>
        </a:p>
        <a:p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 Mon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1.ªì÷èéí á¿õ õýëáýðèéí ÅÁÑ-èàñ ãàðãàæ </a:t>
          </a:r>
          <a:r>
            <a:rPr lang="en-US" sz="800" b="1" i="0" strike="noStrike">
              <a:solidFill>
                <a:srgbClr val="000000"/>
              </a:solidFill>
              <a:latin typeface="Arial Mon"/>
            </a:rPr>
            <a:t>10-ð ñàðûí </a:t>
          </a:r>
        </a:p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 Mon"/>
            </a:rPr>
            <a:t>   1-íä</a:t>
          </a:r>
          <a:r>
            <a:rPr lang="en-US" sz="800" b="0" i="0" strike="noStrike">
              <a:solidFill>
                <a:srgbClr val="000000"/>
              </a:solidFill>
              <a:latin typeface="Arial Mon"/>
            </a:rPr>
            <a:t>  àéìàã, íèéñëýëèéí ÁÑÃ (ÁÃ)-ò èð¿¿ëíý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2.ÁÑÃ (ÁÃ)-ò íýãòãýæ, </a:t>
          </a:r>
          <a:r>
            <a:rPr lang="en-US" sz="800" b="1" i="0" strike="noStrike">
              <a:solidFill>
                <a:srgbClr val="000000"/>
              </a:solidFill>
              <a:latin typeface="Arial Mon"/>
            </a:rPr>
            <a:t>10-ð ñàðûí 25-íä</a:t>
          </a:r>
          <a:r>
            <a:rPr lang="en-US" sz="800" b="0" i="0" strike="noStrike">
              <a:solidFill>
                <a:srgbClr val="000000"/>
              </a:solidFill>
              <a:latin typeface="Arial Mon"/>
            </a:rPr>
            <a:t> ÁÑØÓß-íä èð¿¿ëíý. 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3.ÁÑØÓß-íä íýãòãýæ, </a:t>
          </a:r>
          <a:r>
            <a:rPr lang="en-US" sz="800" b="1" i="0" strike="noStrike">
              <a:solidFill>
                <a:srgbClr val="000000"/>
              </a:solidFill>
              <a:latin typeface="Arial Mon"/>
            </a:rPr>
            <a:t>11-ð ñàðûí 25-íä </a:t>
          </a:r>
          <a:r>
            <a:rPr lang="en-US" sz="800" b="0" i="0" strike="noStrike">
              <a:solidFill>
                <a:srgbClr val="000000"/>
              </a:solidFill>
              <a:latin typeface="Arial Mon"/>
            </a:rPr>
            <a:t>¯ÑÃ-ò èð¿¿ëíý.</a:t>
          </a: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73" name="Text Box 126">
          <a:extLst>
            <a:ext uri="{FF2B5EF4-FFF2-40B4-BE49-F238E27FC236}">
              <a16:creationId xmlns:a16="http://schemas.microsoft.com/office/drawing/2014/main" id="{00000000-0008-0000-0500-00002D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74" name="Text Box 129">
          <a:extLst>
            <a:ext uri="{FF2B5EF4-FFF2-40B4-BE49-F238E27FC236}">
              <a16:creationId xmlns:a16="http://schemas.microsoft.com/office/drawing/2014/main" id="{00000000-0008-0000-0500-00002E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75" name="Text Box 132">
          <a:extLst>
            <a:ext uri="{FF2B5EF4-FFF2-40B4-BE49-F238E27FC236}">
              <a16:creationId xmlns:a16="http://schemas.microsoft.com/office/drawing/2014/main" id="{00000000-0008-0000-0500-00002F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76" name="Text Box 135">
          <a:extLst>
            <a:ext uri="{FF2B5EF4-FFF2-40B4-BE49-F238E27FC236}">
              <a16:creationId xmlns:a16="http://schemas.microsoft.com/office/drawing/2014/main" id="{00000000-0008-0000-0500-000030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77" name="Text Box 138">
          <a:extLst>
            <a:ext uri="{FF2B5EF4-FFF2-40B4-BE49-F238E27FC236}">
              <a16:creationId xmlns:a16="http://schemas.microsoft.com/office/drawing/2014/main" id="{00000000-0008-0000-0500-000031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78" name="Text Box 141">
          <a:extLst>
            <a:ext uri="{FF2B5EF4-FFF2-40B4-BE49-F238E27FC236}">
              <a16:creationId xmlns:a16="http://schemas.microsoft.com/office/drawing/2014/main" id="{00000000-0008-0000-0500-000032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79" name="Text Box 144">
          <a:extLst>
            <a:ext uri="{FF2B5EF4-FFF2-40B4-BE49-F238E27FC236}">
              <a16:creationId xmlns:a16="http://schemas.microsoft.com/office/drawing/2014/main" id="{00000000-0008-0000-0500-000033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80" name="Text Box 147">
          <a:extLst>
            <a:ext uri="{FF2B5EF4-FFF2-40B4-BE49-F238E27FC236}">
              <a16:creationId xmlns:a16="http://schemas.microsoft.com/office/drawing/2014/main" id="{00000000-0008-0000-0500-000034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81" name="Text Box 150">
          <a:extLst>
            <a:ext uri="{FF2B5EF4-FFF2-40B4-BE49-F238E27FC236}">
              <a16:creationId xmlns:a16="http://schemas.microsoft.com/office/drawing/2014/main" id="{00000000-0008-0000-0500-000035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82" name="Text Box 153">
          <a:extLst>
            <a:ext uri="{FF2B5EF4-FFF2-40B4-BE49-F238E27FC236}">
              <a16:creationId xmlns:a16="http://schemas.microsoft.com/office/drawing/2014/main" id="{00000000-0008-0000-0500-000036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83" name="Text Box 156">
          <a:extLst>
            <a:ext uri="{FF2B5EF4-FFF2-40B4-BE49-F238E27FC236}">
              <a16:creationId xmlns:a16="http://schemas.microsoft.com/office/drawing/2014/main" id="{00000000-0008-0000-0500-000037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84" name="Text Box 159">
          <a:extLst>
            <a:ext uri="{FF2B5EF4-FFF2-40B4-BE49-F238E27FC236}">
              <a16:creationId xmlns:a16="http://schemas.microsoft.com/office/drawing/2014/main" id="{00000000-0008-0000-0500-000038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85" name="Text Box 162">
          <a:extLst>
            <a:ext uri="{FF2B5EF4-FFF2-40B4-BE49-F238E27FC236}">
              <a16:creationId xmlns:a16="http://schemas.microsoft.com/office/drawing/2014/main" id="{00000000-0008-0000-0500-000039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86" name="Text Box 165">
          <a:extLst>
            <a:ext uri="{FF2B5EF4-FFF2-40B4-BE49-F238E27FC236}">
              <a16:creationId xmlns:a16="http://schemas.microsoft.com/office/drawing/2014/main" id="{00000000-0008-0000-0500-00003A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87" name="Text Box 168">
          <a:extLst>
            <a:ext uri="{FF2B5EF4-FFF2-40B4-BE49-F238E27FC236}">
              <a16:creationId xmlns:a16="http://schemas.microsoft.com/office/drawing/2014/main" id="{00000000-0008-0000-0500-00003B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88" name="Text Box 171">
          <a:extLst>
            <a:ext uri="{FF2B5EF4-FFF2-40B4-BE49-F238E27FC236}">
              <a16:creationId xmlns:a16="http://schemas.microsoft.com/office/drawing/2014/main" id="{00000000-0008-0000-0500-00003C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89" name="Text Box 174">
          <a:extLst>
            <a:ext uri="{FF2B5EF4-FFF2-40B4-BE49-F238E27FC236}">
              <a16:creationId xmlns:a16="http://schemas.microsoft.com/office/drawing/2014/main" id="{00000000-0008-0000-0500-00003D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90" name="Text Box 177">
          <a:extLst>
            <a:ext uri="{FF2B5EF4-FFF2-40B4-BE49-F238E27FC236}">
              <a16:creationId xmlns:a16="http://schemas.microsoft.com/office/drawing/2014/main" id="{00000000-0008-0000-0500-00003E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91" name="Text Box 180">
          <a:extLst>
            <a:ext uri="{FF2B5EF4-FFF2-40B4-BE49-F238E27FC236}">
              <a16:creationId xmlns:a16="http://schemas.microsoft.com/office/drawing/2014/main" id="{00000000-0008-0000-0500-00003F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92" name="Text Box 183">
          <a:extLst>
            <a:ext uri="{FF2B5EF4-FFF2-40B4-BE49-F238E27FC236}">
              <a16:creationId xmlns:a16="http://schemas.microsoft.com/office/drawing/2014/main" id="{00000000-0008-0000-0500-000040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93" name="Text Box 186">
          <a:extLst>
            <a:ext uri="{FF2B5EF4-FFF2-40B4-BE49-F238E27FC236}">
              <a16:creationId xmlns:a16="http://schemas.microsoft.com/office/drawing/2014/main" id="{00000000-0008-0000-0500-000041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50594" name="Text Box 189">
          <a:extLst>
            <a:ext uri="{FF2B5EF4-FFF2-40B4-BE49-F238E27FC236}">
              <a16:creationId xmlns:a16="http://schemas.microsoft.com/office/drawing/2014/main" id="{00000000-0008-0000-0500-0000424C0200}"/>
            </a:ext>
          </a:extLst>
        </xdr:cNvPr>
        <xdr:cNvSpPr txBox="1">
          <a:spLocks noChangeArrowheads="1"/>
        </xdr:cNvSpPr>
      </xdr:nvSpPr>
      <xdr:spPr bwMode="auto">
        <a:xfrm>
          <a:off x="2095500" y="7820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4</xdr:row>
      <xdr:rowOff>57150</xdr:rowOff>
    </xdr:to>
    <xdr:sp macro="" textlink="">
      <xdr:nvSpPr>
        <xdr:cNvPr id="150595" name="Text Box 236">
          <a:extLst>
            <a:ext uri="{FF2B5EF4-FFF2-40B4-BE49-F238E27FC236}">
              <a16:creationId xmlns:a16="http://schemas.microsoft.com/office/drawing/2014/main" id="{00000000-0008-0000-0500-0000434C0200}"/>
            </a:ext>
          </a:extLst>
        </xdr:cNvPr>
        <xdr:cNvSpPr txBox="1">
          <a:spLocks noChangeArrowheads="1"/>
        </xdr:cNvSpPr>
      </xdr:nvSpPr>
      <xdr:spPr bwMode="auto">
        <a:xfrm>
          <a:off x="2552700" y="6191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57150</xdr:rowOff>
    </xdr:to>
    <xdr:sp macro="" textlink="">
      <xdr:nvSpPr>
        <xdr:cNvPr id="150596" name="Text Box 237">
          <a:extLst>
            <a:ext uri="{FF2B5EF4-FFF2-40B4-BE49-F238E27FC236}">
              <a16:creationId xmlns:a16="http://schemas.microsoft.com/office/drawing/2014/main" id="{00000000-0008-0000-0500-0000444C0200}"/>
            </a:ext>
          </a:extLst>
        </xdr:cNvPr>
        <xdr:cNvSpPr txBox="1">
          <a:spLocks noChangeArrowheads="1"/>
        </xdr:cNvSpPr>
      </xdr:nvSpPr>
      <xdr:spPr bwMode="auto">
        <a:xfrm>
          <a:off x="2095500" y="6191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4</xdr:row>
      <xdr:rowOff>57150</xdr:rowOff>
    </xdr:to>
    <xdr:sp macro="" textlink="">
      <xdr:nvSpPr>
        <xdr:cNvPr id="150597" name="Text Box 238">
          <a:extLst>
            <a:ext uri="{FF2B5EF4-FFF2-40B4-BE49-F238E27FC236}">
              <a16:creationId xmlns:a16="http://schemas.microsoft.com/office/drawing/2014/main" id="{00000000-0008-0000-0500-0000454C0200}"/>
            </a:ext>
          </a:extLst>
        </xdr:cNvPr>
        <xdr:cNvSpPr txBox="1">
          <a:spLocks noChangeArrowheads="1"/>
        </xdr:cNvSpPr>
      </xdr:nvSpPr>
      <xdr:spPr bwMode="auto">
        <a:xfrm>
          <a:off x="2552700" y="6191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57150</xdr:rowOff>
    </xdr:to>
    <xdr:sp macro="" textlink="">
      <xdr:nvSpPr>
        <xdr:cNvPr id="150598" name="Text Box 239">
          <a:extLst>
            <a:ext uri="{FF2B5EF4-FFF2-40B4-BE49-F238E27FC236}">
              <a16:creationId xmlns:a16="http://schemas.microsoft.com/office/drawing/2014/main" id="{00000000-0008-0000-0500-0000464C0200}"/>
            </a:ext>
          </a:extLst>
        </xdr:cNvPr>
        <xdr:cNvSpPr txBox="1">
          <a:spLocks noChangeArrowheads="1"/>
        </xdr:cNvSpPr>
      </xdr:nvSpPr>
      <xdr:spPr bwMode="auto">
        <a:xfrm>
          <a:off x="2095500" y="6191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32</xdr:row>
      <xdr:rowOff>95250</xdr:rowOff>
    </xdr:to>
    <xdr:sp macro="" textlink="">
      <xdr:nvSpPr>
        <xdr:cNvPr id="150599" name="Text Box 240">
          <a:extLst>
            <a:ext uri="{FF2B5EF4-FFF2-40B4-BE49-F238E27FC236}">
              <a16:creationId xmlns:a16="http://schemas.microsoft.com/office/drawing/2014/main" id="{00000000-0008-0000-0500-0000474C0200}"/>
            </a:ext>
          </a:extLst>
        </xdr:cNvPr>
        <xdr:cNvSpPr txBox="1">
          <a:spLocks noChangeArrowheads="1"/>
        </xdr:cNvSpPr>
      </xdr:nvSpPr>
      <xdr:spPr bwMode="auto">
        <a:xfrm>
          <a:off x="2552700" y="7439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32</xdr:row>
      <xdr:rowOff>95250</xdr:rowOff>
    </xdr:to>
    <xdr:sp macro="" textlink="">
      <xdr:nvSpPr>
        <xdr:cNvPr id="150600" name="Text Box 241">
          <a:extLst>
            <a:ext uri="{FF2B5EF4-FFF2-40B4-BE49-F238E27FC236}">
              <a16:creationId xmlns:a16="http://schemas.microsoft.com/office/drawing/2014/main" id="{00000000-0008-0000-0500-0000484C0200}"/>
            </a:ext>
          </a:extLst>
        </xdr:cNvPr>
        <xdr:cNvSpPr txBox="1">
          <a:spLocks noChangeArrowheads="1"/>
        </xdr:cNvSpPr>
      </xdr:nvSpPr>
      <xdr:spPr bwMode="auto">
        <a:xfrm>
          <a:off x="2095500" y="7439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32</xdr:row>
      <xdr:rowOff>95250</xdr:rowOff>
    </xdr:to>
    <xdr:sp macro="" textlink="">
      <xdr:nvSpPr>
        <xdr:cNvPr id="150601" name="Text Box 242">
          <a:extLst>
            <a:ext uri="{FF2B5EF4-FFF2-40B4-BE49-F238E27FC236}">
              <a16:creationId xmlns:a16="http://schemas.microsoft.com/office/drawing/2014/main" id="{00000000-0008-0000-0500-0000494C0200}"/>
            </a:ext>
          </a:extLst>
        </xdr:cNvPr>
        <xdr:cNvSpPr txBox="1">
          <a:spLocks noChangeArrowheads="1"/>
        </xdr:cNvSpPr>
      </xdr:nvSpPr>
      <xdr:spPr bwMode="auto">
        <a:xfrm>
          <a:off x="2552700" y="7439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32</xdr:row>
      <xdr:rowOff>95250</xdr:rowOff>
    </xdr:to>
    <xdr:sp macro="" textlink="">
      <xdr:nvSpPr>
        <xdr:cNvPr id="150602" name="Text Box 243">
          <a:extLst>
            <a:ext uri="{FF2B5EF4-FFF2-40B4-BE49-F238E27FC236}">
              <a16:creationId xmlns:a16="http://schemas.microsoft.com/office/drawing/2014/main" id="{00000000-0008-0000-0500-00004A4C0200}"/>
            </a:ext>
          </a:extLst>
        </xdr:cNvPr>
        <xdr:cNvSpPr txBox="1">
          <a:spLocks noChangeArrowheads="1"/>
        </xdr:cNvSpPr>
      </xdr:nvSpPr>
      <xdr:spPr bwMode="auto">
        <a:xfrm>
          <a:off x="2095500" y="7439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76200</xdr:colOff>
      <xdr:row>31</xdr:row>
      <xdr:rowOff>171449</xdr:rowOff>
    </xdr:to>
    <xdr:sp macro="" textlink="">
      <xdr:nvSpPr>
        <xdr:cNvPr id="150603" name="Text Box 250">
          <a:extLst>
            <a:ext uri="{FF2B5EF4-FFF2-40B4-BE49-F238E27FC236}">
              <a16:creationId xmlns:a16="http://schemas.microsoft.com/office/drawing/2014/main" id="{00000000-0008-0000-0500-00004B4C0200}"/>
            </a:ext>
          </a:extLst>
        </xdr:cNvPr>
        <xdr:cNvSpPr txBox="1">
          <a:spLocks noChangeArrowheads="1"/>
        </xdr:cNvSpPr>
      </xdr:nvSpPr>
      <xdr:spPr bwMode="auto">
        <a:xfrm>
          <a:off x="2552700" y="72485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31</xdr:row>
      <xdr:rowOff>171449</xdr:rowOff>
    </xdr:to>
    <xdr:sp macro="" textlink="">
      <xdr:nvSpPr>
        <xdr:cNvPr id="150604" name="Text Box 251">
          <a:extLst>
            <a:ext uri="{FF2B5EF4-FFF2-40B4-BE49-F238E27FC236}">
              <a16:creationId xmlns:a16="http://schemas.microsoft.com/office/drawing/2014/main" id="{00000000-0008-0000-0500-00004C4C0200}"/>
            </a:ext>
          </a:extLst>
        </xdr:cNvPr>
        <xdr:cNvSpPr txBox="1">
          <a:spLocks noChangeArrowheads="1"/>
        </xdr:cNvSpPr>
      </xdr:nvSpPr>
      <xdr:spPr bwMode="auto">
        <a:xfrm>
          <a:off x="2095500" y="72485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76200</xdr:colOff>
      <xdr:row>31</xdr:row>
      <xdr:rowOff>171449</xdr:rowOff>
    </xdr:to>
    <xdr:sp macro="" textlink="">
      <xdr:nvSpPr>
        <xdr:cNvPr id="150605" name="Text Box 252">
          <a:extLst>
            <a:ext uri="{FF2B5EF4-FFF2-40B4-BE49-F238E27FC236}">
              <a16:creationId xmlns:a16="http://schemas.microsoft.com/office/drawing/2014/main" id="{00000000-0008-0000-0500-00004D4C0200}"/>
            </a:ext>
          </a:extLst>
        </xdr:cNvPr>
        <xdr:cNvSpPr txBox="1">
          <a:spLocks noChangeArrowheads="1"/>
        </xdr:cNvSpPr>
      </xdr:nvSpPr>
      <xdr:spPr bwMode="auto">
        <a:xfrm>
          <a:off x="2552700" y="72485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19050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A6A76589-0174-4B13-84CE-75E9CF4364E5}"/>
            </a:ext>
          </a:extLst>
        </xdr:cNvPr>
        <xdr:cNvSpPr txBox="1">
          <a:spLocks noChangeArrowheads="1"/>
        </xdr:cNvSpPr>
      </xdr:nvSpPr>
      <xdr:spPr bwMode="auto">
        <a:xfrm>
          <a:off x="2066925" y="781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17</xdr:col>
      <xdr:colOff>428625</xdr:colOff>
      <xdr:row>4</xdr:row>
      <xdr:rowOff>0</xdr:rowOff>
    </xdr:to>
    <xdr:sp macro="" textlink="">
      <xdr:nvSpPr>
        <xdr:cNvPr id="64" name="Rectangle 5">
          <a:extLst>
            <a:ext uri="{FF2B5EF4-FFF2-40B4-BE49-F238E27FC236}">
              <a16:creationId xmlns:a16="http://schemas.microsoft.com/office/drawing/2014/main" id="{0B519CB8-4DE7-404D-B116-8AC554021D8F}"/>
            </a:ext>
          </a:extLst>
        </xdr:cNvPr>
        <xdr:cNvSpPr>
          <a:spLocks noChangeArrowheads="1"/>
        </xdr:cNvSpPr>
      </xdr:nvSpPr>
      <xdr:spPr bwMode="auto">
        <a:xfrm>
          <a:off x="8067675" y="781050"/>
          <a:ext cx="3571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                       </a:t>
          </a:r>
          <a:r>
            <a:rPr lang="en-US" sz="1000" b="1" i="0" strike="noStrike">
              <a:solidFill>
                <a:srgbClr val="000000"/>
              </a:solidFill>
              <a:latin typeface="Arial Mon"/>
            </a:rPr>
            <a:t>   Òºâëºðñºí ìýäýýëýë Ìàÿãò ÁÄÁ-1</a:t>
          </a:r>
          <a:endParaRPr lang="en-US" sz="800" b="0" i="0" strike="noStrike">
            <a:solidFill>
              <a:srgbClr val="000000"/>
            </a:solidFill>
            <a:latin typeface="Arial Mon"/>
          </a:endParaRPr>
        </a:p>
        <a:p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 Mon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1.ªì÷èéí á¿õ õýëáýðèéí ÅÁÑ-èàñ ãàðãàæ </a:t>
          </a:r>
          <a:r>
            <a:rPr lang="en-US" sz="800" b="1" i="0" strike="noStrike">
              <a:solidFill>
                <a:srgbClr val="000000"/>
              </a:solidFill>
              <a:latin typeface="Arial Mon"/>
            </a:rPr>
            <a:t>10-ð ñàðûí </a:t>
          </a:r>
        </a:p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 Mon"/>
            </a:rPr>
            <a:t>   1-íä</a:t>
          </a:r>
          <a:r>
            <a:rPr lang="en-US" sz="800" b="0" i="0" strike="noStrike">
              <a:solidFill>
                <a:srgbClr val="000000"/>
              </a:solidFill>
              <a:latin typeface="Arial Mon"/>
            </a:rPr>
            <a:t>  àéìàã, íèéñëýëèéí ÁÑÃ (ÁÃ)-ò èð¿¿ëíý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2.ÁÑÃ (ÁÃ)-ò íýãòãýæ, </a:t>
          </a:r>
          <a:r>
            <a:rPr lang="en-US" sz="800" b="1" i="0" strike="noStrike">
              <a:solidFill>
                <a:srgbClr val="000000"/>
              </a:solidFill>
              <a:latin typeface="Arial Mon"/>
            </a:rPr>
            <a:t>10-ð ñàðûí 25-íä</a:t>
          </a:r>
          <a:r>
            <a:rPr lang="en-US" sz="800" b="0" i="0" strike="noStrike">
              <a:solidFill>
                <a:srgbClr val="000000"/>
              </a:solidFill>
              <a:latin typeface="Arial Mon"/>
            </a:rPr>
            <a:t> ÁÑØÓß-íä èð¿¿ëíý. 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3.ÁÑØÓß-íä íýãòãýæ, </a:t>
          </a:r>
          <a:r>
            <a:rPr lang="en-US" sz="800" b="1" i="0" strike="noStrike">
              <a:solidFill>
                <a:srgbClr val="000000"/>
              </a:solidFill>
              <a:latin typeface="Arial Mon"/>
            </a:rPr>
            <a:t>11-ð ñàðûí 25-íä </a:t>
          </a:r>
          <a:r>
            <a:rPr lang="en-US" sz="800" b="0" i="0" strike="noStrike">
              <a:solidFill>
                <a:srgbClr val="000000"/>
              </a:solidFill>
              <a:latin typeface="Arial Mon"/>
            </a:rPr>
            <a:t>¯ÑÃ-ò èð¿¿ëíý.</a:t>
          </a:r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19050</xdr:rowOff>
    </xdr:to>
    <xdr:sp macro="" textlink="">
      <xdr:nvSpPr>
        <xdr:cNvPr id="65" name="Text Box 6">
          <a:extLst>
            <a:ext uri="{FF2B5EF4-FFF2-40B4-BE49-F238E27FC236}">
              <a16:creationId xmlns:a16="http://schemas.microsoft.com/office/drawing/2014/main" id="{DF1FDCB0-FF09-4FDE-ABC5-56DCE97F6C8D}"/>
            </a:ext>
          </a:extLst>
        </xdr:cNvPr>
        <xdr:cNvSpPr txBox="1">
          <a:spLocks noChangeArrowheads="1"/>
        </xdr:cNvSpPr>
      </xdr:nvSpPr>
      <xdr:spPr bwMode="auto">
        <a:xfrm>
          <a:off x="2066925" y="781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17</xdr:col>
      <xdr:colOff>428625</xdr:colOff>
      <xdr:row>4</xdr:row>
      <xdr:rowOff>0</xdr:rowOff>
    </xdr:to>
    <xdr:sp macro="" textlink="">
      <xdr:nvSpPr>
        <xdr:cNvPr id="66" name="Rectangle 10">
          <a:extLst>
            <a:ext uri="{FF2B5EF4-FFF2-40B4-BE49-F238E27FC236}">
              <a16:creationId xmlns:a16="http://schemas.microsoft.com/office/drawing/2014/main" id="{4D1BE42F-9E59-4D52-B11F-2408F72022C7}"/>
            </a:ext>
          </a:extLst>
        </xdr:cNvPr>
        <xdr:cNvSpPr>
          <a:spLocks noChangeArrowheads="1"/>
        </xdr:cNvSpPr>
      </xdr:nvSpPr>
      <xdr:spPr bwMode="auto">
        <a:xfrm>
          <a:off x="8067675" y="781050"/>
          <a:ext cx="3571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                       </a:t>
          </a:r>
          <a:r>
            <a:rPr lang="en-US" sz="1000" b="1" i="0" strike="noStrike">
              <a:solidFill>
                <a:srgbClr val="000000"/>
              </a:solidFill>
              <a:latin typeface="Arial Mon"/>
            </a:rPr>
            <a:t>   Òºâëºðñºí ìýäýýëýë Ìàÿãò ÁÄÁ-1</a:t>
          </a:r>
          <a:endParaRPr lang="en-US" sz="800" b="0" i="0" strike="noStrike">
            <a:solidFill>
              <a:srgbClr val="000000"/>
            </a:solidFill>
            <a:latin typeface="Arial Mon"/>
          </a:endParaRPr>
        </a:p>
        <a:p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 Mon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1.ªì÷èéí á¿õ õýëáýðèéí ÅÁÑ-èàñ ãàðãàæ </a:t>
          </a:r>
          <a:r>
            <a:rPr lang="en-US" sz="800" b="1" i="0" strike="noStrike">
              <a:solidFill>
                <a:srgbClr val="000000"/>
              </a:solidFill>
              <a:latin typeface="Arial Mon"/>
            </a:rPr>
            <a:t>10-ð ñàðûí </a:t>
          </a:r>
        </a:p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 Mon"/>
            </a:rPr>
            <a:t>   1-íä</a:t>
          </a:r>
          <a:r>
            <a:rPr lang="en-US" sz="800" b="0" i="0" strike="noStrike">
              <a:solidFill>
                <a:srgbClr val="000000"/>
              </a:solidFill>
              <a:latin typeface="Arial Mon"/>
            </a:rPr>
            <a:t>  àéìàã, íèéñëýëèéí ÁÑÃ (ÁÃ)-ò èð¿¿ëíý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2.ÁÑÃ (ÁÃ)-ò íýãòãýæ, </a:t>
          </a:r>
          <a:r>
            <a:rPr lang="en-US" sz="800" b="1" i="0" strike="noStrike">
              <a:solidFill>
                <a:srgbClr val="000000"/>
              </a:solidFill>
              <a:latin typeface="Arial Mon"/>
            </a:rPr>
            <a:t>10-ð ñàðûí 25-íä</a:t>
          </a:r>
          <a:r>
            <a:rPr lang="en-US" sz="800" b="0" i="0" strike="noStrike">
              <a:solidFill>
                <a:srgbClr val="000000"/>
              </a:solidFill>
              <a:latin typeface="Arial Mon"/>
            </a:rPr>
            <a:t> ÁÑØÓß-íä èð¿¿ëíý. 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3.ÁÑØÓß-íä íýãòãýæ, </a:t>
          </a:r>
          <a:r>
            <a:rPr lang="en-US" sz="800" b="1" i="0" strike="noStrike">
              <a:solidFill>
                <a:srgbClr val="000000"/>
              </a:solidFill>
              <a:latin typeface="Arial Mon"/>
            </a:rPr>
            <a:t>11-ð ñàðûí 25-íä </a:t>
          </a:r>
          <a:r>
            <a:rPr lang="en-US" sz="800" b="0" i="0" strike="noStrike">
              <a:solidFill>
                <a:srgbClr val="000000"/>
              </a:solidFill>
              <a:latin typeface="Arial Mon"/>
            </a:rPr>
            <a:t>¯ÑÃ-ò èð¿¿ëíý.</a:t>
          </a: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67" name="Text Box 11">
          <a:extLst>
            <a:ext uri="{FF2B5EF4-FFF2-40B4-BE49-F238E27FC236}">
              <a16:creationId xmlns:a16="http://schemas.microsoft.com/office/drawing/2014/main" id="{52F80722-1445-4647-BD02-027638325BD5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68" name="Text Box 14">
          <a:extLst>
            <a:ext uri="{FF2B5EF4-FFF2-40B4-BE49-F238E27FC236}">
              <a16:creationId xmlns:a16="http://schemas.microsoft.com/office/drawing/2014/main" id="{DE2E4C75-959C-4A11-9FE2-2CEA0137444C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69" name="Text Box 17">
          <a:extLst>
            <a:ext uri="{FF2B5EF4-FFF2-40B4-BE49-F238E27FC236}">
              <a16:creationId xmlns:a16="http://schemas.microsoft.com/office/drawing/2014/main" id="{EC13614B-5DC9-4DA7-AC08-4BFB64B444E5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70" name="Text Box 20">
          <a:extLst>
            <a:ext uri="{FF2B5EF4-FFF2-40B4-BE49-F238E27FC236}">
              <a16:creationId xmlns:a16="http://schemas.microsoft.com/office/drawing/2014/main" id="{03193216-F014-4810-A45B-B23770CF0C02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71" name="Text Box 23">
          <a:extLst>
            <a:ext uri="{FF2B5EF4-FFF2-40B4-BE49-F238E27FC236}">
              <a16:creationId xmlns:a16="http://schemas.microsoft.com/office/drawing/2014/main" id="{8EC528C2-1E59-4BCD-A82C-D4909B32F913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BF989042-F629-4360-A293-4E71A8712F1A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73" name="Text Box 29">
          <a:extLst>
            <a:ext uri="{FF2B5EF4-FFF2-40B4-BE49-F238E27FC236}">
              <a16:creationId xmlns:a16="http://schemas.microsoft.com/office/drawing/2014/main" id="{F751B772-684A-4094-B010-55463AAC052B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74" name="Text Box 32">
          <a:extLst>
            <a:ext uri="{FF2B5EF4-FFF2-40B4-BE49-F238E27FC236}">
              <a16:creationId xmlns:a16="http://schemas.microsoft.com/office/drawing/2014/main" id="{9A64ECA0-3EAF-4C4D-9A67-696A506F5F37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75" name="Text Box 35">
          <a:extLst>
            <a:ext uri="{FF2B5EF4-FFF2-40B4-BE49-F238E27FC236}">
              <a16:creationId xmlns:a16="http://schemas.microsoft.com/office/drawing/2014/main" id="{5BC80CCA-6127-4836-8232-BBD2D460CA41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76" name="Text Box 38">
          <a:extLst>
            <a:ext uri="{FF2B5EF4-FFF2-40B4-BE49-F238E27FC236}">
              <a16:creationId xmlns:a16="http://schemas.microsoft.com/office/drawing/2014/main" id="{855D2DCD-EC60-4EFC-A62C-EA4E78C1A484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77" name="Text Box 41">
          <a:extLst>
            <a:ext uri="{FF2B5EF4-FFF2-40B4-BE49-F238E27FC236}">
              <a16:creationId xmlns:a16="http://schemas.microsoft.com/office/drawing/2014/main" id="{CF7446C4-F9F7-48F8-B34C-317DBAE3F9AA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78" name="Text Box 44">
          <a:extLst>
            <a:ext uri="{FF2B5EF4-FFF2-40B4-BE49-F238E27FC236}">
              <a16:creationId xmlns:a16="http://schemas.microsoft.com/office/drawing/2014/main" id="{74CBB302-4523-4024-8BD7-AE5666A50F91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79" name="Text Box 47">
          <a:extLst>
            <a:ext uri="{FF2B5EF4-FFF2-40B4-BE49-F238E27FC236}">
              <a16:creationId xmlns:a16="http://schemas.microsoft.com/office/drawing/2014/main" id="{D94F3365-FF58-4C7C-AB3E-E09195EBE046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80" name="Text Box 50">
          <a:extLst>
            <a:ext uri="{FF2B5EF4-FFF2-40B4-BE49-F238E27FC236}">
              <a16:creationId xmlns:a16="http://schemas.microsoft.com/office/drawing/2014/main" id="{C4A79A28-7BF3-4BB6-9E1E-975565746D6C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81" name="Text Box 53">
          <a:extLst>
            <a:ext uri="{FF2B5EF4-FFF2-40B4-BE49-F238E27FC236}">
              <a16:creationId xmlns:a16="http://schemas.microsoft.com/office/drawing/2014/main" id="{482549AA-EF79-4FC8-9A8F-4C4CA95360BB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82" name="Text Box 56">
          <a:extLst>
            <a:ext uri="{FF2B5EF4-FFF2-40B4-BE49-F238E27FC236}">
              <a16:creationId xmlns:a16="http://schemas.microsoft.com/office/drawing/2014/main" id="{B80A939B-6AB2-4C91-A905-0A34C4CF1496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83" name="Text Box 59">
          <a:extLst>
            <a:ext uri="{FF2B5EF4-FFF2-40B4-BE49-F238E27FC236}">
              <a16:creationId xmlns:a16="http://schemas.microsoft.com/office/drawing/2014/main" id="{38603B9E-8B2D-405E-A8BD-822E575E63E5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84" name="Text Box 62">
          <a:extLst>
            <a:ext uri="{FF2B5EF4-FFF2-40B4-BE49-F238E27FC236}">
              <a16:creationId xmlns:a16="http://schemas.microsoft.com/office/drawing/2014/main" id="{6B5940F2-0A73-477B-A922-D16F8226EB09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85" name="Text Box 65">
          <a:extLst>
            <a:ext uri="{FF2B5EF4-FFF2-40B4-BE49-F238E27FC236}">
              <a16:creationId xmlns:a16="http://schemas.microsoft.com/office/drawing/2014/main" id="{5442BDFE-B59C-48CE-9E9B-3A2156BE2DE6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86" name="Text Box 68">
          <a:extLst>
            <a:ext uri="{FF2B5EF4-FFF2-40B4-BE49-F238E27FC236}">
              <a16:creationId xmlns:a16="http://schemas.microsoft.com/office/drawing/2014/main" id="{A1FB5B75-EC13-4B5E-B393-97D6260A479A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87" name="Text Box 71">
          <a:extLst>
            <a:ext uri="{FF2B5EF4-FFF2-40B4-BE49-F238E27FC236}">
              <a16:creationId xmlns:a16="http://schemas.microsoft.com/office/drawing/2014/main" id="{EEF553FE-1218-4E31-BC9E-B32A9E7A3FDF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88" name="Text Box 74">
          <a:extLst>
            <a:ext uri="{FF2B5EF4-FFF2-40B4-BE49-F238E27FC236}">
              <a16:creationId xmlns:a16="http://schemas.microsoft.com/office/drawing/2014/main" id="{B34E63CA-090C-4889-9311-D72C78BB044D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19050</xdr:rowOff>
    </xdr:to>
    <xdr:sp macro="" textlink="">
      <xdr:nvSpPr>
        <xdr:cNvPr id="89" name="Text Box 121">
          <a:extLst>
            <a:ext uri="{FF2B5EF4-FFF2-40B4-BE49-F238E27FC236}">
              <a16:creationId xmlns:a16="http://schemas.microsoft.com/office/drawing/2014/main" id="{D2016130-40B6-43A7-BA50-EF8AC1B968E9}"/>
            </a:ext>
          </a:extLst>
        </xdr:cNvPr>
        <xdr:cNvSpPr txBox="1">
          <a:spLocks noChangeArrowheads="1"/>
        </xdr:cNvSpPr>
      </xdr:nvSpPr>
      <xdr:spPr bwMode="auto">
        <a:xfrm>
          <a:off x="2066925" y="781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17</xdr:col>
      <xdr:colOff>428625</xdr:colOff>
      <xdr:row>4</xdr:row>
      <xdr:rowOff>0</xdr:rowOff>
    </xdr:to>
    <xdr:sp macro="" textlink="">
      <xdr:nvSpPr>
        <xdr:cNvPr id="90" name="Rectangle 125">
          <a:extLst>
            <a:ext uri="{FF2B5EF4-FFF2-40B4-BE49-F238E27FC236}">
              <a16:creationId xmlns:a16="http://schemas.microsoft.com/office/drawing/2014/main" id="{56DC0E90-A625-495A-8FFB-57F24A6CFC97}"/>
            </a:ext>
          </a:extLst>
        </xdr:cNvPr>
        <xdr:cNvSpPr>
          <a:spLocks noChangeArrowheads="1"/>
        </xdr:cNvSpPr>
      </xdr:nvSpPr>
      <xdr:spPr bwMode="auto">
        <a:xfrm>
          <a:off x="8067675" y="781050"/>
          <a:ext cx="3571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                       </a:t>
          </a:r>
          <a:r>
            <a:rPr lang="en-US" sz="1000" b="1" i="0" strike="noStrike">
              <a:solidFill>
                <a:srgbClr val="000000"/>
              </a:solidFill>
              <a:latin typeface="Arial Mon"/>
            </a:rPr>
            <a:t>   Òºâëºðñºí ìýäýýëýë Ìàÿãò ÁÄÁ-1</a:t>
          </a:r>
          <a:endParaRPr lang="en-US" sz="800" b="0" i="0" strike="noStrike">
            <a:solidFill>
              <a:srgbClr val="000000"/>
            </a:solidFill>
            <a:latin typeface="Arial Mon"/>
          </a:endParaRPr>
        </a:p>
        <a:p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 Mon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1.ªì÷èéí á¿õ õýëáýðèéí ÅÁÑ-èàñ ãàðãàæ </a:t>
          </a:r>
          <a:r>
            <a:rPr lang="en-US" sz="800" b="1" i="0" strike="noStrike">
              <a:solidFill>
                <a:srgbClr val="000000"/>
              </a:solidFill>
              <a:latin typeface="Arial Mon"/>
            </a:rPr>
            <a:t>10-ð ñàðûí </a:t>
          </a:r>
        </a:p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 Mon"/>
            </a:rPr>
            <a:t>   1-íä</a:t>
          </a:r>
          <a:r>
            <a:rPr lang="en-US" sz="800" b="0" i="0" strike="noStrike">
              <a:solidFill>
                <a:srgbClr val="000000"/>
              </a:solidFill>
              <a:latin typeface="Arial Mon"/>
            </a:rPr>
            <a:t>  àéìàã, íèéñëýëèéí ÁÑÃ (ÁÃ)-ò èð¿¿ëíý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2.ÁÑÃ (ÁÃ)-ò íýãòãýæ, </a:t>
          </a:r>
          <a:r>
            <a:rPr lang="en-US" sz="800" b="1" i="0" strike="noStrike">
              <a:solidFill>
                <a:srgbClr val="000000"/>
              </a:solidFill>
              <a:latin typeface="Arial Mon"/>
            </a:rPr>
            <a:t>10-ð ñàðûí 25-íä</a:t>
          </a:r>
          <a:r>
            <a:rPr lang="en-US" sz="800" b="0" i="0" strike="noStrike">
              <a:solidFill>
                <a:srgbClr val="000000"/>
              </a:solidFill>
              <a:latin typeface="Arial Mon"/>
            </a:rPr>
            <a:t> ÁÑØÓß-íä èð¿¿ëíý. 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3.ÁÑØÓß-íä íýãòãýæ, </a:t>
          </a:r>
          <a:r>
            <a:rPr lang="en-US" sz="800" b="1" i="0" strike="noStrike">
              <a:solidFill>
                <a:srgbClr val="000000"/>
              </a:solidFill>
              <a:latin typeface="Arial Mon"/>
            </a:rPr>
            <a:t>11-ð ñàðûí 25-íä </a:t>
          </a:r>
          <a:r>
            <a:rPr lang="en-US" sz="800" b="0" i="0" strike="noStrike">
              <a:solidFill>
                <a:srgbClr val="000000"/>
              </a:solidFill>
              <a:latin typeface="Arial Mon"/>
            </a:rPr>
            <a:t>¯ÑÃ-ò èð¿¿ëíý.</a:t>
          </a: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91" name="Text Box 126">
          <a:extLst>
            <a:ext uri="{FF2B5EF4-FFF2-40B4-BE49-F238E27FC236}">
              <a16:creationId xmlns:a16="http://schemas.microsoft.com/office/drawing/2014/main" id="{22F00D89-B1D8-4B29-AFF6-67FF5C5C7A8E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92" name="Text Box 129">
          <a:extLst>
            <a:ext uri="{FF2B5EF4-FFF2-40B4-BE49-F238E27FC236}">
              <a16:creationId xmlns:a16="http://schemas.microsoft.com/office/drawing/2014/main" id="{D22E6DA4-4719-4FE0-9D62-49715F19C0E3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93" name="Text Box 132">
          <a:extLst>
            <a:ext uri="{FF2B5EF4-FFF2-40B4-BE49-F238E27FC236}">
              <a16:creationId xmlns:a16="http://schemas.microsoft.com/office/drawing/2014/main" id="{A19DE0C7-4451-4543-BB3E-EA11F51CFC3E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94" name="Text Box 135">
          <a:extLst>
            <a:ext uri="{FF2B5EF4-FFF2-40B4-BE49-F238E27FC236}">
              <a16:creationId xmlns:a16="http://schemas.microsoft.com/office/drawing/2014/main" id="{434BF0EA-035B-48FC-A1DC-3C81B1CD5952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95" name="Text Box 138">
          <a:extLst>
            <a:ext uri="{FF2B5EF4-FFF2-40B4-BE49-F238E27FC236}">
              <a16:creationId xmlns:a16="http://schemas.microsoft.com/office/drawing/2014/main" id="{F9C764E8-88C1-4769-8CCC-ED3D0B542E96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96" name="Text Box 141">
          <a:extLst>
            <a:ext uri="{FF2B5EF4-FFF2-40B4-BE49-F238E27FC236}">
              <a16:creationId xmlns:a16="http://schemas.microsoft.com/office/drawing/2014/main" id="{C769F05F-4B06-4DCA-A48D-41FCC156E939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97" name="Text Box 144">
          <a:extLst>
            <a:ext uri="{FF2B5EF4-FFF2-40B4-BE49-F238E27FC236}">
              <a16:creationId xmlns:a16="http://schemas.microsoft.com/office/drawing/2014/main" id="{2B242C7A-94BF-4D4A-9D72-E7425E5D733B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98" name="Text Box 147">
          <a:extLst>
            <a:ext uri="{FF2B5EF4-FFF2-40B4-BE49-F238E27FC236}">
              <a16:creationId xmlns:a16="http://schemas.microsoft.com/office/drawing/2014/main" id="{3A95FA16-161F-4349-8CDA-4803DA946F54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99" name="Text Box 150">
          <a:extLst>
            <a:ext uri="{FF2B5EF4-FFF2-40B4-BE49-F238E27FC236}">
              <a16:creationId xmlns:a16="http://schemas.microsoft.com/office/drawing/2014/main" id="{AD7307D6-81B5-4F9E-A964-2707D425F4D9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00" name="Text Box 153">
          <a:extLst>
            <a:ext uri="{FF2B5EF4-FFF2-40B4-BE49-F238E27FC236}">
              <a16:creationId xmlns:a16="http://schemas.microsoft.com/office/drawing/2014/main" id="{87DE4F79-B2FE-4EEA-BFC7-00482F111DC3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01" name="Text Box 156">
          <a:extLst>
            <a:ext uri="{FF2B5EF4-FFF2-40B4-BE49-F238E27FC236}">
              <a16:creationId xmlns:a16="http://schemas.microsoft.com/office/drawing/2014/main" id="{65E51D48-EE63-47AD-BDE6-32E973BE5E16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02" name="Text Box 159">
          <a:extLst>
            <a:ext uri="{FF2B5EF4-FFF2-40B4-BE49-F238E27FC236}">
              <a16:creationId xmlns:a16="http://schemas.microsoft.com/office/drawing/2014/main" id="{95FB230C-CE4E-46E7-8B6E-422A292524F8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03" name="Text Box 162">
          <a:extLst>
            <a:ext uri="{FF2B5EF4-FFF2-40B4-BE49-F238E27FC236}">
              <a16:creationId xmlns:a16="http://schemas.microsoft.com/office/drawing/2014/main" id="{C97C43D9-E01C-4DFF-A622-2B00C3E6FC80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04" name="Text Box 165">
          <a:extLst>
            <a:ext uri="{FF2B5EF4-FFF2-40B4-BE49-F238E27FC236}">
              <a16:creationId xmlns:a16="http://schemas.microsoft.com/office/drawing/2014/main" id="{264822FA-A5AF-49D5-832B-4545DD0913AC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05" name="Text Box 168">
          <a:extLst>
            <a:ext uri="{FF2B5EF4-FFF2-40B4-BE49-F238E27FC236}">
              <a16:creationId xmlns:a16="http://schemas.microsoft.com/office/drawing/2014/main" id="{A83592B7-433E-43A0-82AD-093FF6FE59A0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06" name="Text Box 171">
          <a:extLst>
            <a:ext uri="{FF2B5EF4-FFF2-40B4-BE49-F238E27FC236}">
              <a16:creationId xmlns:a16="http://schemas.microsoft.com/office/drawing/2014/main" id="{89DDCFEC-93FA-4573-93B4-40201F14568D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07" name="Text Box 174">
          <a:extLst>
            <a:ext uri="{FF2B5EF4-FFF2-40B4-BE49-F238E27FC236}">
              <a16:creationId xmlns:a16="http://schemas.microsoft.com/office/drawing/2014/main" id="{F42E9171-2394-43C3-B544-0D385F2EA1F4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08" name="Text Box 177">
          <a:extLst>
            <a:ext uri="{FF2B5EF4-FFF2-40B4-BE49-F238E27FC236}">
              <a16:creationId xmlns:a16="http://schemas.microsoft.com/office/drawing/2014/main" id="{1D364034-58C4-4ECE-BFCD-DBA30933FBFB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09" name="Text Box 180">
          <a:extLst>
            <a:ext uri="{FF2B5EF4-FFF2-40B4-BE49-F238E27FC236}">
              <a16:creationId xmlns:a16="http://schemas.microsoft.com/office/drawing/2014/main" id="{F475AA06-1C47-455D-8BD8-8C24D8498A82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10" name="Text Box 183">
          <a:extLst>
            <a:ext uri="{FF2B5EF4-FFF2-40B4-BE49-F238E27FC236}">
              <a16:creationId xmlns:a16="http://schemas.microsoft.com/office/drawing/2014/main" id="{796F430B-7DBB-41DA-94F9-0C5E6F0E6ABD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11" name="Text Box 186">
          <a:extLst>
            <a:ext uri="{FF2B5EF4-FFF2-40B4-BE49-F238E27FC236}">
              <a16:creationId xmlns:a16="http://schemas.microsoft.com/office/drawing/2014/main" id="{B986260A-9788-4483-8A5F-DAD3ACA719C7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34</xdr:row>
      <xdr:rowOff>171450</xdr:rowOff>
    </xdr:to>
    <xdr:sp macro="" textlink="">
      <xdr:nvSpPr>
        <xdr:cNvPr id="112" name="Text Box 189">
          <a:extLst>
            <a:ext uri="{FF2B5EF4-FFF2-40B4-BE49-F238E27FC236}">
              <a16:creationId xmlns:a16="http://schemas.microsoft.com/office/drawing/2014/main" id="{6FB4E535-B8E4-48BA-B0D6-CB3ACBFC9B7B}"/>
            </a:ext>
          </a:extLst>
        </xdr:cNvPr>
        <xdr:cNvSpPr txBox="1">
          <a:spLocks noChangeArrowheads="1"/>
        </xdr:cNvSpPr>
      </xdr:nvSpPr>
      <xdr:spPr bwMode="auto">
        <a:xfrm>
          <a:off x="2066925" y="7600950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4</xdr:row>
      <xdr:rowOff>57150</xdr:rowOff>
    </xdr:to>
    <xdr:sp macro="" textlink="">
      <xdr:nvSpPr>
        <xdr:cNvPr id="113" name="Text Box 236">
          <a:extLst>
            <a:ext uri="{FF2B5EF4-FFF2-40B4-BE49-F238E27FC236}">
              <a16:creationId xmlns:a16="http://schemas.microsoft.com/office/drawing/2014/main" id="{2A1A9C04-DB40-47E4-A91A-0A27D2065881}"/>
            </a:ext>
          </a:extLst>
        </xdr:cNvPr>
        <xdr:cNvSpPr txBox="1">
          <a:spLocks noChangeArrowheads="1"/>
        </xdr:cNvSpPr>
      </xdr:nvSpPr>
      <xdr:spPr bwMode="auto">
        <a:xfrm>
          <a:off x="2667000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57150</xdr:rowOff>
    </xdr:to>
    <xdr:sp macro="" textlink="">
      <xdr:nvSpPr>
        <xdr:cNvPr id="114" name="Text Box 237">
          <a:extLst>
            <a:ext uri="{FF2B5EF4-FFF2-40B4-BE49-F238E27FC236}">
              <a16:creationId xmlns:a16="http://schemas.microsoft.com/office/drawing/2014/main" id="{61B2E73D-70B4-418D-83E8-FC2903BB5FFE}"/>
            </a:ext>
          </a:extLst>
        </xdr:cNvPr>
        <xdr:cNvSpPr txBox="1">
          <a:spLocks noChangeArrowheads="1"/>
        </xdr:cNvSpPr>
      </xdr:nvSpPr>
      <xdr:spPr bwMode="auto">
        <a:xfrm>
          <a:off x="20669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295275</xdr:colOff>
      <xdr:row>2</xdr:row>
      <xdr:rowOff>190500</xdr:rowOff>
    </xdr:from>
    <xdr:to>
      <xdr:col>13</xdr:col>
      <xdr:colOff>371475</xdr:colOff>
      <xdr:row>4</xdr:row>
      <xdr:rowOff>9525</xdr:rowOff>
    </xdr:to>
    <xdr:sp macro="" textlink="">
      <xdr:nvSpPr>
        <xdr:cNvPr id="115" name="Text Box 238">
          <a:extLst>
            <a:ext uri="{FF2B5EF4-FFF2-40B4-BE49-F238E27FC236}">
              <a16:creationId xmlns:a16="http://schemas.microsoft.com/office/drawing/2014/main" id="{95367D59-4115-4ED6-BAC2-6764303832F2}"/>
            </a:ext>
          </a:extLst>
        </xdr:cNvPr>
        <xdr:cNvSpPr txBox="1">
          <a:spLocks noChangeArrowheads="1"/>
        </xdr:cNvSpPr>
      </xdr:nvSpPr>
      <xdr:spPr bwMode="auto">
        <a:xfrm>
          <a:off x="8963025" y="55245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57150</xdr:rowOff>
    </xdr:to>
    <xdr:sp macro="" textlink="">
      <xdr:nvSpPr>
        <xdr:cNvPr id="116" name="Text Box 239">
          <a:extLst>
            <a:ext uri="{FF2B5EF4-FFF2-40B4-BE49-F238E27FC236}">
              <a16:creationId xmlns:a16="http://schemas.microsoft.com/office/drawing/2014/main" id="{7E9E9596-4BEA-450E-AB99-BCBAA72B984E}"/>
            </a:ext>
          </a:extLst>
        </xdr:cNvPr>
        <xdr:cNvSpPr txBox="1">
          <a:spLocks noChangeArrowheads="1"/>
        </xdr:cNvSpPr>
      </xdr:nvSpPr>
      <xdr:spPr bwMode="auto">
        <a:xfrm>
          <a:off x="20669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32</xdr:row>
      <xdr:rowOff>95250</xdr:rowOff>
    </xdr:to>
    <xdr:sp macro="" textlink="">
      <xdr:nvSpPr>
        <xdr:cNvPr id="117" name="Text Box 240">
          <a:extLst>
            <a:ext uri="{FF2B5EF4-FFF2-40B4-BE49-F238E27FC236}">
              <a16:creationId xmlns:a16="http://schemas.microsoft.com/office/drawing/2014/main" id="{96DB7778-D563-454A-A6B5-41C7A93B5F71}"/>
            </a:ext>
          </a:extLst>
        </xdr:cNvPr>
        <xdr:cNvSpPr txBox="1">
          <a:spLocks noChangeArrowheads="1"/>
        </xdr:cNvSpPr>
      </xdr:nvSpPr>
      <xdr:spPr bwMode="auto">
        <a:xfrm>
          <a:off x="2667000" y="723900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32</xdr:row>
      <xdr:rowOff>95250</xdr:rowOff>
    </xdr:to>
    <xdr:sp macro="" textlink="">
      <xdr:nvSpPr>
        <xdr:cNvPr id="118" name="Text Box 241">
          <a:extLst>
            <a:ext uri="{FF2B5EF4-FFF2-40B4-BE49-F238E27FC236}">
              <a16:creationId xmlns:a16="http://schemas.microsoft.com/office/drawing/2014/main" id="{31366A3A-3125-4ED5-9028-855027F01190}"/>
            </a:ext>
          </a:extLst>
        </xdr:cNvPr>
        <xdr:cNvSpPr txBox="1">
          <a:spLocks noChangeArrowheads="1"/>
        </xdr:cNvSpPr>
      </xdr:nvSpPr>
      <xdr:spPr bwMode="auto">
        <a:xfrm>
          <a:off x="2066925" y="723900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76200</xdr:colOff>
      <xdr:row>32</xdr:row>
      <xdr:rowOff>95250</xdr:rowOff>
    </xdr:to>
    <xdr:sp macro="" textlink="">
      <xdr:nvSpPr>
        <xdr:cNvPr id="119" name="Text Box 242">
          <a:extLst>
            <a:ext uri="{FF2B5EF4-FFF2-40B4-BE49-F238E27FC236}">
              <a16:creationId xmlns:a16="http://schemas.microsoft.com/office/drawing/2014/main" id="{1BBD3C3C-87CE-485C-9CFF-5CE32D4697C9}"/>
            </a:ext>
          </a:extLst>
        </xdr:cNvPr>
        <xdr:cNvSpPr txBox="1">
          <a:spLocks noChangeArrowheads="1"/>
        </xdr:cNvSpPr>
      </xdr:nvSpPr>
      <xdr:spPr bwMode="auto">
        <a:xfrm>
          <a:off x="2667000" y="723900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32</xdr:row>
      <xdr:rowOff>95250</xdr:rowOff>
    </xdr:to>
    <xdr:sp macro="" textlink="">
      <xdr:nvSpPr>
        <xdr:cNvPr id="120" name="Text Box 243">
          <a:extLst>
            <a:ext uri="{FF2B5EF4-FFF2-40B4-BE49-F238E27FC236}">
              <a16:creationId xmlns:a16="http://schemas.microsoft.com/office/drawing/2014/main" id="{138EE812-BC39-45E5-86C6-3B64CB1ED448}"/>
            </a:ext>
          </a:extLst>
        </xdr:cNvPr>
        <xdr:cNvSpPr txBox="1">
          <a:spLocks noChangeArrowheads="1"/>
        </xdr:cNvSpPr>
      </xdr:nvSpPr>
      <xdr:spPr bwMode="auto">
        <a:xfrm>
          <a:off x="2066925" y="723900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76200</xdr:colOff>
      <xdr:row>31</xdr:row>
      <xdr:rowOff>171450</xdr:rowOff>
    </xdr:to>
    <xdr:sp macro="" textlink="">
      <xdr:nvSpPr>
        <xdr:cNvPr id="121" name="Text Box 250">
          <a:extLst>
            <a:ext uri="{FF2B5EF4-FFF2-40B4-BE49-F238E27FC236}">
              <a16:creationId xmlns:a16="http://schemas.microsoft.com/office/drawing/2014/main" id="{8A1D5FEC-2FE9-40CF-AD65-43CFD08C0C5E}"/>
            </a:ext>
          </a:extLst>
        </xdr:cNvPr>
        <xdr:cNvSpPr txBox="1">
          <a:spLocks noChangeArrowheads="1"/>
        </xdr:cNvSpPr>
      </xdr:nvSpPr>
      <xdr:spPr bwMode="auto">
        <a:xfrm>
          <a:off x="2667000" y="7058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31</xdr:row>
      <xdr:rowOff>171450</xdr:rowOff>
    </xdr:to>
    <xdr:sp macro="" textlink="">
      <xdr:nvSpPr>
        <xdr:cNvPr id="122" name="Text Box 251">
          <a:extLst>
            <a:ext uri="{FF2B5EF4-FFF2-40B4-BE49-F238E27FC236}">
              <a16:creationId xmlns:a16="http://schemas.microsoft.com/office/drawing/2014/main" id="{26828123-84DD-42DE-8C6B-2AB3817F97B9}"/>
            </a:ext>
          </a:extLst>
        </xdr:cNvPr>
        <xdr:cNvSpPr txBox="1">
          <a:spLocks noChangeArrowheads="1"/>
        </xdr:cNvSpPr>
      </xdr:nvSpPr>
      <xdr:spPr bwMode="auto">
        <a:xfrm>
          <a:off x="2066925" y="7058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76200</xdr:colOff>
      <xdr:row>31</xdr:row>
      <xdr:rowOff>171450</xdr:rowOff>
    </xdr:to>
    <xdr:sp macro="" textlink="">
      <xdr:nvSpPr>
        <xdr:cNvPr id="123" name="Text Box 252">
          <a:extLst>
            <a:ext uri="{FF2B5EF4-FFF2-40B4-BE49-F238E27FC236}">
              <a16:creationId xmlns:a16="http://schemas.microsoft.com/office/drawing/2014/main" id="{C06D3BFD-0CF5-4C18-B400-14362271C9A7}"/>
            </a:ext>
          </a:extLst>
        </xdr:cNvPr>
        <xdr:cNvSpPr txBox="1">
          <a:spLocks noChangeArrowheads="1"/>
        </xdr:cNvSpPr>
      </xdr:nvSpPr>
      <xdr:spPr bwMode="auto">
        <a:xfrm>
          <a:off x="2667000" y="7058025"/>
          <a:ext cx="76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0</xdr:colOff>
      <xdr:row>3</xdr:row>
      <xdr:rowOff>0</xdr:rowOff>
    </xdr:from>
    <xdr:ext cx="76200" cy="238125"/>
    <xdr:sp macro="" textlink="">
      <xdr:nvSpPr>
        <xdr:cNvPr id="124" name="Text Box 236">
          <a:extLst>
            <a:ext uri="{FF2B5EF4-FFF2-40B4-BE49-F238E27FC236}">
              <a16:creationId xmlns:a16="http://schemas.microsoft.com/office/drawing/2014/main" id="{D1EFF985-0F80-46DD-8E55-A3C7C5B2896E}"/>
            </a:ext>
          </a:extLst>
        </xdr:cNvPr>
        <xdr:cNvSpPr txBox="1">
          <a:spLocks noChangeArrowheads="1"/>
        </xdr:cNvSpPr>
      </xdr:nvSpPr>
      <xdr:spPr bwMode="auto">
        <a:xfrm>
          <a:off x="3867150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</xdr:row>
      <xdr:rowOff>0</xdr:rowOff>
    </xdr:from>
    <xdr:ext cx="76200" cy="238125"/>
    <xdr:sp macro="" textlink="">
      <xdr:nvSpPr>
        <xdr:cNvPr id="125" name="Text Box 237">
          <a:extLst>
            <a:ext uri="{FF2B5EF4-FFF2-40B4-BE49-F238E27FC236}">
              <a16:creationId xmlns:a16="http://schemas.microsoft.com/office/drawing/2014/main" id="{5BECFF32-8659-493C-A4A7-28892B90E996}"/>
            </a:ext>
          </a:extLst>
        </xdr:cNvPr>
        <xdr:cNvSpPr txBox="1">
          <a:spLocks noChangeArrowheads="1"/>
        </xdr:cNvSpPr>
      </xdr:nvSpPr>
      <xdr:spPr bwMode="auto">
        <a:xfrm>
          <a:off x="326707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3</xdr:row>
      <xdr:rowOff>0</xdr:rowOff>
    </xdr:from>
    <xdr:ext cx="76200" cy="238125"/>
    <xdr:sp macro="" textlink="">
      <xdr:nvSpPr>
        <xdr:cNvPr id="126" name="Text Box 238">
          <a:extLst>
            <a:ext uri="{FF2B5EF4-FFF2-40B4-BE49-F238E27FC236}">
              <a16:creationId xmlns:a16="http://schemas.microsoft.com/office/drawing/2014/main" id="{D2CF5CC0-67F1-40E9-B289-D8FA1C71C5FC}"/>
            </a:ext>
          </a:extLst>
        </xdr:cNvPr>
        <xdr:cNvSpPr txBox="1">
          <a:spLocks noChangeArrowheads="1"/>
        </xdr:cNvSpPr>
      </xdr:nvSpPr>
      <xdr:spPr bwMode="auto">
        <a:xfrm>
          <a:off x="3867150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</xdr:row>
      <xdr:rowOff>0</xdr:rowOff>
    </xdr:from>
    <xdr:ext cx="76200" cy="238125"/>
    <xdr:sp macro="" textlink="">
      <xdr:nvSpPr>
        <xdr:cNvPr id="127" name="Text Box 239">
          <a:extLst>
            <a:ext uri="{FF2B5EF4-FFF2-40B4-BE49-F238E27FC236}">
              <a16:creationId xmlns:a16="http://schemas.microsoft.com/office/drawing/2014/main" id="{C634F3D9-E82A-4453-934B-34D4BA1073A8}"/>
            </a:ext>
          </a:extLst>
        </xdr:cNvPr>
        <xdr:cNvSpPr txBox="1">
          <a:spLocks noChangeArrowheads="1"/>
        </xdr:cNvSpPr>
      </xdr:nvSpPr>
      <xdr:spPr bwMode="auto">
        <a:xfrm>
          <a:off x="326707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76200" cy="238125"/>
    <xdr:sp macro="" textlink="">
      <xdr:nvSpPr>
        <xdr:cNvPr id="128" name="Text Box 236">
          <a:extLst>
            <a:ext uri="{FF2B5EF4-FFF2-40B4-BE49-F238E27FC236}">
              <a16:creationId xmlns:a16="http://schemas.microsoft.com/office/drawing/2014/main" id="{A6012690-947E-4E18-AC6F-4D9A240278F8}"/>
            </a:ext>
          </a:extLst>
        </xdr:cNvPr>
        <xdr:cNvSpPr txBox="1">
          <a:spLocks noChangeArrowheads="1"/>
        </xdr:cNvSpPr>
      </xdr:nvSpPr>
      <xdr:spPr bwMode="auto">
        <a:xfrm>
          <a:off x="5067300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38125"/>
    <xdr:sp macro="" textlink="">
      <xdr:nvSpPr>
        <xdr:cNvPr id="129" name="Text Box 237">
          <a:extLst>
            <a:ext uri="{FF2B5EF4-FFF2-40B4-BE49-F238E27FC236}">
              <a16:creationId xmlns:a16="http://schemas.microsoft.com/office/drawing/2014/main" id="{0CC1468B-BDBA-458D-95F2-A6522C29B268}"/>
            </a:ext>
          </a:extLst>
        </xdr:cNvPr>
        <xdr:cNvSpPr txBox="1">
          <a:spLocks noChangeArrowheads="1"/>
        </xdr:cNvSpPr>
      </xdr:nvSpPr>
      <xdr:spPr bwMode="auto">
        <a:xfrm>
          <a:off x="44672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76200" cy="238125"/>
    <xdr:sp macro="" textlink="">
      <xdr:nvSpPr>
        <xdr:cNvPr id="130" name="Text Box 238">
          <a:extLst>
            <a:ext uri="{FF2B5EF4-FFF2-40B4-BE49-F238E27FC236}">
              <a16:creationId xmlns:a16="http://schemas.microsoft.com/office/drawing/2014/main" id="{AB779990-FD1F-4949-9079-A61346F24FF9}"/>
            </a:ext>
          </a:extLst>
        </xdr:cNvPr>
        <xdr:cNvSpPr txBox="1">
          <a:spLocks noChangeArrowheads="1"/>
        </xdr:cNvSpPr>
      </xdr:nvSpPr>
      <xdr:spPr bwMode="auto">
        <a:xfrm>
          <a:off x="5067300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38125"/>
    <xdr:sp macro="" textlink="">
      <xdr:nvSpPr>
        <xdr:cNvPr id="131" name="Text Box 239">
          <a:extLst>
            <a:ext uri="{FF2B5EF4-FFF2-40B4-BE49-F238E27FC236}">
              <a16:creationId xmlns:a16="http://schemas.microsoft.com/office/drawing/2014/main" id="{F47C2A88-DCB2-4C44-BEAE-A28E59D7A7E8}"/>
            </a:ext>
          </a:extLst>
        </xdr:cNvPr>
        <xdr:cNvSpPr txBox="1">
          <a:spLocks noChangeArrowheads="1"/>
        </xdr:cNvSpPr>
      </xdr:nvSpPr>
      <xdr:spPr bwMode="auto">
        <a:xfrm>
          <a:off x="44672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38125"/>
    <xdr:sp macro="" textlink="">
      <xdr:nvSpPr>
        <xdr:cNvPr id="132" name="Text Box 236">
          <a:extLst>
            <a:ext uri="{FF2B5EF4-FFF2-40B4-BE49-F238E27FC236}">
              <a16:creationId xmlns:a16="http://schemas.microsoft.com/office/drawing/2014/main" id="{75E9AFB9-2067-48B9-9C5E-71B0B974124C}"/>
            </a:ext>
          </a:extLst>
        </xdr:cNvPr>
        <xdr:cNvSpPr txBox="1">
          <a:spLocks noChangeArrowheads="1"/>
        </xdr:cNvSpPr>
      </xdr:nvSpPr>
      <xdr:spPr bwMode="auto">
        <a:xfrm>
          <a:off x="6267450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3</xdr:row>
      <xdr:rowOff>0</xdr:rowOff>
    </xdr:from>
    <xdr:ext cx="76200" cy="238125"/>
    <xdr:sp macro="" textlink="">
      <xdr:nvSpPr>
        <xdr:cNvPr id="133" name="Text Box 237">
          <a:extLst>
            <a:ext uri="{FF2B5EF4-FFF2-40B4-BE49-F238E27FC236}">
              <a16:creationId xmlns:a16="http://schemas.microsoft.com/office/drawing/2014/main" id="{D3A5246A-423F-4646-92A9-D22F1FC27404}"/>
            </a:ext>
          </a:extLst>
        </xdr:cNvPr>
        <xdr:cNvSpPr txBox="1">
          <a:spLocks noChangeArrowheads="1"/>
        </xdr:cNvSpPr>
      </xdr:nvSpPr>
      <xdr:spPr bwMode="auto">
        <a:xfrm>
          <a:off x="566737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38125"/>
    <xdr:sp macro="" textlink="">
      <xdr:nvSpPr>
        <xdr:cNvPr id="134" name="Text Box 238">
          <a:extLst>
            <a:ext uri="{FF2B5EF4-FFF2-40B4-BE49-F238E27FC236}">
              <a16:creationId xmlns:a16="http://schemas.microsoft.com/office/drawing/2014/main" id="{453DD392-A794-4E58-80DE-4717459D5F6C}"/>
            </a:ext>
          </a:extLst>
        </xdr:cNvPr>
        <xdr:cNvSpPr txBox="1">
          <a:spLocks noChangeArrowheads="1"/>
        </xdr:cNvSpPr>
      </xdr:nvSpPr>
      <xdr:spPr bwMode="auto">
        <a:xfrm>
          <a:off x="6267450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3</xdr:row>
      <xdr:rowOff>0</xdr:rowOff>
    </xdr:from>
    <xdr:ext cx="76200" cy="238125"/>
    <xdr:sp macro="" textlink="">
      <xdr:nvSpPr>
        <xdr:cNvPr id="135" name="Text Box 239">
          <a:extLst>
            <a:ext uri="{FF2B5EF4-FFF2-40B4-BE49-F238E27FC236}">
              <a16:creationId xmlns:a16="http://schemas.microsoft.com/office/drawing/2014/main" id="{03EE367C-FE61-4019-9572-96ED3BD9759D}"/>
            </a:ext>
          </a:extLst>
        </xdr:cNvPr>
        <xdr:cNvSpPr txBox="1">
          <a:spLocks noChangeArrowheads="1"/>
        </xdr:cNvSpPr>
      </xdr:nvSpPr>
      <xdr:spPr bwMode="auto">
        <a:xfrm>
          <a:off x="566737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3</xdr:row>
      <xdr:rowOff>0</xdr:rowOff>
    </xdr:from>
    <xdr:ext cx="76200" cy="238125"/>
    <xdr:sp macro="" textlink="">
      <xdr:nvSpPr>
        <xdr:cNvPr id="136" name="Text Box 236">
          <a:extLst>
            <a:ext uri="{FF2B5EF4-FFF2-40B4-BE49-F238E27FC236}">
              <a16:creationId xmlns:a16="http://schemas.microsoft.com/office/drawing/2014/main" id="{7967040A-6BC6-4C50-B724-970CDD0F94D7}"/>
            </a:ext>
          </a:extLst>
        </xdr:cNvPr>
        <xdr:cNvSpPr txBox="1">
          <a:spLocks noChangeArrowheads="1"/>
        </xdr:cNvSpPr>
      </xdr:nvSpPr>
      <xdr:spPr bwMode="auto">
        <a:xfrm>
          <a:off x="7467600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3</xdr:row>
      <xdr:rowOff>0</xdr:rowOff>
    </xdr:from>
    <xdr:ext cx="76200" cy="238125"/>
    <xdr:sp macro="" textlink="">
      <xdr:nvSpPr>
        <xdr:cNvPr id="137" name="Text Box 237">
          <a:extLst>
            <a:ext uri="{FF2B5EF4-FFF2-40B4-BE49-F238E27FC236}">
              <a16:creationId xmlns:a16="http://schemas.microsoft.com/office/drawing/2014/main" id="{E6E8FF6C-6F23-4694-8FEA-A463A618122A}"/>
            </a:ext>
          </a:extLst>
        </xdr:cNvPr>
        <xdr:cNvSpPr txBox="1">
          <a:spLocks noChangeArrowheads="1"/>
        </xdr:cNvSpPr>
      </xdr:nvSpPr>
      <xdr:spPr bwMode="auto">
        <a:xfrm>
          <a:off x="68675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3</xdr:row>
      <xdr:rowOff>0</xdr:rowOff>
    </xdr:from>
    <xdr:ext cx="76200" cy="238125"/>
    <xdr:sp macro="" textlink="">
      <xdr:nvSpPr>
        <xdr:cNvPr id="138" name="Text Box 238">
          <a:extLst>
            <a:ext uri="{FF2B5EF4-FFF2-40B4-BE49-F238E27FC236}">
              <a16:creationId xmlns:a16="http://schemas.microsoft.com/office/drawing/2014/main" id="{0549E72B-A358-4291-B11D-00917E1307AD}"/>
            </a:ext>
          </a:extLst>
        </xdr:cNvPr>
        <xdr:cNvSpPr txBox="1">
          <a:spLocks noChangeArrowheads="1"/>
        </xdr:cNvSpPr>
      </xdr:nvSpPr>
      <xdr:spPr bwMode="auto">
        <a:xfrm>
          <a:off x="7467600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3</xdr:row>
      <xdr:rowOff>0</xdr:rowOff>
    </xdr:from>
    <xdr:ext cx="76200" cy="238125"/>
    <xdr:sp macro="" textlink="">
      <xdr:nvSpPr>
        <xdr:cNvPr id="139" name="Text Box 239">
          <a:extLst>
            <a:ext uri="{FF2B5EF4-FFF2-40B4-BE49-F238E27FC236}">
              <a16:creationId xmlns:a16="http://schemas.microsoft.com/office/drawing/2014/main" id="{56846312-F423-4BD3-8997-2BCFC9E6EB19}"/>
            </a:ext>
          </a:extLst>
        </xdr:cNvPr>
        <xdr:cNvSpPr txBox="1">
          <a:spLocks noChangeArrowheads="1"/>
        </xdr:cNvSpPr>
      </xdr:nvSpPr>
      <xdr:spPr bwMode="auto">
        <a:xfrm>
          <a:off x="68675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3</xdr:row>
      <xdr:rowOff>0</xdr:rowOff>
    </xdr:from>
    <xdr:ext cx="76200" cy="238125"/>
    <xdr:sp macro="" textlink="">
      <xdr:nvSpPr>
        <xdr:cNvPr id="140" name="Text Box 236">
          <a:extLst>
            <a:ext uri="{FF2B5EF4-FFF2-40B4-BE49-F238E27FC236}">
              <a16:creationId xmlns:a16="http://schemas.microsoft.com/office/drawing/2014/main" id="{7DA23EE9-3CD1-4EFE-97D2-6721132D0D8E}"/>
            </a:ext>
          </a:extLst>
        </xdr:cNvPr>
        <xdr:cNvSpPr txBox="1">
          <a:spLocks noChangeArrowheads="1"/>
        </xdr:cNvSpPr>
      </xdr:nvSpPr>
      <xdr:spPr bwMode="auto">
        <a:xfrm>
          <a:off x="8667750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0</xdr:colOff>
      <xdr:row>3</xdr:row>
      <xdr:rowOff>0</xdr:rowOff>
    </xdr:from>
    <xdr:ext cx="76200" cy="238125"/>
    <xdr:sp macro="" textlink="">
      <xdr:nvSpPr>
        <xdr:cNvPr id="141" name="Text Box 237">
          <a:extLst>
            <a:ext uri="{FF2B5EF4-FFF2-40B4-BE49-F238E27FC236}">
              <a16:creationId xmlns:a16="http://schemas.microsoft.com/office/drawing/2014/main" id="{002D4BAD-226D-49D5-B615-3F0F4ABA253A}"/>
            </a:ext>
          </a:extLst>
        </xdr:cNvPr>
        <xdr:cNvSpPr txBox="1">
          <a:spLocks noChangeArrowheads="1"/>
        </xdr:cNvSpPr>
      </xdr:nvSpPr>
      <xdr:spPr bwMode="auto">
        <a:xfrm>
          <a:off x="806767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3</xdr:row>
      <xdr:rowOff>0</xdr:rowOff>
    </xdr:from>
    <xdr:ext cx="76200" cy="238125"/>
    <xdr:sp macro="" textlink="">
      <xdr:nvSpPr>
        <xdr:cNvPr id="142" name="Text Box 238">
          <a:extLst>
            <a:ext uri="{FF2B5EF4-FFF2-40B4-BE49-F238E27FC236}">
              <a16:creationId xmlns:a16="http://schemas.microsoft.com/office/drawing/2014/main" id="{B05A44BD-1A38-458A-8141-E163EACC9990}"/>
            </a:ext>
          </a:extLst>
        </xdr:cNvPr>
        <xdr:cNvSpPr txBox="1">
          <a:spLocks noChangeArrowheads="1"/>
        </xdr:cNvSpPr>
      </xdr:nvSpPr>
      <xdr:spPr bwMode="auto">
        <a:xfrm>
          <a:off x="8667750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0</xdr:colOff>
      <xdr:row>3</xdr:row>
      <xdr:rowOff>0</xdr:rowOff>
    </xdr:from>
    <xdr:ext cx="76200" cy="238125"/>
    <xdr:sp macro="" textlink="">
      <xdr:nvSpPr>
        <xdr:cNvPr id="143" name="Text Box 239">
          <a:extLst>
            <a:ext uri="{FF2B5EF4-FFF2-40B4-BE49-F238E27FC236}">
              <a16:creationId xmlns:a16="http://schemas.microsoft.com/office/drawing/2014/main" id="{42CACE94-5A97-4ECB-A2C4-9F8586EB89D2}"/>
            </a:ext>
          </a:extLst>
        </xdr:cNvPr>
        <xdr:cNvSpPr txBox="1">
          <a:spLocks noChangeArrowheads="1"/>
        </xdr:cNvSpPr>
      </xdr:nvSpPr>
      <xdr:spPr bwMode="auto">
        <a:xfrm>
          <a:off x="806767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0</xdr:colOff>
      <xdr:row>3</xdr:row>
      <xdr:rowOff>0</xdr:rowOff>
    </xdr:from>
    <xdr:ext cx="76200" cy="238125"/>
    <xdr:sp macro="" textlink="">
      <xdr:nvSpPr>
        <xdr:cNvPr id="144" name="Text Box 236">
          <a:extLst>
            <a:ext uri="{FF2B5EF4-FFF2-40B4-BE49-F238E27FC236}">
              <a16:creationId xmlns:a16="http://schemas.microsoft.com/office/drawing/2014/main" id="{832CD98D-C8CC-474C-95D5-29CF1B8326F4}"/>
            </a:ext>
          </a:extLst>
        </xdr:cNvPr>
        <xdr:cNvSpPr txBox="1">
          <a:spLocks noChangeArrowheads="1"/>
        </xdr:cNvSpPr>
      </xdr:nvSpPr>
      <xdr:spPr bwMode="auto">
        <a:xfrm>
          <a:off x="99155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238125"/>
    <xdr:sp macro="" textlink="">
      <xdr:nvSpPr>
        <xdr:cNvPr id="145" name="Text Box 237">
          <a:extLst>
            <a:ext uri="{FF2B5EF4-FFF2-40B4-BE49-F238E27FC236}">
              <a16:creationId xmlns:a16="http://schemas.microsoft.com/office/drawing/2014/main" id="{AA4FB004-A8C8-40A0-9E49-D0252B587798}"/>
            </a:ext>
          </a:extLst>
        </xdr:cNvPr>
        <xdr:cNvSpPr txBox="1">
          <a:spLocks noChangeArrowheads="1"/>
        </xdr:cNvSpPr>
      </xdr:nvSpPr>
      <xdr:spPr bwMode="auto">
        <a:xfrm>
          <a:off x="92678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0</xdr:colOff>
      <xdr:row>3</xdr:row>
      <xdr:rowOff>0</xdr:rowOff>
    </xdr:from>
    <xdr:ext cx="76200" cy="238125"/>
    <xdr:sp macro="" textlink="">
      <xdr:nvSpPr>
        <xdr:cNvPr id="146" name="Text Box 238">
          <a:extLst>
            <a:ext uri="{FF2B5EF4-FFF2-40B4-BE49-F238E27FC236}">
              <a16:creationId xmlns:a16="http://schemas.microsoft.com/office/drawing/2014/main" id="{1B2E524C-C231-4AAA-B900-D3A713975895}"/>
            </a:ext>
          </a:extLst>
        </xdr:cNvPr>
        <xdr:cNvSpPr txBox="1">
          <a:spLocks noChangeArrowheads="1"/>
        </xdr:cNvSpPr>
      </xdr:nvSpPr>
      <xdr:spPr bwMode="auto">
        <a:xfrm>
          <a:off x="99155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238125"/>
    <xdr:sp macro="" textlink="">
      <xdr:nvSpPr>
        <xdr:cNvPr id="147" name="Text Box 239">
          <a:extLst>
            <a:ext uri="{FF2B5EF4-FFF2-40B4-BE49-F238E27FC236}">
              <a16:creationId xmlns:a16="http://schemas.microsoft.com/office/drawing/2014/main" id="{7806AD0C-4A6D-4E9C-834A-DCC105675F27}"/>
            </a:ext>
          </a:extLst>
        </xdr:cNvPr>
        <xdr:cNvSpPr txBox="1">
          <a:spLocks noChangeArrowheads="1"/>
        </xdr:cNvSpPr>
      </xdr:nvSpPr>
      <xdr:spPr bwMode="auto">
        <a:xfrm>
          <a:off x="92678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3</xdr:row>
      <xdr:rowOff>0</xdr:rowOff>
    </xdr:from>
    <xdr:ext cx="76200" cy="238125"/>
    <xdr:sp macro="" textlink="">
      <xdr:nvSpPr>
        <xdr:cNvPr id="148" name="Text Box 236">
          <a:extLst>
            <a:ext uri="{FF2B5EF4-FFF2-40B4-BE49-F238E27FC236}">
              <a16:creationId xmlns:a16="http://schemas.microsoft.com/office/drawing/2014/main" id="{040790A6-506B-46BA-9A1C-F1D6679BB715}"/>
            </a:ext>
          </a:extLst>
        </xdr:cNvPr>
        <xdr:cNvSpPr txBox="1">
          <a:spLocks noChangeArrowheads="1"/>
        </xdr:cNvSpPr>
      </xdr:nvSpPr>
      <xdr:spPr bwMode="auto">
        <a:xfrm>
          <a:off x="112109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</xdr:row>
      <xdr:rowOff>0</xdr:rowOff>
    </xdr:from>
    <xdr:ext cx="76200" cy="238125"/>
    <xdr:sp macro="" textlink="">
      <xdr:nvSpPr>
        <xdr:cNvPr id="149" name="Text Box 237">
          <a:extLst>
            <a:ext uri="{FF2B5EF4-FFF2-40B4-BE49-F238E27FC236}">
              <a16:creationId xmlns:a16="http://schemas.microsoft.com/office/drawing/2014/main" id="{1E01ABC5-4E56-4B72-8983-DDCD1BEF3D27}"/>
            </a:ext>
          </a:extLst>
        </xdr:cNvPr>
        <xdr:cNvSpPr txBox="1">
          <a:spLocks noChangeArrowheads="1"/>
        </xdr:cNvSpPr>
      </xdr:nvSpPr>
      <xdr:spPr bwMode="auto">
        <a:xfrm>
          <a:off x="105632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3</xdr:row>
      <xdr:rowOff>0</xdr:rowOff>
    </xdr:from>
    <xdr:ext cx="76200" cy="238125"/>
    <xdr:sp macro="" textlink="">
      <xdr:nvSpPr>
        <xdr:cNvPr id="150" name="Text Box 238">
          <a:extLst>
            <a:ext uri="{FF2B5EF4-FFF2-40B4-BE49-F238E27FC236}">
              <a16:creationId xmlns:a16="http://schemas.microsoft.com/office/drawing/2014/main" id="{57D5852B-7550-4899-B7B7-1EF811C29021}"/>
            </a:ext>
          </a:extLst>
        </xdr:cNvPr>
        <xdr:cNvSpPr txBox="1">
          <a:spLocks noChangeArrowheads="1"/>
        </xdr:cNvSpPr>
      </xdr:nvSpPr>
      <xdr:spPr bwMode="auto">
        <a:xfrm>
          <a:off x="112109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</xdr:row>
      <xdr:rowOff>0</xdr:rowOff>
    </xdr:from>
    <xdr:ext cx="76200" cy="238125"/>
    <xdr:sp macro="" textlink="">
      <xdr:nvSpPr>
        <xdr:cNvPr id="151" name="Text Box 239">
          <a:extLst>
            <a:ext uri="{FF2B5EF4-FFF2-40B4-BE49-F238E27FC236}">
              <a16:creationId xmlns:a16="http://schemas.microsoft.com/office/drawing/2014/main" id="{4009E1AB-C4C5-45E2-9862-3FACF31206BF}"/>
            </a:ext>
          </a:extLst>
        </xdr:cNvPr>
        <xdr:cNvSpPr txBox="1">
          <a:spLocks noChangeArrowheads="1"/>
        </xdr:cNvSpPr>
      </xdr:nvSpPr>
      <xdr:spPr bwMode="auto">
        <a:xfrm>
          <a:off x="105632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19050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079E30B4-13D4-4DB5-B9E4-474CD478E118}"/>
            </a:ext>
          </a:extLst>
        </xdr:cNvPr>
        <xdr:cNvSpPr txBox="1">
          <a:spLocks noChangeArrowheads="1"/>
        </xdr:cNvSpPr>
      </xdr:nvSpPr>
      <xdr:spPr bwMode="auto">
        <a:xfrm>
          <a:off x="2066925" y="781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19050</xdr:rowOff>
    </xdr:to>
    <xdr:sp macro="" textlink="">
      <xdr:nvSpPr>
        <xdr:cNvPr id="153" name="Text Box 6">
          <a:extLst>
            <a:ext uri="{FF2B5EF4-FFF2-40B4-BE49-F238E27FC236}">
              <a16:creationId xmlns:a16="http://schemas.microsoft.com/office/drawing/2014/main" id="{EC4F8A7D-56C6-4756-857E-A7304D3F0C31}"/>
            </a:ext>
          </a:extLst>
        </xdr:cNvPr>
        <xdr:cNvSpPr txBox="1">
          <a:spLocks noChangeArrowheads="1"/>
        </xdr:cNvSpPr>
      </xdr:nvSpPr>
      <xdr:spPr bwMode="auto">
        <a:xfrm>
          <a:off x="2066925" y="781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19050</xdr:rowOff>
    </xdr:to>
    <xdr:sp macro="" textlink="">
      <xdr:nvSpPr>
        <xdr:cNvPr id="154" name="Text Box 121">
          <a:extLst>
            <a:ext uri="{FF2B5EF4-FFF2-40B4-BE49-F238E27FC236}">
              <a16:creationId xmlns:a16="http://schemas.microsoft.com/office/drawing/2014/main" id="{3A19B695-1CF7-4519-ADC0-23071378CAEC}"/>
            </a:ext>
          </a:extLst>
        </xdr:cNvPr>
        <xdr:cNvSpPr txBox="1">
          <a:spLocks noChangeArrowheads="1"/>
        </xdr:cNvSpPr>
      </xdr:nvSpPr>
      <xdr:spPr bwMode="auto">
        <a:xfrm>
          <a:off x="2066925" y="781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4</xdr:row>
      <xdr:rowOff>57150</xdr:rowOff>
    </xdr:to>
    <xdr:sp macro="" textlink="">
      <xdr:nvSpPr>
        <xdr:cNvPr id="155" name="Text Box 236">
          <a:extLst>
            <a:ext uri="{FF2B5EF4-FFF2-40B4-BE49-F238E27FC236}">
              <a16:creationId xmlns:a16="http://schemas.microsoft.com/office/drawing/2014/main" id="{568F75AA-5F77-49C0-B610-6ABE23FE2AD7}"/>
            </a:ext>
          </a:extLst>
        </xdr:cNvPr>
        <xdr:cNvSpPr txBox="1">
          <a:spLocks noChangeArrowheads="1"/>
        </xdr:cNvSpPr>
      </xdr:nvSpPr>
      <xdr:spPr bwMode="auto">
        <a:xfrm>
          <a:off x="2667000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57150</xdr:rowOff>
    </xdr:to>
    <xdr:sp macro="" textlink="">
      <xdr:nvSpPr>
        <xdr:cNvPr id="156" name="Text Box 237">
          <a:extLst>
            <a:ext uri="{FF2B5EF4-FFF2-40B4-BE49-F238E27FC236}">
              <a16:creationId xmlns:a16="http://schemas.microsoft.com/office/drawing/2014/main" id="{AE2F98E1-B586-49FC-A70C-43885CE589B5}"/>
            </a:ext>
          </a:extLst>
        </xdr:cNvPr>
        <xdr:cNvSpPr txBox="1">
          <a:spLocks noChangeArrowheads="1"/>
        </xdr:cNvSpPr>
      </xdr:nvSpPr>
      <xdr:spPr bwMode="auto">
        <a:xfrm>
          <a:off x="20669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4</xdr:row>
      <xdr:rowOff>57150</xdr:rowOff>
    </xdr:to>
    <xdr:sp macro="" textlink="">
      <xdr:nvSpPr>
        <xdr:cNvPr id="157" name="Text Box 238">
          <a:extLst>
            <a:ext uri="{FF2B5EF4-FFF2-40B4-BE49-F238E27FC236}">
              <a16:creationId xmlns:a16="http://schemas.microsoft.com/office/drawing/2014/main" id="{656B893C-80B8-47E3-A691-921CA6622C9C}"/>
            </a:ext>
          </a:extLst>
        </xdr:cNvPr>
        <xdr:cNvSpPr txBox="1">
          <a:spLocks noChangeArrowheads="1"/>
        </xdr:cNvSpPr>
      </xdr:nvSpPr>
      <xdr:spPr bwMode="auto">
        <a:xfrm>
          <a:off x="2667000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57150</xdr:rowOff>
    </xdr:to>
    <xdr:sp macro="" textlink="">
      <xdr:nvSpPr>
        <xdr:cNvPr id="158" name="Text Box 239">
          <a:extLst>
            <a:ext uri="{FF2B5EF4-FFF2-40B4-BE49-F238E27FC236}">
              <a16:creationId xmlns:a16="http://schemas.microsoft.com/office/drawing/2014/main" id="{C7716B8A-CF4F-4328-9631-34B9041378FA}"/>
            </a:ext>
          </a:extLst>
        </xdr:cNvPr>
        <xdr:cNvSpPr txBox="1">
          <a:spLocks noChangeArrowheads="1"/>
        </xdr:cNvSpPr>
      </xdr:nvSpPr>
      <xdr:spPr bwMode="auto">
        <a:xfrm>
          <a:off x="20669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0</xdr:colOff>
      <xdr:row>3</xdr:row>
      <xdr:rowOff>0</xdr:rowOff>
    </xdr:from>
    <xdr:ext cx="76200" cy="238125"/>
    <xdr:sp macro="" textlink="">
      <xdr:nvSpPr>
        <xdr:cNvPr id="159" name="Text Box 236">
          <a:extLst>
            <a:ext uri="{FF2B5EF4-FFF2-40B4-BE49-F238E27FC236}">
              <a16:creationId xmlns:a16="http://schemas.microsoft.com/office/drawing/2014/main" id="{BE4D17BB-D43A-4A82-9813-CC14701E29A0}"/>
            </a:ext>
          </a:extLst>
        </xdr:cNvPr>
        <xdr:cNvSpPr txBox="1">
          <a:spLocks noChangeArrowheads="1"/>
        </xdr:cNvSpPr>
      </xdr:nvSpPr>
      <xdr:spPr bwMode="auto">
        <a:xfrm>
          <a:off x="3867150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</xdr:row>
      <xdr:rowOff>0</xdr:rowOff>
    </xdr:from>
    <xdr:ext cx="76200" cy="238125"/>
    <xdr:sp macro="" textlink="">
      <xdr:nvSpPr>
        <xdr:cNvPr id="160" name="Text Box 237">
          <a:extLst>
            <a:ext uri="{FF2B5EF4-FFF2-40B4-BE49-F238E27FC236}">
              <a16:creationId xmlns:a16="http://schemas.microsoft.com/office/drawing/2014/main" id="{BFF5FA33-8881-4CE4-8BC9-2EF26A347D2D}"/>
            </a:ext>
          </a:extLst>
        </xdr:cNvPr>
        <xdr:cNvSpPr txBox="1">
          <a:spLocks noChangeArrowheads="1"/>
        </xdr:cNvSpPr>
      </xdr:nvSpPr>
      <xdr:spPr bwMode="auto">
        <a:xfrm>
          <a:off x="326707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3</xdr:row>
      <xdr:rowOff>0</xdr:rowOff>
    </xdr:from>
    <xdr:ext cx="76200" cy="238125"/>
    <xdr:sp macro="" textlink="">
      <xdr:nvSpPr>
        <xdr:cNvPr id="161" name="Text Box 238">
          <a:extLst>
            <a:ext uri="{FF2B5EF4-FFF2-40B4-BE49-F238E27FC236}">
              <a16:creationId xmlns:a16="http://schemas.microsoft.com/office/drawing/2014/main" id="{989630BB-D980-4EC4-AF33-E0369642AFD0}"/>
            </a:ext>
          </a:extLst>
        </xdr:cNvPr>
        <xdr:cNvSpPr txBox="1">
          <a:spLocks noChangeArrowheads="1"/>
        </xdr:cNvSpPr>
      </xdr:nvSpPr>
      <xdr:spPr bwMode="auto">
        <a:xfrm>
          <a:off x="3867150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</xdr:row>
      <xdr:rowOff>0</xdr:rowOff>
    </xdr:from>
    <xdr:ext cx="76200" cy="238125"/>
    <xdr:sp macro="" textlink="">
      <xdr:nvSpPr>
        <xdr:cNvPr id="162" name="Text Box 239">
          <a:extLst>
            <a:ext uri="{FF2B5EF4-FFF2-40B4-BE49-F238E27FC236}">
              <a16:creationId xmlns:a16="http://schemas.microsoft.com/office/drawing/2014/main" id="{035DE14C-ACE0-46DB-AD0A-B07DAD0E0149}"/>
            </a:ext>
          </a:extLst>
        </xdr:cNvPr>
        <xdr:cNvSpPr txBox="1">
          <a:spLocks noChangeArrowheads="1"/>
        </xdr:cNvSpPr>
      </xdr:nvSpPr>
      <xdr:spPr bwMode="auto">
        <a:xfrm>
          <a:off x="326707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76200" cy="238125"/>
    <xdr:sp macro="" textlink="">
      <xdr:nvSpPr>
        <xdr:cNvPr id="163" name="Text Box 236">
          <a:extLst>
            <a:ext uri="{FF2B5EF4-FFF2-40B4-BE49-F238E27FC236}">
              <a16:creationId xmlns:a16="http://schemas.microsoft.com/office/drawing/2014/main" id="{9FB12FCB-CC03-4291-96B1-CF8D81F7D54A}"/>
            </a:ext>
          </a:extLst>
        </xdr:cNvPr>
        <xdr:cNvSpPr txBox="1">
          <a:spLocks noChangeArrowheads="1"/>
        </xdr:cNvSpPr>
      </xdr:nvSpPr>
      <xdr:spPr bwMode="auto">
        <a:xfrm>
          <a:off x="5067300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38125"/>
    <xdr:sp macro="" textlink="">
      <xdr:nvSpPr>
        <xdr:cNvPr id="164" name="Text Box 237">
          <a:extLst>
            <a:ext uri="{FF2B5EF4-FFF2-40B4-BE49-F238E27FC236}">
              <a16:creationId xmlns:a16="http://schemas.microsoft.com/office/drawing/2014/main" id="{82151D92-548F-4248-9EDB-26040C33CBA0}"/>
            </a:ext>
          </a:extLst>
        </xdr:cNvPr>
        <xdr:cNvSpPr txBox="1">
          <a:spLocks noChangeArrowheads="1"/>
        </xdr:cNvSpPr>
      </xdr:nvSpPr>
      <xdr:spPr bwMode="auto">
        <a:xfrm>
          <a:off x="44672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76200" cy="238125"/>
    <xdr:sp macro="" textlink="">
      <xdr:nvSpPr>
        <xdr:cNvPr id="165" name="Text Box 238">
          <a:extLst>
            <a:ext uri="{FF2B5EF4-FFF2-40B4-BE49-F238E27FC236}">
              <a16:creationId xmlns:a16="http://schemas.microsoft.com/office/drawing/2014/main" id="{876C5778-50DE-4B44-9F48-D04A77E815F4}"/>
            </a:ext>
          </a:extLst>
        </xdr:cNvPr>
        <xdr:cNvSpPr txBox="1">
          <a:spLocks noChangeArrowheads="1"/>
        </xdr:cNvSpPr>
      </xdr:nvSpPr>
      <xdr:spPr bwMode="auto">
        <a:xfrm>
          <a:off x="5067300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38125"/>
    <xdr:sp macro="" textlink="">
      <xdr:nvSpPr>
        <xdr:cNvPr id="166" name="Text Box 239">
          <a:extLst>
            <a:ext uri="{FF2B5EF4-FFF2-40B4-BE49-F238E27FC236}">
              <a16:creationId xmlns:a16="http://schemas.microsoft.com/office/drawing/2014/main" id="{84EC8FEA-44E0-4520-924F-15808BD74E9A}"/>
            </a:ext>
          </a:extLst>
        </xdr:cNvPr>
        <xdr:cNvSpPr txBox="1">
          <a:spLocks noChangeArrowheads="1"/>
        </xdr:cNvSpPr>
      </xdr:nvSpPr>
      <xdr:spPr bwMode="auto">
        <a:xfrm>
          <a:off x="44672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38125"/>
    <xdr:sp macro="" textlink="">
      <xdr:nvSpPr>
        <xdr:cNvPr id="167" name="Text Box 236">
          <a:extLst>
            <a:ext uri="{FF2B5EF4-FFF2-40B4-BE49-F238E27FC236}">
              <a16:creationId xmlns:a16="http://schemas.microsoft.com/office/drawing/2014/main" id="{667A22F4-C37B-4F91-831D-96E553BAA9D4}"/>
            </a:ext>
          </a:extLst>
        </xdr:cNvPr>
        <xdr:cNvSpPr txBox="1">
          <a:spLocks noChangeArrowheads="1"/>
        </xdr:cNvSpPr>
      </xdr:nvSpPr>
      <xdr:spPr bwMode="auto">
        <a:xfrm>
          <a:off x="6267450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3</xdr:row>
      <xdr:rowOff>0</xdr:rowOff>
    </xdr:from>
    <xdr:ext cx="76200" cy="238125"/>
    <xdr:sp macro="" textlink="">
      <xdr:nvSpPr>
        <xdr:cNvPr id="168" name="Text Box 237">
          <a:extLst>
            <a:ext uri="{FF2B5EF4-FFF2-40B4-BE49-F238E27FC236}">
              <a16:creationId xmlns:a16="http://schemas.microsoft.com/office/drawing/2014/main" id="{C840E62B-3CF4-4A4B-A9C6-681BB4D797AF}"/>
            </a:ext>
          </a:extLst>
        </xdr:cNvPr>
        <xdr:cNvSpPr txBox="1">
          <a:spLocks noChangeArrowheads="1"/>
        </xdr:cNvSpPr>
      </xdr:nvSpPr>
      <xdr:spPr bwMode="auto">
        <a:xfrm>
          <a:off x="566737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3</xdr:row>
      <xdr:rowOff>0</xdr:rowOff>
    </xdr:from>
    <xdr:ext cx="76200" cy="238125"/>
    <xdr:sp macro="" textlink="">
      <xdr:nvSpPr>
        <xdr:cNvPr id="169" name="Text Box 238">
          <a:extLst>
            <a:ext uri="{FF2B5EF4-FFF2-40B4-BE49-F238E27FC236}">
              <a16:creationId xmlns:a16="http://schemas.microsoft.com/office/drawing/2014/main" id="{8B6C3CE9-9117-4642-ACED-8D1690C26A60}"/>
            </a:ext>
          </a:extLst>
        </xdr:cNvPr>
        <xdr:cNvSpPr txBox="1">
          <a:spLocks noChangeArrowheads="1"/>
        </xdr:cNvSpPr>
      </xdr:nvSpPr>
      <xdr:spPr bwMode="auto">
        <a:xfrm>
          <a:off x="6267450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3</xdr:row>
      <xdr:rowOff>0</xdr:rowOff>
    </xdr:from>
    <xdr:ext cx="76200" cy="238125"/>
    <xdr:sp macro="" textlink="">
      <xdr:nvSpPr>
        <xdr:cNvPr id="170" name="Text Box 239">
          <a:extLst>
            <a:ext uri="{FF2B5EF4-FFF2-40B4-BE49-F238E27FC236}">
              <a16:creationId xmlns:a16="http://schemas.microsoft.com/office/drawing/2014/main" id="{001F21A8-7012-4167-9D7D-1892F8ECE9CB}"/>
            </a:ext>
          </a:extLst>
        </xdr:cNvPr>
        <xdr:cNvSpPr txBox="1">
          <a:spLocks noChangeArrowheads="1"/>
        </xdr:cNvSpPr>
      </xdr:nvSpPr>
      <xdr:spPr bwMode="auto">
        <a:xfrm>
          <a:off x="566737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3</xdr:row>
      <xdr:rowOff>0</xdr:rowOff>
    </xdr:from>
    <xdr:ext cx="76200" cy="238125"/>
    <xdr:sp macro="" textlink="">
      <xdr:nvSpPr>
        <xdr:cNvPr id="171" name="Text Box 236">
          <a:extLst>
            <a:ext uri="{FF2B5EF4-FFF2-40B4-BE49-F238E27FC236}">
              <a16:creationId xmlns:a16="http://schemas.microsoft.com/office/drawing/2014/main" id="{16B5636B-02D4-478D-9A69-1E7CCD3BBF67}"/>
            </a:ext>
          </a:extLst>
        </xdr:cNvPr>
        <xdr:cNvSpPr txBox="1">
          <a:spLocks noChangeArrowheads="1"/>
        </xdr:cNvSpPr>
      </xdr:nvSpPr>
      <xdr:spPr bwMode="auto">
        <a:xfrm>
          <a:off x="7467600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3</xdr:row>
      <xdr:rowOff>0</xdr:rowOff>
    </xdr:from>
    <xdr:ext cx="76200" cy="238125"/>
    <xdr:sp macro="" textlink="">
      <xdr:nvSpPr>
        <xdr:cNvPr id="172" name="Text Box 237">
          <a:extLst>
            <a:ext uri="{FF2B5EF4-FFF2-40B4-BE49-F238E27FC236}">
              <a16:creationId xmlns:a16="http://schemas.microsoft.com/office/drawing/2014/main" id="{079FAF0E-42FF-4FB9-B1B2-306963D9E3F9}"/>
            </a:ext>
          </a:extLst>
        </xdr:cNvPr>
        <xdr:cNvSpPr txBox="1">
          <a:spLocks noChangeArrowheads="1"/>
        </xdr:cNvSpPr>
      </xdr:nvSpPr>
      <xdr:spPr bwMode="auto">
        <a:xfrm>
          <a:off x="68675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3</xdr:row>
      <xdr:rowOff>0</xdr:rowOff>
    </xdr:from>
    <xdr:ext cx="76200" cy="238125"/>
    <xdr:sp macro="" textlink="">
      <xdr:nvSpPr>
        <xdr:cNvPr id="173" name="Text Box 238">
          <a:extLst>
            <a:ext uri="{FF2B5EF4-FFF2-40B4-BE49-F238E27FC236}">
              <a16:creationId xmlns:a16="http://schemas.microsoft.com/office/drawing/2014/main" id="{F5FBBD81-8F17-4FE9-B29B-63BC37F65ECC}"/>
            </a:ext>
          </a:extLst>
        </xdr:cNvPr>
        <xdr:cNvSpPr txBox="1">
          <a:spLocks noChangeArrowheads="1"/>
        </xdr:cNvSpPr>
      </xdr:nvSpPr>
      <xdr:spPr bwMode="auto">
        <a:xfrm>
          <a:off x="7467600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3</xdr:row>
      <xdr:rowOff>0</xdr:rowOff>
    </xdr:from>
    <xdr:ext cx="76200" cy="238125"/>
    <xdr:sp macro="" textlink="">
      <xdr:nvSpPr>
        <xdr:cNvPr id="174" name="Text Box 239">
          <a:extLst>
            <a:ext uri="{FF2B5EF4-FFF2-40B4-BE49-F238E27FC236}">
              <a16:creationId xmlns:a16="http://schemas.microsoft.com/office/drawing/2014/main" id="{07E1CB41-0C32-4430-A9D5-A937015E2DB6}"/>
            </a:ext>
          </a:extLst>
        </xdr:cNvPr>
        <xdr:cNvSpPr txBox="1">
          <a:spLocks noChangeArrowheads="1"/>
        </xdr:cNvSpPr>
      </xdr:nvSpPr>
      <xdr:spPr bwMode="auto">
        <a:xfrm>
          <a:off x="68675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3</xdr:row>
      <xdr:rowOff>0</xdr:rowOff>
    </xdr:from>
    <xdr:ext cx="76200" cy="238125"/>
    <xdr:sp macro="" textlink="">
      <xdr:nvSpPr>
        <xdr:cNvPr id="175" name="Text Box 236">
          <a:extLst>
            <a:ext uri="{FF2B5EF4-FFF2-40B4-BE49-F238E27FC236}">
              <a16:creationId xmlns:a16="http://schemas.microsoft.com/office/drawing/2014/main" id="{14CBB488-C116-4BBD-A9E9-51CF8D71C122}"/>
            </a:ext>
          </a:extLst>
        </xdr:cNvPr>
        <xdr:cNvSpPr txBox="1">
          <a:spLocks noChangeArrowheads="1"/>
        </xdr:cNvSpPr>
      </xdr:nvSpPr>
      <xdr:spPr bwMode="auto">
        <a:xfrm>
          <a:off x="8667750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0</xdr:colOff>
      <xdr:row>3</xdr:row>
      <xdr:rowOff>0</xdr:rowOff>
    </xdr:from>
    <xdr:ext cx="76200" cy="238125"/>
    <xdr:sp macro="" textlink="">
      <xdr:nvSpPr>
        <xdr:cNvPr id="176" name="Text Box 237">
          <a:extLst>
            <a:ext uri="{FF2B5EF4-FFF2-40B4-BE49-F238E27FC236}">
              <a16:creationId xmlns:a16="http://schemas.microsoft.com/office/drawing/2014/main" id="{EA6C76F6-07A3-4F40-B5ED-64A0AA9F5FE8}"/>
            </a:ext>
          </a:extLst>
        </xdr:cNvPr>
        <xdr:cNvSpPr txBox="1">
          <a:spLocks noChangeArrowheads="1"/>
        </xdr:cNvSpPr>
      </xdr:nvSpPr>
      <xdr:spPr bwMode="auto">
        <a:xfrm>
          <a:off x="806767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3</xdr:row>
      <xdr:rowOff>0</xdr:rowOff>
    </xdr:from>
    <xdr:ext cx="76200" cy="238125"/>
    <xdr:sp macro="" textlink="">
      <xdr:nvSpPr>
        <xdr:cNvPr id="177" name="Text Box 238">
          <a:extLst>
            <a:ext uri="{FF2B5EF4-FFF2-40B4-BE49-F238E27FC236}">
              <a16:creationId xmlns:a16="http://schemas.microsoft.com/office/drawing/2014/main" id="{C709AD9D-7BF9-4EF6-9AD0-E328F81FCF6C}"/>
            </a:ext>
          </a:extLst>
        </xdr:cNvPr>
        <xdr:cNvSpPr txBox="1">
          <a:spLocks noChangeArrowheads="1"/>
        </xdr:cNvSpPr>
      </xdr:nvSpPr>
      <xdr:spPr bwMode="auto">
        <a:xfrm>
          <a:off x="8667750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0</xdr:colOff>
      <xdr:row>3</xdr:row>
      <xdr:rowOff>0</xdr:rowOff>
    </xdr:from>
    <xdr:ext cx="76200" cy="238125"/>
    <xdr:sp macro="" textlink="">
      <xdr:nvSpPr>
        <xdr:cNvPr id="178" name="Text Box 239">
          <a:extLst>
            <a:ext uri="{FF2B5EF4-FFF2-40B4-BE49-F238E27FC236}">
              <a16:creationId xmlns:a16="http://schemas.microsoft.com/office/drawing/2014/main" id="{E6842C00-7D36-4C43-A0C2-3A53C4696C72}"/>
            </a:ext>
          </a:extLst>
        </xdr:cNvPr>
        <xdr:cNvSpPr txBox="1">
          <a:spLocks noChangeArrowheads="1"/>
        </xdr:cNvSpPr>
      </xdr:nvSpPr>
      <xdr:spPr bwMode="auto">
        <a:xfrm>
          <a:off x="806767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0</xdr:colOff>
      <xdr:row>3</xdr:row>
      <xdr:rowOff>0</xdr:rowOff>
    </xdr:from>
    <xdr:ext cx="76200" cy="238125"/>
    <xdr:sp macro="" textlink="">
      <xdr:nvSpPr>
        <xdr:cNvPr id="179" name="Text Box 236">
          <a:extLst>
            <a:ext uri="{FF2B5EF4-FFF2-40B4-BE49-F238E27FC236}">
              <a16:creationId xmlns:a16="http://schemas.microsoft.com/office/drawing/2014/main" id="{C10AE0CF-D686-4786-A164-25F84F17697A}"/>
            </a:ext>
          </a:extLst>
        </xdr:cNvPr>
        <xdr:cNvSpPr txBox="1">
          <a:spLocks noChangeArrowheads="1"/>
        </xdr:cNvSpPr>
      </xdr:nvSpPr>
      <xdr:spPr bwMode="auto">
        <a:xfrm>
          <a:off x="99155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238125"/>
    <xdr:sp macro="" textlink="">
      <xdr:nvSpPr>
        <xdr:cNvPr id="180" name="Text Box 237">
          <a:extLst>
            <a:ext uri="{FF2B5EF4-FFF2-40B4-BE49-F238E27FC236}">
              <a16:creationId xmlns:a16="http://schemas.microsoft.com/office/drawing/2014/main" id="{806BC735-4C4A-459B-A79B-3AC06C42D1E0}"/>
            </a:ext>
          </a:extLst>
        </xdr:cNvPr>
        <xdr:cNvSpPr txBox="1">
          <a:spLocks noChangeArrowheads="1"/>
        </xdr:cNvSpPr>
      </xdr:nvSpPr>
      <xdr:spPr bwMode="auto">
        <a:xfrm>
          <a:off x="92678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0</xdr:colOff>
      <xdr:row>3</xdr:row>
      <xdr:rowOff>0</xdr:rowOff>
    </xdr:from>
    <xdr:ext cx="76200" cy="238125"/>
    <xdr:sp macro="" textlink="">
      <xdr:nvSpPr>
        <xdr:cNvPr id="181" name="Text Box 238">
          <a:extLst>
            <a:ext uri="{FF2B5EF4-FFF2-40B4-BE49-F238E27FC236}">
              <a16:creationId xmlns:a16="http://schemas.microsoft.com/office/drawing/2014/main" id="{28621F60-2E5E-49BD-B936-056285B2491A}"/>
            </a:ext>
          </a:extLst>
        </xdr:cNvPr>
        <xdr:cNvSpPr txBox="1">
          <a:spLocks noChangeArrowheads="1"/>
        </xdr:cNvSpPr>
      </xdr:nvSpPr>
      <xdr:spPr bwMode="auto">
        <a:xfrm>
          <a:off x="99155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238125"/>
    <xdr:sp macro="" textlink="">
      <xdr:nvSpPr>
        <xdr:cNvPr id="182" name="Text Box 239">
          <a:extLst>
            <a:ext uri="{FF2B5EF4-FFF2-40B4-BE49-F238E27FC236}">
              <a16:creationId xmlns:a16="http://schemas.microsoft.com/office/drawing/2014/main" id="{9E7BEEB6-DF4E-4D4F-9A30-B6F453DC292F}"/>
            </a:ext>
          </a:extLst>
        </xdr:cNvPr>
        <xdr:cNvSpPr txBox="1">
          <a:spLocks noChangeArrowheads="1"/>
        </xdr:cNvSpPr>
      </xdr:nvSpPr>
      <xdr:spPr bwMode="auto">
        <a:xfrm>
          <a:off x="92678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3</xdr:row>
      <xdr:rowOff>0</xdr:rowOff>
    </xdr:from>
    <xdr:ext cx="76200" cy="238125"/>
    <xdr:sp macro="" textlink="">
      <xdr:nvSpPr>
        <xdr:cNvPr id="183" name="Text Box 236">
          <a:extLst>
            <a:ext uri="{FF2B5EF4-FFF2-40B4-BE49-F238E27FC236}">
              <a16:creationId xmlns:a16="http://schemas.microsoft.com/office/drawing/2014/main" id="{E53787FC-C286-4D09-9757-9080D03C4B95}"/>
            </a:ext>
          </a:extLst>
        </xdr:cNvPr>
        <xdr:cNvSpPr txBox="1">
          <a:spLocks noChangeArrowheads="1"/>
        </xdr:cNvSpPr>
      </xdr:nvSpPr>
      <xdr:spPr bwMode="auto">
        <a:xfrm>
          <a:off x="112109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</xdr:row>
      <xdr:rowOff>0</xdr:rowOff>
    </xdr:from>
    <xdr:ext cx="76200" cy="238125"/>
    <xdr:sp macro="" textlink="">
      <xdr:nvSpPr>
        <xdr:cNvPr id="184" name="Text Box 237">
          <a:extLst>
            <a:ext uri="{FF2B5EF4-FFF2-40B4-BE49-F238E27FC236}">
              <a16:creationId xmlns:a16="http://schemas.microsoft.com/office/drawing/2014/main" id="{BE90E9BD-62D2-4E44-A124-13A851E71BD4}"/>
            </a:ext>
          </a:extLst>
        </xdr:cNvPr>
        <xdr:cNvSpPr txBox="1">
          <a:spLocks noChangeArrowheads="1"/>
        </xdr:cNvSpPr>
      </xdr:nvSpPr>
      <xdr:spPr bwMode="auto">
        <a:xfrm>
          <a:off x="105632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3</xdr:row>
      <xdr:rowOff>0</xdr:rowOff>
    </xdr:from>
    <xdr:ext cx="76200" cy="238125"/>
    <xdr:sp macro="" textlink="">
      <xdr:nvSpPr>
        <xdr:cNvPr id="185" name="Text Box 238">
          <a:extLst>
            <a:ext uri="{FF2B5EF4-FFF2-40B4-BE49-F238E27FC236}">
              <a16:creationId xmlns:a16="http://schemas.microsoft.com/office/drawing/2014/main" id="{1ACFBFF8-3FEB-40DA-B436-AF36AD2E10AB}"/>
            </a:ext>
          </a:extLst>
        </xdr:cNvPr>
        <xdr:cNvSpPr txBox="1">
          <a:spLocks noChangeArrowheads="1"/>
        </xdr:cNvSpPr>
      </xdr:nvSpPr>
      <xdr:spPr bwMode="auto">
        <a:xfrm>
          <a:off x="112109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</xdr:row>
      <xdr:rowOff>0</xdr:rowOff>
    </xdr:from>
    <xdr:ext cx="76200" cy="238125"/>
    <xdr:sp macro="" textlink="">
      <xdr:nvSpPr>
        <xdr:cNvPr id="186" name="Text Box 239">
          <a:extLst>
            <a:ext uri="{FF2B5EF4-FFF2-40B4-BE49-F238E27FC236}">
              <a16:creationId xmlns:a16="http://schemas.microsoft.com/office/drawing/2014/main" id="{6AFAA798-ED7B-4FF2-9488-B6903E1A8F2D}"/>
            </a:ext>
          </a:extLst>
        </xdr:cNvPr>
        <xdr:cNvSpPr txBox="1">
          <a:spLocks noChangeArrowheads="1"/>
        </xdr:cNvSpPr>
      </xdr:nvSpPr>
      <xdr:spPr bwMode="auto">
        <a:xfrm>
          <a:off x="10563225" y="6000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1</xdr:row>
      <xdr:rowOff>38100</xdr:rowOff>
    </xdr:to>
    <xdr:sp macro="" textlink="">
      <xdr:nvSpPr>
        <xdr:cNvPr id="147033" name="Text Box 1">
          <a:extLst>
            <a:ext uri="{FF2B5EF4-FFF2-40B4-BE49-F238E27FC236}">
              <a16:creationId xmlns:a16="http://schemas.microsoft.com/office/drawing/2014/main" id="{00000000-0008-0000-0600-0000593E0200}"/>
            </a:ext>
          </a:extLst>
        </xdr:cNvPr>
        <xdr:cNvSpPr txBox="1">
          <a:spLocks noChangeArrowheads="1"/>
        </xdr:cNvSpPr>
      </xdr:nvSpPr>
      <xdr:spPr bwMode="auto">
        <a:xfrm>
          <a:off x="38385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1</xdr:row>
      <xdr:rowOff>38100</xdr:rowOff>
    </xdr:to>
    <xdr:sp macro="" textlink="">
      <xdr:nvSpPr>
        <xdr:cNvPr id="147034" name="Text Box 7">
          <a:extLst>
            <a:ext uri="{FF2B5EF4-FFF2-40B4-BE49-F238E27FC236}">
              <a16:creationId xmlns:a16="http://schemas.microsoft.com/office/drawing/2014/main" id="{00000000-0008-0000-0600-00005A3E0200}"/>
            </a:ext>
          </a:extLst>
        </xdr:cNvPr>
        <xdr:cNvSpPr txBox="1">
          <a:spLocks noChangeArrowheads="1"/>
        </xdr:cNvSpPr>
      </xdr:nvSpPr>
      <xdr:spPr bwMode="auto">
        <a:xfrm>
          <a:off x="3390900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1</xdr:row>
      <xdr:rowOff>38100</xdr:rowOff>
    </xdr:to>
    <xdr:sp macro="" textlink="">
      <xdr:nvSpPr>
        <xdr:cNvPr id="147035" name="Text Box 16">
          <a:extLst>
            <a:ext uri="{FF2B5EF4-FFF2-40B4-BE49-F238E27FC236}">
              <a16:creationId xmlns:a16="http://schemas.microsoft.com/office/drawing/2014/main" id="{00000000-0008-0000-0600-00005B3E0200}"/>
            </a:ext>
          </a:extLst>
        </xdr:cNvPr>
        <xdr:cNvSpPr txBox="1">
          <a:spLocks noChangeArrowheads="1"/>
        </xdr:cNvSpPr>
      </xdr:nvSpPr>
      <xdr:spPr bwMode="auto">
        <a:xfrm>
          <a:off x="38385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1</xdr:row>
      <xdr:rowOff>38100</xdr:rowOff>
    </xdr:to>
    <xdr:sp macro="" textlink="">
      <xdr:nvSpPr>
        <xdr:cNvPr id="147036" name="Text Box 17">
          <a:extLst>
            <a:ext uri="{FF2B5EF4-FFF2-40B4-BE49-F238E27FC236}">
              <a16:creationId xmlns:a16="http://schemas.microsoft.com/office/drawing/2014/main" id="{00000000-0008-0000-0600-00005C3E0200}"/>
            </a:ext>
          </a:extLst>
        </xdr:cNvPr>
        <xdr:cNvSpPr txBox="1">
          <a:spLocks noChangeArrowheads="1"/>
        </xdr:cNvSpPr>
      </xdr:nvSpPr>
      <xdr:spPr bwMode="auto">
        <a:xfrm>
          <a:off x="3390900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1</xdr:row>
      <xdr:rowOff>38100</xdr:rowOff>
    </xdr:to>
    <xdr:sp macro="" textlink="">
      <xdr:nvSpPr>
        <xdr:cNvPr id="147037" name="Text Box 18">
          <a:extLst>
            <a:ext uri="{FF2B5EF4-FFF2-40B4-BE49-F238E27FC236}">
              <a16:creationId xmlns:a16="http://schemas.microsoft.com/office/drawing/2014/main" id="{00000000-0008-0000-0600-00005D3E0200}"/>
            </a:ext>
          </a:extLst>
        </xdr:cNvPr>
        <xdr:cNvSpPr txBox="1">
          <a:spLocks noChangeArrowheads="1"/>
        </xdr:cNvSpPr>
      </xdr:nvSpPr>
      <xdr:spPr bwMode="auto">
        <a:xfrm>
          <a:off x="38385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1</xdr:row>
      <xdr:rowOff>38100</xdr:rowOff>
    </xdr:to>
    <xdr:sp macro="" textlink="">
      <xdr:nvSpPr>
        <xdr:cNvPr id="147038" name="Text Box 19">
          <a:extLst>
            <a:ext uri="{FF2B5EF4-FFF2-40B4-BE49-F238E27FC236}">
              <a16:creationId xmlns:a16="http://schemas.microsoft.com/office/drawing/2014/main" id="{00000000-0008-0000-0600-00005E3E0200}"/>
            </a:ext>
          </a:extLst>
        </xdr:cNvPr>
        <xdr:cNvSpPr txBox="1">
          <a:spLocks noChangeArrowheads="1"/>
        </xdr:cNvSpPr>
      </xdr:nvSpPr>
      <xdr:spPr bwMode="auto">
        <a:xfrm>
          <a:off x="38385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1</xdr:row>
      <xdr:rowOff>38100</xdr:rowOff>
    </xdr:to>
    <xdr:sp macro="" textlink="">
      <xdr:nvSpPr>
        <xdr:cNvPr id="147039" name="Text Box 25">
          <a:extLst>
            <a:ext uri="{FF2B5EF4-FFF2-40B4-BE49-F238E27FC236}">
              <a16:creationId xmlns:a16="http://schemas.microsoft.com/office/drawing/2014/main" id="{00000000-0008-0000-0600-00005F3E0200}"/>
            </a:ext>
          </a:extLst>
        </xdr:cNvPr>
        <xdr:cNvSpPr txBox="1">
          <a:spLocks noChangeArrowheads="1"/>
        </xdr:cNvSpPr>
      </xdr:nvSpPr>
      <xdr:spPr bwMode="auto">
        <a:xfrm>
          <a:off x="3390900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1</xdr:row>
      <xdr:rowOff>38100</xdr:rowOff>
    </xdr:to>
    <xdr:sp macro="" textlink="">
      <xdr:nvSpPr>
        <xdr:cNvPr id="147040" name="Text Box 34">
          <a:extLst>
            <a:ext uri="{FF2B5EF4-FFF2-40B4-BE49-F238E27FC236}">
              <a16:creationId xmlns:a16="http://schemas.microsoft.com/office/drawing/2014/main" id="{00000000-0008-0000-0600-0000603E0200}"/>
            </a:ext>
          </a:extLst>
        </xdr:cNvPr>
        <xdr:cNvSpPr txBox="1">
          <a:spLocks noChangeArrowheads="1"/>
        </xdr:cNvSpPr>
      </xdr:nvSpPr>
      <xdr:spPr bwMode="auto">
        <a:xfrm>
          <a:off x="38385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1</xdr:row>
      <xdr:rowOff>38100</xdr:rowOff>
    </xdr:to>
    <xdr:sp macro="" textlink="">
      <xdr:nvSpPr>
        <xdr:cNvPr id="147041" name="Text Box 35">
          <a:extLst>
            <a:ext uri="{FF2B5EF4-FFF2-40B4-BE49-F238E27FC236}">
              <a16:creationId xmlns:a16="http://schemas.microsoft.com/office/drawing/2014/main" id="{00000000-0008-0000-0600-0000613E0200}"/>
            </a:ext>
          </a:extLst>
        </xdr:cNvPr>
        <xdr:cNvSpPr txBox="1">
          <a:spLocks noChangeArrowheads="1"/>
        </xdr:cNvSpPr>
      </xdr:nvSpPr>
      <xdr:spPr bwMode="auto">
        <a:xfrm>
          <a:off x="3390900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1</xdr:row>
      <xdr:rowOff>38100</xdr:rowOff>
    </xdr:to>
    <xdr:sp macro="" textlink="">
      <xdr:nvSpPr>
        <xdr:cNvPr id="147042" name="Text Box 36">
          <a:extLst>
            <a:ext uri="{FF2B5EF4-FFF2-40B4-BE49-F238E27FC236}">
              <a16:creationId xmlns:a16="http://schemas.microsoft.com/office/drawing/2014/main" id="{00000000-0008-0000-0600-0000623E0200}"/>
            </a:ext>
          </a:extLst>
        </xdr:cNvPr>
        <xdr:cNvSpPr txBox="1">
          <a:spLocks noChangeArrowheads="1"/>
        </xdr:cNvSpPr>
      </xdr:nvSpPr>
      <xdr:spPr bwMode="auto">
        <a:xfrm>
          <a:off x="38385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190500</xdr:rowOff>
    </xdr:to>
    <xdr:sp macro="" textlink="">
      <xdr:nvSpPr>
        <xdr:cNvPr id="147043" name="Text Box 37">
          <a:extLst>
            <a:ext uri="{FF2B5EF4-FFF2-40B4-BE49-F238E27FC236}">
              <a16:creationId xmlns:a16="http://schemas.microsoft.com/office/drawing/2014/main" id="{00000000-0008-0000-0600-0000633E0200}"/>
            </a:ext>
          </a:extLst>
        </xdr:cNvPr>
        <xdr:cNvSpPr txBox="1">
          <a:spLocks noChangeArrowheads="1"/>
        </xdr:cNvSpPr>
      </xdr:nvSpPr>
      <xdr:spPr bwMode="auto">
        <a:xfrm>
          <a:off x="1933575" y="5810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190500</xdr:rowOff>
    </xdr:to>
    <xdr:sp macro="" textlink="">
      <xdr:nvSpPr>
        <xdr:cNvPr id="147044" name="Text Box 38">
          <a:extLst>
            <a:ext uri="{FF2B5EF4-FFF2-40B4-BE49-F238E27FC236}">
              <a16:creationId xmlns:a16="http://schemas.microsoft.com/office/drawing/2014/main" id="{00000000-0008-0000-0600-0000643E0200}"/>
            </a:ext>
          </a:extLst>
        </xdr:cNvPr>
        <xdr:cNvSpPr txBox="1">
          <a:spLocks noChangeArrowheads="1"/>
        </xdr:cNvSpPr>
      </xdr:nvSpPr>
      <xdr:spPr bwMode="auto">
        <a:xfrm>
          <a:off x="923925" y="5810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190500</xdr:rowOff>
    </xdr:to>
    <xdr:sp macro="" textlink="">
      <xdr:nvSpPr>
        <xdr:cNvPr id="147045" name="Text Box 39">
          <a:extLst>
            <a:ext uri="{FF2B5EF4-FFF2-40B4-BE49-F238E27FC236}">
              <a16:creationId xmlns:a16="http://schemas.microsoft.com/office/drawing/2014/main" id="{00000000-0008-0000-0600-0000653E0200}"/>
            </a:ext>
          </a:extLst>
        </xdr:cNvPr>
        <xdr:cNvSpPr txBox="1">
          <a:spLocks noChangeArrowheads="1"/>
        </xdr:cNvSpPr>
      </xdr:nvSpPr>
      <xdr:spPr bwMode="auto">
        <a:xfrm>
          <a:off x="1933575" y="5810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190500</xdr:rowOff>
    </xdr:to>
    <xdr:sp macro="" textlink="">
      <xdr:nvSpPr>
        <xdr:cNvPr id="147046" name="Text Box 40">
          <a:extLst>
            <a:ext uri="{FF2B5EF4-FFF2-40B4-BE49-F238E27FC236}">
              <a16:creationId xmlns:a16="http://schemas.microsoft.com/office/drawing/2014/main" id="{00000000-0008-0000-0600-0000663E0200}"/>
            </a:ext>
          </a:extLst>
        </xdr:cNvPr>
        <xdr:cNvSpPr txBox="1">
          <a:spLocks noChangeArrowheads="1"/>
        </xdr:cNvSpPr>
      </xdr:nvSpPr>
      <xdr:spPr bwMode="auto">
        <a:xfrm>
          <a:off x="923925" y="5810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76200</xdr:colOff>
      <xdr:row>1</xdr:row>
      <xdr:rowOff>38100</xdr:rowOff>
    </xdr:to>
    <xdr:sp macro="" textlink="">
      <xdr:nvSpPr>
        <xdr:cNvPr id="147047" name="Text Box 1">
          <a:extLst>
            <a:ext uri="{FF2B5EF4-FFF2-40B4-BE49-F238E27FC236}">
              <a16:creationId xmlns:a16="http://schemas.microsoft.com/office/drawing/2014/main" id="{00000000-0008-0000-0600-0000673E0200}"/>
            </a:ext>
          </a:extLst>
        </xdr:cNvPr>
        <xdr:cNvSpPr txBox="1">
          <a:spLocks noChangeArrowheads="1"/>
        </xdr:cNvSpPr>
      </xdr:nvSpPr>
      <xdr:spPr bwMode="auto">
        <a:xfrm>
          <a:off x="10496550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76200</xdr:colOff>
      <xdr:row>1</xdr:row>
      <xdr:rowOff>38100</xdr:rowOff>
    </xdr:to>
    <xdr:sp macro="" textlink="">
      <xdr:nvSpPr>
        <xdr:cNvPr id="147048" name="Text Box 7">
          <a:extLst>
            <a:ext uri="{FF2B5EF4-FFF2-40B4-BE49-F238E27FC236}">
              <a16:creationId xmlns:a16="http://schemas.microsoft.com/office/drawing/2014/main" id="{00000000-0008-0000-0600-0000683E0200}"/>
            </a:ext>
          </a:extLst>
        </xdr:cNvPr>
        <xdr:cNvSpPr txBox="1">
          <a:spLocks noChangeArrowheads="1"/>
        </xdr:cNvSpPr>
      </xdr:nvSpPr>
      <xdr:spPr bwMode="auto">
        <a:xfrm>
          <a:off x="10496550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76200</xdr:colOff>
      <xdr:row>1</xdr:row>
      <xdr:rowOff>38100</xdr:rowOff>
    </xdr:to>
    <xdr:sp macro="" textlink="">
      <xdr:nvSpPr>
        <xdr:cNvPr id="147049" name="Text Box 16">
          <a:extLst>
            <a:ext uri="{FF2B5EF4-FFF2-40B4-BE49-F238E27FC236}">
              <a16:creationId xmlns:a16="http://schemas.microsoft.com/office/drawing/2014/main" id="{00000000-0008-0000-0600-0000693E0200}"/>
            </a:ext>
          </a:extLst>
        </xdr:cNvPr>
        <xdr:cNvSpPr txBox="1">
          <a:spLocks noChangeArrowheads="1"/>
        </xdr:cNvSpPr>
      </xdr:nvSpPr>
      <xdr:spPr bwMode="auto">
        <a:xfrm>
          <a:off x="10496550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76200</xdr:colOff>
      <xdr:row>1</xdr:row>
      <xdr:rowOff>38100</xdr:rowOff>
    </xdr:to>
    <xdr:sp macro="" textlink="">
      <xdr:nvSpPr>
        <xdr:cNvPr id="147050" name="Text Box 17">
          <a:extLst>
            <a:ext uri="{FF2B5EF4-FFF2-40B4-BE49-F238E27FC236}">
              <a16:creationId xmlns:a16="http://schemas.microsoft.com/office/drawing/2014/main" id="{00000000-0008-0000-0600-00006A3E0200}"/>
            </a:ext>
          </a:extLst>
        </xdr:cNvPr>
        <xdr:cNvSpPr txBox="1">
          <a:spLocks noChangeArrowheads="1"/>
        </xdr:cNvSpPr>
      </xdr:nvSpPr>
      <xdr:spPr bwMode="auto">
        <a:xfrm>
          <a:off x="10496550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76200</xdr:colOff>
      <xdr:row>1</xdr:row>
      <xdr:rowOff>38100</xdr:rowOff>
    </xdr:to>
    <xdr:sp macro="" textlink="">
      <xdr:nvSpPr>
        <xdr:cNvPr id="147051" name="Text Box 18">
          <a:extLst>
            <a:ext uri="{FF2B5EF4-FFF2-40B4-BE49-F238E27FC236}">
              <a16:creationId xmlns:a16="http://schemas.microsoft.com/office/drawing/2014/main" id="{00000000-0008-0000-0600-00006B3E0200}"/>
            </a:ext>
          </a:extLst>
        </xdr:cNvPr>
        <xdr:cNvSpPr txBox="1">
          <a:spLocks noChangeArrowheads="1"/>
        </xdr:cNvSpPr>
      </xdr:nvSpPr>
      <xdr:spPr bwMode="auto">
        <a:xfrm>
          <a:off x="10496550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76200</xdr:colOff>
      <xdr:row>1</xdr:row>
      <xdr:rowOff>38100</xdr:rowOff>
    </xdr:to>
    <xdr:sp macro="" textlink="">
      <xdr:nvSpPr>
        <xdr:cNvPr id="147052" name="Text Box 19">
          <a:extLst>
            <a:ext uri="{FF2B5EF4-FFF2-40B4-BE49-F238E27FC236}">
              <a16:creationId xmlns:a16="http://schemas.microsoft.com/office/drawing/2014/main" id="{00000000-0008-0000-0600-00006C3E0200}"/>
            </a:ext>
          </a:extLst>
        </xdr:cNvPr>
        <xdr:cNvSpPr txBox="1">
          <a:spLocks noChangeArrowheads="1"/>
        </xdr:cNvSpPr>
      </xdr:nvSpPr>
      <xdr:spPr bwMode="auto">
        <a:xfrm>
          <a:off x="10496550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76200</xdr:colOff>
      <xdr:row>1</xdr:row>
      <xdr:rowOff>38100</xdr:rowOff>
    </xdr:to>
    <xdr:sp macro="" textlink="">
      <xdr:nvSpPr>
        <xdr:cNvPr id="147053" name="Text Box 25">
          <a:extLst>
            <a:ext uri="{FF2B5EF4-FFF2-40B4-BE49-F238E27FC236}">
              <a16:creationId xmlns:a16="http://schemas.microsoft.com/office/drawing/2014/main" id="{00000000-0008-0000-0600-00006D3E0200}"/>
            </a:ext>
          </a:extLst>
        </xdr:cNvPr>
        <xdr:cNvSpPr txBox="1">
          <a:spLocks noChangeArrowheads="1"/>
        </xdr:cNvSpPr>
      </xdr:nvSpPr>
      <xdr:spPr bwMode="auto">
        <a:xfrm>
          <a:off x="10496550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76200</xdr:colOff>
      <xdr:row>1</xdr:row>
      <xdr:rowOff>38100</xdr:rowOff>
    </xdr:to>
    <xdr:sp macro="" textlink="">
      <xdr:nvSpPr>
        <xdr:cNvPr id="147054" name="Text Box 34">
          <a:extLst>
            <a:ext uri="{FF2B5EF4-FFF2-40B4-BE49-F238E27FC236}">
              <a16:creationId xmlns:a16="http://schemas.microsoft.com/office/drawing/2014/main" id="{00000000-0008-0000-0600-00006E3E0200}"/>
            </a:ext>
          </a:extLst>
        </xdr:cNvPr>
        <xdr:cNvSpPr txBox="1">
          <a:spLocks noChangeArrowheads="1"/>
        </xdr:cNvSpPr>
      </xdr:nvSpPr>
      <xdr:spPr bwMode="auto">
        <a:xfrm>
          <a:off x="10496550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76200</xdr:colOff>
      <xdr:row>1</xdr:row>
      <xdr:rowOff>38100</xdr:rowOff>
    </xdr:to>
    <xdr:sp macro="" textlink="">
      <xdr:nvSpPr>
        <xdr:cNvPr id="147055" name="Text Box 35">
          <a:extLst>
            <a:ext uri="{FF2B5EF4-FFF2-40B4-BE49-F238E27FC236}">
              <a16:creationId xmlns:a16="http://schemas.microsoft.com/office/drawing/2014/main" id="{00000000-0008-0000-0600-00006F3E0200}"/>
            </a:ext>
          </a:extLst>
        </xdr:cNvPr>
        <xdr:cNvSpPr txBox="1">
          <a:spLocks noChangeArrowheads="1"/>
        </xdr:cNvSpPr>
      </xdr:nvSpPr>
      <xdr:spPr bwMode="auto">
        <a:xfrm>
          <a:off x="10496550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76200</xdr:colOff>
      <xdr:row>1</xdr:row>
      <xdr:rowOff>38100</xdr:rowOff>
    </xdr:to>
    <xdr:sp macro="" textlink="">
      <xdr:nvSpPr>
        <xdr:cNvPr id="147056" name="Text Box 36">
          <a:extLst>
            <a:ext uri="{FF2B5EF4-FFF2-40B4-BE49-F238E27FC236}">
              <a16:creationId xmlns:a16="http://schemas.microsoft.com/office/drawing/2014/main" id="{00000000-0008-0000-0600-0000703E0200}"/>
            </a:ext>
          </a:extLst>
        </xdr:cNvPr>
        <xdr:cNvSpPr txBox="1">
          <a:spLocks noChangeArrowheads="1"/>
        </xdr:cNvSpPr>
      </xdr:nvSpPr>
      <xdr:spPr bwMode="auto">
        <a:xfrm>
          <a:off x="10496550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76200</xdr:colOff>
      <xdr:row>3</xdr:row>
      <xdr:rowOff>190500</xdr:rowOff>
    </xdr:to>
    <xdr:sp macro="" textlink="">
      <xdr:nvSpPr>
        <xdr:cNvPr id="147057" name="Text Box 37">
          <a:extLst>
            <a:ext uri="{FF2B5EF4-FFF2-40B4-BE49-F238E27FC236}">
              <a16:creationId xmlns:a16="http://schemas.microsoft.com/office/drawing/2014/main" id="{00000000-0008-0000-0600-0000713E0200}"/>
            </a:ext>
          </a:extLst>
        </xdr:cNvPr>
        <xdr:cNvSpPr txBox="1">
          <a:spLocks noChangeArrowheads="1"/>
        </xdr:cNvSpPr>
      </xdr:nvSpPr>
      <xdr:spPr bwMode="auto">
        <a:xfrm>
          <a:off x="10496550" y="5810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76200</xdr:colOff>
      <xdr:row>3</xdr:row>
      <xdr:rowOff>190500</xdr:rowOff>
    </xdr:to>
    <xdr:sp macro="" textlink="">
      <xdr:nvSpPr>
        <xdr:cNvPr id="147058" name="Text Box 38">
          <a:extLst>
            <a:ext uri="{FF2B5EF4-FFF2-40B4-BE49-F238E27FC236}">
              <a16:creationId xmlns:a16="http://schemas.microsoft.com/office/drawing/2014/main" id="{00000000-0008-0000-0600-0000723E0200}"/>
            </a:ext>
          </a:extLst>
        </xdr:cNvPr>
        <xdr:cNvSpPr txBox="1">
          <a:spLocks noChangeArrowheads="1"/>
        </xdr:cNvSpPr>
      </xdr:nvSpPr>
      <xdr:spPr bwMode="auto">
        <a:xfrm>
          <a:off x="10496550" y="5810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76200</xdr:colOff>
      <xdr:row>3</xdr:row>
      <xdr:rowOff>190500</xdr:rowOff>
    </xdr:to>
    <xdr:sp macro="" textlink="">
      <xdr:nvSpPr>
        <xdr:cNvPr id="147059" name="Text Box 39">
          <a:extLst>
            <a:ext uri="{FF2B5EF4-FFF2-40B4-BE49-F238E27FC236}">
              <a16:creationId xmlns:a16="http://schemas.microsoft.com/office/drawing/2014/main" id="{00000000-0008-0000-0600-0000733E0200}"/>
            </a:ext>
          </a:extLst>
        </xdr:cNvPr>
        <xdr:cNvSpPr txBox="1">
          <a:spLocks noChangeArrowheads="1"/>
        </xdr:cNvSpPr>
      </xdr:nvSpPr>
      <xdr:spPr bwMode="auto">
        <a:xfrm>
          <a:off x="10496550" y="5810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76200</xdr:colOff>
      <xdr:row>3</xdr:row>
      <xdr:rowOff>190500</xdr:rowOff>
    </xdr:to>
    <xdr:sp macro="" textlink="">
      <xdr:nvSpPr>
        <xdr:cNvPr id="147060" name="Text Box 40">
          <a:extLst>
            <a:ext uri="{FF2B5EF4-FFF2-40B4-BE49-F238E27FC236}">
              <a16:creationId xmlns:a16="http://schemas.microsoft.com/office/drawing/2014/main" id="{00000000-0008-0000-0600-0000743E0200}"/>
            </a:ext>
          </a:extLst>
        </xdr:cNvPr>
        <xdr:cNvSpPr txBox="1">
          <a:spLocks noChangeArrowheads="1"/>
        </xdr:cNvSpPr>
      </xdr:nvSpPr>
      <xdr:spPr bwMode="auto">
        <a:xfrm>
          <a:off x="10496550" y="5810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1</xdr:row>
      <xdr:rowOff>38100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FD05EBAF-898E-4AED-BB9C-D070460A0CCD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1</xdr:row>
      <xdr:rowOff>38100</xdr:rowOff>
    </xdr:to>
    <xdr:sp macro="" textlink="">
      <xdr:nvSpPr>
        <xdr:cNvPr id="31" name="Text Box 7">
          <a:extLst>
            <a:ext uri="{FF2B5EF4-FFF2-40B4-BE49-F238E27FC236}">
              <a16:creationId xmlns:a16="http://schemas.microsoft.com/office/drawing/2014/main" id="{1070292D-99B2-4DD8-8DF7-FAD1D70806D1}"/>
            </a:ext>
          </a:extLst>
        </xdr:cNvPr>
        <xdr:cNvSpPr txBox="1">
          <a:spLocks noChangeArrowheads="1"/>
        </xdr:cNvSpPr>
      </xdr:nvSpPr>
      <xdr:spPr bwMode="auto">
        <a:xfrm>
          <a:off x="4457700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1</xdr:row>
      <xdr:rowOff>38100</xdr:rowOff>
    </xdr:to>
    <xdr:sp macro="" textlink="">
      <xdr:nvSpPr>
        <xdr:cNvPr id="32" name="Text Box 16">
          <a:extLst>
            <a:ext uri="{FF2B5EF4-FFF2-40B4-BE49-F238E27FC236}">
              <a16:creationId xmlns:a16="http://schemas.microsoft.com/office/drawing/2014/main" id="{D4934A3E-73AB-43B4-A83E-3777057381DD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1</xdr:row>
      <xdr:rowOff>38100</xdr:rowOff>
    </xdr:to>
    <xdr:sp macro="" textlink="">
      <xdr:nvSpPr>
        <xdr:cNvPr id="33" name="Text Box 17">
          <a:extLst>
            <a:ext uri="{FF2B5EF4-FFF2-40B4-BE49-F238E27FC236}">
              <a16:creationId xmlns:a16="http://schemas.microsoft.com/office/drawing/2014/main" id="{CC182183-83B0-4C01-9D76-3A865018FE29}"/>
            </a:ext>
          </a:extLst>
        </xdr:cNvPr>
        <xdr:cNvSpPr txBox="1">
          <a:spLocks noChangeArrowheads="1"/>
        </xdr:cNvSpPr>
      </xdr:nvSpPr>
      <xdr:spPr bwMode="auto">
        <a:xfrm>
          <a:off x="4457700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1</xdr:row>
      <xdr:rowOff>38100</xdr:rowOff>
    </xdr:to>
    <xdr:sp macro="" textlink="">
      <xdr:nvSpPr>
        <xdr:cNvPr id="34" name="Text Box 18">
          <a:extLst>
            <a:ext uri="{FF2B5EF4-FFF2-40B4-BE49-F238E27FC236}">
              <a16:creationId xmlns:a16="http://schemas.microsoft.com/office/drawing/2014/main" id="{75597E92-B64E-4547-8702-5DB5900B0E4B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1</xdr:row>
      <xdr:rowOff>38100</xdr:rowOff>
    </xdr:to>
    <xdr:sp macro="" textlink="">
      <xdr:nvSpPr>
        <xdr:cNvPr id="35" name="Text Box 19">
          <a:extLst>
            <a:ext uri="{FF2B5EF4-FFF2-40B4-BE49-F238E27FC236}">
              <a16:creationId xmlns:a16="http://schemas.microsoft.com/office/drawing/2014/main" id="{127BD53B-4C42-4256-BE39-D029ABCCDA3F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1</xdr:row>
      <xdr:rowOff>38100</xdr:rowOff>
    </xdr:to>
    <xdr:sp macro="" textlink="">
      <xdr:nvSpPr>
        <xdr:cNvPr id="36" name="Text Box 25">
          <a:extLst>
            <a:ext uri="{FF2B5EF4-FFF2-40B4-BE49-F238E27FC236}">
              <a16:creationId xmlns:a16="http://schemas.microsoft.com/office/drawing/2014/main" id="{1B7CB279-DCE2-46E2-ADC4-63B2C6FA1ED7}"/>
            </a:ext>
          </a:extLst>
        </xdr:cNvPr>
        <xdr:cNvSpPr txBox="1">
          <a:spLocks noChangeArrowheads="1"/>
        </xdr:cNvSpPr>
      </xdr:nvSpPr>
      <xdr:spPr bwMode="auto">
        <a:xfrm>
          <a:off x="4457700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1</xdr:row>
      <xdr:rowOff>38100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1A482FFE-D836-4F9D-872B-FC9E13A80B98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1</xdr:row>
      <xdr:rowOff>38100</xdr:rowOff>
    </xdr:to>
    <xdr:sp macro="" textlink="">
      <xdr:nvSpPr>
        <xdr:cNvPr id="38" name="Text Box 35">
          <a:extLst>
            <a:ext uri="{FF2B5EF4-FFF2-40B4-BE49-F238E27FC236}">
              <a16:creationId xmlns:a16="http://schemas.microsoft.com/office/drawing/2014/main" id="{1086995F-3861-48C4-9BD1-52CA5CB72CFD}"/>
            </a:ext>
          </a:extLst>
        </xdr:cNvPr>
        <xdr:cNvSpPr txBox="1">
          <a:spLocks noChangeArrowheads="1"/>
        </xdr:cNvSpPr>
      </xdr:nvSpPr>
      <xdr:spPr bwMode="auto">
        <a:xfrm>
          <a:off x="4457700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1</xdr:row>
      <xdr:rowOff>38100</xdr:rowOff>
    </xdr:to>
    <xdr:sp macro="" textlink="">
      <xdr:nvSpPr>
        <xdr:cNvPr id="39" name="Text Box 36">
          <a:extLst>
            <a:ext uri="{FF2B5EF4-FFF2-40B4-BE49-F238E27FC236}">
              <a16:creationId xmlns:a16="http://schemas.microsoft.com/office/drawing/2014/main" id="{E4F59895-BD25-45CD-9A11-3306ABCA4F25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190500</xdr:rowOff>
    </xdr:to>
    <xdr:sp macro="" textlink="">
      <xdr:nvSpPr>
        <xdr:cNvPr id="40" name="Text Box 37">
          <a:extLst>
            <a:ext uri="{FF2B5EF4-FFF2-40B4-BE49-F238E27FC236}">
              <a16:creationId xmlns:a16="http://schemas.microsoft.com/office/drawing/2014/main" id="{3C553A38-4368-4028-BC5C-F6723A667BED}"/>
            </a:ext>
          </a:extLst>
        </xdr:cNvPr>
        <xdr:cNvSpPr txBox="1">
          <a:spLocks noChangeArrowheads="1"/>
        </xdr:cNvSpPr>
      </xdr:nvSpPr>
      <xdr:spPr bwMode="auto">
        <a:xfrm>
          <a:off x="2657475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190500</xdr:rowOff>
    </xdr:to>
    <xdr:sp macro="" textlink="">
      <xdr:nvSpPr>
        <xdr:cNvPr id="41" name="Text Box 38">
          <a:extLst>
            <a:ext uri="{FF2B5EF4-FFF2-40B4-BE49-F238E27FC236}">
              <a16:creationId xmlns:a16="http://schemas.microsoft.com/office/drawing/2014/main" id="{2EC5F4DF-6989-450B-A5D8-7EED1D363C09}"/>
            </a:ext>
          </a:extLst>
        </xdr:cNvPr>
        <xdr:cNvSpPr txBox="1">
          <a:spLocks noChangeArrowheads="1"/>
        </xdr:cNvSpPr>
      </xdr:nvSpPr>
      <xdr:spPr bwMode="auto">
        <a:xfrm>
          <a:off x="1371600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190500</xdr:rowOff>
    </xdr:to>
    <xdr:sp macro="" textlink="">
      <xdr:nvSpPr>
        <xdr:cNvPr id="42" name="Text Box 39">
          <a:extLst>
            <a:ext uri="{FF2B5EF4-FFF2-40B4-BE49-F238E27FC236}">
              <a16:creationId xmlns:a16="http://schemas.microsoft.com/office/drawing/2014/main" id="{3F470822-B4B8-4E90-95FC-B4B3ECF7042F}"/>
            </a:ext>
          </a:extLst>
        </xdr:cNvPr>
        <xdr:cNvSpPr txBox="1">
          <a:spLocks noChangeArrowheads="1"/>
        </xdr:cNvSpPr>
      </xdr:nvSpPr>
      <xdr:spPr bwMode="auto">
        <a:xfrm>
          <a:off x="2657475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190500</xdr:rowOff>
    </xdr:to>
    <xdr:sp macro="" textlink="">
      <xdr:nvSpPr>
        <xdr:cNvPr id="43" name="Text Box 40">
          <a:extLst>
            <a:ext uri="{FF2B5EF4-FFF2-40B4-BE49-F238E27FC236}">
              <a16:creationId xmlns:a16="http://schemas.microsoft.com/office/drawing/2014/main" id="{BA8E6F5C-B3B9-4BA4-8518-76086F6AE433}"/>
            </a:ext>
          </a:extLst>
        </xdr:cNvPr>
        <xdr:cNvSpPr txBox="1">
          <a:spLocks noChangeArrowheads="1"/>
        </xdr:cNvSpPr>
      </xdr:nvSpPr>
      <xdr:spPr bwMode="auto">
        <a:xfrm>
          <a:off x="1371600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76200</xdr:colOff>
      <xdr:row>1</xdr:row>
      <xdr:rowOff>38100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AA44FE46-09DA-42BA-BB61-916BA3BC83AD}"/>
            </a:ext>
          </a:extLst>
        </xdr:cNvPr>
        <xdr:cNvSpPr txBox="1">
          <a:spLocks noChangeArrowheads="1"/>
        </xdr:cNvSpPr>
      </xdr:nvSpPr>
      <xdr:spPr bwMode="auto">
        <a:xfrm>
          <a:off x="135159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76200</xdr:colOff>
      <xdr:row>1</xdr:row>
      <xdr:rowOff>38100</xdr:rowOff>
    </xdr:to>
    <xdr:sp macro="" textlink="">
      <xdr:nvSpPr>
        <xdr:cNvPr id="45" name="Text Box 7">
          <a:extLst>
            <a:ext uri="{FF2B5EF4-FFF2-40B4-BE49-F238E27FC236}">
              <a16:creationId xmlns:a16="http://schemas.microsoft.com/office/drawing/2014/main" id="{C30F7FE1-2C41-4AFB-93CF-40DD15359919}"/>
            </a:ext>
          </a:extLst>
        </xdr:cNvPr>
        <xdr:cNvSpPr txBox="1">
          <a:spLocks noChangeArrowheads="1"/>
        </xdr:cNvSpPr>
      </xdr:nvSpPr>
      <xdr:spPr bwMode="auto">
        <a:xfrm>
          <a:off x="135159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76200</xdr:colOff>
      <xdr:row>1</xdr:row>
      <xdr:rowOff>38100</xdr:rowOff>
    </xdr:to>
    <xdr:sp macro="" textlink="">
      <xdr:nvSpPr>
        <xdr:cNvPr id="46" name="Text Box 16">
          <a:extLst>
            <a:ext uri="{FF2B5EF4-FFF2-40B4-BE49-F238E27FC236}">
              <a16:creationId xmlns:a16="http://schemas.microsoft.com/office/drawing/2014/main" id="{8B485295-2557-4652-9AB2-1B8D49BFBDA8}"/>
            </a:ext>
          </a:extLst>
        </xdr:cNvPr>
        <xdr:cNvSpPr txBox="1">
          <a:spLocks noChangeArrowheads="1"/>
        </xdr:cNvSpPr>
      </xdr:nvSpPr>
      <xdr:spPr bwMode="auto">
        <a:xfrm>
          <a:off x="135159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76200</xdr:colOff>
      <xdr:row>1</xdr:row>
      <xdr:rowOff>38100</xdr:rowOff>
    </xdr:to>
    <xdr:sp macro="" textlink="">
      <xdr:nvSpPr>
        <xdr:cNvPr id="47" name="Text Box 17">
          <a:extLst>
            <a:ext uri="{FF2B5EF4-FFF2-40B4-BE49-F238E27FC236}">
              <a16:creationId xmlns:a16="http://schemas.microsoft.com/office/drawing/2014/main" id="{AD46B09A-7F01-417B-BE9F-CD110D1E25EA}"/>
            </a:ext>
          </a:extLst>
        </xdr:cNvPr>
        <xdr:cNvSpPr txBox="1">
          <a:spLocks noChangeArrowheads="1"/>
        </xdr:cNvSpPr>
      </xdr:nvSpPr>
      <xdr:spPr bwMode="auto">
        <a:xfrm>
          <a:off x="135159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76200</xdr:colOff>
      <xdr:row>1</xdr:row>
      <xdr:rowOff>38100</xdr:rowOff>
    </xdr:to>
    <xdr:sp macro="" textlink="">
      <xdr:nvSpPr>
        <xdr:cNvPr id="48" name="Text Box 18">
          <a:extLst>
            <a:ext uri="{FF2B5EF4-FFF2-40B4-BE49-F238E27FC236}">
              <a16:creationId xmlns:a16="http://schemas.microsoft.com/office/drawing/2014/main" id="{1E4A060E-E955-4522-B24C-BCEDFC81390E}"/>
            </a:ext>
          </a:extLst>
        </xdr:cNvPr>
        <xdr:cNvSpPr txBox="1">
          <a:spLocks noChangeArrowheads="1"/>
        </xdr:cNvSpPr>
      </xdr:nvSpPr>
      <xdr:spPr bwMode="auto">
        <a:xfrm>
          <a:off x="135159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76200</xdr:colOff>
      <xdr:row>1</xdr:row>
      <xdr:rowOff>38100</xdr:rowOff>
    </xdr:to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A20754E2-228A-4C77-9B20-3FF88C2F3934}"/>
            </a:ext>
          </a:extLst>
        </xdr:cNvPr>
        <xdr:cNvSpPr txBox="1">
          <a:spLocks noChangeArrowheads="1"/>
        </xdr:cNvSpPr>
      </xdr:nvSpPr>
      <xdr:spPr bwMode="auto">
        <a:xfrm>
          <a:off x="135159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76200</xdr:colOff>
      <xdr:row>1</xdr:row>
      <xdr:rowOff>38100</xdr:rowOff>
    </xdr:to>
    <xdr:sp macro="" textlink="">
      <xdr:nvSpPr>
        <xdr:cNvPr id="50" name="Text Box 25">
          <a:extLst>
            <a:ext uri="{FF2B5EF4-FFF2-40B4-BE49-F238E27FC236}">
              <a16:creationId xmlns:a16="http://schemas.microsoft.com/office/drawing/2014/main" id="{670E49B2-184F-4A88-AB5C-4645725813E9}"/>
            </a:ext>
          </a:extLst>
        </xdr:cNvPr>
        <xdr:cNvSpPr txBox="1">
          <a:spLocks noChangeArrowheads="1"/>
        </xdr:cNvSpPr>
      </xdr:nvSpPr>
      <xdr:spPr bwMode="auto">
        <a:xfrm>
          <a:off x="135159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76200</xdr:colOff>
      <xdr:row>1</xdr:row>
      <xdr:rowOff>38100</xdr:rowOff>
    </xdr:to>
    <xdr:sp macro="" textlink="">
      <xdr:nvSpPr>
        <xdr:cNvPr id="51" name="Text Box 34">
          <a:extLst>
            <a:ext uri="{FF2B5EF4-FFF2-40B4-BE49-F238E27FC236}">
              <a16:creationId xmlns:a16="http://schemas.microsoft.com/office/drawing/2014/main" id="{13DC3D5E-8ECE-4C34-92E1-C31866D9A885}"/>
            </a:ext>
          </a:extLst>
        </xdr:cNvPr>
        <xdr:cNvSpPr txBox="1">
          <a:spLocks noChangeArrowheads="1"/>
        </xdr:cNvSpPr>
      </xdr:nvSpPr>
      <xdr:spPr bwMode="auto">
        <a:xfrm>
          <a:off x="135159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76200</xdr:colOff>
      <xdr:row>1</xdr:row>
      <xdr:rowOff>38100</xdr:rowOff>
    </xdr:to>
    <xdr:sp macro="" textlink="">
      <xdr:nvSpPr>
        <xdr:cNvPr id="52" name="Text Box 35">
          <a:extLst>
            <a:ext uri="{FF2B5EF4-FFF2-40B4-BE49-F238E27FC236}">
              <a16:creationId xmlns:a16="http://schemas.microsoft.com/office/drawing/2014/main" id="{9A8EB7EE-DEB4-4CD9-BAF6-46CE1DC40CFB}"/>
            </a:ext>
          </a:extLst>
        </xdr:cNvPr>
        <xdr:cNvSpPr txBox="1">
          <a:spLocks noChangeArrowheads="1"/>
        </xdr:cNvSpPr>
      </xdr:nvSpPr>
      <xdr:spPr bwMode="auto">
        <a:xfrm>
          <a:off x="135159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76200</xdr:colOff>
      <xdr:row>1</xdr:row>
      <xdr:rowOff>38100</xdr:rowOff>
    </xdr:to>
    <xdr:sp macro="" textlink="">
      <xdr:nvSpPr>
        <xdr:cNvPr id="53" name="Text Box 36">
          <a:extLst>
            <a:ext uri="{FF2B5EF4-FFF2-40B4-BE49-F238E27FC236}">
              <a16:creationId xmlns:a16="http://schemas.microsoft.com/office/drawing/2014/main" id="{2FFE87EE-A8FF-4B4A-AA0F-C41319A917C0}"/>
            </a:ext>
          </a:extLst>
        </xdr:cNvPr>
        <xdr:cNvSpPr txBox="1">
          <a:spLocks noChangeArrowheads="1"/>
        </xdr:cNvSpPr>
      </xdr:nvSpPr>
      <xdr:spPr bwMode="auto">
        <a:xfrm>
          <a:off x="135159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76200</xdr:colOff>
      <xdr:row>3</xdr:row>
      <xdr:rowOff>190500</xdr:rowOff>
    </xdr:to>
    <xdr:sp macro="" textlink="">
      <xdr:nvSpPr>
        <xdr:cNvPr id="54" name="Text Box 37">
          <a:extLst>
            <a:ext uri="{FF2B5EF4-FFF2-40B4-BE49-F238E27FC236}">
              <a16:creationId xmlns:a16="http://schemas.microsoft.com/office/drawing/2014/main" id="{52CCC3D7-0924-4EE9-A17B-D51A91EF2E7D}"/>
            </a:ext>
          </a:extLst>
        </xdr:cNvPr>
        <xdr:cNvSpPr txBox="1">
          <a:spLocks noChangeArrowheads="1"/>
        </xdr:cNvSpPr>
      </xdr:nvSpPr>
      <xdr:spPr bwMode="auto">
        <a:xfrm>
          <a:off x="13515975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76200</xdr:colOff>
      <xdr:row>3</xdr:row>
      <xdr:rowOff>190500</xdr:rowOff>
    </xdr:to>
    <xdr:sp macro="" textlink="">
      <xdr:nvSpPr>
        <xdr:cNvPr id="55" name="Text Box 38">
          <a:extLst>
            <a:ext uri="{FF2B5EF4-FFF2-40B4-BE49-F238E27FC236}">
              <a16:creationId xmlns:a16="http://schemas.microsoft.com/office/drawing/2014/main" id="{D2376061-9427-4E62-8EBF-1B3CA60777B6}"/>
            </a:ext>
          </a:extLst>
        </xdr:cNvPr>
        <xdr:cNvSpPr txBox="1">
          <a:spLocks noChangeArrowheads="1"/>
        </xdr:cNvSpPr>
      </xdr:nvSpPr>
      <xdr:spPr bwMode="auto">
        <a:xfrm>
          <a:off x="13515975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76200</xdr:colOff>
      <xdr:row>3</xdr:row>
      <xdr:rowOff>190500</xdr:rowOff>
    </xdr:to>
    <xdr:sp macro="" textlink="">
      <xdr:nvSpPr>
        <xdr:cNvPr id="56" name="Text Box 39">
          <a:extLst>
            <a:ext uri="{FF2B5EF4-FFF2-40B4-BE49-F238E27FC236}">
              <a16:creationId xmlns:a16="http://schemas.microsoft.com/office/drawing/2014/main" id="{F0804497-9A0A-4590-8EAD-4C41E4905EEF}"/>
            </a:ext>
          </a:extLst>
        </xdr:cNvPr>
        <xdr:cNvSpPr txBox="1">
          <a:spLocks noChangeArrowheads="1"/>
        </xdr:cNvSpPr>
      </xdr:nvSpPr>
      <xdr:spPr bwMode="auto">
        <a:xfrm>
          <a:off x="13515975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76200</xdr:colOff>
      <xdr:row>3</xdr:row>
      <xdr:rowOff>190500</xdr:rowOff>
    </xdr:to>
    <xdr:sp macro="" textlink="">
      <xdr:nvSpPr>
        <xdr:cNvPr id="57" name="Text Box 40">
          <a:extLst>
            <a:ext uri="{FF2B5EF4-FFF2-40B4-BE49-F238E27FC236}">
              <a16:creationId xmlns:a16="http://schemas.microsoft.com/office/drawing/2014/main" id="{43A64CD8-9645-4AD6-8BF2-11EED73D9510}"/>
            </a:ext>
          </a:extLst>
        </xdr:cNvPr>
        <xdr:cNvSpPr txBox="1">
          <a:spLocks noChangeArrowheads="1"/>
        </xdr:cNvSpPr>
      </xdr:nvSpPr>
      <xdr:spPr bwMode="auto">
        <a:xfrm>
          <a:off x="13515975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190500</xdr:rowOff>
    </xdr:to>
    <xdr:sp macro="" textlink="">
      <xdr:nvSpPr>
        <xdr:cNvPr id="58" name="Text Box 37">
          <a:extLst>
            <a:ext uri="{FF2B5EF4-FFF2-40B4-BE49-F238E27FC236}">
              <a16:creationId xmlns:a16="http://schemas.microsoft.com/office/drawing/2014/main" id="{49DECA61-D922-40AF-B9D4-EEF27A798D75}"/>
            </a:ext>
          </a:extLst>
        </xdr:cNvPr>
        <xdr:cNvSpPr txBox="1">
          <a:spLocks noChangeArrowheads="1"/>
        </xdr:cNvSpPr>
      </xdr:nvSpPr>
      <xdr:spPr bwMode="auto">
        <a:xfrm>
          <a:off x="2657475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190500</xdr:rowOff>
    </xdr:to>
    <xdr:sp macro="" textlink="">
      <xdr:nvSpPr>
        <xdr:cNvPr id="59" name="Text Box 38">
          <a:extLst>
            <a:ext uri="{FF2B5EF4-FFF2-40B4-BE49-F238E27FC236}">
              <a16:creationId xmlns:a16="http://schemas.microsoft.com/office/drawing/2014/main" id="{7E58166B-F6CC-4A23-B3ED-19C5E46C942A}"/>
            </a:ext>
          </a:extLst>
        </xdr:cNvPr>
        <xdr:cNvSpPr txBox="1">
          <a:spLocks noChangeArrowheads="1"/>
        </xdr:cNvSpPr>
      </xdr:nvSpPr>
      <xdr:spPr bwMode="auto">
        <a:xfrm>
          <a:off x="1371600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190500</xdr:rowOff>
    </xdr:to>
    <xdr:sp macro="" textlink="">
      <xdr:nvSpPr>
        <xdr:cNvPr id="60" name="Text Box 39">
          <a:extLst>
            <a:ext uri="{FF2B5EF4-FFF2-40B4-BE49-F238E27FC236}">
              <a16:creationId xmlns:a16="http://schemas.microsoft.com/office/drawing/2014/main" id="{2C44DD85-BA07-49E5-B145-A96F3D60D0BE}"/>
            </a:ext>
          </a:extLst>
        </xdr:cNvPr>
        <xdr:cNvSpPr txBox="1">
          <a:spLocks noChangeArrowheads="1"/>
        </xdr:cNvSpPr>
      </xdr:nvSpPr>
      <xdr:spPr bwMode="auto">
        <a:xfrm>
          <a:off x="2657475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190500</xdr:rowOff>
    </xdr:to>
    <xdr:sp macro="" textlink="">
      <xdr:nvSpPr>
        <xdr:cNvPr id="61" name="Text Box 40">
          <a:extLst>
            <a:ext uri="{FF2B5EF4-FFF2-40B4-BE49-F238E27FC236}">
              <a16:creationId xmlns:a16="http://schemas.microsoft.com/office/drawing/2014/main" id="{23D4E4D6-FE3B-42E2-9628-31FBB24D5D81}"/>
            </a:ext>
          </a:extLst>
        </xdr:cNvPr>
        <xdr:cNvSpPr txBox="1">
          <a:spLocks noChangeArrowheads="1"/>
        </xdr:cNvSpPr>
      </xdr:nvSpPr>
      <xdr:spPr bwMode="auto">
        <a:xfrm>
          <a:off x="1371600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1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4562475" y="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1</xdr:row>
      <xdr:rowOff>19050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4038600" y="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1</xdr:row>
      <xdr:rowOff>19050</xdr:rowOff>
    </xdr:to>
    <xdr:sp macro="" textlink="">
      <xdr:nvSpPr>
        <xdr:cNvPr id="4" name="Text Box 16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4562475" y="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1</xdr:row>
      <xdr:rowOff>19050</xdr:rowOff>
    </xdr:to>
    <xdr:sp macro="" textlink="">
      <xdr:nvSpPr>
        <xdr:cNvPr id="5" name="Text Box 17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4038600" y="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1</xdr:row>
      <xdr:rowOff>19050</xdr:rowOff>
    </xdr:to>
    <xdr:sp macro="" textlink="">
      <xdr:nvSpPr>
        <xdr:cNvPr id="6" name="Text Box 18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4562475" y="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1</xdr:row>
      <xdr:rowOff>19050</xdr:rowOff>
    </xdr:to>
    <xdr:sp macro="" textlink="">
      <xdr:nvSpPr>
        <xdr:cNvPr id="7" name="Text Box 19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4562475" y="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1</xdr:row>
      <xdr:rowOff>19050</xdr:rowOff>
    </xdr:to>
    <xdr:sp macro="" textlink="">
      <xdr:nvSpPr>
        <xdr:cNvPr id="8" name="Text Box 25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4038600" y="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1</xdr:row>
      <xdr:rowOff>19050</xdr:rowOff>
    </xdr:to>
    <xdr:sp macro="" textlink="">
      <xdr:nvSpPr>
        <xdr:cNvPr id="9" name="Text Box 34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4562475" y="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1</xdr:row>
      <xdr:rowOff>19050</xdr:rowOff>
    </xdr:to>
    <xdr:sp macro="" textlink="">
      <xdr:nvSpPr>
        <xdr:cNvPr id="10" name="Text Box 35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4038600" y="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1</xdr:row>
      <xdr:rowOff>19050</xdr:rowOff>
    </xdr:to>
    <xdr:sp macro="" textlink="">
      <xdr:nvSpPr>
        <xdr:cNvPr id="11" name="Text Box 36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4562475" y="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1</xdr:row>
      <xdr:rowOff>57150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1856BFFE-9A77-4851-87FF-6427F412D4E4}"/>
            </a:ext>
          </a:extLst>
        </xdr:cNvPr>
        <xdr:cNvSpPr txBox="1">
          <a:spLocks noChangeArrowheads="1"/>
        </xdr:cNvSpPr>
      </xdr:nvSpPr>
      <xdr:spPr bwMode="auto">
        <a:xfrm>
          <a:off x="45624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1</xdr:row>
      <xdr:rowOff>57150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8C1A8661-0BCA-4046-AE5C-FE38CCA83294}"/>
            </a:ext>
          </a:extLst>
        </xdr:cNvPr>
        <xdr:cNvSpPr txBox="1">
          <a:spLocks noChangeArrowheads="1"/>
        </xdr:cNvSpPr>
      </xdr:nvSpPr>
      <xdr:spPr bwMode="auto">
        <a:xfrm>
          <a:off x="4038600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1</xdr:row>
      <xdr:rowOff>57150</xdr:rowOff>
    </xdr:to>
    <xdr:sp macro="" textlink="">
      <xdr:nvSpPr>
        <xdr:cNvPr id="14" name="Text Box 16">
          <a:extLst>
            <a:ext uri="{FF2B5EF4-FFF2-40B4-BE49-F238E27FC236}">
              <a16:creationId xmlns:a16="http://schemas.microsoft.com/office/drawing/2014/main" id="{875266DC-DF0F-4A84-9A39-F1BDBAF223B9}"/>
            </a:ext>
          </a:extLst>
        </xdr:cNvPr>
        <xdr:cNvSpPr txBox="1">
          <a:spLocks noChangeArrowheads="1"/>
        </xdr:cNvSpPr>
      </xdr:nvSpPr>
      <xdr:spPr bwMode="auto">
        <a:xfrm>
          <a:off x="45624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1</xdr:row>
      <xdr:rowOff>57150</xdr:rowOff>
    </xdr:to>
    <xdr:sp macro="" textlink="">
      <xdr:nvSpPr>
        <xdr:cNvPr id="15" name="Text Box 17">
          <a:extLst>
            <a:ext uri="{FF2B5EF4-FFF2-40B4-BE49-F238E27FC236}">
              <a16:creationId xmlns:a16="http://schemas.microsoft.com/office/drawing/2014/main" id="{D18BECBD-8521-40C0-8396-56CEB919D070}"/>
            </a:ext>
          </a:extLst>
        </xdr:cNvPr>
        <xdr:cNvSpPr txBox="1">
          <a:spLocks noChangeArrowheads="1"/>
        </xdr:cNvSpPr>
      </xdr:nvSpPr>
      <xdr:spPr bwMode="auto">
        <a:xfrm>
          <a:off x="4038600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1</xdr:row>
      <xdr:rowOff>57150</xdr:rowOff>
    </xdr:to>
    <xdr:sp macro="" textlink="">
      <xdr:nvSpPr>
        <xdr:cNvPr id="16" name="Text Box 18">
          <a:extLst>
            <a:ext uri="{FF2B5EF4-FFF2-40B4-BE49-F238E27FC236}">
              <a16:creationId xmlns:a16="http://schemas.microsoft.com/office/drawing/2014/main" id="{CE1EDBAE-F816-4AFF-A1F5-03DFE9148626}"/>
            </a:ext>
          </a:extLst>
        </xdr:cNvPr>
        <xdr:cNvSpPr txBox="1">
          <a:spLocks noChangeArrowheads="1"/>
        </xdr:cNvSpPr>
      </xdr:nvSpPr>
      <xdr:spPr bwMode="auto">
        <a:xfrm>
          <a:off x="45624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1</xdr:row>
      <xdr:rowOff>57150</xdr:rowOff>
    </xdr:to>
    <xdr:sp macro="" textlink="">
      <xdr:nvSpPr>
        <xdr:cNvPr id="17" name="Text Box 19">
          <a:extLst>
            <a:ext uri="{FF2B5EF4-FFF2-40B4-BE49-F238E27FC236}">
              <a16:creationId xmlns:a16="http://schemas.microsoft.com/office/drawing/2014/main" id="{CDDD620D-D34A-46BD-8058-CA89B52F6321}"/>
            </a:ext>
          </a:extLst>
        </xdr:cNvPr>
        <xdr:cNvSpPr txBox="1">
          <a:spLocks noChangeArrowheads="1"/>
        </xdr:cNvSpPr>
      </xdr:nvSpPr>
      <xdr:spPr bwMode="auto">
        <a:xfrm>
          <a:off x="45624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1</xdr:row>
      <xdr:rowOff>57150</xdr:rowOff>
    </xdr:to>
    <xdr:sp macro="" textlink="">
      <xdr:nvSpPr>
        <xdr:cNvPr id="18" name="Text Box 25">
          <a:extLst>
            <a:ext uri="{FF2B5EF4-FFF2-40B4-BE49-F238E27FC236}">
              <a16:creationId xmlns:a16="http://schemas.microsoft.com/office/drawing/2014/main" id="{EB327AB2-D8B6-4E95-B58E-AFD2E7BB99FF}"/>
            </a:ext>
          </a:extLst>
        </xdr:cNvPr>
        <xdr:cNvSpPr txBox="1">
          <a:spLocks noChangeArrowheads="1"/>
        </xdr:cNvSpPr>
      </xdr:nvSpPr>
      <xdr:spPr bwMode="auto">
        <a:xfrm>
          <a:off x="4038600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1</xdr:row>
      <xdr:rowOff>57150</xdr:rowOff>
    </xdr:to>
    <xdr:sp macro="" textlink="">
      <xdr:nvSpPr>
        <xdr:cNvPr id="19" name="Text Box 34">
          <a:extLst>
            <a:ext uri="{FF2B5EF4-FFF2-40B4-BE49-F238E27FC236}">
              <a16:creationId xmlns:a16="http://schemas.microsoft.com/office/drawing/2014/main" id="{3B3949DF-DC72-4CFB-8838-58802ED4AA42}"/>
            </a:ext>
          </a:extLst>
        </xdr:cNvPr>
        <xdr:cNvSpPr txBox="1">
          <a:spLocks noChangeArrowheads="1"/>
        </xdr:cNvSpPr>
      </xdr:nvSpPr>
      <xdr:spPr bwMode="auto">
        <a:xfrm>
          <a:off x="45624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1</xdr:row>
      <xdr:rowOff>57150</xdr:rowOff>
    </xdr:to>
    <xdr:sp macro="" textlink="">
      <xdr:nvSpPr>
        <xdr:cNvPr id="20" name="Text Box 35">
          <a:extLst>
            <a:ext uri="{FF2B5EF4-FFF2-40B4-BE49-F238E27FC236}">
              <a16:creationId xmlns:a16="http://schemas.microsoft.com/office/drawing/2014/main" id="{EFB5D0AF-A143-46CB-900A-41252584BFB4}"/>
            </a:ext>
          </a:extLst>
        </xdr:cNvPr>
        <xdr:cNvSpPr txBox="1">
          <a:spLocks noChangeArrowheads="1"/>
        </xdr:cNvSpPr>
      </xdr:nvSpPr>
      <xdr:spPr bwMode="auto">
        <a:xfrm>
          <a:off x="4038600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1</xdr:row>
      <xdr:rowOff>57150</xdr:rowOff>
    </xdr:to>
    <xdr:sp macro="" textlink="">
      <xdr:nvSpPr>
        <xdr:cNvPr id="21" name="Text Box 36">
          <a:extLst>
            <a:ext uri="{FF2B5EF4-FFF2-40B4-BE49-F238E27FC236}">
              <a16:creationId xmlns:a16="http://schemas.microsoft.com/office/drawing/2014/main" id="{B47DA595-42D5-442A-B1BD-B08D6AA2FC3E}"/>
            </a:ext>
          </a:extLst>
        </xdr:cNvPr>
        <xdr:cNvSpPr txBox="1">
          <a:spLocks noChangeArrowheads="1"/>
        </xdr:cNvSpPr>
      </xdr:nvSpPr>
      <xdr:spPr bwMode="auto">
        <a:xfrm>
          <a:off x="4562475" y="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 macro="" textlink="">
      <xdr:nvSpPr>
        <xdr:cNvPr id="144186" name="Text Box 10">
          <a:extLst>
            <a:ext uri="{FF2B5EF4-FFF2-40B4-BE49-F238E27FC236}">
              <a16:creationId xmlns:a16="http://schemas.microsoft.com/office/drawing/2014/main" id="{00000000-0008-0000-0800-00003A330200}"/>
            </a:ext>
          </a:extLst>
        </xdr:cNvPr>
        <xdr:cNvSpPr txBox="1">
          <a:spLocks noChangeArrowheads="1"/>
        </xdr:cNvSpPr>
      </xdr:nvSpPr>
      <xdr:spPr bwMode="auto">
        <a:xfrm>
          <a:off x="866775" y="381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 macro="" textlink="">
      <xdr:nvSpPr>
        <xdr:cNvPr id="144187" name="Text Box 11">
          <a:extLst>
            <a:ext uri="{FF2B5EF4-FFF2-40B4-BE49-F238E27FC236}">
              <a16:creationId xmlns:a16="http://schemas.microsoft.com/office/drawing/2014/main" id="{00000000-0008-0000-0800-00003B330200}"/>
            </a:ext>
          </a:extLst>
        </xdr:cNvPr>
        <xdr:cNvSpPr txBox="1">
          <a:spLocks noChangeArrowheads="1"/>
        </xdr:cNvSpPr>
      </xdr:nvSpPr>
      <xdr:spPr bwMode="auto">
        <a:xfrm>
          <a:off x="866775" y="381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 macro="" textlink="">
      <xdr:nvSpPr>
        <xdr:cNvPr id="144188" name="Text Box 12">
          <a:extLst>
            <a:ext uri="{FF2B5EF4-FFF2-40B4-BE49-F238E27FC236}">
              <a16:creationId xmlns:a16="http://schemas.microsoft.com/office/drawing/2014/main" id="{00000000-0008-0000-0800-00003C330200}"/>
            </a:ext>
          </a:extLst>
        </xdr:cNvPr>
        <xdr:cNvSpPr txBox="1">
          <a:spLocks noChangeArrowheads="1"/>
        </xdr:cNvSpPr>
      </xdr:nvSpPr>
      <xdr:spPr bwMode="auto">
        <a:xfrm>
          <a:off x="866775" y="381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 macro="" textlink="">
      <xdr:nvSpPr>
        <xdr:cNvPr id="144189" name="Text Box 13">
          <a:extLst>
            <a:ext uri="{FF2B5EF4-FFF2-40B4-BE49-F238E27FC236}">
              <a16:creationId xmlns:a16="http://schemas.microsoft.com/office/drawing/2014/main" id="{00000000-0008-0000-0800-00003D330200}"/>
            </a:ext>
          </a:extLst>
        </xdr:cNvPr>
        <xdr:cNvSpPr txBox="1">
          <a:spLocks noChangeArrowheads="1"/>
        </xdr:cNvSpPr>
      </xdr:nvSpPr>
      <xdr:spPr bwMode="auto">
        <a:xfrm>
          <a:off x="866775" y="381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19050</xdr:rowOff>
    </xdr:to>
    <xdr:sp macro="" textlink="">
      <xdr:nvSpPr>
        <xdr:cNvPr id="144190" name="Text Box 14">
          <a:extLst>
            <a:ext uri="{FF2B5EF4-FFF2-40B4-BE49-F238E27FC236}">
              <a16:creationId xmlns:a16="http://schemas.microsoft.com/office/drawing/2014/main" id="{00000000-0008-0000-0800-00003E330200}"/>
            </a:ext>
          </a:extLst>
        </xdr:cNvPr>
        <xdr:cNvSpPr txBox="1">
          <a:spLocks noChangeArrowheads="1"/>
        </xdr:cNvSpPr>
      </xdr:nvSpPr>
      <xdr:spPr bwMode="auto">
        <a:xfrm>
          <a:off x="866775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19050</xdr:rowOff>
    </xdr:to>
    <xdr:sp macro="" textlink="">
      <xdr:nvSpPr>
        <xdr:cNvPr id="144191" name="Text Box 15">
          <a:extLst>
            <a:ext uri="{FF2B5EF4-FFF2-40B4-BE49-F238E27FC236}">
              <a16:creationId xmlns:a16="http://schemas.microsoft.com/office/drawing/2014/main" id="{00000000-0008-0000-0800-00003F330200}"/>
            </a:ext>
          </a:extLst>
        </xdr:cNvPr>
        <xdr:cNvSpPr txBox="1">
          <a:spLocks noChangeArrowheads="1"/>
        </xdr:cNvSpPr>
      </xdr:nvSpPr>
      <xdr:spPr bwMode="auto">
        <a:xfrm>
          <a:off x="866775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19050</xdr:rowOff>
    </xdr:to>
    <xdr:sp macro="" textlink="">
      <xdr:nvSpPr>
        <xdr:cNvPr id="144192" name="Text Box 16">
          <a:extLst>
            <a:ext uri="{FF2B5EF4-FFF2-40B4-BE49-F238E27FC236}">
              <a16:creationId xmlns:a16="http://schemas.microsoft.com/office/drawing/2014/main" id="{00000000-0008-0000-0800-000040330200}"/>
            </a:ext>
          </a:extLst>
        </xdr:cNvPr>
        <xdr:cNvSpPr txBox="1">
          <a:spLocks noChangeArrowheads="1"/>
        </xdr:cNvSpPr>
      </xdr:nvSpPr>
      <xdr:spPr bwMode="auto">
        <a:xfrm>
          <a:off x="866775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19050</xdr:rowOff>
    </xdr:to>
    <xdr:sp macro="" textlink="">
      <xdr:nvSpPr>
        <xdr:cNvPr id="144193" name="Text Box 17">
          <a:extLst>
            <a:ext uri="{FF2B5EF4-FFF2-40B4-BE49-F238E27FC236}">
              <a16:creationId xmlns:a16="http://schemas.microsoft.com/office/drawing/2014/main" id="{00000000-0008-0000-0800-000041330200}"/>
            </a:ext>
          </a:extLst>
        </xdr:cNvPr>
        <xdr:cNvSpPr txBox="1">
          <a:spLocks noChangeArrowheads="1"/>
        </xdr:cNvSpPr>
      </xdr:nvSpPr>
      <xdr:spPr bwMode="auto">
        <a:xfrm>
          <a:off x="866775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4</xdr:row>
      <xdr:rowOff>19050</xdr:rowOff>
    </xdr:to>
    <xdr:sp macro="" textlink="">
      <xdr:nvSpPr>
        <xdr:cNvPr id="144194" name="Text Box 18">
          <a:extLst>
            <a:ext uri="{FF2B5EF4-FFF2-40B4-BE49-F238E27FC236}">
              <a16:creationId xmlns:a16="http://schemas.microsoft.com/office/drawing/2014/main" id="{00000000-0008-0000-0800-000042330200}"/>
            </a:ext>
          </a:extLst>
        </xdr:cNvPr>
        <xdr:cNvSpPr txBox="1">
          <a:spLocks noChangeArrowheads="1"/>
        </xdr:cNvSpPr>
      </xdr:nvSpPr>
      <xdr:spPr bwMode="auto">
        <a:xfrm>
          <a:off x="249555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4</xdr:row>
      <xdr:rowOff>19050</xdr:rowOff>
    </xdr:to>
    <xdr:sp macro="" textlink="">
      <xdr:nvSpPr>
        <xdr:cNvPr id="144195" name="Text Box 19">
          <a:extLst>
            <a:ext uri="{FF2B5EF4-FFF2-40B4-BE49-F238E27FC236}">
              <a16:creationId xmlns:a16="http://schemas.microsoft.com/office/drawing/2014/main" id="{00000000-0008-0000-0800-000043330200}"/>
            </a:ext>
          </a:extLst>
        </xdr:cNvPr>
        <xdr:cNvSpPr txBox="1">
          <a:spLocks noChangeArrowheads="1"/>
        </xdr:cNvSpPr>
      </xdr:nvSpPr>
      <xdr:spPr bwMode="auto">
        <a:xfrm>
          <a:off x="249555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4</xdr:row>
      <xdr:rowOff>19050</xdr:rowOff>
    </xdr:to>
    <xdr:sp macro="" textlink="">
      <xdr:nvSpPr>
        <xdr:cNvPr id="144196" name="Text Box 20">
          <a:extLst>
            <a:ext uri="{FF2B5EF4-FFF2-40B4-BE49-F238E27FC236}">
              <a16:creationId xmlns:a16="http://schemas.microsoft.com/office/drawing/2014/main" id="{00000000-0008-0000-0800-000044330200}"/>
            </a:ext>
          </a:extLst>
        </xdr:cNvPr>
        <xdr:cNvSpPr txBox="1">
          <a:spLocks noChangeArrowheads="1"/>
        </xdr:cNvSpPr>
      </xdr:nvSpPr>
      <xdr:spPr bwMode="auto">
        <a:xfrm>
          <a:off x="249555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4</xdr:row>
      <xdr:rowOff>19050</xdr:rowOff>
    </xdr:to>
    <xdr:sp macro="" textlink="">
      <xdr:nvSpPr>
        <xdr:cNvPr id="144197" name="Text Box 21">
          <a:extLst>
            <a:ext uri="{FF2B5EF4-FFF2-40B4-BE49-F238E27FC236}">
              <a16:creationId xmlns:a16="http://schemas.microsoft.com/office/drawing/2014/main" id="{00000000-0008-0000-0800-000045330200}"/>
            </a:ext>
          </a:extLst>
        </xdr:cNvPr>
        <xdr:cNvSpPr txBox="1">
          <a:spLocks noChangeArrowheads="1"/>
        </xdr:cNvSpPr>
      </xdr:nvSpPr>
      <xdr:spPr bwMode="auto">
        <a:xfrm>
          <a:off x="249555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19050</xdr:rowOff>
    </xdr:to>
    <xdr:sp macro="" textlink="">
      <xdr:nvSpPr>
        <xdr:cNvPr id="144198" name="Text Box 22">
          <a:extLst>
            <a:ext uri="{FF2B5EF4-FFF2-40B4-BE49-F238E27FC236}">
              <a16:creationId xmlns:a16="http://schemas.microsoft.com/office/drawing/2014/main" id="{00000000-0008-0000-0800-000046330200}"/>
            </a:ext>
          </a:extLst>
        </xdr:cNvPr>
        <xdr:cNvSpPr txBox="1">
          <a:spLocks noChangeArrowheads="1"/>
        </xdr:cNvSpPr>
      </xdr:nvSpPr>
      <xdr:spPr bwMode="auto">
        <a:xfrm>
          <a:off x="866775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19050</xdr:rowOff>
    </xdr:to>
    <xdr:sp macro="" textlink="">
      <xdr:nvSpPr>
        <xdr:cNvPr id="144199" name="Text Box 23">
          <a:extLst>
            <a:ext uri="{FF2B5EF4-FFF2-40B4-BE49-F238E27FC236}">
              <a16:creationId xmlns:a16="http://schemas.microsoft.com/office/drawing/2014/main" id="{00000000-0008-0000-0800-000047330200}"/>
            </a:ext>
          </a:extLst>
        </xdr:cNvPr>
        <xdr:cNvSpPr txBox="1">
          <a:spLocks noChangeArrowheads="1"/>
        </xdr:cNvSpPr>
      </xdr:nvSpPr>
      <xdr:spPr bwMode="auto">
        <a:xfrm>
          <a:off x="866775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19050</xdr:rowOff>
    </xdr:to>
    <xdr:sp macro="" textlink="">
      <xdr:nvSpPr>
        <xdr:cNvPr id="144200" name="Text Box 24">
          <a:extLst>
            <a:ext uri="{FF2B5EF4-FFF2-40B4-BE49-F238E27FC236}">
              <a16:creationId xmlns:a16="http://schemas.microsoft.com/office/drawing/2014/main" id="{00000000-0008-0000-0800-000048330200}"/>
            </a:ext>
          </a:extLst>
        </xdr:cNvPr>
        <xdr:cNvSpPr txBox="1">
          <a:spLocks noChangeArrowheads="1"/>
        </xdr:cNvSpPr>
      </xdr:nvSpPr>
      <xdr:spPr bwMode="auto">
        <a:xfrm>
          <a:off x="866775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19050</xdr:rowOff>
    </xdr:to>
    <xdr:sp macro="" textlink="">
      <xdr:nvSpPr>
        <xdr:cNvPr id="144201" name="Text Box 25">
          <a:extLst>
            <a:ext uri="{FF2B5EF4-FFF2-40B4-BE49-F238E27FC236}">
              <a16:creationId xmlns:a16="http://schemas.microsoft.com/office/drawing/2014/main" id="{00000000-0008-0000-0800-000049330200}"/>
            </a:ext>
          </a:extLst>
        </xdr:cNvPr>
        <xdr:cNvSpPr txBox="1">
          <a:spLocks noChangeArrowheads="1"/>
        </xdr:cNvSpPr>
      </xdr:nvSpPr>
      <xdr:spPr bwMode="auto">
        <a:xfrm>
          <a:off x="866775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4</xdr:row>
      <xdr:rowOff>19050</xdr:rowOff>
    </xdr:to>
    <xdr:sp macro="" textlink="">
      <xdr:nvSpPr>
        <xdr:cNvPr id="144202" name="Text Box 26">
          <a:extLst>
            <a:ext uri="{FF2B5EF4-FFF2-40B4-BE49-F238E27FC236}">
              <a16:creationId xmlns:a16="http://schemas.microsoft.com/office/drawing/2014/main" id="{00000000-0008-0000-0800-00004A330200}"/>
            </a:ext>
          </a:extLst>
        </xdr:cNvPr>
        <xdr:cNvSpPr txBox="1">
          <a:spLocks noChangeArrowheads="1"/>
        </xdr:cNvSpPr>
      </xdr:nvSpPr>
      <xdr:spPr bwMode="auto">
        <a:xfrm>
          <a:off x="123825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19050</xdr:rowOff>
    </xdr:to>
    <xdr:sp macro="" textlink="">
      <xdr:nvSpPr>
        <xdr:cNvPr id="144203" name="Text Box 27">
          <a:extLst>
            <a:ext uri="{FF2B5EF4-FFF2-40B4-BE49-F238E27FC236}">
              <a16:creationId xmlns:a16="http://schemas.microsoft.com/office/drawing/2014/main" id="{00000000-0008-0000-0800-00004B330200}"/>
            </a:ext>
          </a:extLst>
        </xdr:cNvPr>
        <xdr:cNvSpPr txBox="1">
          <a:spLocks noChangeArrowheads="1"/>
        </xdr:cNvSpPr>
      </xdr:nvSpPr>
      <xdr:spPr bwMode="auto">
        <a:xfrm>
          <a:off x="866775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4</xdr:row>
      <xdr:rowOff>19050</xdr:rowOff>
    </xdr:to>
    <xdr:sp macro="" textlink="">
      <xdr:nvSpPr>
        <xdr:cNvPr id="144204" name="Text Box 28">
          <a:extLst>
            <a:ext uri="{FF2B5EF4-FFF2-40B4-BE49-F238E27FC236}">
              <a16:creationId xmlns:a16="http://schemas.microsoft.com/office/drawing/2014/main" id="{00000000-0008-0000-0800-00004C330200}"/>
            </a:ext>
          </a:extLst>
        </xdr:cNvPr>
        <xdr:cNvSpPr txBox="1">
          <a:spLocks noChangeArrowheads="1"/>
        </xdr:cNvSpPr>
      </xdr:nvSpPr>
      <xdr:spPr bwMode="auto">
        <a:xfrm>
          <a:off x="123825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19050</xdr:rowOff>
    </xdr:to>
    <xdr:sp macro="" textlink="">
      <xdr:nvSpPr>
        <xdr:cNvPr id="144205" name="Text Box 29">
          <a:extLst>
            <a:ext uri="{FF2B5EF4-FFF2-40B4-BE49-F238E27FC236}">
              <a16:creationId xmlns:a16="http://schemas.microsoft.com/office/drawing/2014/main" id="{00000000-0008-0000-0800-00004D330200}"/>
            </a:ext>
          </a:extLst>
        </xdr:cNvPr>
        <xdr:cNvSpPr txBox="1">
          <a:spLocks noChangeArrowheads="1"/>
        </xdr:cNvSpPr>
      </xdr:nvSpPr>
      <xdr:spPr bwMode="auto">
        <a:xfrm>
          <a:off x="866775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4</xdr:row>
      <xdr:rowOff>19050</xdr:rowOff>
    </xdr:to>
    <xdr:sp macro="" textlink="">
      <xdr:nvSpPr>
        <xdr:cNvPr id="144206" name="Text Box 30">
          <a:extLst>
            <a:ext uri="{FF2B5EF4-FFF2-40B4-BE49-F238E27FC236}">
              <a16:creationId xmlns:a16="http://schemas.microsoft.com/office/drawing/2014/main" id="{00000000-0008-0000-0800-00004E330200}"/>
            </a:ext>
          </a:extLst>
        </xdr:cNvPr>
        <xdr:cNvSpPr txBox="1">
          <a:spLocks noChangeArrowheads="1"/>
        </xdr:cNvSpPr>
      </xdr:nvSpPr>
      <xdr:spPr bwMode="auto">
        <a:xfrm>
          <a:off x="201930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4</xdr:row>
      <xdr:rowOff>19050</xdr:rowOff>
    </xdr:to>
    <xdr:sp macro="" textlink="">
      <xdr:nvSpPr>
        <xdr:cNvPr id="144207" name="Text Box 31">
          <a:extLst>
            <a:ext uri="{FF2B5EF4-FFF2-40B4-BE49-F238E27FC236}">
              <a16:creationId xmlns:a16="http://schemas.microsoft.com/office/drawing/2014/main" id="{00000000-0008-0000-0800-00004F330200}"/>
            </a:ext>
          </a:extLst>
        </xdr:cNvPr>
        <xdr:cNvSpPr txBox="1">
          <a:spLocks noChangeArrowheads="1"/>
        </xdr:cNvSpPr>
      </xdr:nvSpPr>
      <xdr:spPr bwMode="auto">
        <a:xfrm>
          <a:off x="158115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4</xdr:row>
      <xdr:rowOff>19050</xdr:rowOff>
    </xdr:to>
    <xdr:sp macro="" textlink="">
      <xdr:nvSpPr>
        <xdr:cNvPr id="144208" name="Text Box 32">
          <a:extLst>
            <a:ext uri="{FF2B5EF4-FFF2-40B4-BE49-F238E27FC236}">
              <a16:creationId xmlns:a16="http://schemas.microsoft.com/office/drawing/2014/main" id="{00000000-0008-0000-0800-000050330200}"/>
            </a:ext>
          </a:extLst>
        </xdr:cNvPr>
        <xdr:cNvSpPr txBox="1">
          <a:spLocks noChangeArrowheads="1"/>
        </xdr:cNvSpPr>
      </xdr:nvSpPr>
      <xdr:spPr bwMode="auto">
        <a:xfrm>
          <a:off x="201930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4</xdr:row>
      <xdr:rowOff>19050</xdr:rowOff>
    </xdr:to>
    <xdr:sp macro="" textlink="">
      <xdr:nvSpPr>
        <xdr:cNvPr id="144209" name="Text Box 33">
          <a:extLst>
            <a:ext uri="{FF2B5EF4-FFF2-40B4-BE49-F238E27FC236}">
              <a16:creationId xmlns:a16="http://schemas.microsoft.com/office/drawing/2014/main" id="{00000000-0008-0000-0800-000051330200}"/>
            </a:ext>
          </a:extLst>
        </xdr:cNvPr>
        <xdr:cNvSpPr txBox="1">
          <a:spLocks noChangeArrowheads="1"/>
        </xdr:cNvSpPr>
      </xdr:nvSpPr>
      <xdr:spPr bwMode="auto">
        <a:xfrm>
          <a:off x="158115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114300</xdr:rowOff>
    </xdr:to>
    <xdr:sp macro="" textlink="">
      <xdr:nvSpPr>
        <xdr:cNvPr id="149791" name="Text Box 13">
          <a:extLst>
            <a:ext uri="{FF2B5EF4-FFF2-40B4-BE49-F238E27FC236}">
              <a16:creationId xmlns:a16="http://schemas.microsoft.com/office/drawing/2014/main" id="{00000000-0008-0000-0A00-00001F490200}"/>
            </a:ext>
          </a:extLst>
        </xdr:cNvPr>
        <xdr:cNvSpPr txBox="1">
          <a:spLocks noChangeArrowheads="1"/>
        </xdr:cNvSpPr>
      </xdr:nvSpPr>
      <xdr:spPr bwMode="auto">
        <a:xfrm>
          <a:off x="1000125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114300</xdr:rowOff>
    </xdr:to>
    <xdr:sp macro="" textlink="">
      <xdr:nvSpPr>
        <xdr:cNvPr id="149792" name="Text Box 14">
          <a:extLst>
            <a:ext uri="{FF2B5EF4-FFF2-40B4-BE49-F238E27FC236}">
              <a16:creationId xmlns:a16="http://schemas.microsoft.com/office/drawing/2014/main" id="{00000000-0008-0000-0A00-000020490200}"/>
            </a:ext>
          </a:extLst>
        </xdr:cNvPr>
        <xdr:cNvSpPr txBox="1">
          <a:spLocks noChangeArrowheads="1"/>
        </xdr:cNvSpPr>
      </xdr:nvSpPr>
      <xdr:spPr bwMode="auto">
        <a:xfrm>
          <a:off x="1000125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114300</xdr:rowOff>
    </xdr:to>
    <xdr:sp macro="" textlink="">
      <xdr:nvSpPr>
        <xdr:cNvPr id="149793" name="Text Box 15">
          <a:extLst>
            <a:ext uri="{FF2B5EF4-FFF2-40B4-BE49-F238E27FC236}">
              <a16:creationId xmlns:a16="http://schemas.microsoft.com/office/drawing/2014/main" id="{00000000-0008-0000-0A00-000021490200}"/>
            </a:ext>
          </a:extLst>
        </xdr:cNvPr>
        <xdr:cNvSpPr txBox="1">
          <a:spLocks noChangeArrowheads="1"/>
        </xdr:cNvSpPr>
      </xdr:nvSpPr>
      <xdr:spPr bwMode="auto">
        <a:xfrm>
          <a:off x="1000125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114300</xdr:rowOff>
    </xdr:to>
    <xdr:sp macro="" textlink="">
      <xdr:nvSpPr>
        <xdr:cNvPr id="149794" name="Text Box 16">
          <a:extLst>
            <a:ext uri="{FF2B5EF4-FFF2-40B4-BE49-F238E27FC236}">
              <a16:creationId xmlns:a16="http://schemas.microsoft.com/office/drawing/2014/main" id="{00000000-0008-0000-0A00-000022490200}"/>
            </a:ext>
          </a:extLst>
        </xdr:cNvPr>
        <xdr:cNvSpPr txBox="1">
          <a:spLocks noChangeArrowheads="1"/>
        </xdr:cNvSpPr>
      </xdr:nvSpPr>
      <xdr:spPr bwMode="auto">
        <a:xfrm>
          <a:off x="1000125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4</xdr:row>
      <xdr:rowOff>114300</xdr:rowOff>
    </xdr:to>
    <xdr:sp macro="" textlink="">
      <xdr:nvSpPr>
        <xdr:cNvPr id="149795" name="Text Box 17">
          <a:extLst>
            <a:ext uri="{FF2B5EF4-FFF2-40B4-BE49-F238E27FC236}">
              <a16:creationId xmlns:a16="http://schemas.microsoft.com/office/drawing/2014/main" id="{00000000-0008-0000-0A00-000023490200}"/>
            </a:ext>
          </a:extLst>
        </xdr:cNvPr>
        <xdr:cNvSpPr txBox="1">
          <a:spLocks noChangeArrowheads="1"/>
        </xdr:cNvSpPr>
      </xdr:nvSpPr>
      <xdr:spPr bwMode="auto">
        <a:xfrm>
          <a:off x="2752725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4</xdr:row>
      <xdr:rowOff>114300</xdr:rowOff>
    </xdr:to>
    <xdr:sp macro="" textlink="">
      <xdr:nvSpPr>
        <xdr:cNvPr id="149796" name="Text Box 18">
          <a:extLst>
            <a:ext uri="{FF2B5EF4-FFF2-40B4-BE49-F238E27FC236}">
              <a16:creationId xmlns:a16="http://schemas.microsoft.com/office/drawing/2014/main" id="{00000000-0008-0000-0A00-000024490200}"/>
            </a:ext>
          </a:extLst>
        </xdr:cNvPr>
        <xdr:cNvSpPr txBox="1">
          <a:spLocks noChangeArrowheads="1"/>
        </xdr:cNvSpPr>
      </xdr:nvSpPr>
      <xdr:spPr bwMode="auto">
        <a:xfrm>
          <a:off x="2752725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4</xdr:row>
      <xdr:rowOff>114300</xdr:rowOff>
    </xdr:to>
    <xdr:sp macro="" textlink="">
      <xdr:nvSpPr>
        <xdr:cNvPr id="149797" name="Text Box 19">
          <a:extLst>
            <a:ext uri="{FF2B5EF4-FFF2-40B4-BE49-F238E27FC236}">
              <a16:creationId xmlns:a16="http://schemas.microsoft.com/office/drawing/2014/main" id="{00000000-0008-0000-0A00-000025490200}"/>
            </a:ext>
          </a:extLst>
        </xdr:cNvPr>
        <xdr:cNvSpPr txBox="1">
          <a:spLocks noChangeArrowheads="1"/>
        </xdr:cNvSpPr>
      </xdr:nvSpPr>
      <xdr:spPr bwMode="auto">
        <a:xfrm>
          <a:off x="2752725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114300</xdr:rowOff>
    </xdr:to>
    <xdr:sp macro="" textlink="">
      <xdr:nvSpPr>
        <xdr:cNvPr id="149798" name="Text Box 21">
          <a:extLst>
            <a:ext uri="{FF2B5EF4-FFF2-40B4-BE49-F238E27FC236}">
              <a16:creationId xmlns:a16="http://schemas.microsoft.com/office/drawing/2014/main" id="{00000000-0008-0000-0A00-000026490200}"/>
            </a:ext>
          </a:extLst>
        </xdr:cNvPr>
        <xdr:cNvSpPr txBox="1">
          <a:spLocks noChangeArrowheads="1"/>
        </xdr:cNvSpPr>
      </xdr:nvSpPr>
      <xdr:spPr bwMode="auto">
        <a:xfrm>
          <a:off x="1000125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114300</xdr:rowOff>
    </xdr:to>
    <xdr:sp macro="" textlink="">
      <xdr:nvSpPr>
        <xdr:cNvPr id="149799" name="Text Box 22">
          <a:extLst>
            <a:ext uri="{FF2B5EF4-FFF2-40B4-BE49-F238E27FC236}">
              <a16:creationId xmlns:a16="http://schemas.microsoft.com/office/drawing/2014/main" id="{00000000-0008-0000-0A00-000027490200}"/>
            </a:ext>
          </a:extLst>
        </xdr:cNvPr>
        <xdr:cNvSpPr txBox="1">
          <a:spLocks noChangeArrowheads="1"/>
        </xdr:cNvSpPr>
      </xdr:nvSpPr>
      <xdr:spPr bwMode="auto">
        <a:xfrm>
          <a:off x="1000125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114300</xdr:rowOff>
    </xdr:to>
    <xdr:sp macro="" textlink="">
      <xdr:nvSpPr>
        <xdr:cNvPr id="149800" name="Text Box 23">
          <a:extLst>
            <a:ext uri="{FF2B5EF4-FFF2-40B4-BE49-F238E27FC236}">
              <a16:creationId xmlns:a16="http://schemas.microsoft.com/office/drawing/2014/main" id="{00000000-0008-0000-0A00-000028490200}"/>
            </a:ext>
          </a:extLst>
        </xdr:cNvPr>
        <xdr:cNvSpPr txBox="1">
          <a:spLocks noChangeArrowheads="1"/>
        </xdr:cNvSpPr>
      </xdr:nvSpPr>
      <xdr:spPr bwMode="auto">
        <a:xfrm>
          <a:off x="1000125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114300</xdr:rowOff>
    </xdr:to>
    <xdr:sp macro="" textlink="">
      <xdr:nvSpPr>
        <xdr:cNvPr id="149801" name="Text Box 24">
          <a:extLst>
            <a:ext uri="{FF2B5EF4-FFF2-40B4-BE49-F238E27FC236}">
              <a16:creationId xmlns:a16="http://schemas.microsoft.com/office/drawing/2014/main" id="{00000000-0008-0000-0A00-000029490200}"/>
            </a:ext>
          </a:extLst>
        </xdr:cNvPr>
        <xdr:cNvSpPr txBox="1">
          <a:spLocks noChangeArrowheads="1"/>
        </xdr:cNvSpPr>
      </xdr:nvSpPr>
      <xdr:spPr bwMode="auto">
        <a:xfrm>
          <a:off x="1000125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4</xdr:row>
      <xdr:rowOff>114300</xdr:rowOff>
    </xdr:to>
    <xdr:sp macro="" textlink="">
      <xdr:nvSpPr>
        <xdr:cNvPr id="149802" name="Text Box 25">
          <a:extLst>
            <a:ext uri="{FF2B5EF4-FFF2-40B4-BE49-F238E27FC236}">
              <a16:creationId xmlns:a16="http://schemas.microsoft.com/office/drawing/2014/main" id="{00000000-0008-0000-0A00-00002A490200}"/>
            </a:ext>
          </a:extLst>
        </xdr:cNvPr>
        <xdr:cNvSpPr txBox="1">
          <a:spLocks noChangeArrowheads="1"/>
        </xdr:cNvSpPr>
      </xdr:nvSpPr>
      <xdr:spPr bwMode="auto">
        <a:xfrm>
          <a:off x="1400175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114300</xdr:rowOff>
    </xdr:to>
    <xdr:sp macro="" textlink="">
      <xdr:nvSpPr>
        <xdr:cNvPr id="149803" name="Text Box 26">
          <a:extLst>
            <a:ext uri="{FF2B5EF4-FFF2-40B4-BE49-F238E27FC236}">
              <a16:creationId xmlns:a16="http://schemas.microsoft.com/office/drawing/2014/main" id="{00000000-0008-0000-0A00-00002B490200}"/>
            </a:ext>
          </a:extLst>
        </xdr:cNvPr>
        <xdr:cNvSpPr txBox="1">
          <a:spLocks noChangeArrowheads="1"/>
        </xdr:cNvSpPr>
      </xdr:nvSpPr>
      <xdr:spPr bwMode="auto">
        <a:xfrm>
          <a:off x="1000125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4</xdr:row>
      <xdr:rowOff>114300</xdr:rowOff>
    </xdr:to>
    <xdr:sp macro="" textlink="">
      <xdr:nvSpPr>
        <xdr:cNvPr id="149804" name="Text Box 27">
          <a:extLst>
            <a:ext uri="{FF2B5EF4-FFF2-40B4-BE49-F238E27FC236}">
              <a16:creationId xmlns:a16="http://schemas.microsoft.com/office/drawing/2014/main" id="{00000000-0008-0000-0A00-00002C490200}"/>
            </a:ext>
          </a:extLst>
        </xdr:cNvPr>
        <xdr:cNvSpPr txBox="1">
          <a:spLocks noChangeArrowheads="1"/>
        </xdr:cNvSpPr>
      </xdr:nvSpPr>
      <xdr:spPr bwMode="auto">
        <a:xfrm>
          <a:off x="1400175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114300</xdr:rowOff>
    </xdr:to>
    <xdr:sp macro="" textlink="">
      <xdr:nvSpPr>
        <xdr:cNvPr id="149805" name="Text Box 28">
          <a:extLst>
            <a:ext uri="{FF2B5EF4-FFF2-40B4-BE49-F238E27FC236}">
              <a16:creationId xmlns:a16="http://schemas.microsoft.com/office/drawing/2014/main" id="{00000000-0008-0000-0A00-00002D490200}"/>
            </a:ext>
          </a:extLst>
        </xdr:cNvPr>
        <xdr:cNvSpPr txBox="1">
          <a:spLocks noChangeArrowheads="1"/>
        </xdr:cNvSpPr>
      </xdr:nvSpPr>
      <xdr:spPr bwMode="auto">
        <a:xfrm>
          <a:off x="1000125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190500</xdr:rowOff>
    </xdr:from>
    <xdr:to>
      <xdr:col>5</xdr:col>
      <xdr:colOff>76200</xdr:colOff>
      <xdr:row>4</xdr:row>
      <xdr:rowOff>85725</xdr:rowOff>
    </xdr:to>
    <xdr:sp macro="" textlink="">
      <xdr:nvSpPr>
        <xdr:cNvPr id="149806" name="Text Box 29">
          <a:extLst>
            <a:ext uri="{FF2B5EF4-FFF2-40B4-BE49-F238E27FC236}">
              <a16:creationId xmlns:a16="http://schemas.microsoft.com/office/drawing/2014/main" id="{00000000-0008-0000-0A00-00002E490200}"/>
            </a:ext>
          </a:extLst>
        </xdr:cNvPr>
        <xdr:cNvSpPr txBox="1">
          <a:spLocks noChangeArrowheads="1"/>
        </xdr:cNvSpPr>
      </xdr:nvSpPr>
      <xdr:spPr bwMode="auto">
        <a:xfrm>
          <a:off x="2276475" y="571500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4</xdr:row>
      <xdr:rowOff>114300</xdr:rowOff>
    </xdr:to>
    <xdr:sp macro="" textlink="">
      <xdr:nvSpPr>
        <xdr:cNvPr id="149807" name="Text Box 30">
          <a:extLst>
            <a:ext uri="{FF2B5EF4-FFF2-40B4-BE49-F238E27FC236}">
              <a16:creationId xmlns:a16="http://schemas.microsoft.com/office/drawing/2014/main" id="{00000000-0008-0000-0A00-00002F490200}"/>
            </a:ext>
          </a:extLst>
        </xdr:cNvPr>
        <xdr:cNvSpPr txBox="1">
          <a:spLocks noChangeArrowheads="1"/>
        </xdr:cNvSpPr>
      </xdr:nvSpPr>
      <xdr:spPr bwMode="auto">
        <a:xfrm>
          <a:off x="1800225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4</xdr:row>
      <xdr:rowOff>114300</xdr:rowOff>
    </xdr:to>
    <xdr:sp macro="" textlink="">
      <xdr:nvSpPr>
        <xdr:cNvPr id="149808" name="Text Box 32">
          <a:extLst>
            <a:ext uri="{FF2B5EF4-FFF2-40B4-BE49-F238E27FC236}">
              <a16:creationId xmlns:a16="http://schemas.microsoft.com/office/drawing/2014/main" id="{00000000-0008-0000-0A00-000030490200}"/>
            </a:ext>
          </a:extLst>
        </xdr:cNvPr>
        <xdr:cNvSpPr txBox="1">
          <a:spLocks noChangeArrowheads="1"/>
        </xdr:cNvSpPr>
      </xdr:nvSpPr>
      <xdr:spPr bwMode="auto">
        <a:xfrm>
          <a:off x="1800225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95250</xdr:rowOff>
    </xdr:to>
    <xdr:sp macro="" textlink="">
      <xdr:nvSpPr>
        <xdr:cNvPr id="149809" name="Text Box 1">
          <a:extLst>
            <a:ext uri="{FF2B5EF4-FFF2-40B4-BE49-F238E27FC236}">
              <a16:creationId xmlns:a16="http://schemas.microsoft.com/office/drawing/2014/main" id="{00000000-0008-0000-0A00-000031490200}"/>
            </a:ext>
          </a:extLst>
        </xdr:cNvPr>
        <xdr:cNvSpPr txBox="1">
          <a:spLocks noChangeArrowheads="1"/>
        </xdr:cNvSpPr>
      </xdr:nvSpPr>
      <xdr:spPr bwMode="auto">
        <a:xfrm>
          <a:off x="9286875" y="6000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95250</xdr:rowOff>
    </xdr:to>
    <xdr:sp macro="" textlink="">
      <xdr:nvSpPr>
        <xdr:cNvPr id="149810" name="Text Box 2">
          <a:extLst>
            <a:ext uri="{FF2B5EF4-FFF2-40B4-BE49-F238E27FC236}">
              <a16:creationId xmlns:a16="http://schemas.microsoft.com/office/drawing/2014/main" id="{00000000-0008-0000-0A00-000032490200}"/>
            </a:ext>
          </a:extLst>
        </xdr:cNvPr>
        <xdr:cNvSpPr txBox="1">
          <a:spLocks noChangeArrowheads="1"/>
        </xdr:cNvSpPr>
      </xdr:nvSpPr>
      <xdr:spPr bwMode="auto">
        <a:xfrm>
          <a:off x="9286875" y="6000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95250</xdr:rowOff>
    </xdr:to>
    <xdr:sp macro="" textlink="">
      <xdr:nvSpPr>
        <xdr:cNvPr id="149811" name="Text Box 3">
          <a:extLst>
            <a:ext uri="{FF2B5EF4-FFF2-40B4-BE49-F238E27FC236}">
              <a16:creationId xmlns:a16="http://schemas.microsoft.com/office/drawing/2014/main" id="{00000000-0008-0000-0A00-000033490200}"/>
            </a:ext>
          </a:extLst>
        </xdr:cNvPr>
        <xdr:cNvSpPr txBox="1">
          <a:spLocks noChangeArrowheads="1"/>
        </xdr:cNvSpPr>
      </xdr:nvSpPr>
      <xdr:spPr bwMode="auto">
        <a:xfrm>
          <a:off x="9286875" y="6000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95250</xdr:rowOff>
    </xdr:to>
    <xdr:sp macro="" textlink="">
      <xdr:nvSpPr>
        <xdr:cNvPr id="149812" name="Text Box 4">
          <a:extLst>
            <a:ext uri="{FF2B5EF4-FFF2-40B4-BE49-F238E27FC236}">
              <a16:creationId xmlns:a16="http://schemas.microsoft.com/office/drawing/2014/main" id="{00000000-0008-0000-0A00-000034490200}"/>
            </a:ext>
          </a:extLst>
        </xdr:cNvPr>
        <xdr:cNvSpPr txBox="1">
          <a:spLocks noChangeArrowheads="1"/>
        </xdr:cNvSpPr>
      </xdr:nvSpPr>
      <xdr:spPr bwMode="auto">
        <a:xfrm>
          <a:off x="9286875" y="6000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95250</xdr:rowOff>
    </xdr:to>
    <xdr:sp macro="" textlink="">
      <xdr:nvSpPr>
        <xdr:cNvPr id="149813" name="Text Box 5">
          <a:extLst>
            <a:ext uri="{FF2B5EF4-FFF2-40B4-BE49-F238E27FC236}">
              <a16:creationId xmlns:a16="http://schemas.microsoft.com/office/drawing/2014/main" id="{00000000-0008-0000-0A00-000035490200}"/>
            </a:ext>
          </a:extLst>
        </xdr:cNvPr>
        <xdr:cNvSpPr txBox="1">
          <a:spLocks noChangeArrowheads="1"/>
        </xdr:cNvSpPr>
      </xdr:nvSpPr>
      <xdr:spPr bwMode="auto">
        <a:xfrm>
          <a:off x="9286875" y="6000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95250</xdr:rowOff>
    </xdr:to>
    <xdr:sp macro="" textlink="">
      <xdr:nvSpPr>
        <xdr:cNvPr id="149814" name="Text Box 6">
          <a:extLst>
            <a:ext uri="{FF2B5EF4-FFF2-40B4-BE49-F238E27FC236}">
              <a16:creationId xmlns:a16="http://schemas.microsoft.com/office/drawing/2014/main" id="{00000000-0008-0000-0A00-000036490200}"/>
            </a:ext>
          </a:extLst>
        </xdr:cNvPr>
        <xdr:cNvSpPr txBox="1">
          <a:spLocks noChangeArrowheads="1"/>
        </xdr:cNvSpPr>
      </xdr:nvSpPr>
      <xdr:spPr bwMode="auto">
        <a:xfrm>
          <a:off x="9286875" y="6000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95250</xdr:rowOff>
    </xdr:to>
    <xdr:sp macro="" textlink="">
      <xdr:nvSpPr>
        <xdr:cNvPr id="149815" name="Text Box 7">
          <a:extLst>
            <a:ext uri="{FF2B5EF4-FFF2-40B4-BE49-F238E27FC236}">
              <a16:creationId xmlns:a16="http://schemas.microsoft.com/office/drawing/2014/main" id="{00000000-0008-0000-0A00-000037490200}"/>
            </a:ext>
          </a:extLst>
        </xdr:cNvPr>
        <xdr:cNvSpPr txBox="1">
          <a:spLocks noChangeArrowheads="1"/>
        </xdr:cNvSpPr>
      </xdr:nvSpPr>
      <xdr:spPr bwMode="auto">
        <a:xfrm>
          <a:off x="9286875" y="6000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95250</xdr:rowOff>
    </xdr:to>
    <xdr:sp macro="" textlink="">
      <xdr:nvSpPr>
        <xdr:cNvPr id="149816" name="Text Box 8">
          <a:extLst>
            <a:ext uri="{FF2B5EF4-FFF2-40B4-BE49-F238E27FC236}">
              <a16:creationId xmlns:a16="http://schemas.microsoft.com/office/drawing/2014/main" id="{00000000-0008-0000-0A00-000038490200}"/>
            </a:ext>
          </a:extLst>
        </xdr:cNvPr>
        <xdr:cNvSpPr txBox="1">
          <a:spLocks noChangeArrowheads="1"/>
        </xdr:cNvSpPr>
      </xdr:nvSpPr>
      <xdr:spPr bwMode="auto">
        <a:xfrm>
          <a:off x="9286875" y="6000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95250</xdr:rowOff>
    </xdr:to>
    <xdr:sp macro="" textlink="">
      <xdr:nvSpPr>
        <xdr:cNvPr id="149817" name="Text Box 9">
          <a:extLst>
            <a:ext uri="{FF2B5EF4-FFF2-40B4-BE49-F238E27FC236}">
              <a16:creationId xmlns:a16="http://schemas.microsoft.com/office/drawing/2014/main" id="{00000000-0008-0000-0A00-000039490200}"/>
            </a:ext>
          </a:extLst>
        </xdr:cNvPr>
        <xdr:cNvSpPr txBox="1">
          <a:spLocks noChangeArrowheads="1"/>
        </xdr:cNvSpPr>
      </xdr:nvSpPr>
      <xdr:spPr bwMode="auto">
        <a:xfrm>
          <a:off x="9286875" y="6000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95250</xdr:rowOff>
    </xdr:to>
    <xdr:sp macro="" textlink="">
      <xdr:nvSpPr>
        <xdr:cNvPr id="149818" name="Text Box 10">
          <a:extLst>
            <a:ext uri="{FF2B5EF4-FFF2-40B4-BE49-F238E27FC236}">
              <a16:creationId xmlns:a16="http://schemas.microsoft.com/office/drawing/2014/main" id="{00000000-0008-0000-0A00-00003A490200}"/>
            </a:ext>
          </a:extLst>
        </xdr:cNvPr>
        <xdr:cNvSpPr txBox="1">
          <a:spLocks noChangeArrowheads="1"/>
        </xdr:cNvSpPr>
      </xdr:nvSpPr>
      <xdr:spPr bwMode="auto">
        <a:xfrm>
          <a:off x="9286875" y="6000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95250</xdr:rowOff>
    </xdr:to>
    <xdr:sp macro="" textlink="">
      <xdr:nvSpPr>
        <xdr:cNvPr id="149819" name="Text Box 11">
          <a:extLst>
            <a:ext uri="{FF2B5EF4-FFF2-40B4-BE49-F238E27FC236}">
              <a16:creationId xmlns:a16="http://schemas.microsoft.com/office/drawing/2014/main" id="{00000000-0008-0000-0A00-00003B490200}"/>
            </a:ext>
          </a:extLst>
        </xdr:cNvPr>
        <xdr:cNvSpPr txBox="1">
          <a:spLocks noChangeArrowheads="1"/>
        </xdr:cNvSpPr>
      </xdr:nvSpPr>
      <xdr:spPr bwMode="auto">
        <a:xfrm>
          <a:off x="9286875" y="6000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95250</xdr:rowOff>
    </xdr:to>
    <xdr:sp macro="" textlink="">
      <xdr:nvSpPr>
        <xdr:cNvPr id="149820" name="Text Box 12">
          <a:extLst>
            <a:ext uri="{FF2B5EF4-FFF2-40B4-BE49-F238E27FC236}">
              <a16:creationId xmlns:a16="http://schemas.microsoft.com/office/drawing/2014/main" id="{00000000-0008-0000-0A00-00003C490200}"/>
            </a:ext>
          </a:extLst>
        </xdr:cNvPr>
        <xdr:cNvSpPr txBox="1">
          <a:spLocks noChangeArrowheads="1"/>
        </xdr:cNvSpPr>
      </xdr:nvSpPr>
      <xdr:spPr bwMode="auto">
        <a:xfrm>
          <a:off x="9286875" y="6000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95250</xdr:rowOff>
    </xdr:to>
    <xdr:sp macro="" textlink="">
      <xdr:nvSpPr>
        <xdr:cNvPr id="149821" name="Text Box 13">
          <a:extLst>
            <a:ext uri="{FF2B5EF4-FFF2-40B4-BE49-F238E27FC236}">
              <a16:creationId xmlns:a16="http://schemas.microsoft.com/office/drawing/2014/main" id="{00000000-0008-0000-0A00-00003D490200}"/>
            </a:ext>
          </a:extLst>
        </xdr:cNvPr>
        <xdr:cNvSpPr txBox="1">
          <a:spLocks noChangeArrowheads="1"/>
        </xdr:cNvSpPr>
      </xdr:nvSpPr>
      <xdr:spPr bwMode="auto">
        <a:xfrm>
          <a:off x="9286875" y="6000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95250</xdr:rowOff>
    </xdr:to>
    <xdr:sp macro="" textlink="">
      <xdr:nvSpPr>
        <xdr:cNvPr id="149822" name="Text Box 14">
          <a:extLst>
            <a:ext uri="{FF2B5EF4-FFF2-40B4-BE49-F238E27FC236}">
              <a16:creationId xmlns:a16="http://schemas.microsoft.com/office/drawing/2014/main" id="{00000000-0008-0000-0A00-00003E490200}"/>
            </a:ext>
          </a:extLst>
        </xdr:cNvPr>
        <xdr:cNvSpPr txBox="1">
          <a:spLocks noChangeArrowheads="1"/>
        </xdr:cNvSpPr>
      </xdr:nvSpPr>
      <xdr:spPr bwMode="auto">
        <a:xfrm>
          <a:off x="9286875" y="6000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95250</xdr:rowOff>
    </xdr:to>
    <xdr:sp macro="" textlink="">
      <xdr:nvSpPr>
        <xdr:cNvPr id="149823" name="Text Box 15">
          <a:extLst>
            <a:ext uri="{FF2B5EF4-FFF2-40B4-BE49-F238E27FC236}">
              <a16:creationId xmlns:a16="http://schemas.microsoft.com/office/drawing/2014/main" id="{00000000-0008-0000-0A00-00003F490200}"/>
            </a:ext>
          </a:extLst>
        </xdr:cNvPr>
        <xdr:cNvSpPr txBox="1">
          <a:spLocks noChangeArrowheads="1"/>
        </xdr:cNvSpPr>
      </xdr:nvSpPr>
      <xdr:spPr bwMode="auto">
        <a:xfrm>
          <a:off x="9286875" y="6000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95250</xdr:rowOff>
    </xdr:to>
    <xdr:sp macro="" textlink="">
      <xdr:nvSpPr>
        <xdr:cNvPr id="149824" name="Text Box 16">
          <a:extLst>
            <a:ext uri="{FF2B5EF4-FFF2-40B4-BE49-F238E27FC236}">
              <a16:creationId xmlns:a16="http://schemas.microsoft.com/office/drawing/2014/main" id="{00000000-0008-0000-0A00-000040490200}"/>
            </a:ext>
          </a:extLst>
        </xdr:cNvPr>
        <xdr:cNvSpPr txBox="1">
          <a:spLocks noChangeArrowheads="1"/>
        </xdr:cNvSpPr>
      </xdr:nvSpPr>
      <xdr:spPr bwMode="auto">
        <a:xfrm>
          <a:off x="9286875" y="6000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114300</xdr:rowOff>
    </xdr:to>
    <xdr:sp macro="" textlink="">
      <xdr:nvSpPr>
        <xdr:cNvPr id="149825" name="Text Box 13">
          <a:extLst>
            <a:ext uri="{FF2B5EF4-FFF2-40B4-BE49-F238E27FC236}">
              <a16:creationId xmlns:a16="http://schemas.microsoft.com/office/drawing/2014/main" id="{00000000-0008-0000-0A00-000041490200}"/>
            </a:ext>
          </a:extLst>
        </xdr:cNvPr>
        <xdr:cNvSpPr txBox="1">
          <a:spLocks noChangeArrowheads="1"/>
        </xdr:cNvSpPr>
      </xdr:nvSpPr>
      <xdr:spPr bwMode="auto">
        <a:xfrm>
          <a:off x="10458450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114300</xdr:rowOff>
    </xdr:to>
    <xdr:sp macro="" textlink="">
      <xdr:nvSpPr>
        <xdr:cNvPr id="149826" name="Text Box 14">
          <a:extLst>
            <a:ext uri="{FF2B5EF4-FFF2-40B4-BE49-F238E27FC236}">
              <a16:creationId xmlns:a16="http://schemas.microsoft.com/office/drawing/2014/main" id="{00000000-0008-0000-0A00-000042490200}"/>
            </a:ext>
          </a:extLst>
        </xdr:cNvPr>
        <xdr:cNvSpPr txBox="1">
          <a:spLocks noChangeArrowheads="1"/>
        </xdr:cNvSpPr>
      </xdr:nvSpPr>
      <xdr:spPr bwMode="auto">
        <a:xfrm>
          <a:off x="10458450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114300</xdr:rowOff>
    </xdr:to>
    <xdr:sp macro="" textlink="">
      <xdr:nvSpPr>
        <xdr:cNvPr id="149827" name="Text Box 15">
          <a:extLst>
            <a:ext uri="{FF2B5EF4-FFF2-40B4-BE49-F238E27FC236}">
              <a16:creationId xmlns:a16="http://schemas.microsoft.com/office/drawing/2014/main" id="{00000000-0008-0000-0A00-000043490200}"/>
            </a:ext>
          </a:extLst>
        </xdr:cNvPr>
        <xdr:cNvSpPr txBox="1">
          <a:spLocks noChangeArrowheads="1"/>
        </xdr:cNvSpPr>
      </xdr:nvSpPr>
      <xdr:spPr bwMode="auto">
        <a:xfrm>
          <a:off x="10458450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114300</xdr:rowOff>
    </xdr:to>
    <xdr:sp macro="" textlink="">
      <xdr:nvSpPr>
        <xdr:cNvPr id="149828" name="Text Box 16">
          <a:extLst>
            <a:ext uri="{FF2B5EF4-FFF2-40B4-BE49-F238E27FC236}">
              <a16:creationId xmlns:a16="http://schemas.microsoft.com/office/drawing/2014/main" id="{00000000-0008-0000-0A00-000044490200}"/>
            </a:ext>
          </a:extLst>
        </xdr:cNvPr>
        <xdr:cNvSpPr txBox="1">
          <a:spLocks noChangeArrowheads="1"/>
        </xdr:cNvSpPr>
      </xdr:nvSpPr>
      <xdr:spPr bwMode="auto">
        <a:xfrm>
          <a:off x="10458450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114300</xdr:rowOff>
    </xdr:to>
    <xdr:sp macro="" textlink="">
      <xdr:nvSpPr>
        <xdr:cNvPr id="149829" name="Text Box 17">
          <a:extLst>
            <a:ext uri="{FF2B5EF4-FFF2-40B4-BE49-F238E27FC236}">
              <a16:creationId xmlns:a16="http://schemas.microsoft.com/office/drawing/2014/main" id="{00000000-0008-0000-0A00-000045490200}"/>
            </a:ext>
          </a:extLst>
        </xdr:cNvPr>
        <xdr:cNvSpPr txBox="1">
          <a:spLocks noChangeArrowheads="1"/>
        </xdr:cNvSpPr>
      </xdr:nvSpPr>
      <xdr:spPr bwMode="auto">
        <a:xfrm>
          <a:off x="12115800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114300</xdr:rowOff>
    </xdr:to>
    <xdr:sp macro="" textlink="">
      <xdr:nvSpPr>
        <xdr:cNvPr id="149830" name="Text Box 18">
          <a:extLst>
            <a:ext uri="{FF2B5EF4-FFF2-40B4-BE49-F238E27FC236}">
              <a16:creationId xmlns:a16="http://schemas.microsoft.com/office/drawing/2014/main" id="{00000000-0008-0000-0A00-000046490200}"/>
            </a:ext>
          </a:extLst>
        </xdr:cNvPr>
        <xdr:cNvSpPr txBox="1">
          <a:spLocks noChangeArrowheads="1"/>
        </xdr:cNvSpPr>
      </xdr:nvSpPr>
      <xdr:spPr bwMode="auto">
        <a:xfrm>
          <a:off x="12115800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114300</xdr:rowOff>
    </xdr:to>
    <xdr:sp macro="" textlink="">
      <xdr:nvSpPr>
        <xdr:cNvPr id="149831" name="Text Box 19">
          <a:extLst>
            <a:ext uri="{FF2B5EF4-FFF2-40B4-BE49-F238E27FC236}">
              <a16:creationId xmlns:a16="http://schemas.microsoft.com/office/drawing/2014/main" id="{00000000-0008-0000-0A00-000047490200}"/>
            </a:ext>
          </a:extLst>
        </xdr:cNvPr>
        <xdr:cNvSpPr txBox="1">
          <a:spLocks noChangeArrowheads="1"/>
        </xdr:cNvSpPr>
      </xdr:nvSpPr>
      <xdr:spPr bwMode="auto">
        <a:xfrm>
          <a:off x="12115800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114300</xdr:rowOff>
    </xdr:to>
    <xdr:sp macro="" textlink="">
      <xdr:nvSpPr>
        <xdr:cNvPr id="149832" name="Text Box 20">
          <a:extLst>
            <a:ext uri="{FF2B5EF4-FFF2-40B4-BE49-F238E27FC236}">
              <a16:creationId xmlns:a16="http://schemas.microsoft.com/office/drawing/2014/main" id="{00000000-0008-0000-0A00-000048490200}"/>
            </a:ext>
          </a:extLst>
        </xdr:cNvPr>
        <xdr:cNvSpPr txBox="1">
          <a:spLocks noChangeArrowheads="1"/>
        </xdr:cNvSpPr>
      </xdr:nvSpPr>
      <xdr:spPr bwMode="auto">
        <a:xfrm>
          <a:off x="12115800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114300</xdr:rowOff>
    </xdr:to>
    <xdr:sp macro="" textlink="">
      <xdr:nvSpPr>
        <xdr:cNvPr id="149833" name="Text Box 21">
          <a:extLst>
            <a:ext uri="{FF2B5EF4-FFF2-40B4-BE49-F238E27FC236}">
              <a16:creationId xmlns:a16="http://schemas.microsoft.com/office/drawing/2014/main" id="{00000000-0008-0000-0A00-000049490200}"/>
            </a:ext>
          </a:extLst>
        </xdr:cNvPr>
        <xdr:cNvSpPr txBox="1">
          <a:spLocks noChangeArrowheads="1"/>
        </xdr:cNvSpPr>
      </xdr:nvSpPr>
      <xdr:spPr bwMode="auto">
        <a:xfrm>
          <a:off x="10458450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114300</xdr:rowOff>
    </xdr:to>
    <xdr:sp macro="" textlink="">
      <xdr:nvSpPr>
        <xdr:cNvPr id="149834" name="Text Box 22">
          <a:extLst>
            <a:ext uri="{FF2B5EF4-FFF2-40B4-BE49-F238E27FC236}">
              <a16:creationId xmlns:a16="http://schemas.microsoft.com/office/drawing/2014/main" id="{00000000-0008-0000-0A00-00004A490200}"/>
            </a:ext>
          </a:extLst>
        </xdr:cNvPr>
        <xdr:cNvSpPr txBox="1">
          <a:spLocks noChangeArrowheads="1"/>
        </xdr:cNvSpPr>
      </xdr:nvSpPr>
      <xdr:spPr bwMode="auto">
        <a:xfrm>
          <a:off x="10458450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114300</xdr:rowOff>
    </xdr:to>
    <xdr:sp macro="" textlink="">
      <xdr:nvSpPr>
        <xdr:cNvPr id="149835" name="Text Box 23">
          <a:extLst>
            <a:ext uri="{FF2B5EF4-FFF2-40B4-BE49-F238E27FC236}">
              <a16:creationId xmlns:a16="http://schemas.microsoft.com/office/drawing/2014/main" id="{00000000-0008-0000-0A00-00004B490200}"/>
            </a:ext>
          </a:extLst>
        </xdr:cNvPr>
        <xdr:cNvSpPr txBox="1">
          <a:spLocks noChangeArrowheads="1"/>
        </xdr:cNvSpPr>
      </xdr:nvSpPr>
      <xdr:spPr bwMode="auto">
        <a:xfrm>
          <a:off x="10458450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114300</xdr:rowOff>
    </xdr:to>
    <xdr:sp macro="" textlink="">
      <xdr:nvSpPr>
        <xdr:cNvPr id="149836" name="Text Box 24">
          <a:extLst>
            <a:ext uri="{FF2B5EF4-FFF2-40B4-BE49-F238E27FC236}">
              <a16:creationId xmlns:a16="http://schemas.microsoft.com/office/drawing/2014/main" id="{00000000-0008-0000-0A00-00004C490200}"/>
            </a:ext>
          </a:extLst>
        </xdr:cNvPr>
        <xdr:cNvSpPr txBox="1">
          <a:spLocks noChangeArrowheads="1"/>
        </xdr:cNvSpPr>
      </xdr:nvSpPr>
      <xdr:spPr bwMode="auto">
        <a:xfrm>
          <a:off x="10458450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114300</xdr:rowOff>
    </xdr:to>
    <xdr:sp macro="" textlink="">
      <xdr:nvSpPr>
        <xdr:cNvPr id="149837" name="Text Box 25">
          <a:extLst>
            <a:ext uri="{FF2B5EF4-FFF2-40B4-BE49-F238E27FC236}">
              <a16:creationId xmlns:a16="http://schemas.microsoft.com/office/drawing/2014/main" id="{00000000-0008-0000-0A00-00004D490200}"/>
            </a:ext>
          </a:extLst>
        </xdr:cNvPr>
        <xdr:cNvSpPr txBox="1">
          <a:spLocks noChangeArrowheads="1"/>
        </xdr:cNvSpPr>
      </xdr:nvSpPr>
      <xdr:spPr bwMode="auto">
        <a:xfrm>
          <a:off x="10839450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114300</xdr:rowOff>
    </xdr:to>
    <xdr:sp macro="" textlink="">
      <xdr:nvSpPr>
        <xdr:cNvPr id="149838" name="Text Box 26">
          <a:extLst>
            <a:ext uri="{FF2B5EF4-FFF2-40B4-BE49-F238E27FC236}">
              <a16:creationId xmlns:a16="http://schemas.microsoft.com/office/drawing/2014/main" id="{00000000-0008-0000-0A00-00004E490200}"/>
            </a:ext>
          </a:extLst>
        </xdr:cNvPr>
        <xdr:cNvSpPr txBox="1">
          <a:spLocks noChangeArrowheads="1"/>
        </xdr:cNvSpPr>
      </xdr:nvSpPr>
      <xdr:spPr bwMode="auto">
        <a:xfrm>
          <a:off x="10458450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114300</xdr:rowOff>
    </xdr:to>
    <xdr:sp macro="" textlink="">
      <xdr:nvSpPr>
        <xdr:cNvPr id="149839" name="Text Box 27">
          <a:extLst>
            <a:ext uri="{FF2B5EF4-FFF2-40B4-BE49-F238E27FC236}">
              <a16:creationId xmlns:a16="http://schemas.microsoft.com/office/drawing/2014/main" id="{00000000-0008-0000-0A00-00004F490200}"/>
            </a:ext>
          </a:extLst>
        </xdr:cNvPr>
        <xdr:cNvSpPr txBox="1">
          <a:spLocks noChangeArrowheads="1"/>
        </xdr:cNvSpPr>
      </xdr:nvSpPr>
      <xdr:spPr bwMode="auto">
        <a:xfrm>
          <a:off x="10839450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114300</xdr:rowOff>
    </xdr:to>
    <xdr:sp macro="" textlink="">
      <xdr:nvSpPr>
        <xdr:cNvPr id="149840" name="Text Box 28">
          <a:extLst>
            <a:ext uri="{FF2B5EF4-FFF2-40B4-BE49-F238E27FC236}">
              <a16:creationId xmlns:a16="http://schemas.microsoft.com/office/drawing/2014/main" id="{00000000-0008-0000-0A00-000050490200}"/>
            </a:ext>
          </a:extLst>
        </xdr:cNvPr>
        <xdr:cNvSpPr txBox="1">
          <a:spLocks noChangeArrowheads="1"/>
        </xdr:cNvSpPr>
      </xdr:nvSpPr>
      <xdr:spPr bwMode="auto">
        <a:xfrm>
          <a:off x="10458450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76200</xdr:colOff>
      <xdr:row>4</xdr:row>
      <xdr:rowOff>114300</xdr:rowOff>
    </xdr:to>
    <xdr:sp macro="" textlink="">
      <xdr:nvSpPr>
        <xdr:cNvPr id="149841" name="Text Box 30">
          <a:extLst>
            <a:ext uri="{FF2B5EF4-FFF2-40B4-BE49-F238E27FC236}">
              <a16:creationId xmlns:a16="http://schemas.microsoft.com/office/drawing/2014/main" id="{00000000-0008-0000-0A00-000051490200}"/>
            </a:ext>
          </a:extLst>
        </xdr:cNvPr>
        <xdr:cNvSpPr txBox="1">
          <a:spLocks noChangeArrowheads="1"/>
        </xdr:cNvSpPr>
      </xdr:nvSpPr>
      <xdr:spPr bwMode="auto">
        <a:xfrm>
          <a:off x="11220450" y="600075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2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2990850" y="381000"/>
          <a:ext cx="2457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Mon"/>
            </a:rPr>
            <a:t>ÑÓÐÀËÖÀÃ×ÈÄ</a:t>
          </a:r>
          <a:endParaRPr lang="en-US" sz="1000" b="0" i="0" strike="noStrike">
            <a:solidFill>
              <a:srgbClr val="000000"/>
            </a:solidFill>
            <a:latin typeface="Arial Mon"/>
          </a:endParaRP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 Mon"/>
            </a:rPr>
            <a:t>/íàñ, õ¿éñýýð/</a:t>
          </a: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Arial Mon"/>
          </a:endParaRP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 Mon"/>
            </a:rPr>
            <a:t>2005/2006  îíû õè÷ýýëèéí æèë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133350</xdr:colOff>
      <xdr:row>2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381000"/>
          <a:ext cx="1762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¯íäýñíèé ñòàòèñòèêèéí ãàçðûí çºâøººðñíººð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  ÁÑØÓ-íû Ñàéäûí òóøààëààð áàòëàâ.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         2003 îí. Òóøààë ¹221</a:t>
          </a:r>
        </a:p>
        <a:p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 Mon"/>
          </a:endParaRPr>
        </a:p>
        <a:p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 Mon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Àéìàã, íèéñëýë __</a:t>
          </a:r>
          <a:r>
            <a:rPr lang="mn-MN" sz="800" b="0" i="0" strike="noStrike">
              <a:solidFill>
                <a:srgbClr val="000000"/>
              </a:solidFill>
            </a:rPr>
            <a:t>Улсын нэгтгэл</a:t>
          </a:r>
        </a:p>
        <a:p>
          <a:pPr algn="l" rtl="0">
            <a:defRPr sz="1000"/>
          </a:pPr>
          <a:endParaRPr lang="mn-MN" sz="800" b="0" i="0" strike="noStrike">
            <a:solidFill>
              <a:srgbClr val="000000"/>
            </a:solidFill>
          </a:endParaRPr>
        </a:p>
        <a:p>
          <a:pPr algn="l" rtl="0">
            <a:defRPr sz="1000"/>
          </a:pPr>
          <a:endParaRPr lang="mn-MN" sz="800" b="0" i="0" strike="noStrike">
            <a:solidFill>
              <a:srgbClr val="000000"/>
            </a:solidFill>
          </a:endParaRP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13</xdr:col>
      <xdr:colOff>323850</xdr:colOff>
      <xdr:row>2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6715125" y="381000"/>
          <a:ext cx="18954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 Mon"/>
            </a:rPr>
            <a:t>Òºâëºðñºí  ìýäýýëýë Ìàÿãò ÁÄÁ-2</a:t>
          </a:r>
          <a:endParaRPr lang="en-US" sz="800" b="0" i="0" strike="noStrike">
            <a:solidFill>
              <a:srgbClr val="000000"/>
            </a:solidFill>
            <a:latin typeface="Arial Mon"/>
          </a:endParaRPr>
        </a:p>
        <a:p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 Mon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1.ªì÷èéí á¿õ õýëáýðèéí ÅÁÑ-èàñ ãàðãàæ 10-ð ñàðûí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   20-íä àéìàã íèéñëýëèéí ÁÑÃ (ÁÃ)-ò èð¿¿ëíý.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2.ÁÑÃ (ÁÃ)-ò íýãòãýæ, </a:t>
          </a:r>
          <a:r>
            <a:rPr lang="en-US" sz="800" b="1" i="0" strike="noStrike">
              <a:solidFill>
                <a:srgbClr val="000000"/>
              </a:solidFill>
              <a:latin typeface="Arial Mon"/>
            </a:rPr>
            <a:t>11-ð ñàðûí 10-íä</a:t>
          </a:r>
          <a:r>
            <a:rPr lang="en-US" sz="800" b="0" i="0" strike="noStrike">
              <a:solidFill>
                <a:srgbClr val="000000"/>
              </a:solidFill>
              <a:latin typeface="Arial Mon"/>
            </a:rPr>
            <a:t> ÁÑØÓß-íä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    èð¿¿ëíý.</a:t>
          </a:r>
        </a:p>
        <a:p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 Mon"/>
          </a:endParaRPr>
        </a:p>
      </xdr:txBody>
    </xdr:sp>
    <xdr:clientData/>
  </xdr:twoCellAnchor>
  <xdr:twoCellAnchor>
    <xdr:from>
      <xdr:col>6</xdr:col>
      <xdr:colOff>228600</xdr:colOff>
      <xdr:row>2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Arrowheads="1"/>
        </xdr:cNvSpPr>
      </xdr:nvSpPr>
      <xdr:spPr bwMode="auto">
        <a:xfrm>
          <a:off x="2990850" y="381000"/>
          <a:ext cx="2457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Mon"/>
            </a:rPr>
            <a:t>ÑÓÐÀËÖÀÃ×ÈÄ</a:t>
          </a:r>
          <a:endParaRPr lang="en-US" sz="1000" b="0" i="0" strike="noStrike">
            <a:solidFill>
              <a:srgbClr val="000000"/>
            </a:solidFill>
            <a:latin typeface="Arial Mon"/>
          </a:endParaRP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 Mon"/>
            </a:rPr>
            <a:t>/íàñ, õ¿éñýýð/</a:t>
          </a: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Arial Mon"/>
          </a:endParaRP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 Mon"/>
            </a:rPr>
            <a:t>2005/2006  îíû õè÷ýýëèéí æèë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133350</xdr:colOff>
      <xdr:row>2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 noChangeArrowheads="1"/>
        </xdr:cNvSpPr>
      </xdr:nvSpPr>
      <xdr:spPr bwMode="auto">
        <a:xfrm>
          <a:off x="0" y="381000"/>
          <a:ext cx="1762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¯íäýñíèé ñòàòèñòèêèéí ãàçðûí çºâøººðñíººð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  ÁÑØÓ-íû Ñàéäûí òóøààëààð áàòëàâ.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         2003 îí. Òóøààë ¹221</a:t>
          </a:r>
        </a:p>
        <a:p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 Mon"/>
          </a:endParaRPr>
        </a:p>
        <a:p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 Mon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Àéìàã, íèéñëýë __</a:t>
          </a:r>
          <a:r>
            <a:rPr lang="mn-MN" sz="800" b="0" i="0" strike="noStrike">
              <a:solidFill>
                <a:srgbClr val="000000"/>
              </a:solidFill>
            </a:rPr>
            <a:t>Улсын нэгтгэл</a:t>
          </a:r>
        </a:p>
        <a:p>
          <a:pPr algn="l" rtl="0">
            <a:defRPr sz="1000"/>
          </a:pPr>
          <a:endParaRPr lang="mn-MN" sz="800" b="0" i="0" strike="noStrike">
            <a:solidFill>
              <a:srgbClr val="000000"/>
            </a:solidFill>
          </a:endParaRPr>
        </a:p>
        <a:p>
          <a:pPr algn="l" rtl="0">
            <a:defRPr sz="1000"/>
          </a:pPr>
          <a:endParaRPr lang="mn-MN" sz="800" b="0" i="0" strike="noStrike">
            <a:solidFill>
              <a:srgbClr val="000000"/>
            </a:solidFill>
          </a:endParaRP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13</xdr:col>
      <xdr:colOff>323850</xdr:colOff>
      <xdr:row>2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715125" y="381000"/>
          <a:ext cx="18954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 Mon"/>
            </a:rPr>
            <a:t>Òºâëºðñºí  ìýäýýëýë Ìàÿãò ÁÄÁ-2</a:t>
          </a:r>
          <a:endParaRPr lang="en-US" sz="800" b="0" i="0" strike="noStrike">
            <a:solidFill>
              <a:srgbClr val="000000"/>
            </a:solidFill>
            <a:latin typeface="Arial Mon"/>
          </a:endParaRPr>
        </a:p>
        <a:p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 Mon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1.ªì÷èéí á¿õ õýëáýðèéí ÅÁÑ-èàñ ãàðãàæ 10-ð ñàðûí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   20-íä àéìàã íèéñëýëèéí ÁÑÃ (ÁÃ)-ò èð¿¿ëíý.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2.ÁÑÃ (ÁÃ)-ò íýãòãýæ, </a:t>
          </a:r>
          <a:r>
            <a:rPr lang="en-US" sz="800" b="1" i="0" strike="noStrike">
              <a:solidFill>
                <a:srgbClr val="000000"/>
              </a:solidFill>
              <a:latin typeface="Arial Mon"/>
            </a:rPr>
            <a:t>11-ð ñàðûí 10-íä</a:t>
          </a:r>
          <a:r>
            <a:rPr lang="en-US" sz="800" b="0" i="0" strike="noStrike">
              <a:solidFill>
                <a:srgbClr val="000000"/>
              </a:solidFill>
              <a:latin typeface="Arial Mon"/>
            </a:rPr>
            <a:t> ÁÑØÓß-íä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    èð¿¿ëíý.</a:t>
          </a:r>
        </a:p>
        <a:p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 Mon"/>
          </a:endParaRPr>
        </a:p>
      </xdr:txBody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1</xdr:row>
      <xdr:rowOff>0</xdr:rowOff>
    </xdr:to>
    <xdr:sp macro="" textlink="">
      <xdr:nvSpPr>
        <xdr:cNvPr id="140903" name="Text Box 10">
          <a:extLst>
            <a:ext uri="{FF2B5EF4-FFF2-40B4-BE49-F238E27FC236}">
              <a16:creationId xmlns:a16="http://schemas.microsoft.com/office/drawing/2014/main" id="{00000000-0008-0000-0B00-000067260200}"/>
            </a:ext>
          </a:extLst>
        </xdr:cNvPr>
        <xdr:cNvSpPr txBox="1">
          <a:spLocks noChangeArrowheads="1"/>
        </xdr:cNvSpPr>
      </xdr:nvSpPr>
      <xdr:spPr bwMode="auto">
        <a:xfrm>
          <a:off x="1628775" y="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1</xdr:row>
      <xdr:rowOff>0</xdr:rowOff>
    </xdr:to>
    <xdr:sp macro="" textlink="">
      <xdr:nvSpPr>
        <xdr:cNvPr id="140904" name="Text Box 11">
          <a:extLst>
            <a:ext uri="{FF2B5EF4-FFF2-40B4-BE49-F238E27FC236}">
              <a16:creationId xmlns:a16="http://schemas.microsoft.com/office/drawing/2014/main" id="{00000000-0008-0000-0B00-000068260200}"/>
            </a:ext>
          </a:extLst>
        </xdr:cNvPr>
        <xdr:cNvSpPr txBox="1">
          <a:spLocks noChangeArrowheads="1"/>
        </xdr:cNvSpPr>
      </xdr:nvSpPr>
      <xdr:spPr bwMode="auto">
        <a:xfrm>
          <a:off x="1181100" y="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1</xdr:row>
      <xdr:rowOff>0</xdr:rowOff>
    </xdr:to>
    <xdr:sp macro="" textlink="">
      <xdr:nvSpPr>
        <xdr:cNvPr id="140905" name="Text Box 12">
          <a:extLst>
            <a:ext uri="{FF2B5EF4-FFF2-40B4-BE49-F238E27FC236}">
              <a16:creationId xmlns:a16="http://schemas.microsoft.com/office/drawing/2014/main" id="{00000000-0008-0000-0B00-000069260200}"/>
            </a:ext>
          </a:extLst>
        </xdr:cNvPr>
        <xdr:cNvSpPr txBox="1">
          <a:spLocks noChangeArrowheads="1"/>
        </xdr:cNvSpPr>
      </xdr:nvSpPr>
      <xdr:spPr bwMode="auto">
        <a:xfrm>
          <a:off x="1628775" y="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1</xdr:row>
      <xdr:rowOff>0</xdr:rowOff>
    </xdr:to>
    <xdr:sp macro="" textlink="">
      <xdr:nvSpPr>
        <xdr:cNvPr id="140906" name="Text Box 13">
          <a:extLst>
            <a:ext uri="{FF2B5EF4-FFF2-40B4-BE49-F238E27FC236}">
              <a16:creationId xmlns:a16="http://schemas.microsoft.com/office/drawing/2014/main" id="{00000000-0008-0000-0B00-00006A260200}"/>
            </a:ext>
          </a:extLst>
        </xdr:cNvPr>
        <xdr:cNvSpPr txBox="1">
          <a:spLocks noChangeArrowheads="1"/>
        </xdr:cNvSpPr>
      </xdr:nvSpPr>
      <xdr:spPr bwMode="auto">
        <a:xfrm>
          <a:off x="1181100" y="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180975</xdr:rowOff>
    </xdr:to>
    <xdr:sp macro="" textlink="">
      <xdr:nvSpPr>
        <xdr:cNvPr id="140907" name="Text Box 14">
          <a:extLst>
            <a:ext uri="{FF2B5EF4-FFF2-40B4-BE49-F238E27FC236}">
              <a16:creationId xmlns:a16="http://schemas.microsoft.com/office/drawing/2014/main" id="{00000000-0008-0000-0B00-00006B260200}"/>
            </a:ext>
          </a:extLst>
        </xdr:cNvPr>
        <xdr:cNvSpPr txBox="1">
          <a:spLocks noChangeArrowheads="1"/>
        </xdr:cNvSpPr>
      </xdr:nvSpPr>
      <xdr:spPr bwMode="auto">
        <a:xfrm>
          <a:off x="276225" y="381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0908" name="Text Box 15">
          <a:extLst>
            <a:ext uri="{FF2B5EF4-FFF2-40B4-BE49-F238E27FC236}">
              <a16:creationId xmlns:a16="http://schemas.microsoft.com/office/drawing/2014/main" id="{00000000-0008-0000-0B00-00006C260200}"/>
            </a:ext>
          </a:extLst>
        </xdr:cNvPr>
        <xdr:cNvSpPr txBox="1">
          <a:spLocks noChangeArrowheads="1"/>
        </xdr:cNvSpPr>
      </xdr:nvSpPr>
      <xdr:spPr bwMode="auto">
        <a:xfrm>
          <a:off x="0" y="381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0910" name="Text Box 17">
          <a:extLst>
            <a:ext uri="{FF2B5EF4-FFF2-40B4-BE49-F238E27FC236}">
              <a16:creationId xmlns:a16="http://schemas.microsoft.com/office/drawing/2014/main" id="{00000000-0008-0000-0B00-00006E260200}"/>
            </a:ext>
          </a:extLst>
        </xdr:cNvPr>
        <xdr:cNvSpPr txBox="1">
          <a:spLocks noChangeArrowheads="1"/>
        </xdr:cNvSpPr>
      </xdr:nvSpPr>
      <xdr:spPr bwMode="auto">
        <a:xfrm>
          <a:off x="0" y="381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4</xdr:row>
      <xdr:rowOff>0</xdr:rowOff>
    </xdr:from>
    <xdr:to>
      <xdr:col>12</xdr:col>
      <xdr:colOff>333375</xdr:colOff>
      <xdr:row>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2514600" y="685800"/>
          <a:ext cx="2695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 Mon"/>
            </a:rPr>
            <a:t>ÑÓÐÀËÖÀÃ×ÈÄ</a:t>
          </a:r>
          <a:endParaRPr lang="en-US" sz="1000" b="0" i="0" strike="noStrike">
            <a:solidFill>
              <a:srgbClr val="000000"/>
            </a:solidFill>
            <a:latin typeface="Arial Mon"/>
          </a:endParaRP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 Mon"/>
            </a:rPr>
            <a:t>/íàñ, õ¿éñýýð/</a:t>
          </a: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Arial Mon"/>
          </a:endParaRPr>
        </a:p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 Mon"/>
            </a:rPr>
            <a:t>2005/2006  îíû õè÷ýýëèéí æèë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133350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685800"/>
          <a:ext cx="2066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¯íäýñíèé ñòàòèñòèêèéí ãàçðûí çºâøººðñíººð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  ÁÑØÓ-íû Ñàéäûí òóøààëààð áàòëàâ.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         2003 îí. Òóøààë ¹221</a:t>
          </a:r>
        </a:p>
        <a:p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 Mon"/>
          </a:endParaRPr>
        </a:p>
        <a:p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 Mon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Àéìàã, íèéñëýë __</a:t>
          </a:r>
          <a:r>
            <a:rPr lang="mn-MN" sz="800" b="0" i="0" strike="noStrike">
              <a:solidFill>
                <a:srgbClr val="000000"/>
              </a:solidFill>
            </a:rPr>
            <a:t>Улсын нэгтгэл</a:t>
          </a:r>
        </a:p>
        <a:p>
          <a:pPr algn="l" rtl="0">
            <a:defRPr sz="1000"/>
          </a:pPr>
          <a:endParaRPr lang="mn-MN" sz="800" b="0" i="0" strike="noStrike">
            <a:solidFill>
              <a:srgbClr val="000000"/>
            </a:solidFill>
          </a:endParaRPr>
        </a:p>
        <a:p>
          <a:pPr algn="l" rtl="0">
            <a:defRPr sz="1000"/>
          </a:pPr>
          <a:endParaRPr lang="mn-MN" sz="800" b="0" i="0" strike="noStrike">
            <a:solidFill>
              <a:srgbClr val="000000"/>
            </a:solidFill>
          </a:endParaRPr>
        </a:p>
      </xdr:txBody>
    </xdr:sp>
    <xdr:clientData/>
  </xdr:twoCellAnchor>
  <xdr:twoCellAnchor>
    <xdr:from>
      <xdr:col>14</xdr:col>
      <xdr:colOff>190500</xdr:colOff>
      <xdr:row>4</xdr:row>
      <xdr:rowOff>0</xdr:rowOff>
    </xdr:from>
    <xdr:to>
      <xdr:col>23</xdr:col>
      <xdr:colOff>323850</xdr:colOff>
      <xdr:row>4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5800725" y="685800"/>
          <a:ext cx="33432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 Mon"/>
            </a:rPr>
            <a:t>Òºâëºðñºí  ìýäýýëýë Ìàÿãò ÁÄÁ-2</a:t>
          </a:r>
          <a:endParaRPr lang="en-US" sz="800" b="0" i="0" strike="noStrike">
            <a:solidFill>
              <a:srgbClr val="000000"/>
            </a:solidFill>
            <a:latin typeface="Arial Mon"/>
          </a:endParaRPr>
        </a:p>
        <a:p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 Mon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1.ªì÷èéí á¿õ õýëáýðèéí ÅÁÑ-èàñ ãàðãàæ 10-ð ñàðûí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   20-íä àéìàã íèéñëýëèéí ÁÑÃ (ÁÃ)-ò èð¿¿ëíý.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2.ÁÑÃ (ÁÃ)-ò íýãòãýæ, </a:t>
          </a:r>
          <a:r>
            <a:rPr lang="en-US" sz="800" b="1" i="0" strike="noStrike">
              <a:solidFill>
                <a:srgbClr val="000000"/>
              </a:solidFill>
              <a:latin typeface="Arial Mon"/>
            </a:rPr>
            <a:t>11-ð ñàðûí 10-íä</a:t>
          </a:r>
          <a:r>
            <a:rPr lang="en-US" sz="800" b="0" i="0" strike="noStrike">
              <a:solidFill>
                <a:srgbClr val="000000"/>
              </a:solidFill>
              <a:latin typeface="Arial Mon"/>
            </a:rPr>
            <a:t> ÁÑØÓß-íä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Mon"/>
            </a:rPr>
            <a:t>      èð¿¿ëíý.</a:t>
          </a:r>
        </a:p>
        <a:p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 Mon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9525</xdr:rowOff>
    </xdr:to>
    <xdr:sp macro="" textlink="">
      <xdr:nvSpPr>
        <xdr:cNvPr id="117716" name="Text Box 4">
          <a:extLst>
            <a:ext uri="{FF2B5EF4-FFF2-40B4-BE49-F238E27FC236}">
              <a16:creationId xmlns:a16="http://schemas.microsoft.com/office/drawing/2014/main" id="{00000000-0008-0000-0C00-0000D4CB0100}"/>
            </a:ext>
          </a:extLst>
        </xdr:cNvPr>
        <xdr:cNvSpPr txBox="1">
          <a:spLocks noChangeArrowheads="1"/>
        </xdr:cNvSpPr>
      </xdr:nvSpPr>
      <xdr:spPr bwMode="auto">
        <a:xfrm>
          <a:off x="1123950" y="381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9525</xdr:rowOff>
    </xdr:to>
    <xdr:sp macro="" textlink="">
      <xdr:nvSpPr>
        <xdr:cNvPr id="117717" name="Text Box 5">
          <a:extLst>
            <a:ext uri="{FF2B5EF4-FFF2-40B4-BE49-F238E27FC236}">
              <a16:creationId xmlns:a16="http://schemas.microsoft.com/office/drawing/2014/main" id="{00000000-0008-0000-0C00-0000D5CB0100}"/>
            </a:ext>
          </a:extLst>
        </xdr:cNvPr>
        <xdr:cNvSpPr txBox="1">
          <a:spLocks noChangeArrowheads="1"/>
        </xdr:cNvSpPr>
      </xdr:nvSpPr>
      <xdr:spPr bwMode="auto">
        <a:xfrm>
          <a:off x="1123950" y="381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9525</xdr:rowOff>
    </xdr:to>
    <xdr:sp macro="" textlink="">
      <xdr:nvSpPr>
        <xdr:cNvPr id="117718" name="Text Box 7">
          <a:extLst>
            <a:ext uri="{FF2B5EF4-FFF2-40B4-BE49-F238E27FC236}">
              <a16:creationId xmlns:a16="http://schemas.microsoft.com/office/drawing/2014/main" id="{00000000-0008-0000-0C00-0000D6CB0100}"/>
            </a:ext>
          </a:extLst>
        </xdr:cNvPr>
        <xdr:cNvSpPr txBox="1">
          <a:spLocks noChangeArrowheads="1"/>
        </xdr:cNvSpPr>
      </xdr:nvSpPr>
      <xdr:spPr bwMode="auto">
        <a:xfrm>
          <a:off x="1123950" y="381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38100</xdr:rowOff>
    </xdr:to>
    <xdr:sp macro="" textlink="">
      <xdr:nvSpPr>
        <xdr:cNvPr id="117719" name="Text Box 8">
          <a:extLst>
            <a:ext uri="{FF2B5EF4-FFF2-40B4-BE49-F238E27FC236}">
              <a16:creationId xmlns:a16="http://schemas.microsoft.com/office/drawing/2014/main" id="{00000000-0008-0000-0C00-0000D7CB0100}"/>
            </a:ext>
          </a:extLst>
        </xdr:cNvPr>
        <xdr:cNvSpPr txBox="1">
          <a:spLocks noChangeArrowheads="1"/>
        </xdr:cNvSpPr>
      </xdr:nvSpPr>
      <xdr:spPr bwMode="auto">
        <a:xfrm>
          <a:off x="1123950" y="571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38100</xdr:rowOff>
    </xdr:to>
    <xdr:sp macro="" textlink="">
      <xdr:nvSpPr>
        <xdr:cNvPr id="117720" name="Text Box 9">
          <a:extLst>
            <a:ext uri="{FF2B5EF4-FFF2-40B4-BE49-F238E27FC236}">
              <a16:creationId xmlns:a16="http://schemas.microsoft.com/office/drawing/2014/main" id="{00000000-0008-0000-0C00-0000D8CB0100}"/>
            </a:ext>
          </a:extLst>
        </xdr:cNvPr>
        <xdr:cNvSpPr txBox="1">
          <a:spLocks noChangeArrowheads="1"/>
        </xdr:cNvSpPr>
      </xdr:nvSpPr>
      <xdr:spPr bwMode="auto">
        <a:xfrm>
          <a:off x="1123950" y="571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38100</xdr:rowOff>
    </xdr:to>
    <xdr:sp macro="" textlink="">
      <xdr:nvSpPr>
        <xdr:cNvPr id="117721" name="Text Box 11">
          <a:extLst>
            <a:ext uri="{FF2B5EF4-FFF2-40B4-BE49-F238E27FC236}">
              <a16:creationId xmlns:a16="http://schemas.microsoft.com/office/drawing/2014/main" id="{00000000-0008-0000-0C00-0000D9CB0100}"/>
            </a:ext>
          </a:extLst>
        </xdr:cNvPr>
        <xdr:cNvSpPr txBox="1">
          <a:spLocks noChangeArrowheads="1"/>
        </xdr:cNvSpPr>
      </xdr:nvSpPr>
      <xdr:spPr bwMode="auto">
        <a:xfrm>
          <a:off x="1123950" y="571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3</xdr:row>
      <xdr:rowOff>0</xdr:rowOff>
    </xdr:from>
    <xdr:to>
      <xdr:col>25</xdr:col>
      <xdr:colOff>76200</xdr:colOff>
      <xdr:row>3</xdr:row>
      <xdr:rowOff>200025</xdr:rowOff>
    </xdr:to>
    <xdr:sp macro="" textlink="">
      <xdr:nvSpPr>
        <xdr:cNvPr id="126593" name="Text Box 10">
          <a:extLst>
            <a:ext uri="{FF2B5EF4-FFF2-40B4-BE49-F238E27FC236}">
              <a16:creationId xmlns:a16="http://schemas.microsoft.com/office/drawing/2014/main" id="{00000000-0008-0000-0F00-000081EE0100}"/>
            </a:ext>
          </a:extLst>
        </xdr:cNvPr>
        <xdr:cNvSpPr txBox="1">
          <a:spLocks noChangeArrowheads="1"/>
        </xdr:cNvSpPr>
      </xdr:nvSpPr>
      <xdr:spPr bwMode="auto">
        <a:xfrm>
          <a:off x="1177290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200025</xdr:rowOff>
    </xdr:to>
    <xdr:sp macro="" textlink="">
      <xdr:nvSpPr>
        <xdr:cNvPr id="126594" name="Text Box 11">
          <a:extLst>
            <a:ext uri="{FF2B5EF4-FFF2-40B4-BE49-F238E27FC236}">
              <a16:creationId xmlns:a16="http://schemas.microsoft.com/office/drawing/2014/main" id="{00000000-0008-0000-0F00-000082EE0100}"/>
            </a:ext>
          </a:extLst>
        </xdr:cNvPr>
        <xdr:cNvSpPr txBox="1">
          <a:spLocks noChangeArrowheads="1"/>
        </xdr:cNvSpPr>
      </xdr:nvSpPr>
      <xdr:spPr bwMode="auto">
        <a:xfrm>
          <a:off x="4733925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76200</xdr:colOff>
      <xdr:row>3</xdr:row>
      <xdr:rowOff>200025</xdr:rowOff>
    </xdr:to>
    <xdr:sp macro="" textlink="">
      <xdr:nvSpPr>
        <xdr:cNvPr id="126595" name="Text Box 12">
          <a:extLst>
            <a:ext uri="{FF2B5EF4-FFF2-40B4-BE49-F238E27FC236}">
              <a16:creationId xmlns:a16="http://schemas.microsoft.com/office/drawing/2014/main" id="{00000000-0008-0000-0F00-000083EE0100}"/>
            </a:ext>
          </a:extLst>
        </xdr:cNvPr>
        <xdr:cNvSpPr txBox="1">
          <a:spLocks noChangeArrowheads="1"/>
        </xdr:cNvSpPr>
      </xdr:nvSpPr>
      <xdr:spPr bwMode="auto">
        <a:xfrm>
          <a:off x="1177290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200025</xdr:rowOff>
    </xdr:to>
    <xdr:sp macro="" textlink="">
      <xdr:nvSpPr>
        <xdr:cNvPr id="126596" name="Text Box 13">
          <a:extLst>
            <a:ext uri="{FF2B5EF4-FFF2-40B4-BE49-F238E27FC236}">
              <a16:creationId xmlns:a16="http://schemas.microsoft.com/office/drawing/2014/main" id="{00000000-0008-0000-0F00-000084EE0100}"/>
            </a:ext>
          </a:extLst>
        </xdr:cNvPr>
        <xdr:cNvSpPr txBox="1">
          <a:spLocks noChangeArrowheads="1"/>
        </xdr:cNvSpPr>
      </xdr:nvSpPr>
      <xdr:spPr bwMode="auto">
        <a:xfrm>
          <a:off x="4733925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295275</xdr:colOff>
      <xdr:row>2</xdr:row>
      <xdr:rowOff>190500</xdr:rowOff>
    </xdr:from>
    <xdr:to>
      <xdr:col>7</xdr:col>
      <xdr:colOff>295275</xdr:colOff>
      <xdr:row>2</xdr:row>
      <xdr:rowOff>190500</xdr:rowOff>
    </xdr:to>
    <xdr:sp macro="" textlink="">
      <xdr:nvSpPr>
        <xdr:cNvPr id="126597" name="Text Box 11">
          <a:extLst>
            <a:ext uri="{FF2B5EF4-FFF2-40B4-BE49-F238E27FC236}">
              <a16:creationId xmlns:a16="http://schemas.microsoft.com/office/drawing/2014/main" id="{00000000-0008-0000-0F00-000085EE0100}"/>
            </a:ext>
          </a:extLst>
        </xdr:cNvPr>
        <xdr:cNvSpPr>
          <a:spLocks noChangeArrowheads="1"/>
        </xdr:cNvSpPr>
      </xdr:nvSpPr>
      <xdr:spPr bwMode="auto">
        <a:xfrm>
          <a:off x="4238625" y="561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295275</xdr:colOff>
      <xdr:row>2</xdr:row>
      <xdr:rowOff>190500</xdr:rowOff>
    </xdr:from>
    <xdr:to>
      <xdr:col>7</xdr:col>
      <xdr:colOff>295275</xdr:colOff>
      <xdr:row>2</xdr:row>
      <xdr:rowOff>190500</xdr:rowOff>
    </xdr:to>
    <xdr:sp macro="" textlink="">
      <xdr:nvSpPr>
        <xdr:cNvPr id="126598" name="Text Box 13">
          <a:extLst>
            <a:ext uri="{FF2B5EF4-FFF2-40B4-BE49-F238E27FC236}">
              <a16:creationId xmlns:a16="http://schemas.microsoft.com/office/drawing/2014/main" id="{00000000-0008-0000-0F00-000086EE0100}"/>
            </a:ext>
          </a:extLst>
        </xdr:cNvPr>
        <xdr:cNvSpPr>
          <a:spLocks noChangeArrowheads="1"/>
        </xdr:cNvSpPr>
      </xdr:nvSpPr>
      <xdr:spPr bwMode="auto">
        <a:xfrm>
          <a:off x="4238625" y="561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2</xdr:row>
      <xdr:rowOff>190500</xdr:rowOff>
    </xdr:from>
    <xdr:to>
      <xdr:col>24</xdr:col>
      <xdr:colOff>0</xdr:colOff>
      <xdr:row>2</xdr:row>
      <xdr:rowOff>190500</xdr:rowOff>
    </xdr:to>
    <xdr:sp macro="" textlink="">
      <xdr:nvSpPr>
        <xdr:cNvPr id="126599" name="Text Box 10">
          <a:extLst>
            <a:ext uri="{FF2B5EF4-FFF2-40B4-BE49-F238E27FC236}">
              <a16:creationId xmlns:a16="http://schemas.microsoft.com/office/drawing/2014/main" id="{00000000-0008-0000-0F00-000087EE0100}"/>
            </a:ext>
          </a:extLst>
        </xdr:cNvPr>
        <xdr:cNvSpPr>
          <a:spLocks noChangeArrowheads="1"/>
        </xdr:cNvSpPr>
      </xdr:nvSpPr>
      <xdr:spPr bwMode="auto">
        <a:xfrm>
          <a:off x="11401425" y="561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2</xdr:row>
      <xdr:rowOff>190500</xdr:rowOff>
    </xdr:from>
    <xdr:to>
      <xdr:col>24</xdr:col>
      <xdr:colOff>0</xdr:colOff>
      <xdr:row>2</xdr:row>
      <xdr:rowOff>190500</xdr:rowOff>
    </xdr:to>
    <xdr:sp macro="" textlink="">
      <xdr:nvSpPr>
        <xdr:cNvPr id="126600" name="Text Box 12">
          <a:extLst>
            <a:ext uri="{FF2B5EF4-FFF2-40B4-BE49-F238E27FC236}">
              <a16:creationId xmlns:a16="http://schemas.microsoft.com/office/drawing/2014/main" id="{00000000-0008-0000-0F00-000088EE0100}"/>
            </a:ext>
          </a:extLst>
        </xdr:cNvPr>
        <xdr:cNvSpPr>
          <a:spLocks noChangeArrowheads="1"/>
        </xdr:cNvSpPr>
      </xdr:nvSpPr>
      <xdr:spPr bwMode="auto">
        <a:xfrm>
          <a:off x="11401425" y="561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4</xdr:row>
      <xdr:rowOff>0</xdr:rowOff>
    </xdr:to>
    <xdr:sp macro="" textlink="">
      <xdr:nvSpPr>
        <xdr:cNvPr id="127617" name="Text Box 1">
          <a:extLst>
            <a:ext uri="{FF2B5EF4-FFF2-40B4-BE49-F238E27FC236}">
              <a16:creationId xmlns:a16="http://schemas.microsoft.com/office/drawing/2014/main" id="{00000000-0008-0000-1000-000081F20100}"/>
            </a:ext>
          </a:extLst>
        </xdr:cNvPr>
        <xdr:cNvSpPr txBox="1">
          <a:spLocks noChangeArrowheads="1"/>
        </xdr:cNvSpPr>
      </xdr:nvSpPr>
      <xdr:spPr bwMode="auto">
        <a:xfrm>
          <a:off x="3705225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4</xdr:row>
      <xdr:rowOff>0</xdr:rowOff>
    </xdr:to>
    <xdr:sp macro="" textlink="">
      <xdr:nvSpPr>
        <xdr:cNvPr id="127618" name="Text Box 2">
          <a:extLst>
            <a:ext uri="{FF2B5EF4-FFF2-40B4-BE49-F238E27FC236}">
              <a16:creationId xmlns:a16="http://schemas.microsoft.com/office/drawing/2014/main" id="{00000000-0008-0000-1000-000082F20100}"/>
            </a:ext>
          </a:extLst>
        </xdr:cNvPr>
        <xdr:cNvSpPr txBox="1">
          <a:spLocks noChangeArrowheads="1"/>
        </xdr:cNvSpPr>
      </xdr:nvSpPr>
      <xdr:spPr bwMode="auto">
        <a:xfrm>
          <a:off x="337185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4</xdr:row>
      <xdr:rowOff>0</xdr:rowOff>
    </xdr:to>
    <xdr:sp macro="" textlink="">
      <xdr:nvSpPr>
        <xdr:cNvPr id="127620" name="Text Box 4">
          <a:extLst>
            <a:ext uri="{FF2B5EF4-FFF2-40B4-BE49-F238E27FC236}">
              <a16:creationId xmlns:a16="http://schemas.microsoft.com/office/drawing/2014/main" id="{00000000-0008-0000-1000-000084F20100}"/>
            </a:ext>
          </a:extLst>
        </xdr:cNvPr>
        <xdr:cNvSpPr txBox="1">
          <a:spLocks noChangeArrowheads="1"/>
        </xdr:cNvSpPr>
      </xdr:nvSpPr>
      <xdr:spPr bwMode="auto">
        <a:xfrm>
          <a:off x="337185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7621" name="Text Box 2">
          <a:extLst>
            <a:ext uri="{FF2B5EF4-FFF2-40B4-BE49-F238E27FC236}">
              <a16:creationId xmlns:a16="http://schemas.microsoft.com/office/drawing/2014/main" id="{00000000-0008-0000-1000-000085F20100}"/>
            </a:ext>
          </a:extLst>
        </xdr:cNvPr>
        <xdr:cNvSpPr>
          <a:spLocks noChangeArrowheads="1"/>
        </xdr:cNvSpPr>
      </xdr:nvSpPr>
      <xdr:spPr bwMode="auto">
        <a:xfrm>
          <a:off x="2505075" y="571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27622" name="Text Box 4">
          <a:extLst>
            <a:ext uri="{FF2B5EF4-FFF2-40B4-BE49-F238E27FC236}">
              <a16:creationId xmlns:a16="http://schemas.microsoft.com/office/drawing/2014/main" id="{00000000-0008-0000-1000-000086F20100}"/>
            </a:ext>
          </a:extLst>
        </xdr:cNvPr>
        <xdr:cNvSpPr>
          <a:spLocks noChangeArrowheads="1"/>
        </xdr:cNvSpPr>
      </xdr:nvSpPr>
      <xdr:spPr bwMode="auto">
        <a:xfrm>
          <a:off x="2505075" y="571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27623" name="Text Box 1">
          <a:extLst>
            <a:ext uri="{FF2B5EF4-FFF2-40B4-BE49-F238E27FC236}">
              <a16:creationId xmlns:a16="http://schemas.microsoft.com/office/drawing/2014/main" id="{00000000-0008-0000-1000-000087F20100}"/>
            </a:ext>
          </a:extLst>
        </xdr:cNvPr>
        <xdr:cNvSpPr>
          <a:spLocks noChangeArrowheads="1"/>
        </xdr:cNvSpPr>
      </xdr:nvSpPr>
      <xdr:spPr bwMode="auto">
        <a:xfrm>
          <a:off x="2943225" y="571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27624" name="Text Box 3">
          <a:extLst>
            <a:ext uri="{FF2B5EF4-FFF2-40B4-BE49-F238E27FC236}">
              <a16:creationId xmlns:a16="http://schemas.microsoft.com/office/drawing/2014/main" id="{00000000-0008-0000-1000-000088F20100}"/>
            </a:ext>
          </a:extLst>
        </xdr:cNvPr>
        <xdr:cNvSpPr>
          <a:spLocks noChangeArrowheads="1"/>
        </xdr:cNvSpPr>
      </xdr:nvSpPr>
      <xdr:spPr bwMode="auto">
        <a:xfrm>
          <a:off x="2943225" y="571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0</xdr:colOff>
      <xdr:row>3</xdr:row>
      <xdr:rowOff>0</xdr:rowOff>
    </xdr:from>
    <xdr:ext cx="76200" cy="201084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D3426209-3608-48B6-AC68-C78ADE9F0E5D}"/>
            </a:ext>
          </a:extLst>
        </xdr:cNvPr>
        <xdr:cNvSpPr txBox="1">
          <a:spLocks noChangeArrowheads="1"/>
        </xdr:cNvSpPr>
      </xdr:nvSpPr>
      <xdr:spPr bwMode="auto">
        <a:xfrm>
          <a:off x="3407833" y="550333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3</xdr:row>
      <xdr:rowOff>0</xdr:rowOff>
    </xdr:from>
    <xdr:ext cx="76200" cy="201084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7ED02876-F9AF-4426-8A85-40D7FB7D8AC3}"/>
            </a:ext>
          </a:extLst>
        </xdr:cNvPr>
        <xdr:cNvSpPr txBox="1">
          <a:spLocks noChangeArrowheads="1"/>
        </xdr:cNvSpPr>
      </xdr:nvSpPr>
      <xdr:spPr bwMode="auto">
        <a:xfrm>
          <a:off x="3407833" y="550333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3</xdr:row>
      <xdr:rowOff>0</xdr:rowOff>
    </xdr:from>
    <xdr:ext cx="76200" cy="201084"/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5F1A6C97-E3E2-4113-A874-652522823E6C}"/>
            </a:ext>
          </a:extLst>
        </xdr:cNvPr>
        <xdr:cNvSpPr txBox="1">
          <a:spLocks noChangeArrowheads="1"/>
        </xdr:cNvSpPr>
      </xdr:nvSpPr>
      <xdr:spPr bwMode="auto">
        <a:xfrm>
          <a:off x="3407833" y="550333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3</xdr:row>
      <xdr:rowOff>0</xdr:rowOff>
    </xdr:from>
    <xdr:ext cx="76200" cy="201084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F35D4C3F-C2DC-4834-9EB0-F596B1F74746}"/>
            </a:ext>
          </a:extLst>
        </xdr:cNvPr>
        <xdr:cNvSpPr txBox="1">
          <a:spLocks noChangeArrowheads="1"/>
        </xdr:cNvSpPr>
      </xdr:nvSpPr>
      <xdr:spPr bwMode="auto">
        <a:xfrm>
          <a:off x="3407833" y="550333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3</xdr:row>
      <xdr:rowOff>0</xdr:rowOff>
    </xdr:from>
    <xdr:ext cx="76200" cy="201084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EDCEE0AB-87DF-4BDE-9531-49F5C7F13279}"/>
            </a:ext>
          </a:extLst>
        </xdr:cNvPr>
        <xdr:cNvSpPr txBox="1">
          <a:spLocks noChangeArrowheads="1"/>
        </xdr:cNvSpPr>
      </xdr:nvSpPr>
      <xdr:spPr bwMode="auto">
        <a:xfrm>
          <a:off x="3407833" y="550333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3</xdr:row>
      <xdr:rowOff>0</xdr:rowOff>
    </xdr:from>
    <xdr:ext cx="76200" cy="201084"/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9182971A-2AF6-4BD0-9792-23F888EBB1E8}"/>
            </a:ext>
          </a:extLst>
        </xdr:cNvPr>
        <xdr:cNvSpPr txBox="1">
          <a:spLocks noChangeArrowheads="1"/>
        </xdr:cNvSpPr>
      </xdr:nvSpPr>
      <xdr:spPr bwMode="auto">
        <a:xfrm>
          <a:off x="3407833" y="550333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0</xdr:colOff>
      <xdr:row>3</xdr:row>
      <xdr:rowOff>0</xdr:rowOff>
    </xdr:from>
    <xdr:ext cx="76200" cy="201084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B1E8FF33-A2F7-403E-859A-646F220E3EBA}"/>
            </a:ext>
          </a:extLst>
        </xdr:cNvPr>
        <xdr:cNvSpPr txBox="1">
          <a:spLocks noChangeArrowheads="1"/>
        </xdr:cNvSpPr>
      </xdr:nvSpPr>
      <xdr:spPr bwMode="auto">
        <a:xfrm>
          <a:off x="5228167" y="550333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0</xdr:colOff>
      <xdr:row>3</xdr:row>
      <xdr:rowOff>0</xdr:rowOff>
    </xdr:from>
    <xdr:ext cx="76200" cy="201084"/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B4730F2E-AB28-40CE-B3C6-268E754C7D9E}"/>
            </a:ext>
          </a:extLst>
        </xdr:cNvPr>
        <xdr:cNvSpPr txBox="1">
          <a:spLocks noChangeArrowheads="1"/>
        </xdr:cNvSpPr>
      </xdr:nvSpPr>
      <xdr:spPr bwMode="auto">
        <a:xfrm>
          <a:off x="5228167" y="550333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0</xdr:colOff>
      <xdr:row>3</xdr:row>
      <xdr:rowOff>0</xdr:rowOff>
    </xdr:from>
    <xdr:ext cx="76200" cy="201084"/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4ECF7525-2C7C-4C52-BB60-F7D1C6B913C5}"/>
            </a:ext>
          </a:extLst>
        </xdr:cNvPr>
        <xdr:cNvSpPr txBox="1">
          <a:spLocks noChangeArrowheads="1"/>
        </xdr:cNvSpPr>
      </xdr:nvSpPr>
      <xdr:spPr bwMode="auto">
        <a:xfrm>
          <a:off x="5228167" y="550333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201084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CAF2583A-4794-45AF-AC59-824554592082}"/>
            </a:ext>
          </a:extLst>
        </xdr:cNvPr>
        <xdr:cNvSpPr txBox="1">
          <a:spLocks noChangeArrowheads="1"/>
        </xdr:cNvSpPr>
      </xdr:nvSpPr>
      <xdr:spPr bwMode="auto">
        <a:xfrm>
          <a:off x="5228167" y="550333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201084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C354B706-8FB4-4823-9A4C-C9BCBA78C674}"/>
            </a:ext>
          </a:extLst>
        </xdr:cNvPr>
        <xdr:cNvSpPr txBox="1">
          <a:spLocks noChangeArrowheads="1"/>
        </xdr:cNvSpPr>
      </xdr:nvSpPr>
      <xdr:spPr bwMode="auto">
        <a:xfrm>
          <a:off x="5228167" y="550333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</xdr:row>
      <xdr:rowOff>0</xdr:rowOff>
    </xdr:from>
    <xdr:ext cx="76200" cy="201084"/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935FA4B1-E8E1-4D1A-A673-A7D93717DB43}"/>
            </a:ext>
          </a:extLst>
        </xdr:cNvPr>
        <xdr:cNvSpPr txBox="1">
          <a:spLocks noChangeArrowheads="1"/>
        </xdr:cNvSpPr>
      </xdr:nvSpPr>
      <xdr:spPr bwMode="auto">
        <a:xfrm>
          <a:off x="5228167" y="550333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ex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180000"/>
              </a:schemeClr>
            </a:gs>
            <a:gs pos="100000">
              <a:schemeClr val="phClr">
                <a:shade val="45000"/>
                <a:satMod val="120000"/>
              </a:schemeClr>
            </a:gs>
          </a:gsLst>
          <a:path path="circle">
            <a:fillToRect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"/>
                <a:satMod val="110000"/>
              </a:schemeClr>
              <a:schemeClr val="phClr">
                <a:tint val="60000"/>
                <a:satMod val="42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E26"/>
  <sheetViews>
    <sheetView workbookViewId="0">
      <selection activeCell="I30" sqref="I30"/>
    </sheetView>
  </sheetViews>
  <sheetFormatPr defaultRowHeight="16.5" x14ac:dyDescent="0.3"/>
  <sheetData>
    <row r="2" ht="17.25" thickBot="1" x14ac:dyDescent="0.35"/>
    <row r="3" ht="17.25" thickTop="1" x14ac:dyDescent="0.3"/>
    <row r="24" spans="3:5" ht="23.25" x14ac:dyDescent="0.35">
      <c r="C24" s="126" t="s">
        <v>51</v>
      </c>
      <c r="D24" s="125"/>
      <c r="E24" s="125"/>
    </row>
    <row r="25" spans="3:5" ht="17.25" thickBot="1" x14ac:dyDescent="0.35"/>
    <row r="26" spans="3:5" ht="17.25" thickTop="1" x14ac:dyDescent="0.3"/>
  </sheetData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R43"/>
  <sheetViews>
    <sheetView topLeftCell="A4" zoomScaleNormal="100" zoomScaleSheetLayoutView="100" workbookViewId="0">
      <selection activeCell="J32" sqref="J32"/>
    </sheetView>
  </sheetViews>
  <sheetFormatPr defaultRowHeight="14.25" x14ac:dyDescent="0.2"/>
  <cols>
    <col min="1" max="1" width="3.875" style="1" customWidth="1"/>
    <col min="2" max="2" width="12.25" style="1" customWidth="1"/>
    <col min="3" max="3" width="7.5" style="1" customWidth="1"/>
    <col min="4" max="4" width="7.875" style="1" customWidth="1"/>
    <col min="5" max="5" width="6.5" style="1" customWidth="1"/>
    <col min="6" max="6" width="6.375" style="1" customWidth="1"/>
    <col min="7" max="9" width="6.5" style="1" customWidth="1"/>
    <col min="10" max="11" width="6.75" style="1" customWidth="1"/>
    <col min="12" max="12" width="8.625" style="1" customWidth="1"/>
    <col min="13" max="13" width="6.75" style="1" customWidth="1"/>
    <col min="14" max="14" width="6.875" style="1" customWidth="1"/>
    <col min="15" max="15" width="7.375" style="1" customWidth="1"/>
    <col min="16" max="17" width="6.375" style="1" customWidth="1"/>
    <col min="18" max="18" width="6.25" style="1" customWidth="1"/>
    <col min="19" max="16384" width="9" style="1"/>
  </cols>
  <sheetData>
    <row r="1" spans="1:18" ht="13.5" customHeight="1" x14ac:dyDescent="0.2">
      <c r="A1" s="1">
        <f>+'2.8'!A1</f>
        <v>0</v>
      </c>
    </row>
    <row r="2" spans="1:18" ht="15" customHeight="1" x14ac:dyDescent="0.25">
      <c r="A2" s="470" t="s">
        <v>330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</row>
    <row r="3" spans="1:18" ht="15" customHeight="1" x14ac:dyDescent="0.2"/>
    <row r="4" spans="1:18" ht="15" customHeight="1" x14ac:dyDescent="0.2">
      <c r="A4" s="528" t="s">
        <v>8</v>
      </c>
      <c r="B4" s="518" t="s">
        <v>53</v>
      </c>
      <c r="C4" s="518" t="s">
        <v>22</v>
      </c>
      <c r="D4" s="528" t="s">
        <v>54</v>
      </c>
      <c r="E4" s="518"/>
      <c r="F4" s="518"/>
      <c r="G4" s="518"/>
      <c r="H4" s="518"/>
      <c r="I4" s="518"/>
      <c r="J4" s="518" t="s">
        <v>55</v>
      </c>
      <c r="K4" s="529"/>
      <c r="L4" s="518"/>
      <c r="M4" s="518"/>
      <c r="N4" s="518"/>
      <c r="O4" s="528" t="s">
        <v>56</v>
      </c>
      <c r="P4" s="518"/>
      <c r="Q4" s="529"/>
      <c r="R4" s="530"/>
    </row>
    <row r="5" spans="1:18" ht="36" customHeight="1" x14ac:dyDescent="0.2">
      <c r="A5" s="531"/>
      <c r="B5" s="519"/>
      <c r="C5" s="519"/>
      <c r="D5" s="10" t="s">
        <v>22</v>
      </c>
      <c r="E5" s="11" t="s">
        <v>92</v>
      </c>
      <c r="F5" s="11" t="s">
        <v>93</v>
      </c>
      <c r="G5" s="11" t="s">
        <v>115</v>
      </c>
      <c r="H5" s="76" t="s">
        <v>250</v>
      </c>
      <c r="I5" s="15" t="s">
        <v>257</v>
      </c>
      <c r="J5" s="10" t="s">
        <v>22</v>
      </c>
      <c r="K5" s="15" t="s">
        <v>258</v>
      </c>
      <c r="L5" s="15" t="s">
        <v>264</v>
      </c>
      <c r="M5" s="11" t="s">
        <v>233</v>
      </c>
      <c r="N5" s="76" t="s">
        <v>259</v>
      </c>
      <c r="O5" s="10" t="s">
        <v>22</v>
      </c>
      <c r="P5" s="15" t="s">
        <v>98</v>
      </c>
      <c r="Q5" s="15" t="s">
        <v>98</v>
      </c>
      <c r="R5" s="77" t="s">
        <v>100</v>
      </c>
    </row>
    <row r="6" spans="1:18" ht="15" customHeight="1" thickBot="1" x14ac:dyDescent="0.25">
      <c r="A6" s="526" t="s">
        <v>16</v>
      </c>
      <c r="B6" s="527"/>
      <c r="C6" s="401">
        <f>+C7+C13+C20+C28+C32+C33</f>
        <v>21794</v>
      </c>
      <c r="D6" s="402">
        <f>+D7+D13+D20+D28+D32+D33</f>
        <v>10811</v>
      </c>
      <c r="E6" s="401">
        <f t="shared" ref="E6:R6" si="0">+E7+E13+E20+E28+E32+E33</f>
        <v>2351</v>
      </c>
      <c r="F6" s="401">
        <f t="shared" si="0"/>
        <v>2229</v>
      </c>
      <c r="G6" s="401">
        <f t="shared" si="0"/>
        <v>2133</v>
      </c>
      <c r="H6" s="401">
        <f t="shared" si="0"/>
        <v>2002</v>
      </c>
      <c r="I6" s="401">
        <f>+I7+I13+I20+I28+I32+I33</f>
        <v>2096</v>
      </c>
      <c r="J6" s="402">
        <f>+J7+J13+J20+J28+J32+J33</f>
        <v>7184</v>
      </c>
      <c r="K6" s="331">
        <f>+K7+K13+K20+K28+K32+K33</f>
        <v>2035</v>
      </c>
      <c r="L6" s="401">
        <f t="shared" si="0"/>
        <v>1887</v>
      </c>
      <c r="M6" s="401">
        <f t="shared" si="0"/>
        <v>1650</v>
      </c>
      <c r="N6" s="401">
        <f t="shared" si="0"/>
        <v>1612</v>
      </c>
      <c r="O6" s="402">
        <f>+O7+O13+O20+O28+O32+O33</f>
        <v>3799</v>
      </c>
      <c r="P6" s="401">
        <f t="shared" si="0"/>
        <v>1282</v>
      </c>
      <c r="Q6" s="401">
        <f t="shared" si="0"/>
        <v>1371</v>
      </c>
      <c r="R6" s="403">
        <f t="shared" si="0"/>
        <v>1146</v>
      </c>
    </row>
    <row r="7" spans="1:18" ht="13.5" customHeight="1" x14ac:dyDescent="0.2">
      <c r="A7" s="532" t="s">
        <v>12</v>
      </c>
      <c r="B7" s="533"/>
      <c r="C7" s="404">
        <f>SUM(C8:C12)</f>
        <v>3488</v>
      </c>
      <c r="D7" s="248">
        <f t="shared" ref="D7:R7" si="1">SUM(D8:D12)</f>
        <v>1689</v>
      </c>
      <c r="E7" s="404">
        <f t="shared" si="1"/>
        <v>349</v>
      </c>
      <c r="F7" s="404">
        <f t="shared" si="1"/>
        <v>345</v>
      </c>
      <c r="G7" s="404">
        <f t="shared" si="1"/>
        <v>335</v>
      </c>
      <c r="H7" s="404">
        <f>SUM(H8:H12)</f>
        <v>322</v>
      </c>
      <c r="I7" s="404">
        <f>SUM(I8:I12)</f>
        <v>338</v>
      </c>
      <c r="J7" s="248">
        <f>SUM(J8:J12)</f>
        <v>1153</v>
      </c>
      <c r="K7" s="404">
        <f t="shared" si="1"/>
        <v>317</v>
      </c>
      <c r="L7" s="404">
        <f t="shared" si="1"/>
        <v>294</v>
      </c>
      <c r="M7" s="404">
        <f t="shared" si="1"/>
        <v>277</v>
      </c>
      <c r="N7" s="404">
        <f t="shared" si="1"/>
        <v>265</v>
      </c>
      <c r="O7" s="248">
        <f t="shared" si="1"/>
        <v>646</v>
      </c>
      <c r="P7" s="404">
        <f t="shared" si="1"/>
        <v>232</v>
      </c>
      <c r="Q7" s="404">
        <f t="shared" si="1"/>
        <v>235</v>
      </c>
      <c r="R7" s="249">
        <f t="shared" si="1"/>
        <v>179</v>
      </c>
    </row>
    <row r="8" spans="1:18" ht="17.25" customHeight="1" x14ac:dyDescent="0.2">
      <c r="A8" s="32">
        <v>1</v>
      </c>
      <c r="B8" s="14" t="s">
        <v>39</v>
      </c>
      <c r="C8" s="405">
        <f>D8+J8+O8</f>
        <v>953</v>
      </c>
      <c r="D8" s="2">
        <f>SUM(E8:I8)</f>
        <v>474</v>
      </c>
      <c r="E8" s="406">
        <v>101</v>
      </c>
      <c r="F8" s="406">
        <v>96</v>
      </c>
      <c r="G8" s="406">
        <v>95</v>
      </c>
      <c r="H8" s="406">
        <v>93</v>
      </c>
      <c r="I8" s="406">
        <v>89</v>
      </c>
      <c r="J8" s="247">
        <f>K8+L8+M8+N8</f>
        <v>304</v>
      </c>
      <c r="K8" s="406">
        <v>78</v>
      </c>
      <c r="L8" s="406">
        <v>82</v>
      </c>
      <c r="M8" s="406">
        <v>72</v>
      </c>
      <c r="N8" s="406">
        <v>72</v>
      </c>
      <c r="O8" s="247">
        <f>P8+Q8+R8</f>
        <v>175</v>
      </c>
      <c r="P8" s="406">
        <v>68</v>
      </c>
      <c r="Q8" s="406">
        <v>67</v>
      </c>
      <c r="R8" s="3">
        <v>40</v>
      </c>
    </row>
    <row r="9" spans="1:18" ht="17.25" customHeight="1" x14ac:dyDescent="0.2">
      <c r="A9" s="32">
        <v>2</v>
      </c>
      <c r="B9" s="14" t="s">
        <v>41</v>
      </c>
      <c r="C9" s="405">
        <f>D9+J9+O9</f>
        <v>512</v>
      </c>
      <c r="D9" s="2">
        <f>SUM(E9:I9)</f>
        <v>248</v>
      </c>
      <c r="E9" s="406">
        <v>49</v>
      </c>
      <c r="F9" s="406">
        <v>53</v>
      </c>
      <c r="G9" s="406">
        <v>50</v>
      </c>
      <c r="H9" s="406">
        <v>48</v>
      </c>
      <c r="I9" s="406">
        <v>48</v>
      </c>
      <c r="J9" s="247">
        <f t="shared" ref="J9:J33" si="2">K9+L9+M9+N9</f>
        <v>169</v>
      </c>
      <c r="K9" s="406">
        <v>47</v>
      </c>
      <c r="L9" s="406">
        <v>44</v>
      </c>
      <c r="M9" s="406">
        <v>39</v>
      </c>
      <c r="N9" s="406">
        <v>39</v>
      </c>
      <c r="O9" s="247">
        <f>P9+Q9+R9</f>
        <v>95</v>
      </c>
      <c r="P9" s="406">
        <v>33</v>
      </c>
      <c r="Q9" s="406">
        <v>34</v>
      </c>
      <c r="R9" s="3">
        <v>28</v>
      </c>
    </row>
    <row r="10" spans="1:18" ht="17.25" customHeight="1" x14ac:dyDescent="0.2">
      <c r="A10" s="32">
        <v>3</v>
      </c>
      <c r="B10" s="14" t="s">
        <v>33</v>
      </c>
      <c r="C10" s="405">
        <f>D10+J10+O10</f>
        <v>607</v>
      </c>
      <c r="D10" s="2">
        <f>SUM(E10:I10)</f>
        <v>274</v>
      </c>
      <c r="E10" s="406">
        <v>56</v>
      </c>
      <c r="F10" s="406">
        <v>55</v>
      </c>
      <c r="G10" s="406">
        <v>51</v>
      </c>
      <c r="H10" s="406">
        <v>53</v>
      </c>
      <c r="I10" s="406">
        <v>59</v>
      </c>
      <c r="J10" s="247">
        <f t="shared" si="2"/>
        <v>217</v>
      </c>
      <c r="K10" s="406">
        <v>60</v>
      </c>
      <c r="L10" s="406">
        <v>54</v>
      </c>
      <c r="M10" s="406">
        <v>55</v>
      </c>
      <c r="N10" s="406">
        <v>48</v>
      </c>
      <c r="O10" s="247">
        <f>P10+Q10+R10</f>
        <v>116</v>
      </c>
      <c r="P10" s="406">
        <v>38</v>
      </c>
      <c r="Q10" s="406">
        <v>39</v>
      </c>
      <c r="R10" s="3">
        <v>39</v>
      </c>
    </row>
    <row r="11" spans="1:18" ht="17.25" customHeight="1" x14ac:dyDescent="0.2">
      <c r="A11" s="32">
        <v>4</v>
      </c>
      <c r="B11" s="14" t="s">
        <v>47</v>
      </c>
      <c r="C11" s="405">
        <f>D11+J11+O11</f>
        <v>709</v>
      </c>
      <c r="D11" s="2">
        <f>SUM(E11:I11)</f>
        <v>362</v>
      </c>
      <c r="E11" s="406">
        <v>75</v>
      </c>
      <c r="F11" s="406">
        <v>73</v>
      </c>
      <c r="G11" s="406">
        <v>70</v>
      </c>
      <c r="H11" s="406">
        <v>68</v>
      </c>
      <c r="I11" s="406">
        <v>76</v>
      </c>
      <c r="J11" s="247">
        <f t="shared" si="2"/>
        <v>232</v>
      </c>
      <c r="K11" s="406">
        <v>68</v>
      </c>
      <c r="L11" s="406">
        <v>55</v>
      </c>
      <c r="M11" s="406">
        <v>56</v>
      </c>
      <c r="N11" s="406">
        <v>53</v>
      </c>
      <c r="O11" s="247">
        <f>P11+Q11+R11</f>
        <v>115</v>
      </c>
      <c r="P11" s="406">
        <v>40</v>
      </c>
      <c r="Q11" s="406">
        <v>43</v>
      </c>
      <c r="R11" s="3">
        <v>32</v>
      </c>
    </row>
    <row r="12" spans="1:18" ht="17.25" customHeight="1" x14ac:dyDescent="0.2">
      <c r="A12" s="32">
        <v>5</v>
      </c>
      <c r="B12" s="14" t="s">
        <v>35</v>
      </c>
      <c r="C12" s="405">
        <f>D12+J12+O12</f>
        <v>707</v>
      </c>
      <c r="D12" s="2">
        <f>SUM(E12:I12)</f>
        <v>331</v>
      </c>
      <c r="E12" s="406">
        <v>68</v>
      </c>
      <c r="F12" s="406">
        <v>68</v>
      </c>
      <c r="G12" s="406">
        <v>69</v>
      </c>
      <c r="H12" s="406">
        <v>60</v>
      </c>
      <c r="I12" s="406">
        <v>66</v>
      </c>
      <c r="J12" s="247">
        <f t="shared" si="2"/>
        <v>231</v>
      </c>
      <c r="K12" s="406">
        <v>64</v>
      </c>
      <c r="L12" s="406">
        <v>59</v>
      </c>
      <c r="M12" s="406">
        <v>55</v>
      </c>
      <c r="N12" s="406">
        <v>53</v>
      </c>
      <c r="O12" s="247">
        <f>P12+Q12+R12</f>
        <v>145</v>
      </c>
      <c r="P12" s="406">
        <v>53</v>
      </c>
      <c r="Q12" s="406">
        <v>52</v>
      </c>
      <c r="R12" s="3">
        <v>40</v>
      </c>
    </row>
    <row r="13" spans="1:18" ht="12" customHeight="1" x14ac:dyDescent="0.2">
      <c r="A13" s="532" t="s">
        <v>13</v>
      </c>
      <c r="B13" s="533"/>
      <c r="C13" s="404">
        <f>SUM(C14:C19)</f>
        <v>4281</v>
      </c>
      <c r="D13" s="248">
        <f t="shared" ref="D13:R13" si="3">SUM(D14:D19)</f>
        <v>2065</v>
      </c>
      <c r="E13" s="404">
        <f t="shared" si="3"/>
        <v>431</v>
      </c>
      <c r="F13" s="404">
        <f t="shared" si="3"/>
        <v>421</v>
      </c>
      <c r="G13" s="404">
        <f t="shared" si="3"/>
        <v>411</v>
      </c>
      <c r="H13" s="404">
        <f>SUM(H14:H19)</f>
        <v>386</v>
      </c>
      <c r="I13" s="404">
        <f>SUM(I14:I19)</f>
        <v>416</v>
      </c>
      <c r="J13" s="248">
        <f t="shared" si="3"/>
        <v>1445</v>
      </c>
      <c r="K13" s="404">
        <f t="shared" si="3"/>
        <v>402</v>
      </c>
      <c r="L13" s="404">
        <f t="shared" si="3"/>
        <v>378</v>
      </c>
      <c r="M13" s="404">
        <f t="shared" si="3"/>
        <v>336</v>
      </c>
      <c r="N13" s="404">
        <f t="shared" si="3"/>
        <v>329</v>
      </c>
      <c r="O13" s="248">
        <f t="shared" si="3"/>
        <v>771</v>
      </c>
      <c r="P13" s="404">
        <f t="shared" si="3"/>
        <v>260</v>
      </c>
      <c r="Q13" s="404">
        <f t="shared" si="3"/>
        <v>275</v>
      </c>
      <c r="R13" s="249">
        <f t="shared" si="3"/>
        <v>236</v>
      </c>
    </row>
    <row r="14" spans="1:18" ht="15" customHeight="1" x14ac:dyDescent="0.2">
      <c r="A14" s="32">
        <v>1</v>
      </c>
      <c r="B14" s="14" t="s">
        <v>38</v>
      </c>
      <c r="C14" s="405">
        <f t="shared" ref="C14:C19" si="4">D14+J14+O14</f>
        <v>675</v>
      </c>
      <c r="D14" s="2">
        <f t="shared" ref="D14:D19" si="5">SUM(E14:I14)</f>
        <v>334</v>
      </c>
      <c r="E14" s="406">
        <v>69</v>
      </c>
      <c r="F14" s="406">
        <v>68</v>
      </c>
      <c r="G14" s="406">
        <v>68</v>
      </c>
      <c r="H14" s="406">
        <v>63</v>
      </c>
      <c r="I14" s="406">
        <v>66</v>
      </c>
      <c r="J14" s="247">
        <f t="shared" si="2"/>
        <v>221</v>
      </c>
      <c r="K14" s="406">
        <v>60</v>
      </c>
      <c r="L14" s="406">
        <v>57</v>
      </c>
      <c r="M14" s="406">
        <v>54</v>
      </c>
      <c r="N14" s="406">
        <v>50</v>
      </c>
      <c r="O14" s="247">
        <f t="shared" ref="O14:O19" si="6">P14+Q14+R14</f>
        <v>120</v>
      </c>
      <c r="P14" s="406">
        <v>40</v>
      </c>
      <c r="Q14" s="406">
        <v>42</v>
      </c>
      <c r="R14" s="3">
        <v>38</v>
      </c>
    </row>
    <row r="15" spans="1:18" ht="15" customHeight="1" x14ac:dyDescent="0.2">
      <c r="A15" s="32">
        <v>2</v>
      </c>
      <c r="B15" s="14" t="s">
        <v>40</v>
      </c>
      <c r="C15" s="405">
        <f t="shared" si="4"/>
        <v>651</v>
      </c>
      <c r="D15" s="2">
        <f t="shared" si="5"/>
        <v>326</v>
      </c>
      <c r="E15" s="406">
        <v>68</v>
      </c>
      <c r="F15" s="406">
        <v>71</v>
      </c>
      <c r="G15" s="406">
        <v>64</v>
      </c>
      <c r="H15" s="406">
        <v>60</v>
      </c>
      <c r="I15" s="406">
        <v>63</v>
      </c>
      <c r="J15" s="247">
        <f t="shared" si="2"/>
        <v>225</v>
      </c>
      <c r="K15" s="406">
        <v>64</v>
      </c>
      <c r="L15" s="406">
        <v>57</v>
      </c>
      <c r="M15" s="406">
        <v>53</v>
      </c>
      <c r="N15" s="406">
        <v>51</v>
      </c>
      <c r="O15" s="247">
        <f t="shared" si="6"/>
        <v>100</v>
      </c>
      <c r="P15" s="406">
        <v>34</v>
      </c>
      <c r="Q15" s="406">
        <v>34</v>
      </c>
      <c r="R15" s="3">
        <v>32</v>
      </c>
    </row>
    <row r="16" spans="1:18" ht="15" customHeight="1" x14ac:dyDescent="0.2">
      <c r="A16" s="32">
        <v>3</v>
      </c>
      <c r="B16" s="14" t="s">
        <v>28</v>
      </c>
      <c r="C16" s="405">
        <f t="shared" si="4"/>
        <v>435</v>
      </c>
      <c r="D16" s="2">
        <f t="shared" si="5"/>
        <v>218</v>
      </c>
      <c r="E16" s="250">
        <v>48</v>
      </c>
      <c r="F16" s="250">
        <v>43</v>
      </c>
      <c r="G16" s="250">
        <v>43</v>
      </c>
      <c r="H16" s="250">
        <v>41</v>
      </c>
      <c r="I16" s="251">
        <v>43</v>
      </c>
      <c r="J16" s="247">
        <f t="shared" si="2"/>
        <v>141</v>
      </c>
      <c r="K16" s="406">
        <v>39</v>
      </c>
      <c r="L16" s="406">
        <v>41</v>
      </c>
      <c r="M16" s="406">
        <v>32</v>
      </c>
      <c r="N16" s="406">
        <v>29</v>
      </c>
      <c r="O16" s="247">
        <f t="shared" si="6"/>
        <v>76</v>
      </c>
      <c r="P16" s="406">
        <v>23</v>
      </c>
      <c r="Q16" s="406">
        <v>29</v>
      </c>
      <c r="R16" s="3">
        <v>24</v>
      </c>
    </row>
    <row r="17" spans="1:18" ht="15" customHeight="1" x14ac:dyDescent="0.2">
      <c r="A17" s="32">
        <v>4</v>
      </c>
      <c r="B17" s="14" t="s">
        <v>29</v>
      </c>
      <c r="C17" s="405">
        <f t="shared" si="4"/>
        <v>712</v>
      </c>
      <c r="D17" s="2">
        <f t="shared" si="5"/>
        <v>330</v>
      </c>
      <c r="E17" s="406">
        <v>66</v>
      </c>
      <c r="F17" s="406">
        <v>67</v>
      </c>
      <c r="G17" s="406">
        <v>66</v>
      </c>
      <c r="H17" s="406">
        <v>62</v>
      </c>
      <c r="I17" s="406">
        <v>69</v>
      </c>
      <c r="J17" s="247">
        <f t="shared" si="2"/>
        <v>248</v>
      </c>
      <c r="K17" s="406">
        <v>72</v>
      </c>
      <c r="L17" s="406">
        <v>66</v>
      </c>
      <c r="M17" s="406">
        <v>54</v>
      </c>
      <c r="N17" s="406">
        <v>56</v>
      </c>
      <c r="O17" s="247">
        <f t="shared" si="6"/>
        <v>134</v>
      </c>
      <c r="P17" s="406">
        <v>43</v>
      </c>
      <c r="Q17" s="406">
        <v>50</v>
      </c>
      <c r="R17" s="3">
        <v>41</v>
      </c>
    </row>
    <row r="18" spans="1:18" ht="15" customHeight="1" x14ac:dyDescent="0.2">
      <c r="A18" s="32">
        <v>5</v>
      </c>
      <c r="B18" s="14" t="s">
        <v>45</v>
      </c>
      <c r="C18" s="405">
        <f t="shared" si="4"/>
        <v>799</v>
      </c>
      <c r="D18" s="2">
        <f t="shared" si="5"/>
        <v>384</v>
      </c>
      <c r="E18" s="406">
        <v>81</v>
      </c>
      <c r="F18" s="406">
        <v>75</v>
      </c>
      <c r="G18" s="406">
        <v>76</v>
      </c>
      <c r="H18" s="406">
        <v>72</v>
      </c>
      <c r="I18" s="406">
        <v>80</v>
      </c>
      <c r="J18" s="247">
        <f t="shared" si="2"/>
        <v>274</v>
      </c>
      <c r="K18" s="406">
        <v>76</v>
      </c>
      <c r="L18" s="406">
        <v>71</v>
      </c>
      <c r="M18" s="406">
        <v>63</v>
      </c>
      <c r="N18" s="406">
        <v>64</v>
      </c>
      <c r="O18" s="247">
        <f t="shared" si="6"/>
        <v>141</v>
      </c>
      <c r="P18" s="406">
        <v>52</v>
      </c>
      <c r="Q18" s="406">
        <v>51</v>
      </c>
      <c r="R18" s="3">
        <v>38</v>
      </c>
    </row>
    <row r="19" spans="1:18" ht="15" customHeight="1" x14ac:dyDescent="0.2">
      <c r="A19" s="32">
        <v>6</v>
      </c>
      <c r="B19" s="14" t="s">
        <v>31</v>
      </c>
      <c r="C19" s="405">
        <f t="shared" si="4"/>
        <v>1009</v>
      </c>
      <c r="D19" s="2">
        <f t="shared" si="5"/>
        <v>473</v>
      </c>
      <c r="E19" s="406">
        <v>99</v>
      </c>
      <c r="F19" s="406">
        <v>97</v>
      </c>
      <c r="G19" s="406">
        <v>94</v>
      </c>
      <c r="H19" s="406">
        <v>88</v>
      </c>
      <c r="I19" s="406">
        <v>95</v>
      </c>
      <c r="J19" s="247">
        <f t="shared" si="2"/>
        <v>336</v>
      </c>
      <c r="K19" s="406">
        <v>91</v>
      </c>
      <c r="L19" s="406">
        <v>86</v>
      </c>
      <c r="M19" s="406">
        <v>80</v>
      </c>
      <c r="N19" s="406">
        <v>79</v>
      </c>
      <c r="O19" s="247">
        <f t="shared" si="6"/>
        <v>200</v>
      </c>
      <c r="P19" s="406">
        <v>68</v>
      </c>
      <c r="Q19" s="406">
        <v>69</v>
      </c>
      <c r="R19" s="3">
        <v>63</v>
      </c>
    </row>
    <row r="20" spans="1:18" ht="13.5" customHeight="1" x14ac:dyDescent="0.2">
      <c r="A20" s="532" t="s">
        <v>14</v>
      </c>
      <c r="B20" s="533"/>
      <c r="C20" s="404">
        <f>SUM(C21:C27)</f>
        <v>3528</v>
      </c>
      <c r="D20" s="248">
        <f t="shared" ref="D20:R20" si="7">SUM(D21:D27)</f>
        <v>1735</v>
      </c>
      <c r="E20" s="404">
        <f t="shared" si="7"/>
        <v>367</v>
      </c>
      <c r="F20" s="404">
        <f t="shared" si="7"/>
        <v>355</v>
      </c>
      <c r="G20" s="404">
        <f t="shared" si="7"/>
        <v>342</v>
      </c>
      <c r="H20" s="404">
        <f>SUM(H21:H27)</f>
        <v>324</v>
      </c>
      <c r="I20" s="404">
        <f>SUM(I21:I27)</f>
        <v>347</v>
      </c>
      <c r="J20" s="248">
        <f t="shared" si="7"/>
        <v>1195</v>
      </c>
      <c r="K20" s="404">
        <f t="shared" si="7"/>
        <v>335</v>
      </c>
      <c r="L20" s="404">
        <f t="shared" si="7"/>
        <v>312</v>
      </c>
      <c r="M20" s="404">
        <f t="shared" si="7"/>
        <v>275</v>
      </c>
      <c r="N20" s="404">
        <f t="shared" si="7"/>
        <v>273</v>
      </c>
      <c r="O20" s="248">
        <f t="shared" si="7"/>
        <v>598</v>
      </c>
      <c r="P20" s="404">
        <f t="shared" si="7"/>
        <v>198</v>
      </c>
      <c r="Q20" s="404">
        <f t="shared" si="7"/>
        <v>210</v>
      </c>
      <c r="R20" s="249">
        <f t="shared" si="7"/>
        <v>190</v>
      </c>
    </row>
    <row r="21" spans="1:18" ht="15" customHeight="1" x14ac:dyDescent="0.2">
      <c r="A21" s="32">
        <v>1</v>
      </c>
      <c r="B21" s="14" t="s">
        <v>50</v>
      </c>
      <c r="C21" s="405">
        <f t="shared" ref="C21:C27" si="8">D21+J21+O21</f>
        <v>136</v>
      </c>
      <c r="D21" s="2">
        <f>SUM(E21:I21)</f>
        <v>65</v>
      </c>
      <c r="E21" s="406">
        <v>14</v>
      </c>
      <c r="F21" s="406">
        <v>14</v>
      </c>
      <c r="G21" s="406">
        <v>13</v>
      </c>
      <c r="H21" s="406">
        <v>11</v>
      </c>
      <c r="I21" s="406">
        <v>13</v>
      </c>
      <c r="J21" s="247">
        <f t="shared" si="2"/>
        <v>46</v>
      </c>
      <c r="K21" s="406">
        <v>12</v>
      </c>
      <c r="L21" s="406">
        <v>11</v>
      </c>
      <c r="M21" s="406">
        <v>12</v>
      </c>
      <c r="N21" s="406">
        <v>11</v>
      </c>
      <c r="O21" s="247">
        <f t="shared" ref="O21:O26" si="9">P21+Q21+R21</f>
        <v>25</v>
      </c>
      <c r="P21" s="406">
        <v>8</v>
      </c>
      <c r="Q21" s="406">
        <v>10</v>
      </c>
      <c r="R21" s="3">
        <v>7</v>
      </c>
    </row>
    <row r="22" spans="1:18" ht="15" customHeight="1" x14ac:dyDescent="0.2">
      <c r="A22" s="32">
        <v>2</v>
      </c>
      <c r="B22" s="14" t="s">
        <v>49</v>
      </c>
      <c r="C22" s="405">
        <f t="shared" si="8"/>
        <v>732</v>
      </c>
      <c r="D22" s="2">
        <f t="shared" ref="D22:D27" si="10">SUM(E22:I22)</f>
        <v>349</v>
      </c>
      <c r="E22" s="406">
        <v>75</v>
      </c>
      <c r="F22" s="406">
        <v>72</v>
      </c>
      <c r="G22" s="406">
        <v>70</v>
      </c>
      <c r="H22" s="406">
        <v>64</v>
      </c>
      <c r="I22" s="406">
        <v>68</v>
      </c>
      <c r="J22" s="247">
        <f t="shared" si="2"/>
        <v>246</v>
      </c>
      <c r="K22" s="406">
        <v>68</v>
      </c>
      <c r="L22" s="406">
        <v>65</v>
      </c>
      <c r="M22" s="406">
        <v>55</v>
      </c>
      <c r="N22" s="406">
        <v>58</v>
      </c>
      <c r="O22" s="247">
        <f t="shared" si="9"/>
        <v>137</v>
      </c>
      <c r="P22" s="406">
        <v>46</v>
      </c>
      <c r="Q22" s="406">
        <v>47</v>
      </c>
      <c r="R22" s="3">
        <v>44</v>
      </c>
    </row>
    <row r="23" spans="1:18" ht="15" customHeight="1" x14ac:dyDescent="0.2">
      <c r="A23" s="32">
        <v>3</v>
      </c>
      <c r="B23" s="14" t="s">
        <v>42</v>
      </c>
      <c r="C23" s="405">
        <f t="shared" si="8"/>
        <v>455</v>
      </c>
      <c r="D23" s="2">
        <f t="shared" si="10"/>
        <v>237</v>
      </c>
      <c r="E23" s="406">
        <v>50</v>
      </c>
      <c r="F23" s="406">
        <v>49</v>
      </c>
      <c r="G23" s="406">
        <v>47</v>
      </c>
      <c r="H23" s="406">
        <v>43</v>
      </c>
      <c r="I23" s="406">
        <v>48</v>
      </c>
      <c r="J23" s="247">
        <f t="shared" si="2"/>
        <v>157</v>
      </c>
      <c r="K23" s="406">
        <v>43</v>
      </c>
      <c r="L23" s="406">
        <v>43</v>
      </c>
      <c r="M23" s="406">
        <v>38</v>
      </c>
      <c r="N23" s="406">
        <v>33</v>
      </c>
      <c r="O23" s="247">
        <f t="shared" si="9"/>
        <v>61</v>
      </c>
      <c r="P23" s="406">
        <v>21</v>
      </c>
      <c r="Q23" s="406">
        <v>22</v>
      </c>
      <c r="R23" s="3">
        <v>18</v>
      </c>
    </row>
    <row r="24" spans="1:18" ht="15" customHeight="1" x14ac:dyDescent="0.2">
      <c r="A24" s="32">
        <v>4</v>
      </c>
      <c r="B24" s="14" t="s">
        <v>44</v>
      </c>
      <c r="C24" s="405">
        <f t="shared" si="8"/>
        <v>337</v>
      </c>
      <c r="D24" s="2">
        <f t="shared" si="10"/>
        <v>159</v>
      </c>
      <c r="E24" s="406">
        <v>33</v>
      </c>
      <c r="F24" s="406">
        <v>31</v>
      </c>
      <c r="G24" s="406">
        <v>31</v>
      </c>
      <c r="H24" s="406">
        <v>30</v>
      </c>
      <c r="I24" s="406">
        <v>34</v>
      </c>
      <c r="J24" s="247">
        <f t="shared" si="2"/>
        <v>125</v>
      </c>
      <c r="K24" s="406">
        <v>35</v>
      </c>
      <c r="L24" s="406">
        <v>33</v>
      </c>
      <c r="M24" s="406">
        <v>29</v>
      </c>
      <c r="N24" s="406">
        <v>28</v>
      </c>
      <c r="O24" s="247">
        <f t="shared" si="9"/>
        <v>53</v>
      </c>
      <c r="P24" s="406">
        <v>16</v>
      </c>
      <c r="Q24" s="406">
        <v>19</v>
      </c>
      <c r="R24" s="3">
        <v>18</v>
      </c>
    </row>
    <row r="25" spans="1:18" ht="15" customHeight="1" x14ac:dyDescent="0.2">
      <c r="A25" s="32">
        <v>5</v>
      </c>
      <c r="B25" s="14" t="s">
        <v>34</v>
      </c>
      <c r="C25" s="405">
        <f t="shared" si="8"/>
        <v>476</v>
      </c>
      <c r="D25" s="2">
        <f t="shared" si="10"/>
        <v>235</v>
      </c>
      <c r="E25" s="406">
        <v>51</v>
      </c>
      <c r="F25" s="406">
        <v>46</v>
      </c>
      <c r="G25" s="406">
        <v>46</v>
      </c>
      <c r="H25" s="406">
        <v>45</v>
      </c>
      <c r="I25" s="406">
        <v>47</v>
      </c>
      <c r="J25" s="247">
        <f t="shared" si="2"/>
        <v>161</v>
      </c>
      <c r="K25" s="406">
        <v>45</v>
      </c>
      <c r="L25" s="406">
        <v>42</v>
      </c>
      <c r="M25" s="406">
        <v>37</v>
      </c>
      <c r="N25" s="406">
        <v>37</v>
      </c>
      <c r="O25" s="247">
        <f t="shared" si="9"/>
        <v>80</v>
      </c>
      <c r="P25" s="406">
        <v>29</v>
      </c>
      <c r="Q25" s="406">
        <v>26</v>
      </c>
      <c r="R25" s="3">
        <v>25</v>
      </c>
    </row>
    <row r="26" spans="1:18" ht="15" customHeight="1" x14ac:dyDescent="0.2">
      <c r="A26" s="32">
        <v>6</v>
      </c>
      <c r="B26" s="14" t="s">
        <v>30</v>
      </c>
      <c r="C26" s="405">
        <f t="shared" si="8"/>
        <v>760</v>
      </c>
      <c r="D26" s="2">
        <f t="shared" si="10"/>
        <v>365</v>
      </c>
      <c r="E26" s="406">
        <v>75</v>
      </c>
      <c r="F26" s="406">
        <v>74</v>
      </c>
      <c r="G26" s="406">
        <v>71</v>
      </c>
      <c r="H26" s="406">
        <v>71</v>
      </c>
      <c r="I26" s="406">
        <v>74</v>
      </c>
      <c r="J26" s="247">
        <f t="shared" si="2"/>
        <v>249</v>
      </c>
      <c r="K26" s="406">
        <v>72</v>
      </c>
      <c r="L26" s="406">
        <v>62</v>
      </c>
      <c r="M26" s="406">
        <v>58</v>
      </c>
      <c r="N26" s="406">
        <v>57</v>
      </c>
      <c r="O26" s="247">
        <f t="shared" si="9"/>
        <v>146</v>
      </c>
      <c r="P26" s="406">
        <v>48</v>
      </c>
      <c r="Q26" s="406">
        <v>52</v>
      </c>
      <c r="R26" s="3">
        <v>46</v>
      </c>
    </row>
    <row r="27" spans="1:18" ht="15" customHeight="1" x14ac:dyDescent="0.2">
      <c r="A27" s="32">
        <v>7</v>
      </c>
      <c r="B27" s="14" t="s">
        <v>46</v>
      </c>
      <c r="C27" s="405">
        <f t="shared" si="8"/>
        <v>632</v>
      </c>
      <c r="D27" s="2">
        <f t="shared" si="10"/>
        <v>325</v>
      </c>
      <c r="E27" s="406">
        <v>69</v>
      </c>
      <c r="F27" s="406">
        <v>69</v>
      </c>
      <c r="G27" s="406">
        <v>64</v>
      </c>
      <c r="H27" s="406">
        <v>60</v>
      </c>
      <c r="I27" s="406">
        <v>63</v>
      </c>
      <c r="J27" s="247">
        <f t="shared" si="2"/>
        <v>211</v>
      </c>
      <c r="K27" s="406">
        <v>60</v>
      </c>
      <c r="L27" s="406">
        <v>56</v>
      </c>
      <c r="M27" s="406">
        <v>46</v>
      </c>
      <c r="N27" s="406">
        <v>49</v>
      </c>
      <c r="O27" s="247">
        <f>P27+Q27+R27</f>
        <v>96</v>
      </c>
      <c r="P27" s="406">
        <v>30</v>
      </c>
      <c r="Q27" s="406">
        <v>34</v>
      </c>
      <c r="R27" s="3">
        <v>32</v>
      </c>
    </row>
    <row r="28" spans="1:18" ht="15" customHeight="1" x14ac:dyDescent="0.2">
      <c r="A28" s="532" t="s">
        <v>15</v>
      </c>
      <c r="B28" s="533"/>
      <c r="C28" s="404">
        <f>SUM(C29:C31)</f>
        <v>1579</v>
      </c>
      <c r="D28" s="248">
        <f t="shared" ref="D28:R28" si="11">SUM(D29:D31)</f>
        <v>797</v>
      </c>
      <c r="E28" s="404">
        <f t="shared" si="11"/>
        <v>167</v>
      </c>
      <c r="F28" s="404">
        <f t="shared" si="11"/>
        <v>163</v>
      </c>
      <c r="G28" s="404">
        <f t="shared" si="11"/>
        <v>160</v>
      </c>
      <c r="H28" s="404">
        <f>SUM(H29:H31)</f>
        <v>149</v>
      </c>
      <c r="I28" s="404">
        <f>SUM(I29:I31)</f>
        <v>158</v>
      </c>
      <c r="J28" s="248">
        <f t="shared" si="11"/>
        <v>524</v>
      </c>
      <c r="K28" s="404">
        <f t="shared" si="11"/>
        <v>147</v>
      </c>
      <c r="L28" s="404">
        <f t="shared" si="11"/>
        <v>136</v>
      </c>
      <c r="M28" s="404">
        <f t="shared" si="11"/>
        <v>123</v>
      </c>
      <c r="N28" s="404">
        <f t="shared" si="11"/>
        <v>118</v>
      </c>
      <c r="O28" s="248">
        <f>SUM(O29:O31)</f>
        <v>258</v>
      </c>
      <c r="P28" s="404">
        <f t="shared" si="11"/>
        <v>81</v>
      </c>
      <c r="Q28" s="404">
        <f t="shared" si="11"/>
        <v>90</v>
      </c>
      <c r="R28" s="249">
        <f t="shared" si="11"/>
        <v>87</v>
      </c>
    </row>
    <row r="29" spans="1:18" ht="15" customHeight="1" x14ac:dyDescent="0.2">
      <c r="A29" s="32">
        <v>1</v>
      </c>
      <c r="B29" s="14" t="s">
        <v>43</v>
      </c>
      <c r="C29" s="405">
        <f>D29+J29+O29</f>
        <v>581</v>
      </c>
      <c r="D29" s="2">
        <f>SUM(E29:I29)</f>
        <v>288</v>
      </c>
      <c r="E29" s="406">
        <v>60</v>
      </c>
      <c r="F29" s="406">
        <v>59</v>
      </c>
      <c r="G29" s="406">
        <v>58</v>
      </c>
      <c r="H29" s="406">
        <v>53</v>
      </c>
      <c r="I29" s="406">
        <v>58</v>
      </c>
      <c r="J29" s="247">
        <f t="shared" si="2"/>
        <v>191</v>
      </c>
      <c r="K29" s="406">
        <v>55</v>
      </c>
      <c r="L29" s="406">
        <v>46</v>
      </c>
      <c r="M29" s="406">
        <v>46</v>
      </c>
      <c r="N29" s="406">
        <v>44</v>
      </c>
      <c r="O29" s="247">
        <f>P29+Q29+R29</f>
        <v>102</v>
      </c>
      <c r="P29" s="406">
        <v>34</v>
      </c>
      <c r="Q29" s="406">
        <v>33</v>
      </c>
      <c r="R29" s="3">
        <v>35</v>
      </c>
    </row>
    <row r="30" spans="1:18" ht="15" customHeight="1" x14ac:dyDescent="0.2">
      <c r="A30" s="32">
        <v>2</v>
      </c>
      <c r="B30" s="14" t="s">
        <v>32</v>
      </c>
      <c r="C30" s="405">
        <f>D30+J30+O30</f>
        <v>424</v>
      </c>
      <c r="D30" s="2">
        <f>SUM(E30:I30)</f>
        <v>219</v>
      </c>
      <c r="E30" s="406">
        <v>45</v>
      </c>
      <c r="F30" s="406">
        <v>44</v>
      </c>
      <c r="G30" s="406">
        <v>47</v>
      </c>
      <c r="H30" s="406">
        <v>41</v>
      </c>
      <c r="I30" s="406">
        <v>42</v>
      </c>
      <c r="J30" s="247">
        <f t="shared" si="2"/>
        <v>136</v>
      </c>
      <c r="K30" s="406">
        <v>36</v>
      </c>
      <c r="L30" s="406">
        <v>36</v>
      </c>
      <c r="M30" s="406">
        <v>34</v>
      </c>
      <c r="N30" s="406">
        <v>30</v>
      </c>
      <c r="O30" s="247">
        <f>P30+Q30+R30</f>
        <v>69</v>
      </c>
      <c r="P30" s="406">
        <v>21</v>
      </c>
      <c r="Q30" s="406">
        <v>25</v>
      </c>
      <c r="R30" s="3">
        <v>23</v>
      </c>
    </row>
    <row r="31" spans="1:18" x14ac:dyDescent="0.2">
      <c r="A31" s="32">
        <v>3</v>
      </c>
      <c r="B31" s="14" t="s">
        <v>48</v>
      </c>
      <c r="C31" s="405">
        <f>D31+J31+O31</f>
        <v>574</v>
      </c>
      <c r="D31" s="2">
        <f>SUM(E31:I31)</f>
        <v>290</v>
      </c>
      <c r="E31" s="406">
        <v>62</v>
      </c>
      <c r="F31" s="406">
        <v>60</v>
      </c>
      <c r="G31" s="406">
        <v>55</v>
      </c>
      <c r="H31" s="406">
        <v>55</v>
      </c>
      <c r="I31" s="406">
        <v>58</v>
      </c>
      <c r="J31" s="247">
        <f t="shared" si="2"/>
        <v>197</v>
      </c>
      <c r="K31" s="406">
        <v>56</v>
      </c>
      <c r="L31" s="406">
        <v>54</v>
      </c>
      <c r="M31" s="406">
        <v>43</v>
      </c>
      <c r="N31" s="406">
        <v>44</v>
      </c>
      <c r="O31" s="247">
        <f>P31+Q31+R31</f>
        <v>87</v>
      </c>
      <c r="P31" s="406">
        <v>26</v>
      </c>
      <c r="Q31" s="406">
        <v>32</v>
      </c>
      <c r="R31" s="3">
        <v>29</v>
      </c>
    </row>
    <row r="32" spans="1:18" ht="15" customHeight="1" x14ac:dyDescent="0.2">
      <c r="A32" s="532" t="s">
        <v>36</v>
      </c>
      <c r="B32" s="533"/>
      <c r="C32" s="404">
        <f>D32+J32+O32</f>
        <v>8866</v>
      </c>
      <c r="D32" s="2">
        <f>SUM(E32:I32)</f>
        <v>4520</v>
      </c>
      <c r="E32" s="338">
        <v>1036</v>
      </c>
      <c r="F32" s="338">
        <v>944</v>
      </c>
      <c r="G32" s="338">
        <v>884</v>
      </c>
      <c r="H32" s="338">
        <v>820</v>
      </c>
      <c r="I32" s="338">
        <v>836</v>
      </c>
      <c r="J32" s="248">
        <f>K32+L32+M32+N32</f>
        <v>2842</v>
      </c>
      <c r="K32" s="338">
        <v>828</v>
      </c>
      <c r="L32" s="338">
        <v>762</v>
      </c>
      <c r="M32" s="338">
        <v>634</v>
      </c>
      <c r="N32" s="338">
        <v>618</v>
      </c>
      <c r="O32" s="248">
        <f>P32+Q32+R32</f>
        <v>1504</v>
      </c>
      <c r="P32" s="338">
        <v>504</v>
      </c>
      <c r="Q32" s="338">
        <v>553</v>
      </c>
      <c r="R32" s="4">
        <v>447</v>
      </c>
    </row>
    <row r="33" spans="1:18" ht="15" customHeight="1" x14ac:dyDescent="0.2">
      <c r="A33" s="536" t="s">
        <v>144</v>
      </c>
      <c r="B33" s="537"/>
      <c r="C33" s="405">
        <f>D33+J33+O33</f>
        <v>52</v>
      </c>
      <c r="D33" s="2">
        <f>SUM(E33:I33)</f>
        <v>5</v>
      </c>
      <c r="E33" s="406">
        <v>1</v>
      </c>
      <c r="F33" s="406">
        <v>1</v>
      </c>
      <c r="G33" s="406">
        <v>1</v>
      </c>
      <c r="H33" s="406">
        <v>1</v>
      </c>
      <c r="I33" s="406">
        <v>1</v>
      </c>
      <c r="J33" s="247">
        <f t="shared" si="2"/>
        <v>25</v>
      </c>
      <c r="K33" s="406">
        <v>6</v>
      </c>
      <c r="L33" s="406">
        <v>5</v>
      </c>
      <c r="M33" s="406">
        <v>5</v>
      </c>
      <c r="N33" s="406">
        <v>9</v>
      </c>
      <c r="O33" s="247">
        <f>P33+Q33+R33</f>
        <v>22</v>
      </c>
      <c r="P33" s="406">
        <v>7</v>
      </c>
      <c r="Q33" s="406">
        <v>8</v>
      </c>
      <c r="R33" s="3">
        <v>7</v>
      </c>
    </row>
    <row r="34" spans="1:18" ht="20.25" customHeight="1" x14ac:dyDescent="0.2">
      <c r="A34" s="534" t="s">
        <v>10</v>
      </c>
      <c r="B34" s="52" t="s">
        <v>69</v>
      </c>
      <c r="C34" s="407">
        <f>+C7+C13+C20+C28</f>
        <v>12876</v>
      </c>
      <c r="D34" s="408">
        <f>E34+F34+G34+H34+I34</f>
        <v>6286</v>
      </c>
      <c r="E34" s="407">
        <f t="shared" ref="E34:R34" si="12">+E7+E13+E20+E28</f>
        <v>1314</v>
      </c>
      <c r="F34" s="407">
        <f t="shared" si="12"/>
        <v>1284</v>
      </c>
      <c r="G34" s="407">
        <f t="shared" si="12"/>
        <v>1248</v>
      </c>
      <c r="H34" s="407">
        <f t="shared" si="12"/>
        <v>1181</v>
      </c>
      <c r="I34" s="407">
        <f t="shared" si="12"/>
        <v>1259</v>
      </c>
      <c r="J34" s="408">
        <f>+J7+J13+J20+J28</f>
        <v>4317</v>
      </c>
      <c r="K34" s="407">
        <f>+K7+K13+K20+K28</f>
        <v>1201</v>
      </c>
      <c r="L34" s="407">
        <f t="shared" si="12"/>
        <v>1120</v>
      </c>
      <c r="M34" s="407">
        <f t="shared" si="12"/>
        <v>1011</v>
      </c>
      <c r="N34" s="409">
        <f t="shared" si="12"/>
        <v>985</v>
      </c>
      <c r="O34" s="408">
        <f>+O7+O13+O20+O28</f>
        <v>2273</v>
      </c>
      <c r="P34" s="407">
        <f t="shared" si="12"/>
        <v>771</v>
      </c>
      <c r="Q34" s="407">
        <f t="shared" si="12"/>
        <v>810</v>
      </c>
      <c r="R34" s="409">
        <f t="shared" si="12"/>
        <v>692</v>
      </c>
    </row>
    <row r="35" spans="1:18" ht="18.75" customHeight="1" x14ac:dyDescent="0.2">
      <c r="A35" s="535"/>
      <c r="B35" s="53" t="s">
        <v>68</v>
      </c>
      <c r="C35" s="410">
        <f>D35+J35+O35</f>
        <v>8918</v>
      </c>
      <c r="D35" s="411">
        <f>E35+F35+G35+H35+I35</f>
        <v>4525</v>
      </c>
      <c r="E35" s="410">
        <f>E32+E33</f>
        <v>1037</v>
      </c>
      <c r="F35" s="410">
        <f t="shared" ref="F35:R35" si="13">F32+F33</f>
        <v>945</v>
      </c>
      <c r="G35" s="410">
        <f t="shared" si="13"/>
        <v>885</v>
      </c>
      <c r="H35" s="410">
        <f t="shared" si="13"/>
        <v>821</v>
      </c>
      <c r="I35" s="410">
        <f t="shared" si="13"/>
        <v>837</v>
      </c>
      <c r="J35" s="411">
        <f>K35+L35+M35+N35</f>
        <v>2867</v>
      </c>
      <c r="K35" s="410">
        <f t="shared" si="13"/>
        <v>834</v>
      </c>
      <c r="L35" s="410">
        <f t="shared" si="13"/>
        <v>767</v>
      </c>
      <c r="M35" s="410">
        <f t="shared" si="13"/>
        <v>639</v>
      </c>
      <c r="N35" s="412">
        <f t="shared" si="13"/>
        <v>627</v>
      </c>
      <c r="O35" s="411">
        <f>P35+Q35+R35</f>
        <v>1526</v>
      </c>
      <c r="P35" s="410">
        <f>P32+P33</f>
        <v>511</v>
      </c>
      <c r="Q35" s="410">
        <f t="shared" si="13"/>
        <v>561</v>
      </c>
      <c r="R35" s="412">
        <f t="shared" si="13"/>
        <v>454</v>
      </c>
    </row>
    <row r="36" spans="1:18" ht="10.5" customHeight="1" x14ac:dyDescent="0.2"/>
    <row r="37" spans="1:18" ht="14.25" customHeight="1" x14ac:dyDescent="0.2">
      <c r="A37" s="464" t="s">
        <v>200</v>
      </c>
      <c r="B37" s="464"/>
      <c r="C37" s="464"/>
      <c r="D37" s="464"/>
      <c r="E37" s="464"/>
      <c r="F37" s="464"/>
      <c r="G37" s="464"/>
      <c r="H37" s="464"/>
      <c r="I37" s="464"/>
      <c r="J37" s="464"/>
      <c r="K37" s="464"/>
      <c r="L37" s="464"/>
      <c r="M37" s="464"/>
      <c r="N37" s="464"/>
      <c r="O37" s="464"/>
      <c r="P37" s="464"/>
      <c r="Q37" s="464"/>
      <c r="R37" s="464"/>
    </row>
    <row r="38" spans="1:18" x14ac:dyDescent="0.2">
      <c r="B38" s="457"/>
      <c r="C38" s="457"/>
      <c r="D38" s="457"/>
      <c r="E38" s="457"/>
      <c r="F38" s="457"/>
      <c r="G38" s="457"/>
      <c r="H38" s="457"/>
      <c r="I38" s="457"/>
      <c r="J38" s="457"/>
      <c r="K38" s="457"/>
      <c r="L38" s="457"/>
      <c r="M38" s="457"/>
      <c r="N38" s="457"/>
      <c r="O38" s="457"/>
      <c r="P38" s="457"/>
      <c r="Q38" s="457"/>
    </row>
    <row r="43" spans="1:18" x14ac:dyDescent="0.2">
      <c r="D43" s="457"/>
      <c r="E43" s="457"/>
      <c r="F43" s="457"/>
      <c r="G43" s="457"/>
      <c r="H43" s="457"/>
      <c r="I43" s="457"/>
      <c r="J43" s="457"/>
      <c r="K43" s="457"/>
      <c r="L43" s="457"/>
      <c r="M43" s="457"/>
      <c r="N43" s="457"/>
      <c r="O43" s="457"/>
      <c r="P43" s="457"/>
      <c r="Q43" s="457"/>
      <c r="R43" s="457"/>
    </row>
  </sheetData>
  <mergeCells count="20">
    <mergeCell ref="D43:I43"/>
    <mergeCell ref="J43:N43"/>
    <mergeCell ref="O43:R43"/>
    <mergeCell ref="A7:B7"/>
    <mergeCell ref="A13:B13"/>
    <mergeCell ref="A20:B20"/>
    <mergeCell ref="A28:B28"/>
    <mergeCell ref="B38:Q38"/>
    <mergeCell ref="A34:A35"/>
    <mergeCell ref="A32:B32"/>
    <mergeCell ref="A33:B33"/>
    <mergeCell ref="A37:R37"/>
    <mergeCell ref="A2:R2"/>
    <mergeCell ref="A6:B6"/>
    <mergeCell ref="O4:R4"/>
    <mergeCell ref="A4:A5"/>
    <mergeCell ref="B4:B5"/>
    <mergeCell ref="C4:C5"/>
    <mergeCell ref="D4:I4"/>
    <mergeCell ref="J4:N4"/>
  </mergeCells>
  <printOptions horizontalCentered="1" verticalCentered="1"/>
  <pageMargins left="0" right="0" top="0.5" bottom="0" header="0.25" footer="0"/>
  <pageSetup scale="9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T41"/>
  <sheetViews>
    <sheetView topLeftCell="A13" zoomScaleNormal="100" zoomScaleSheetLayoutView="100" workbookViewId="0">
      <selection activeCell="G30" sqref="G30"/>
    </sheetView>
  </sheetViews>
  <sheetFormatPr defaultRowHeight="14.25" x14ac:dyDescent="0.2"/>
  <cols>
    <col min="1" max="1" width="4.625" style="1" customWidth="1"/>
    <col min="2" max="2" width="11.875" style="1" customWidth="1"/>
    <col min="3" max="3" width="7.25" style="1" customWidth="1"/>
    <col min="4" max="4" width="6.875" style="1" customWidth="1"/>
    <col min="5" max="5" width="7.75" style="1" customWidth="1"/>
    <col min="6" max="6" width="8.25" style="1" customWidth="1"/>
    <col min="7" max="7" width="7.875" style="1" customWidth="1"/>
    <col min="8" max="8" width="6.875" style="1" customWidth="1"/>
    <col min="9" max="9" width="5.75" style="1" customWidth="1"/>
    <col min="10" max="18" width="4.75" style="1" customWidth="1"/>
    <col min="19" max="20" width="7.25" style="1" customWidth="1"/>
    <col min="21" max="16384" width="9" style="1"/>
  </cols>
  <sheetData>
    <row r="1" spans="1:20" x14ac:dyDescent="0.2">
      <c r="A1" s="1">
        <f>+'2.9.'!A1</f>
        <v>0</v>
      </c>
    </row>
    <row r="3" spans="1:20" ht="17.25" customHeight="1" x14ac:dyDescent="0.2">
      <c r="A3" s="476" t="s">
        <v>331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</row>
    <row r="5" spans="1:20" ht="27.75" customHeight="1" x14ac:dyDescent="0.2">
      <c r="A5" s="528" t="s">
        <v>8</v>
      </c>
      <c r="B5" s="518" t="s">
        <v>9</v>
      </c>
      <c r="C5" s="518" t="s">
        <v>101</v>
      </c>
      <c r="D5" s="518"/>
      <c r="E5" s="518" t="s">
        <v>102</v>
      </c>
      <c r="F5" s="518"/>
      <c r="G5" s="518" t="s">
        <v>103</v>
      </c>
      <c r="H5" s="518"/>
      <c r="I5" s="518" t="s">
        <v>104</v>
      </c>
      <c r="J5" s="518"/>
      <c r="K5" s="518" t="s">
        <v>105</v>
      </c>
      <c r="L5" s="518"/>
      <c r="M5" s="518" t="s">
        <v>116</v>
      </c>
      <c r="N5" s="518"/>
      <c r="O5" s="518" t="s">
        <v>107</v>
      </c>
      <c r="P5" s="518"/>
      <c r="Q5" s="544" t="s">
        <v>244</v>
      </c>
      <c r="R5" s="544"/>
      <c r="S5" s="540" t="s">
        <v>16</v>
      </c>
      <c r="T5" s="541"/>
    </row>
    <row r="6" spans="1:20" ht="16.5" customHeight="1" x14ac:dyDescent="0.2">
      <c r="A6" s="531"/>
      <c r="B6" s="519"/>
      <c r="C6" s="11" t="s">
        <v>22</v>
      </c>
      <c r="D6" s="11" t="s">
        <v>23</v>
      </c>
      <c r="E6" s="11" t="s">
        <v>22</v>
      </c>
      <c r="F6" s="11" t="s">
        <v>23</v>
      </c>
      <c r="G6" s="11" t="s">
        <v>22</v>
      </c>
      <c r="H6" s="11" t="s">
        <v>23</v>
      </c>
      <c r="I6" s="11" t="s">
        <v>22</v>
      </c>
      <c r="J6" s="11" t="s">
        <v>23</v>
      </c>
      <c r="K6" s="11" t="s">
        <v>22</v>
      </c>
      <c r="L6" s="11" t="s">
        <v>23</v>
      </c>
      <c r="M6" s="11" t="s">
        <v>22</v>
      </c>
      <c r="N6" s="11" t="s">
        <v>23</v>
      </c>
      <c r="O6" s="11" t="s">
        <v>22</v>
      </c>
      <c r="P6" s="11" t="s">
        <v>23</v>
      </c>
      <c r="Q6" s="11" t="s">
        <v>22</v>
      </c>
      <c r="R6" s="11" t="s">
        <v>23</v>
      </c>
      <c r="S6" s="55" t="s">
        <v>22</v>
      </c>
      <c r="T6" s="56" t="s">
        <v>23</v>
      </c>
    </row>
    <row r="7" spans="1:20" ht="20.25" customHeight="1" thickBot="1" x14ac:dyDescent="0.25">
      <c r="A7" s="538" t="s">
        <v>16</v>
      </c>
      <c r="B7" s="539"/>
      <c r="C7" s="413">
        <f>+C31+C32</f>
        <v>0</v>
      </c>
      <c r="D7" s="413">
        <f t="shared" ref="D7:T7" si="0">+D31+D32</f>
        <v>0</v>
      </c>
      <c r="E7" s="413">
        <f t="shared" si="0"/>
        <v>73331</v>
      </c>
      <c r="F7" s="413">
        <f t="shared" si="0"/>
        <v>35972</v>
      </c>
      <c r="G7" s="413">
        <f t="shared" si="0"/>
        <v>3267</v>
      </c>
      <c r="H7" s="413">
        <f t="shared" si="0"/>
        <v>1260</v>
      </c>
      <c r="I7" s="413">
        <f t="shared" si="0"/>
        <v>228</v>
      </c>
      <c r="J7" s="413">
        <f t="shared" si="0"/>
        <v>94</v>
      </c>
      <c r="K7" s="413">
        <f t="shared" si="0"/>
        <v>39</v>
      </c>
      <c r="L7" s="413">
        <f t="shared" si="0"/>
        <v>13</v>
      </c>
      <c r="M7" s="413">
        <f t="shared" si="0"/>
        <v>12</v>
      </c>
      <c r="N7" s="413">
        <f t="shared" si="0"/>
        <v>8</v>
      </c>
      <c r="O7" s="413">
        <f t="shared" si="0"/>
        <v>6</v>
      </c>
      <c r="P7" s="413">
        <f t="shared" si="0"/>
        <v>2</v>
      </c>
      <c r="Q7" s="413">
        <f t="shared" si="0"/>
        <v>9</v>
      </c>
      <c r="R7" s="413">
        <f t="shared" si="0"/>
        <v>3</v>
      </c>
      <c r="S7" s="413">
        <f t="shared" si="0"/>
        <v>76892</v>
      </c>
      <c r="T7" s="414">
        <f t="shared" si="0"/>
        <v>37352</v>
      </c>
    </row>
    <row r="8" spans="1:20" ht="20.25" customHeight="1" x14ac:dyDescent="0.2">
      <c r="A8" s="88">
        <v>1</v>
      </c>
      <c r="B8" s="60" t="s">
        <v>38</v>
      </c>
      <c r="C8" s="391"/>
      <c r="D8" s="391"/>
      <c r="E8" s="391">
        <v>1966</v>
      </c>
      <c r="F8" s="391">
        <v>950</v>
      </c>
      <c r="G8" s="391">
        <v>103</v>
      </c>
      <c r="H8" s="391">
        <v>37</v>
      </c>
      <c r="I8" s="391">
        <v>1</v>
      </c>
      <c r="J8" s="391"/>
      <c r="K8" s="391">
        <v>1</v>
      </c>
      <c r="L8" s="391">
        <v>1</v>
      </c>
      <c r="M8" s="391"/>
      <c r="N8" s="391"/>
      <c r="O8" s="391"/>
      <c r="P8" s="391"/>
      <c r="Q8" s="391"/>
      <c r="R8" s="391"/>
      <c r="S8" s="415">
        <f>C8+E8+G8+I8+K8+M8+O8+Q8</f>
        <v>2071</v>
      </c>
      <c r="T8" s="416">
        <f>D8+F8+H8+J8+L8+N8+P8+R8</f>
        <v>988</v>
      </c>
    </row>
    <row r="9" spans="1:20" ht="20.25" customHeight="1" x14ac:dyDescent="0.2">
      <c r="A9" s="89">
        <v>2</v>
      </c>
      <c r="B9" s="62" t="s">
        <v>39</v>
      </c>
      <c r="C9" s="390"/>
      <c r="D9" s="390"/>
      <c r="E9" s="390">
        <v>1727</v>
      </c>
      <c r="F9" s="390">
        <v>847</v>
      </c>
      <c r="G9" s="390">
        <v>673</v>
      </c>
      <c r="H9" s="390">
        <v>292</v>
      </c>
      <c r="I9" s="390">
        <v>68</v>
      </c>
      <c r="J9" s="390">
        <v>32</v>
      </c>
      <c r="K9" s="390">
        <v>9</v>
      </c>
      <c r="L9" s="390">
        <v>2</v>
      </c>
      <c r="M9" s="390">
        <v>5</v>
      </c>
      <c r="N9" s="390">
        <v>4</v>
      </c>
      <c r="O9" s="390">
        <v>1</v>
      </c>
      <c r="P9" s="390"/>
      <c r="Q9" s="390"/>
      <c r="R9" s="390"/>
      <c r="S9" s="389">
        <f>C9+E9+G9+I9+K9+M9+O9+Q9</f>
        <v>2483</v>
      </c>
      <c r="T9" s="246">
        <f>D9+F9+H9+J9+L9+N9+P9+R9</f>
        <v>1177</v>
      </c>
    </row>
    <row r="10" spans="1:20" ht="20.25" customHeight="1" x14ac:dyDescent="0.2">
      <c r="A10" s="88">
        <v>3</v>
      </c>
      <c r="B10" s="60" t="s">
        <v>40</v>
      </c>
      <c r="C10" s="391"/>
      <c r="D10" s="391"/>
      <c r="E10" s="391">
        <v>2121</v>
      </c>
      <c r="F10" s="391">
        <v>1038</v>
      </c>
      <c r="G10" s="391">
        <v>53</v>
      </c>
      <c r="H10" s="391">
        <v>16</v>
      </c>
      <c r="I10" s="391">
        <v>5</v>
      </c>
      <c r="J10" s="391">
        <v>3</v>
      </c>
      <c r="K10" s="391"/>
      <c r="L10" s="391"/>
      <c r="M10" s="391"/>
      <c r="N10" s="391"/>
      <c r="O10" s="391"/>
      <c r="P10" s="391"/>
      <c r="Q10" s="391"/>
      <c r="R10" s="391"/>
      <c r="S10" s="415">
        <f t="shared" ref="S10:T29" si="1">C10+E10+G10+I10+K10+M10+O10+Q10</f>
        <v>2179</v>
      </c>
      <c r="T10" s="416">
        <f t="shared" si="1"/>
        <v>1057</v>
      </c>
    </row>
    <row r="11" spans="1:20" ht="20.25" customHeight="1" x14ac:dyDescent="0.2">
      <c r="A11" s="89">
        <v>4</v>
      </c>
      <c r="B11" s="62" t="s">
        <v>28</v>
      </c>
      <c r="C11" s="390"/>
      <c r="D11" s="390"/>
      <c r="E11" s="390">
        <v>1144</v>
      </c>
      <c r="F11" s="390">
        <v>578</v>
      </c>
      <c r="G11" s="390">
        <v>60</v>
      </c>
      <c r="H11" s="390">
        <v>20</v>
      </c>
      <c r="I11" s="390">
        <v>1</v>
      </c>
      <c r="J11" s="390"/>
      <c r="K11" s="390"/>
      <c r="L11" s="390"/>
      <c r="M11" s="390"/>
      <c r="N11" s="390"/>
      <c r="O11" s="390"/>
      <c r="P11" s="390"/>
      <c r="Q11" s="390"/>
      <c r="R11" s="390"/>
      <c r="S11" s="389">
        <f t="shared" si="1"/>
        <v>1205</v>
      </c>
      <c r="T11" s="246">
        <f t="shared" si="1"/>
        <v>598</v>
      </c>
    </row>
    <row r="12" spans="1:20" ht="20.25" customHeight="1" x14ac:dyDescent="0.2">
      <c r="A12" s="88">
        <v>5</v>
      </c>
      <c r="B12" s="60" t="s">
        <v>41</v>
      </c>
      <c r="C12" s="391"/>
      <c r="D12" s="391"/>
      <c r="E12" s="391">
        <v>1179</v>
      </c>
      <c r="F12" s="391">
        <v>606</v>
      </c>
      <c r="G12" s="391">
        <v>80</v>
      </c>
      <c r="H12" s="391">
        <v>29</v>
      </c>
      <c r="I12" s="391">
        <v>6</v>
      </c>
      <c r="J12" s="391"/>
      <c r="K12" s="391"/>
      <c r="L12" s="391"/>
      <c r="M12" s="391"/>
      <c r="N12" s="391"/>
      <c r="O12" s="391"/>
      <c r="P12" s="391"/>
      <c r="Q12" s="391"/>
      <c r="R12" s="391"/>
      <c r="S12" s="415">
        <f t="shared" si="1"/>
        <v>1265</v>
      </c>
      <c r="T12" s="416">
        <f t="shared" si="1"/>
        <v>635</v>
      </c>
    </row>
    <row r="13" spans="1:20" ht="20.25" customHeight="1" x14ac:dyDescent="0.2">
      <c r="A13" s="89">
        <v>6</v>
      </c>
      <c r="B13" s="62" t="s">
        <v>42</v>
      </c>
      <c r="C13" s="390"/>
      <c r="D13" s="390"/>
      <c r="E13" s="390">
        <v>1623</v>
      </c>
      <c r="F13" s="390">
        <v>773</v>
      </c>
      <c r="G13" s="390">
        <v>31</v>
      </c>
      <c r="H13" s="390">
        <v>14</v>
      </c>
      <c r="I13" s="390"/>
      <c r="J13" s="390"/>
      <c r="K13" s="390">
        <v>1</v>
      </c>
      <c r="L13" s="390"/>
      <c r="M13" s="390"/>
      <c r="N13" s="390"/>
      <c r="O13" s="390"/>
      <c r="P13" s="390"/>
      <c r="Q13" s="390"/>
      <c r="R13" s="390"/>
      <c r="S13" s="389">
        <f t="shared" si="1"/>
        <v>1655</v>
      </c>
      <c r="T13" s="246">
        <f t="shared" si="1"/>
        <v>787</v>
      </c>
    </row>
    <row r="14" spans="1:20" ht="20.25" customHeight="1" x14ac:dyDescent="0.2">
      <c r="A14" s="88">
        <v>7</v>
      </c>
      <c r="B14" s="60" t="s">
        <v>43</v>
      </c>
      <c r="C14" s="391"/>
      <c r="D14" s="391"/>
      <c r="E14" s="391">
        <v>1883</v>
      </c>
      <c r="F14" s="391">
        <v>950</v>
      </c>
      <c r="G14" s="391">
        <v>36</v>
      </c>
      <c r="H14" s="391">
        <v>15</v>
      </c>
      <c r="I14" s="391">
        <v>4</v>
      </c>
      <c r="J14" s="391">
        <v>1</v>
      </c>
      <c r="K14" s="391"/>
      <c r="L14" s="391"/>
      <c r="M14" s="391"/>
      <c r="N14" s="391"/>
      <c r="O14" s="391"/>
      <c r="P14" s="391"/>
      <c r="Q14" s="391"/>
      <c r="R14" s="391"/>
      <c r="S14" s="415">
        <f t="shared" si="1"/>
        <v>1923</v>
      </c>
      <c r="T14" s="416">
        <f t="shared" si="1"/>
        <v>966</v>
      </c>
    </row>
    <row r="15" spans="1:20" ht="20.25" customHeight="1" x14ac:dyDescent="0.2">
      <c r="A15" s="89">
        <v>8</v>
      </c>
      <c r="B15" s="62" t="s">
        <v>44</v>
      </c>
      <c r="C15" s="390"/>
      <c r="D15" s="390"/>
      <c r="E15" s="390">
        <v>907</v>
      </c>
      <c r="F15" s="390">
        <v>445</v>
      </c>
      <c r="G15" s="390">
        <v>18</v>
      </c>
      <c r="H15" s="390">
        <v>5</v>
      </c>
      <c r="I15" s="390">
        <v>1</v>
      </c>
      <c r="J15" s="390"/>
      <c r="K15" s="390">
        <v>1</v>
      </c>
      <c r="L15" s="390"/>
      <c r="M15" s="390"/>
      <c r="N15" s="390"/>
      <c r="O15" s="390"/>
      <c r="P15" s="390"/>
      <c r="Q15" s="390"/>
      <c r="R15" s="390"/>
      <c r="S15" s="389">
        <f t="shared" si="1"/>
        <v>927</v>
      </c>
      <c r="T15" s="246">
        <f t="shared" si="1"/>
        <v>450</v>
      </c>
    </row>
    <row r="16" spans="1:20" ht="20.25" customHeight="1" x14ac:dyDescent="0.2">
      <c r="A16" s="88">
        <v>9</v>
      </c>
      <c r="B16" s="60" t="s">
        <v>33</v>
      </c>
      <c r="C16" s="391"/>
      <c r="D16" s="391"/>
      <c r="E16" s="391">
        <v>1433</v>
      </c>
      <c r="F16" s="391">
        <v>729</v>
      </c>
      <c r="G16" s="391">
        <v>83</v>
      </c>
      <c r="H16" s="391">
        <v>27</v>
      </c>
      <c r="I16" s="391">
        <v>2</v>
      </c>
      <c r="J16" s="391">
        <v>1</v>
      </c>
      <c r="K16" s="391">
        <v>1</v>
      </c>
      <c r="L16" s="391">
        <v>1</v>
      </c>
      <c r="M16" s="391"/>
      <c r="N16" s="391"/>
      <c r="O16" s="391"/>
      <c r="P16" s="391"/>
      <c r="Q16" s="391"/>
      <c r="R16" s="391"/>
      <c r="S16" s="415">
        <f t="shared" si="1"/>
        <v>1519</v>
      </c>
      <c r="T16" s="416">
        <f t="shared" si="1"/>
        <v>758</v>
      </c>
    </row>
    <row r="17" spans="1:20" ht="20.25" customHeight="1" x14ac:dyDescent="0.2">
      <c r="A17" s="89">
        <v>10</v>
      </c>
      <c r="B17" s="62" t="s">
        <v>45</v>
      </c>
      <c r="C17" s="390"/>
      <c r="D17" s="390"/>
      <c r="E17" s="390">
        <v>2228</v>
      </c>
      <c r="F17" s="390">
        <v>1075</v>
      </c>
      <c r="G17" s="390">
        <v>120</v>
      </c>
      <c r="H17" s="390">
        <v>42</v>
      </c>
      <c r="I17" s="390">
        <v>4</v>
      </c>
      <c r="J17" s="390">
        <v>4</v>
      </c>
      <c r="K17" s="390">
        <v>2</v>
      </c>
      <c r="L17" s="390">
        <v>1</v>
      </c>
      <c r="M17" s="390">
        <v>1</v>
      </c>
      <c r="N17" s="390">
        <v>1</v>
      </c>
      <c r="O17" s="390">
        <v>1</v>
      </c>
      <c r="P17" s="390"/>
      <c r="Q17" s="390">
        <v>2</v>
      </c>
      <c r="R17" s="390">
        <v>1</v>
      </c>
      <c r="S17" s="389">
        <f t="shared" si="1"/>
        <v>2358</v>
      </c>
      <c r="T17" s="246">
        <f t="shared" si="1"/>
        <v>1124</v>
      </c>
    </row>
    <row r="18" spans="1:20" ht="20.25" customHeight="1" x14ac:dyDescent="0.2">
      <c r="A18" s="88">
        <v>11</v>
      </c>
      <c r="B18" s="60" t="s">
        <v>34</v>
      </c>
      <c r="C18" s="391"/>
      <c r="D18" s="391"/>
      <c r="E18" s="391">
        <v>1680</v>
      </c>
      <c r="F18" s="391">
        <v>814</v>
      </c>
      <c r="G18" s="391">
        <v>39</v>
      </c>
      <c r="H18" s="391">
        <v>13</v>
      </c>
      <c r="I18" s="391">
        <v>3</v>
      </c>
      <c r="J18" s="391"/>
      <c r="K18" s="391">
        <v>2</v>
      </c>
      <c r="L18" s="391">
        <v>1</v>
      </c>
      <c r="M18" s="391"/>
      <c r="N18" s="391"/>
      <c r="O18" s="391"/>
      <c r="P18" s="391"/>
      <c r="Q18" s="391"/>
      <c r="R18" s="391"/>
      <c r="S18" s="415">
        <f t="shared" si="1"/>
        <v>1724</v>
      </c>
      <c r="T18" s="416">
        <f t="shared" si="1"/>
        <v>828</v>
      </c>
    </row>
    <row r="19" spans="1:20" ht="20.25" customHeight="1" x14ac:dyDescent="0.2">
      <c r="A19" s="89">
        <v>12</v>
      </c>
      <c r="B19" s="62" t="s">
        <v>32</v>
      </c>
      <c r="C19" s="390"/>
      <c r="D19" s="390"/>
      <c r="E19" s="390">
        <v>1378</v>
      </c>
      <c r="F19" s="390">
        <v>651</v>
      </c>
      <c r="G19" s="390">
        <v>33</v>
      </c>
      <c r="H19" s="390">
        <v>11</v>
      </c>
      <c r="I19" s="390">
        <v>1</v>
      </c>
      <c r="J19" s="390">
        <v>1</v>
      </c>
      <c r="K19" s="390">
        <v>1</v>
      </c>
      <c r="L19" s="390">
        <v>1</v>
      </c>
      <c r="M19" s="390"/>
      <c r="N19" s="390"/>
      <c r="O19" s="390"/>
      <c r="P19" s="390"/>
      <c r="Q19" s="390"/>
      <c r="R19" s="390"/>
      <c r="S19" s="389">
        <f t="shared" si="1"/>
        <v>1413</v>
      </c>
      <c r="T19" s="246">
        <f t="shared" si="1"/>
        <v>664</v>
      </c>
    </row>
    <row r="20" spans="1:20" ht="20.25" customHeight="1" x14ac:dyDescent="0.2">
      <c r="A20" s="88">
        <v>13</v>
      </c>
      <c r="B20" s="60" t="s">
        <v>30</v>
      </c>
      <c r="C20" s="391"/>
      <c r="D20" s="391"/>
      <c r="E20" s="391">
        <v>2221</v>
      </c>
      <c r="F20" s="391">
        <v>1110</v>
      </c>
      <c r="G20" s="391">
        <v>45</v>
      </c>
      <c r="H20" s="391">
        <v>16</v>
      </c>
      <c r="I20" s="391">
        <v>6</v>
      </c>
      <c r="J20" s="391">
        <v>2</v>
      </c>
      <c r="K20" s="391">
        <v>1</v>
      </c>
      <c r="L20" s="391"/>
      <c r="M20" s="391"/>
      <c r="N20" s="391"/>
      <c r="O20" s="391"/>
      <c r="P20" s="391"/>
      <c r="Q20" s="391"/>
      <c r="R20" s="391"/>
      <c r="S20" s="415">
        <f t="shared" si="1"/>
        <v>2273</v>
      </c>
      <c r="T20" s="416">
        <f t="shared" si="1"/>
        <v>1128</v>
      </c>
    </row>
    <row r="21" spans="1:20" ht="20.25" customHeight="1" x14ac:dyDescent="0.2">
      <c r="A21" s="89">
        <v>14</v>
      </c>
      <c r="B21" s="62" t="s">
        <v>46</v>
      </c>
      <c r="C21" s="390"/>
      <c r="D21" s="390"/>
      <c r="E21" s="390">
        <v>1880</v>
      </c>
      <c r="F21" s="390">
        <v>912</v>
      </c>
      <c r="G21" s="390">
        <v>54</v>
      </c>
      <c r="H21" s="390">
        <v>17</v>
      </c>
      <c r="I21" s="390">
        <v>5</v>
      </c>
      <c r="J21" s="390">
        <v>2</v>
      </c>
      <c r="K21" s="390">
        <v>2</v>
      </c>
      <c r="L21" s="390">
        <v>1</v>
      </c>
      <c r="M21" s="390"/>
      <c r="N21" s="390"/>
      <c r="O21" s="390"/>
      <c r="P21" s="390"/>
      <c r="Q21" s="390"/>
      <c r="R21" s="390"/>
      <c r="S21" s="389">
        <f t="shared" si="1"/>
        <v>1941</v>
      </c>
      <c r="T21" s="246">
        <f t="shared" si="1"/>
        <v>932</v>
      </c>
    </row>
    <row r="22" spans="1:20" ht="20.25" customHeight="1" x14ac:dyDescent="0.2">
      <c r="A22" s="88">
        <v>15</v>
      </c>
      <c r="B22" s="60" t="s">
        <v>47</v>
      </c>
      <c r="C22" s="391"/>
      <c r="D22" s="391"/>
      <c r="E22" s="391">
        <v>1632</v>
      </c>
      <c r="F22" s="391">
        <v>818</v>
      </c>
      <c r="G22" s="391">
        <v>267</v>
      </c>
      <c r="H22" s="391">
        <v>107</v>
      </c>
      <c r="I22" s="391">
        <v>11</v>
      </c>
      <c r="J22" s="391">
        <v>6</v>
      </c>
      <c r="K22" s="391"/>
      <c r="L22" s="391"/>
      <c r="M22" s="391">
        <v>1</v>
      </c>
      <c r="N22" s="391">
        <v>1</v>
      </c>
      <c r="O22" s="391"/>
      <c r="P22" s="391"/>
      <c r="Q22" s="391"/>
      <c r="R22" s="391"/>
      <c r="S22" s="415">
        <f t="shared" si="1"/>
        <v>1911</v>
      </c>
      <c r="T22" s="416">
        <f t="shared" si="1"/>
        <v>932</v>
      </c>
    </row>
    <row r="23" spans="1:20" ht="20.25" customHeight="1" x14ac:dyDescent="0.2">
      <c r="A23" s="89">
        <v>16</v>
      </c>
      <c r="B23" s="62" t="s">
        <v>35</v>
      </c>
      <c r="C23" s="390"/>
      <c r="D23" s="390"/>
      <c r="E23" s="390">
        <v>1998</v>
      </c>
      <c r="F23" s="390">
        <v>991</v>
      </c>
      <c r="G23" s="390">
        <v>149</v>
      </c>
      <c r="H23" s="390">
        <v>58</v>
      </c>
      <c r="I23" s="390">
        <v>10</v>
      </c>
      <c r="J23" s="390">
        <v>4</v>
      </c>
      <c r="K23" s="390">
        <v>1</v>
      </c>
      <c r="L23" s="390">
        <v>1</v>
      </c>
      <c r="M23" s="390"/>
      <c r="N23" s="390"/>
      <c r="O23" s="390"/>
      <c r="P23" s="390"/>
      <c r="Q23" s="390"/>
      <c r="R23" s="390"/>
      <c r="S23" s="389">
        <f t="shared" si="1"/>
        <v>2158</v>
      </c>
      <c r="T23" s="246">
        <f t="shared" si="1"/>
        <v>1054</v>
      </c>
    </row>
    <row r="24" spans="1:20" ht="20.25" customHeight="1" x14ac:dyDescent="0.2">
      <c r="A24" s="88">
        <v>17</v>
      </c>
      <c r="B24" s="60" t="s">
        <v>31</v>
      </c>
      <c r="C24" s="391"/>
      <c r="D24" s="391"/>
      <c r="E24" s="391">
        <v>2947</v>
      </c>
      <c r="F24" s="391">
        <v>1445</v>
      </c>
      <c r="G24" s="391">
        <v>182</v>
      </c>
      <c r="H24" s="391">
        <v>70</v>
      </c>
      <c r="I24" s="391">
        <v>7</v>
      </c>
      <c r="J24" s="391">
        <v>3</v>
      </c>
      <c r="K24" s="391">
        <v>1</v>
      </c>
      <c r="L24" s="391"/>
      <c r="M24" s="391"/>
      <c r="N24" s="391"/>
      <c r="O24" s="391"/>
      <c r="P24" s="391"/>
      <c r="Q24" s="391"/>
      <c r="R24" s="391"/>
      <c r="S24" s="415">
        <f t="shared" si="1"/>
        <v>3137</v>
      </c>
      <c r="T24" s="416">
        <f t="shared" si="1"/>
        <v>1518</v>
      </c>
    </row>
    <row r="25" spans="1:20" ht="20.25" customHeight="1" x14ac:dyDescent="0.2">
      <c r="A25" s="89">
        <v>18</v>
      </c>
      <c r="B25" s="62" t="s">
        <v>48</v>
      </c>
      <c r="C25" s="390"/>
      <c r="D25" s="390"/>
      <c r="E25" s="390">
        <v>1759</v>
      </c>
      <c r="F25" s="390">
        <v>862</v>
      </c>
      <c r="G25" s="390">
        <v>46</v>
      </c>
      <c r="H25" s="390">
        <v>18</v>
      </c>
      <c r="I25" s="390"/>
      <c r="J25" s="390"/>
      <c r="K25" s="390"/>
      <c r="L25" s="390"/>
      <c r="M25" s="390"/>
      <c r="N25" s="390"/>
      <c r="O25" s="390"/>
      <c r="P25" s="390"/>
      <c r="Q25" s="390"/>
      <c r="R25" s="390"/>
      <c r="S25" s="389">
        <f t="shared" si="1"/>
        <v>1805</v>
      </c>
      <c r="T25" s="246">
        <f t="shared" si="1"/>
        <v>880</v>
      </c>
    </row>
    <row r="26" spans="1:20" ht="20.25" customHeight="1" x14ac:dyDescent="0.2">
      <c r="A26" s="88">
        <v>19</v>
      </c>
      <c r="B26" s="60" t="s">
        <v>49</v>
      </c>
      <c r="C26" s="391"/>
      <c r="D26" s="391"/>
      <c r="E26" s="391">
        <v>2378</v>
      </c>
      <c r="F26" s="391">
        <v>1163</v>
      </c>
      <c r="G26" s="391">
        <v>88</v>
      </c>
      <c r="H26" s="391">
        <v>41</v>
      </c>
      <c r="I26" s="391">
        <v>6</v>
      </c>
      <c r="J26" s="391">
        <v>1</v>
      </c>
      <c r="K26" s="391">
        <v>1</v>
      </c>
      <c r="L26" s="391"/>
      <c r="M26" s="391">
        <v>1</v>
      </c>
      <c r="N26" s="391"/>
      <c r="O26" s="391"/>
      <c r="P26" s="391"/>
      <c r="Q26" s="391"/>
      <c r="R26" s="391"/>
      <c r="S26" s="415">
        <f t="shared" si="1"/>
        <v>2474</v>
      </c>
      <c r="T26" s="416">
        <f t="shared" si="1"/>
        <v>1205</v>
      </c>
    </row>
    <row r="27" spans="1:20" ht="20.25" customHeight="1" x14ac:dyDescent="0.2">
      <c r="A27" s="89">
        <v>20</v>
      </c>
      <c r="B27" s="62" t="s">
        <v>36</v>
      </c>
      <c r="C27" s="390"/>
      <c r="D27" s="390"/>
      <c r="E27" s="390">
        <v>36375</v>
      </c>
      <c r="F27" s="390">
        <v>17794</v>
      </c>
      <c r="G27" s="390">
        <v>1035</v>
      </c>
      <c r="H27" s="390">
        <v>384</v>
      </c>
      <c r="I27" s="390">
        <v>81</v>
      </c>
      <c r="J27" s="390">
        <v>33</v>
      </c>
      <c r="K27" s="390">
        <v>14</v>
      </c>
      <c r="L27" s="390">
        <v>4</v>
      </c>
      <c r="M27" s="390">
        <v>3</v>
      </c>
      <c r="N27" s="390">
        <v>2</v>
      </c>
      <c r="O27" s="390">
        <v>4</v>
      </c>
      <c r="P27" s="390">
        <v>2</v>
      </c>
      <c r="Q27" s="390">
        <v>7</v>
      </c>
      <c r="R27" s="390">
        <v>2</v>
      </c>
      <c r="S27" s="389">
        <f t="shared" si="1"/>
        <v>37519</v>
      </c>
      <c r="T27" s="246">
        <f t="shared" si="1"/>
        <v>18221</v>
      </c>
    </row>
    <row r="28" spans="1:20" ht="20.25" customHeight="1" x14ac:dyDescent="0.2">
      <c r="A28" s="88">
        <v>21</v>
      </c>
      <c r="B28" s="60" t="s">
        <v>29</v>
      </c>
      <c r="C28" s="391"/>
      <c r="D28" s="391"/>
      <c r="E28" s="391">
        <v>2385</v>
      </c>
      <c r="F28" s="391">
        <v>1176</v>
      </c>
      <c r="G28" s="391">
        <v>62</v>
      </c>
      <c r="H28" s="391">
        <v>26</v>
      </c>
      <c r="I28" s="391">
        <v>6</v>
      </c>
      <c r="J28" s="391">
        <v>1</v>
      </c>
      <c r="K28" s="391">
        <v>1</v>
      </c>
      <c r="L28" s="391"/>
      <c r="M28" s="391">
        <v>1</v>
      </c>
      <c r="N28" s="391"/>
      <c r="O28" s="391"/>
      <c r="P28" s="391"/>
      <c r="Q28" s="391"/>
      <c r="R28" s="391"/>
      <c r="S28" s="415">
        <f t="shared" si="1"/>
        <v>2455</v>
      </c>
      <c r="T28" s="416">
        <f t="shared" si="1"/>
        <v>1203</v>
      </c>
    </row>
    <row r="29" spans="1:20" ht="20.25" customHeight="1" x14ac:dyDescent="0.2">
      <c r="A29" s="89">
        <v>22</v>
      </c>
      <c r="B29" s="62" t="s">
        <v>50</v>
      </c>
      <c r="C29" s="390"/>
      <c r="D29" s="390"/>
      <c r="E29" s="390">
        <v>470</v>
      </c>
      <c r="F29" s="390">
        <v>237</v>
      </c>
      <c r="G29" s="390">
        <v>9</v>
      </c>
      <c r="H29" s="390">
        <v>2</v>
      </c>
      <c r="I29" s="390"/>
      <c r="J29" s="390"/>
      <c r="K29" s="390"/>
      <c r="L29" s="390"/>
      <c r="M29" s="390"/>
      <c r="N29" s="390"/>
      <c r="O29" s="390"/>
      <c r="P29" s="390"/>
      <c r="Q29" s="390"/>
      <c r="R29" s="390"/>
      <c r="S29" s="389">
        <f t="shared" si="1"/>
        <v>479</v>
      </c>
      <c r="T29" s="246">
        <f t="shared" si="1"/>
        <v>239</v>
      </c>
    </row>
    <row r="30" spans="1:20" ht="20.25" customHeight="1" x14ac:dyDescent="0.2">
      <c r="A30" s="88">
        <v>23</v>
      </c>
      <c r="B30" s="60" t="s">
        <v>144</v>
      </c>
      <c r="C30" s="391"/>
      <c r="D30" s="391"/>
      <c r="E30" s="391">
        <v>17</v>
      </c>
      <c r="F30" s="391">
        <v>8</v>
      </c>
      <c r="G30" s="391">
        <v>1</v>
      </c>
      <c r="H30" s="391"/>
      <c r="I30" s="391"/>
      <c r="J30" s="391"/>
      <c r="K30" s="391"/>
      <c r="L30" s="391"/>
      <c r="M30" s="391"/>
      <c r="N30" s="391"/>
      <c r="O30" s="391"/>
      <c r="P30" s="391"/>
      <c r="Q30" s="391"/>
      <c r="R30" s="391"/>
      <c r="S30" s="415">
        <f>C30+E30+G30+I30+K30+M30+O30+Q30</f>
        <v>18</v>
      </c>
      <c r="T30" s="416">
        <f>D30+F30+H30+J30+L30+N30+P30+R30</f>
        <v>8</v>
      </c>
    </row>
    <row r="31" spans="1:20" ht="20.25" customHeight="1" x14ac:dyDescent="0.2">
      <c r="A31" s="542" t="s">
        <v>10</v>
      </c>
      <c r="B31" s="57" t="s">
        <v>68</v>
      </c>
      <c r="C31" s="417">
        <f>SUM(C27+C30)</f>
        <v>0</v>
      </c>
      <c r="D31" s="417">
        <f t="shared" ref="D31:T31" si="2">SUM(D27+D30)</f>
        <v>0</v>
      </c>
      <c r="E31" s="417">
        <f t="shared" si="2"/>
        <v>36392</v>
      </c>
      <c r="F31" s="417">
        <f t="shared" si="2"/>
        <v>17802</v>
      </c>
      <c r="G31" s="417">
        <f t="shared" si="2"/>
        <v>1036</v>
      </c>
      <c r="H31" s="417">
        <f t="shared" si="2"/>
        <v>384</v>
      </c>
      <c r="I31" s="417">
        <f t="shared" si="2"/>
        <v>81</v>
      </c>
      <c r="J31" s="417">
        <f t="shared" si="2"/>
        <v>33</v>
      </c>
      <c r="K31" s="417">
        <f t="shared" si="2"/>
        <v>14</v>
      </c>
      <c r="L31" s="417">
        <f t="shared" si="2"/>
        <v>4</v>
      </c>
      <c r="M31" s="417">
        <f t="shared" si="2"/>
        <v>3</v>
      </c>
      <c r="N31" s="417">
        <f t="shared" si="2"/>
        <v>2</v>
      </c>
      <c r="O31" s="417">
        <f t="shared" si="2"/>
        <v>4</v>
      </c>
      <c r="P31" s="417">
        <f t="shared" si="2"/>
        <v>2</v>
      </c>
      <c r="Q31" s="417">
        <f t="shared" si="2"/>
        <v>7</v>
      </c>
      <c r="R31" s="417">
        <f t="shared" si="2"/>
        <v>2</v>
      </c>
      <c r="S31" s="417">
        <f t="shared" si="2"/>
        <v>37537</v>
      </c>
      <c r="T31" s="418">
        <f t="shared" si="2"/>
        <v>18229</v>
      </c>
    </row>
    <row r="32" spans="1:20" ht="20.25" customHeight="1" x14ac:dyDescent="0.2">
      <c r="A32" s="543"/>
      <c r="B32" s="58" t="s">
        <v>69</v>
      </c>
      <c r="C32" s="419">
        <f>SUM(C8:C26)+C28+C29</f>
        <v>0</v>
      </c>
      <c r="D32" s="419">
        <f t="shared" ref="D32:T32" si="3">SUM(D8:D26)+D28+D29</f>
        <v>0</v>
      </c>
      <c r="E32" s="419">
        <f t="shared" si="3"/>
        <v>36939</v>
      </c>
      <c r="F32" s="419">
        <f t="shared" si="3"/>
        <v>18170</v>
      </c>
      <c r="G32" s="419">
        <f t="shared" si="3"/>
        <v>2231</v>
      </c>
      <c r="H32" s="419">
        <f t="shared" si="3"/>
        <v>876</v>
      </c>
      <c r="I32" s="419">
        <f t="shared" si="3"/>
        <v>147</v>
      </c>
      <c r="J32" s="419">
        <f t="shared" si="3"/>
        <v>61</v>
      </c>
      <c r="K32" s="419">
        <f t="shared" si="3"/>
        <v>25</v>
      </c>
      <c r="L32" s="419">
        <f t="shared" si="3"/>
        <v>9</v>
      </c>
      <c r="M32" s="419">
        <f t="shared" si="3"/>
        <v>9</v>
      </c>
      <c r="N32" s="419">
        <f t="shared" si="3"/>
        <v>6</v>
      </c>
      <c r="O32" s="419">
        <f t="shared" si="3"/>
        <v>2</v>
      </c>
      <c r="P32" s="419">
        <f t="shared" si="3"/>
        <v>0</v>
      </c>
      <c r="Q32" s="419">
        <f t="shared" si="3"/>
        <v>2</v>
      </c>
      <c r="R32" s="419">
        <f t="shared" si="3"/>
        <v>1</v>
      </c>
      <c r="S32" s="419">
        <f t="shared" si="3"/>
        <v>39355</v>
      </c>
      <c r="T32" s="420">
        <f t="shared" si="3"/>
        <v>19123</v>
      </c>
    </row>
    <row r="34" spans="1:18" x14ac:dyDescent="0.2">
      <c r="A34" s="469" t="s">
        <v>371</v>
      </c>
      <c r="B34" s="469"/>
      <c r="C34" s="469"/>
      <c r="D34" s="469"/>
      <c r="E34" s="469"/>
      <c r="F34" s="469"/>
      <c r="G34" s="469"/>
      <c r="H34" s="469"/>
      <c r="I34" s="469"/>
      <c r="J34" s="469"/>
      <c r="K34" s="469"/>
      <c r="L34" s="469"/>
      <c r="M34" s="469"/>
      <c r="N34" s="469"/>
      <c r="O34" s="469"/>
      <c r="P34" s="469"/>
      <c r="Q34" s="469"/>
      <c r="R34" s="469"/>
    </row>
    <row r="35" spans="1:18" x14ac:dyDescent="0.2">
      <c r="A35" s="1" t="s">
        <v>234</v>
      </c>
    </row>
    <row r="36" spans="1:18" x14ac:dyDescent="0.2">
      <c r="A36" s="457"/>
      <c r="B36" s="457"/>
      <c r="D36" s="457"/>
      <c r="E36" s="457"/>
      <c r="F36" s="457"/>
      <c r="G36" s="457"/>
      <c r="H36" s="457"/>
      <c r="I36" s="457"/>
      <c r="J36" s="457"/>
      <c r="K36" s="457"/>
      <c r="L36" s="457"/>
    </row>
    <row r="37" spans="1:18" x14ac:dyDescent="0.2">
      <c r="A37" s="457"/>
      <c r="B37" s="457"/>
      <c r="D37" s="457"/>
      <c r="E37" s="457"/>
      <c r="F37" s="457"/>
      <c r="G37" s="457"/>
      <c r="H37" s="457"/>
      <c r="I37" s="457"/>
      <c r="J37" s="457"/>
      <c r="K37" s="457"/>
      <c r="L37" s="457"/>
    </row>
    <row r="38" spans="1:18" x14ac:dyDescent="0.2">
      <c r="A38" s="457"/>
      <c r="B38" s="457"/>
      <c r="D38" s="457"/>
      <c r="G38" s="457"/>
      <c r="J38" s="457"/>
    </row>
    <row r="39" spans="1:18" x14ac:dyDescent="0.2">
      <c r="A39" s="457"/>
      <c r="B39" s="457"/>
    </row>
    <row r="40" spans="1:18" x14ac:dyDescent="0.2">
      <c r="A40" s="457"/>
    </row>
    <row r="41" spans="1:18" x14ac:dyDescent="0.2">
      <c r="A41" s="457"/>
    </row>
  </sheetData>
  <mergeCells count="27">
    <mergeCell ref="A39:B39"/>
    <mergeCell ref="A40:A41"/>
    <mergeCell ref="A36:B38"/>
    <mergeCell ref="D36:F36"/>
    <mergeCell ref="G36:I36"/>
    <mergeCell ref="K37:L37"/>
    <mergeCell ref="Q5:R5"/>
    <mergeCell ref="D37:D38"/>
    <mergeCell ref="E37:F37"/>
    <mergeCell ref="G37:G38"/>
    <mergeCell ref="H37:I37"/>
    <mergeCell ref="J37:J38"/>
    <mergeCell ref="M5:N5"/>
    <mergeCell ref="G5:H5"/>
    <mergeCell ref="O5:P5"/>
    <mergeCell ref="I5:J5"/>
    <mergeCell ref="K5:L5"/>
    <mergeCell ref="J36:L36"/>
    <mergeCell ref="A7:B7"/>
    <mergeCell ref="A34:R34"/>
    <mergeCell ref="A3:T3"/>
    <mergeCell ref="A5:A6"/>
    <mergeCell ref="B5:B6"/>
    <mergeCell ref="C5:D5"/>
    <mergeCell ref="E5:F5"/>
    <mergeCell ref="S5:T5"/>
    <mergeCell ref="A31:A32"/>
  </mergeCells>
  <printOptions horizontalCentered="1" verticalCentered="1"/>
  <pageMargins left="0" right="0" top="0.75" bottom="0" header="0.3" footer="0"/>
  <pageSetup scale="9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V33"/>
  <sheetViews>
    <sheetView zoomScaleNormal="100" zoomScaleSheetLayoutView="100" workbookViewId="0">
      <selection activeCell="F30" sqref="F30"/>
    </sheetView>
  </sheetViews>
  <sheetFormatPr defaultRowHeight="14.25" x14ac:dyDescent="0.2"/>
  <cols>
    <col min="1" max="1" width="4" style="1" customWidth="1"/>
    <col min="2" max="2" width="12.875" style="1" customWidth="1"/>
    <col min="3" max="3" width="6.5" style="1" customWidth="1"/>
    <col min="4" max="4" width="6.375" style="1" customWidth="1"/>
    <col min="5" max="6" width="6.625" style="1" customWidth="1"/>
    <col min="7" max="7" width="5.375" style="1" customWidth="1"/>
    <col min="8" max="8" width="5.125" style="1" customWidth="1"/>
    <col min="9" max="9" width="5.875" style="1" customWidth="1"/>
    <col min="10" max="10" width="4.75" style="1" customWidth="1"/>
    <col min="11" max="12" width="4.875" style="1" customWidth="1"/>
    <col min="13" max="13" width="5.375" style="1" customWidth="1"/>
    <col min="14" max="15" width="6.625" style="1" customWidth="1"/>
    <col min="16" max="16" width="4.75" style="1" customWidth="1"/>
    <col min="17" max="17" width="4.625" style="1" customWidth="1"/>
    <col min="18" max="18" width="6" style="1" customWidth="1"/>
    <col min="19" max="19" width="5.25" style="1" customWidth="1"/>
    <col min="20" max="21" width="4.875" style="1" customWidth="1"/>
    <col min="22" max="22" width="5.375" style="1" customWidth="1"/>
    <col min="23" max="16384" width="9" style="1"/>
  </cols>
  <sheetData>
    <row r="1" spans="1:22" ht="15" customHeight="1" x14ac:dyDescent="0.2">
      <c r="A1" s="1">
        <f>+'2.10'!A1</f>
        <v>0</v>
      </c>
    </row>
    <row r="2" spans="1:22" ht="15" customHeight="1" x14ac:dyDescent="0.2"/>
    <row r="3" spans="1:22" ht="15" x14ac:dyDescent="0.2">
      <c r="A3" s="476" t="s">
        <v>332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</row>
    <row r="4" spans="1:22" x14ac:dyDescent="0.2">
      <c r="A4" s="457"/>
      <c r="B4" s="457"/>
    </row>
    <row r="5" spans="1:22" ht="15" customHeight="1" x14ac:dyDescent="0.2">
      <c r="A5" s="551" t="s">
        <v>53</v>
      </c>
      <c r="B5" s="545"/>
      <c r="C5" s="551" t="s">
        <v>61</v>
      </c>
      <c r="D5" s="552"/>
      <c r="E5" s="117"/>
      <c r="F5" s="117"/>
      <c r="G5" s="549" t="s">
        <v>235</v>
      </c>
      <c r="H5" s="549"/>
      <c r="I5" s="549"/>
      <c r="J5" s="549"/>
      <c r="K5" s="549"/>
      <c r="L5" s="549"/>
      <c r="M5" s="549"/>
      <c r="N5" s="549" t="s">
        <v>236</v>
      </c>
      <c r="O5" s="549"/>
      <c r="P5" s="549"/>
      <c r="Q5" s="549"/>
      <c r="R5" s="549"/>
      <c r="S5" s="549"/>
      <c r="T5" s="549"/>
      <c r="U5" s="549"/>
      <c r="V5" s="550"/>
    </row>
    <row r="6" spans="1:22" ht="26.25" customHeight="1" x14ac:dyDescent="0.2">
      <c r="A6" s="553"/>
      <c r="B6" s="546"/>
      <c r="C6" s="553"/>
      <c r="D6" s="546"/>
      <c r="E6" s="551" t="s">
        <v>22</v>
      </c>
      <c r="F6" s="552"/>
      <c r="G6" s="545" t="s">
        <v>55</v>
      </c>
      <c r="H6" s="545"/>
      <c r="I6" s="545"/>
      <c r="J6" s="545"/>
      <c r="K6" s="558" t="s">
        <v>56</v>
      </c>
      <c r="L6" s="558"/>
      <c r="M6" s="558"/>
      <c r="N6" s="545" t="s">
        <v>22</v>
      </c>
      <c r="O6" s="545"/>
      <c r="P6" s="545" t="s">
        <v>55</v>
      </c>
      <c r="Q6" s="545"/>
      <c r="R6" s="545"/>
      <c r="S6" s="545"/>
      <c r="T6" s="547" t="s">
        <v>56</v>
      </c>
      <c r="U6" s="547"/>
      <c r="V6" s="548"/>
    </row>
    <row r="7" spans="1:22" ht="12.75" customHeight="1" x14ac:dyDescent="0.2">
      <c r="A7" s="553"/>
      <c r="B7" s="546"/>
      <c r="C7" s="553"/>
      <c r="D7" s="546"/>
      <c r="E7" s="553"/>
      <c r="F7" s="546"/>
      <c r="G7" s="554" t="s">
        <v>117</v>
      </c>
      <c r="H7" s="554" t="s">
        <v>95</v>
      </c>
      <c r="I7" s="554" t="s">
        <v>96</v>
      </c>
      <c r="J7" s="554" t="s">
        <v>97</v>
      </c>
      <c r="K7" s="554" t="s">
        <v>98</v>
      </c>
      <c r="L7" s="554" t="s">
        <v>99</v>
      </c>
      <c r="M7" s="554" t="s">
        <v>100</v>
      </c>
      <c r="N7" s="546"/>
      <c r="O7" s="546"/>
      <c r="P7" s="554" t="s">
        <v>117</v>
      </c>
      <c r="Q7" s="554" t="s">
        <v>95</v>
      </c>
      <c r="R7" s="554" t="s">
        <v>96</v>
      </c>
      <c r="S7" s="554" t="s">
        <v>97</v>
      </c>
      <c r="T7" s="547" t="s">
        <v>98</v>
      </c>
      <c r="U7" s="547" t="s">
        <v>99</v>
      </c>
      <c r="V7" s="548" t="s">
        <v>100</v>
      </c>
    </row>
    <row r="8" spans="1:22" ht="15.75" customHeight="1" x14ac:dyDescent="0.2">
      <c r="A8" s="553"/>
      <c r="B8" s="546"/>
      <c r="C8" s="213" t="s">
        <v>22</v>
      </c>
      <c r="D8" s="80" t="s">
        <v>23</v>
      </c>
      <c r="E8" s="213" t="s">
        <v>22</v>
      </c>
      <c r="F8" s="80" t="s">
        <v>23</v>
      </c>
      <c r="G8" s="555"/>
      <c r="H8" s="555"/>
      <c r="I8" s="555"/>
      <c r="J8" s="555"/>
      <c r="K8" s="555"/>
      <c r="L8" s="555"/>
      <c r="M8" s="555"/>
      <c r="N8" s="80" t="s">
        <v>22</v>
      </c>
      <c r="O8" s="80" t="s">
        <v>23</v>
      </c>
      <c r="P8" s="555"/>
      <c r="Q8" s="555"/>
      <c r="R8" s="555"/>
      <c r="S8" s="555"/>
      <c r="T8" s="555"/>
      <c r="U8" s="555"/>
      <c r="V8" s="556"/>
    </row>
    <row r="9" spans="1:22" ht="12.75" customHeight="1" thickBot="1" x14ac:dyDescent="0.25">
      <c r="A9" s="559" t="s">
        <v>16</v>
      </c>
      <c r="B9" s="560"/>
      <c r="C9" s="180">
        <f>SUM(C10:C31)</f>
        <v>211</v>
      </c>
      <c r="D9" s="180">
        <f t="shared" ref="D9:V9" si="0">SUM(D10:D31)</f>
        <v>99</v>
      </c>
      <c r="E9" s="179">
        <f>SUM(E10:E31)</f>
        <v>88</v>
      </c>
      <c r="F9" s="179">
        <f t="shared" si="0"/>
        <v>48</v>
      </c>
      <c r="G9" s="180">
        <f t="shared" si="0"/>
        <v>0</v>
      </c>
      <c r="H9" s="180">
        <f t="shared" si="0"/>
        <v>0</v>
      </c>
      <c r="I9" s="180">
        <f t="shared" si="0"/>
        <v>0</v>
      </c>
      <c r="J9" s="180">
        <f t="shared" si="0"/>
        <v>0</v>
      </c>
      <c r="K9" s="180">
        <f t="shared" si="0"/>
        <v>22</v>
      </c>
      <c r="L9" s="180">
        <f t="shared" si="0"/>
        <v>39</v>
      </c>
      <c r="M9" s="180">
        <f t="shared" si="0"/>
        <v>27</v>
      </c>
      <c r="N9" s="179">
        <f t="shared" si="0"/>
        <v>123</v>
      </c>
      <c r="O9" s="179">
        <f t="shared" si="0"/>
        <v>51</v>
      </c>
      <c r="P9" s="180">
        <f t="shared" si="0"/>
        <v>1</v>
      </c>
      <c r="Q9" s="180">
        <f t="shared" si="0"/>
        <v>0</v>
      </c>
      <c r="R9" s="180">
        <f t="shared" si="0"/>
        <v>0</v>
      </c>
      <c r="S9" s="180">
        <f t="shared" si="0"/>
        <v>9</v>
      </c>
      <c r="T9" s="180">
        <f t="shared" si="0"/>
        <v>31</v>
      </c>
      <c r="U9" s="181">
        <f t="shared" si="0"/>
        <v>37</v>
      </c>
      <c r="V9" s="181">
        <f t="shared" si="0"/>
        <v>45</v>
      </c>
    </row>
    <row r="10" spans="1:22" ht="13.5" customHeight="1" x14ac:dyDescent="0.2">
      <c r="A10" s="88">
        <v>1</v>
      </c>
      <c r="B10" s="60" t="s">
        <v>38</v>
      </c>
      <c r="C10" s="392">
        <f t="shared" ref="C10:D31" si="1">+E10+N10</f>
        <v>0</v>
      </c>
      <c r="D10" s="392">
        <f t="shared" si="1"/>
        <v>0</v>
      </c>
      <c r="E10" s="421">
        <f>SUM(G10:M10)</f>
        <v>0</v>
      </c>
      <c r="F10" s="390"/>
      <c r="G10" s="391"/>
      <c r="H10" s="391"/>
      <c r="I10" s="391"/>
      <c r="J10" s="391"/>
      <c r="K10" s="391"/>
      <c r="L10" s="391"/>
      <c r="M10" s="391"/>
      <c r="N10" s="421">
        <f>SUM(P10:V10)</f>
        <v>0</v>
      </c>
      <c r="O10" s="390"/>
      <c r="P10" s="391"/>
      <c r="Q10" s="391"/>
      <c r="R10" s="391"/>
      <c r="S10" s="391"/>
      <c r="T10" s="391"/>
      <c r="U10" s="92"/>
      <c r="V10" s="92"/>
    </row>
    <row r="11" spans="1:22" ht="13.5" customHeight="1" x14ac:dyDescent="0.2">
      <c r="A11" s="89">
        <v>2</v>
      </c>
      <c r="B11" s="62" t="s">
        <v>39</v>
      </c>
      <c r="C11" s="421">
        <f t="shared" si="1"/>
        <v>0</v>
      </c>
      <c r="D11" s="421">
        <f t="shared" si="1"/>
        <v>0</v>
      </c>
      <c r="E11" s="421">
        <f t="shared" ref="E11:E31" si="2">SUM(G11:M11)</f>
        <v>0</v>
      </c>
      <c r="F11" s="390"/>
      <c r="G11" s="390"/>
      <c r="H11" s="390"/>
      <c r="I11" s="390"/>
      <c r="J11" s="390"/>
      <c r="K11" s="390"/>
      <c r="L11" s="390"/>
      <c r="M11" s="390"/>
      <c r="N11" s="421">
        <f t="shared" ref="N11:N31" si="3">SUM(P11:V11)</f>
        <v>0</v>
      </c>
      <c r="O11" s="390"/>
      <c r="P11" s="390"/>
      <c r="Q11" s="390"/>
      <c r="R11" s="390"/>
      <c r="S11" s="390"/>
      <c r="T11" s="390"/>
      <c r="U11" s="95"/>
      <c r="V11" s="95"/>
    </row>
    <row r="12" spans="1:22" ht="12" customHeight="1" x14ac:dyDescent="0.2">
      <c r="A12" s="88">
        <v>3</v>
      </c>
      <c r="B12" s="60" t="s">
        <v>40</v>
      </c>
      <c r="C12" s="392">
        <f t="shared" si="1"/>
        <v>0</v>
      </c>
      <c r="D12" s="392">
        <f t="shared" si="1"/>
        <v>0</v>
      </c>
      <c r="E12" s="421">
        <f t="shared" si="2"/>
        <v>0</v>
      </c>
      <c r="F12" s="390"/>
      <c r="G12" s="391"/>
      <c r="H12" s="391"/>
      <c r="I12" s="391"/>
      <c r="J12" s="391"/>
      <c r="K12" s="391"/>
      <c r="L12" s="391"/>
      <c r="M12" s="391"/>
      <c r="N12" s="421">
        <f t="shared" si="3"/>
        <v>0</v>
      </c>
      <c r="O12" s="390"/>
      <c r="P12" s="391"/>
      <c r="Q12" s="391"/>
      <c r="R12" s="391"/>
      <c r="S12" s="391"/>
      <c r="T12" s="391"/>
      <c r="U12" s="92"/>
      <c r="V12" s="92"/>
    </row>
    <row r="13" spans="1:22" ht="12.75" customHeight="1" x14ac:dyDescent="0.2">
      <c r="A13" s="89">
        <v>4</v>
      </c>
      <c r="B13" s="62" t="s">
        <v>28</v>
      </c>
      <c r="C13" s="421">
        <f t="shared" si="1"/>
        <v>0</v>
      </c>
      <c r="D13" s="421">
        <f t="shared" si="1"/>
        <v>0</v>
      </c>
      <c r="E13" s="421">
        <f t="shared" si="2"/>
        <v>0</v>
      </c>
      <c r="F13" s="390"/>
      <c r="G13" s="390"/>
      <c r="H13" s="390"/>
      <c r="I13" s="390"/>
      <c r="J13" s="390"/>
      <c r="K13" s="390"/>
      <c r="L13" s="390"/>
      <c r="M13" s="390"/>
      <c r="N13" s="421">
        <f t="shared" si="3"/>
        <v>0</v>
      </c>
      <c r="O13" s="390"/>
      <c r="P13" s="390"/>
      <c r="Q13" s="390"/>
      <c r="R13" s="390"/>
      <c r="S13" s="390"/>
      <c r="T13" s="390"/>
      <c r="U13" s="95"/>
      <c r="V13" s="95"/>
    </row>
    <row r="14" spans="1:22" ht="12.75" customHeight="1" x14ac:dyDescent="0.2">
      <c r="A14" s="88">
        <v>5</v>
      </c>
      <c r="B14" s="60" t="s">
        <v>41</v>
      </c>
      <c r="C14" s="392">
        <f t="shared" si="1"/>
        <v>0</v>
      </c>
      <c r="D14" s="392">
        <f t="shared" si="1"/>
        <v>0</v>
      </c>
      <c r="E14" s="421">
        <f t="shared" si="2"/>
        <v>0</v>
      </c>
      <c r="F14" s="390"/>
      <c r="G14" s="391"/>
      <c r="H14" s="391"/>
      <c r="I14" s="391"/>
      <c r="J14" s="391"/>
      <c r="K14" s="391"/>
      <c r="L14" s="391"/>
      <c r="M14" s="391"/>
      <c r="N14" s="421">
        <f t="shared" si="3"/>
        <v>0</v>
      </c>
      <c r="O14" s="390"/>
      <c r="P14" s="391"/>
      <c r="Q14" s="391"/>
      <c r="R14" s="391"/>
      <c r="S14" s="391"/>
      <c r="T14" s="391"/>
      <c r="U14" s="92"/>
      <c r="V14" s="92"/>
    </row>
    <row r="15" spans="1:22" ht="12.75" customHeight="1" x14ac:dyDescent="0.2">
      <c r="A15" s="89">
        <v>6</v>
      </c>
      <c r="B15" s="62" t="s">
        <v>42</v>
      </c>
      <c r="C15" s="421">
        <f t="shared" si="1"/>
        <v>0</v>
      </c>
      <c r="D15" s="421">
        <f t="shared" si="1"/>
        <v>0</v>
      </c>
      <c r="E15" s="421">
        <f t="shared" si="2"/>
        <v>0</v>
      </c>
      <c r="F15" s="390"/>
      <c r="G15" s="390"/>
      <c r="H15" s="390"/>
      <c r="I15" s="390"/>
      <c r="J15" s="390"/>
      <c r="K15" s="390"/>
      <c r="L15" s="390"/>
      <c r="M15" s="390"/>
      <c r="N15" s="421">
        <f t="shared" si="3"/>
        <v>0</v>
      </c>
      <c r="O15" s="390"/>
      <c r="P15" s="390"/>
      <c r="Q15" s="390"/>
      <c r="R15" s="390"/>
      <c r="S15" s="390"/>
      <c r="T15" s="390"/>
      <c r="U15" s="95"/>
      <c r="V15" s="95"/>
    </row>
    <row r="16" spans="1:22" ht="12.75" customHeight="1" x14ac:dyDescent="0.2">
      <c r="A16" s="88">
        <v>7</v>
      </c>
      <c r="B16" s="60" t="s">
        <v>43</v>
      </c>
      <c r="C16" s="392">
        <f t="shared" si="1"/>
        <v>8</v>
      </c>
      <c r="D16" s="392">
        <f t="shared" si="1"/>
        <v>4</v>
      </c>
      <c r="E16" s="421">
        <f t="shared" si="2"/>
        <v>0</v>
      </c>
      <c r="F16" s="390"/>
      <c r="G16" s="391"/>
      <c r="H16" s="391"/>
      <c r="I16" s="391"/>
      <c r="J16" s="391"/>
      <c r="K16" s="391"/>
      <c r="L16" s="391"/>
      <c r="M16" s="391"/>
      <c r="N16" s="421">
        <f t="shared" si="3"/>
        <v>8</v>
      </c>
      <c r="O16" s="390">
        <v>4</v>
      </c>
      <c r="P16" s="391"/>
      <c r="Q16" s="391"/>
      <c r="R16" s="391"/>
      <c r="S16" s="391"/>
      <c r="T16" s="391"/>
      <c r="U16" s="92"/>
      <c r="V16" s="92">
        <v>8</v>
      </c>
    </row>
    <row r="17" spans="1:22" ht="14.25" customHeight="1" x14ac:dyDescent="0.2">
      <c r="A17" s="89">
        <v>8</v>
      </c>
      <c r="B17" s="62" t="s">
        <v>44</v>
      </c>
      <c r="C17" s="421">
        <f t="shared" si="1"/>
        <v>0</v>
      </c>
      <c r="D17" s="421">
        <f t="shared" si="1"/>
        <v>0</v>
      </c>
      <c r="E17" s="421">
        <f t="shared" si="2"/>
        <v>0</v>
      </c>
      <c r="F17" s="390"/>
      <c r="G17" s="390"/>
      <c r="H17" s="390"/>
      <c r="I17" s="390"/>
      <c r="J17" s="390"/>
      <c r="K17" s="390"/>
      <c r="L17" s="390"/>
      <c r="M17" s="390"/>
      <c r="N17" s="421">
        <f t="shared" si="3"/>
        <v>0</v>
      </c>
      <c r="O17" s="390"/>
      <c r="P17" s="390"/>
      <c r="Q17" s="390"/>
      <c r="R17" s="390"/>
      <c r="S17" s="390"/>
      <c r="T17" s="390"/>
      <c r="U17" s="95"/>
      <c r="V17" s="95"/>
    </row>
    <row r="18" spans="1:22" x14ac:dyDescent="0.2">
      <c r="A18" s="88">
        <v>9</v>
      </c>
      <c r="B18" s="60" t="s">
        <v>33</v>
      </c>
      <c r="C18" s="392">
        <f t="shared" si="1"/>
        <v>0</v>
      </c>
      <c r="D18" s="392">
        <f t="shared" si="1"/>
        <v>0</v>
      </c>
      <c r="E18" s="421">
        <f t="shared" si="2"/>
        <v>0</v>
      </c>
      <c r="F18" s="390"/>
      <c r="G18" s="391"/>
      <c r="H18" s="391"/>
      <c r="I18" s="391"/>
      <c r="J18" s="391"/>
      <c r="K18" s="391"/>
      <c r="L18" s="391"/>
      <c r="M18" s="391"/>
      <c r="N18" s="421">
        <f t="shared" si="3"/>
        <v>0</v>
      </c>
      <c r="O18" s="390"/>
      <c r="P18" s="391"/>
      <c r="Q18" s="391"/>
      <c r="R18" s="391"/>
      <c r="S18" s="391"/>
      <c r="T18" s="391"/>
      <c r="U18" s="92"/>
      <c r="V18" s="92"/>
    </row>
    <row r="19" spans="1:22" x14ac:dyDescent="0.2">
      <c r="A19" s="89">
        <v>10</v>
      </c>
      <c r="B19" s="62" t="s">
        <v>45</v>
      </c>
      <c r="C19" s="421">
        <f t="shared" si="1"/>
        <v>6</v>
      </c>
      <c r="D19" s="421">
        <f t="shared" si="1"/>
        <v>1</v>
      </c>
      <c r="E19" s="421">
        <f t="shared" si="2"/>
        <v>0</v>
      </c>
      <c r="F19" s="390"/>
      <c r="G19" s="390"/>
      <c r="H19" s="390"/>
      <c r="I19" s="390"/>
      <c r="J19" s="390"/>
      <c r="K19" s="390"/>
      <c r="L19" s="390"/>
      <c r="M19" s="390"/>
      <c r="N19" s="421">
        <f t="shared" si="3"/>
        <v>6</v>
      </c>
      <c r="O19" s="390">
        <v>1</v>
      </c>
      <c r="P19" s="390"/>
      <c r="Q19" s="390"/>
      <c r="R19" s="390"/>
      <c r="S19" s="390"/>
      <c r="T19" s="390">
        <v>5</v>
      </c>
      <c r="U19" s="95"/>
      <c r="V19" s="95">
        <v>1</v>
      </c>
    </row>
    <row r="20" spans="1:22" x14ac:dyDescent="0.2">
      <c r="A20" s="88">
        <v>11</v>
      </c>
      <c r="B20" s="60" t="s">
        <v>34</v>
      </c>
      <c r="C20" s="392">
        <f t="shared" si="1"/>
        <v>0</v>
      </c>
      <c r="D20" s="392">
        <f t="shared" si="1"/>
        <v>0</v>
      </c>
      <c r="E20" s="421">
        <f t="shared" si="2"/>
        <v>0</v>
      </c>
      <c r="F20" s="390"/>
      <c r="G20" s="391"/>
      <c r="H20" s="391"/>
      <c r="I20" s="391"/>
      <c r="J20" s="391"/>
      <c r="K20" s="391"/>
      <c r="L20" s="391"/>
      <c r="M20" s="391"/>
      <c r="N20" s="421">
        <f t="shared" si="3"/>
        <v>0</v>
      </c>
      <c r="O20" s="390"/>
      <c r="P20" s="391"/>
      <c r="Q20" s="391"/>
      <c r="R20" s="391"/>
      <c r="S20" s="391"/>
      <c r="T20" s="391"/>
      <c r="U20" s="92"/>
      <c r="V20" s="92"/>
    </row>
    <row r="21" spans="1:22" x14ac:dyDescent="0.2">
      <c r="A21" s="89">
        <v>12</v>
      </c>
      <c r="B21" s="62" t="s">
        <v>32</v>
      </c>
      <c r="C21" s="421">
        <f t="shared" si="1"/>
        <v>0</v>
      </c>
      <c r="D21" s="421">
        <f t="shared" si="1"/>
        <v>0</v>
      </c>
      <c r="E21" s="421">
        <f t="shared" si="2"/>
        <v>0</v>
      </c>
      <c r="F21" s="390"/>
      <c r="G21" s="390"/>
      <c r="H21" s="390"/>
      <c r="I21" s="390"/>
      <c r="J21" s="390"/>
      <c r="K21" s="390"/>
      <c r="L21" s="390"/>
      <c r="M21" s="390"/>
      <c r="N21" s="421">
        <f t="shared" si="3"/>
        <v>0</v>
      </c>
      <c r="O21" s="390"/>
      <c r="P21" s="390"/>
      <c r="Q21" s="390"/>
      <c r="R21" s="390"/>
      <c r="S21" s="390"/>
      <c r="T21" s="390"/>
      <c r="U21" s="95"/>
      <c r="V21" s="95"/>
    </row>
    <row r="22" spans="1:22" x14ac:dyDescent="0.2">
      <c r="A22" s="88">
        <v>13</v>
      </c>
      <c r="B22" s="60" t="s">
        <v>30</v>
      </c>
      <c r="C22" s="392">
        <f t="shared" si="1"/>
        <v>1</v>
      </c>
      <c r="D22" s="392">
        <f t="shared" si="1"/>
        <v>0</v>
      </c>
      <c r="E22" s="421">
        <f t="shared" si="2"/>
        <v>1</v>
      </c>
      <c r="F22" s="390"/>
      <c r="G22" s="391"/>
      <c r="H22" s="391"/>
      <c r="I22" s="391"/>
      <c r="J22" s="391"/>
      <c r="K22" s="391"/>
      <c r="L22" s="391"/>
      <c r="M22" s="391">
        <v>1</v>
      </c>
      <c r="N22" s="421">
        <f t="shared" si="3"/>
        <v>0</v>
      </c>
      <c r="O22" s="390"/>
      <c r="P22" s="391"/>
      <c r="Q22" s="391"/>
      <c r="R22" s="391"/>
      <c r="S22" s="391"/>
      <c r="T22" s="391"/>
      <c r="U22" s="92"/>
      <c r="V22" s="92"/>
    </row>
    <row r="23" spans="1:22" x14ac:dyDescent="0.2">
      <c r="A23" s="89">
        <v>14</v>
      </c>
      <c r="B23" s="62" t="s">
        <v>46</v>
      </c>
      <c r="C23" s="421">
        <f t="shared" si="1"/>
        <v>9</v>
      </c>
      <c r="D23" s="421">
        <f t="shared" si="1"/>
        <v>2</v>
      </c>
      <c r="E23" s="421">
        <f t="shared" si="2"/>
        <v>0</v>
      </c>
      <c r="F23" s="390"/>
      <c r="G23" s="390"/>
      <c r="H23" s="390"/>
      <c r="I23" s="390"/>
      <c r="J23" s="390"/>
      <c r="K23" s="390"/>
      <c r="L23" s="390"/>
      <c r="M23" s="390"/>
      <c r="N23" s="421">
        <f t="shared" si="3"/>
        <v>9</v>
      </c>
      <c r="O23" s="390">
        <v>2</v>
      </c>
      <c r="P23" s="390"/>
      <c r="Q23" s="390"/>
      <c r="R23" s="390"/>
      <c r="S23" s="390"/>
      <c r="T23" s="390">
        <v>2</v>
      </c>
      <c r="U23" s="95">
        <v>2</v>
      </c>
      <c r="V23" s="95">
        <v>5</v>
      </c>
    </row>
    <row r="24" spans="1:22" x14ac:dyDescent="0.2">
      <c r="A24" s="88">
        <v>15</v>
      </c>
      <c r="B24" s="60" t="s">
        <v>47</v>
      </c>
      <c r="C24" s="392">
        <f t="shared" si="1"/>
        <v>0</v>
      </c>
      <c r="D24" s="392">
        <f t="shared" si="1"/>
        <v>0</v>
      </c>
      <c r="E24" s="421">
        <f t="shared" si="2"/>
        <v>0</v>
      </c>
      <c r="F24" s="390"/>
      <c r="G24" s="391"/>
      <c r="H24" s="391"/>
      <c r="I24" s="391"/>
      <c r="J24" s="391"/>
      <c r="K24" s="391"/>
      <c r="L24" s="391"/>
      <c r="M24" s="391"/>
      <c r="N24" s="421">
        <f t="shared" si="3"/>
        <v>0</v>
      </c>
      <c r="O24" s="390"/>
      <c r="P24" s="391"/>
      <c r="Q24" s="391"/>
      <c r="R24" s="391"/>
      <c r="S24" s="391"/>
      <c r="T24" s="391"/>
      <c r="U24" s="92"/>
      <c r="V24" s="92"/>
    </row>
    <row r="25" spans="1:22" x14ac:dyDescent="0.2">
      <c r="A25" s="89">
        <v>16</v>
      </c>
      <c r="B25" s="62" t="s">
        <v>35</v>
      </c>
      <c r="C25" s="421">
        <f t="shared" si="1"/>
        <v>1</v>
      </c>
      <c r="D25" s="421">
        <f t="shared" si="1"/>
        <v>0</v>
      </c>
      <c r="E25" s="421">
        <f t="shared" si="2"/>
        <v>0</v>
      </c>
      <c r="F25" s="390"/>
      <c r="G25" s="390"/>
      <c r="H25" s="390"/>
      <c r="I25" s="390"/>
      <c r="J25" s="390"/>
      <c r="K25" s="390"/>
      <c r="L25" s="390"/>
      <c r="M25" s="390"/>
      <c r="N25" s="421">
        <f t="shared" si="3"/>
        <v>1</v>
      </c>
      <c r="O25" s="390"/>
      <c r="P25" s="390">
        <v>1</v>
      </c>
      <c r="Q25" s="390"/>
      <c r="R25" s="390"/>
      <c r="S25" s="390"/>
      <c r="T25" s="390"/>
      <c r="U25" s="95"/>
      <c r="V25" s="95"/>
    </row>
    <row r="26" spans="1:22" x14ac:dyDescent="0.2">
      <c r="A26" s="88">
        <v>17</v>
      </c>
      <c r="B26" s="60" t="s">
        <v>31</v>
      </c>
      <c r="C26" s="392">
        <f t="shared" si="1"/>
        <v>0</v>
      </c>
      <c r="D26" s="392">
        <f t="shared" si="1"/>
        <v>0</v>
      </c>
      <c r="E26" s="421">
        <f t="shared" si="2"/>
        <v>0</v>
      </c>
      <c r="F26" s="390"/>
      <c r="G26" s="391"/>
      <c r="H26" s="391"/>
      <c r="I26" s="391"/>
      <c r="J26" s="391"/>
      <c r="K26" s="391"/>
      <c r="L26" s="391"/>
      <c r="M26" s="391"/>
      <c r="N26" s="421">
        <f t="shared" si="3"/>
        <v>0</v>
      </c>
      <c r="O26" s="390"/>
      <c r="P26" s="391"/>
      <c r="Q26" s="391"/>
      <c r="R26" s="391"/>
      <c r="S26" s="391"/>
      <c r="T26" s="391"/>
      <c r="U26" s="92"/>
      <c r="V26" s="92"/>
    </row>
    <row r="27" spans="1:22" x14ac:dyDescent="0.2">
      <c r="A27" s="89">
        <v>18</v>
      </c>
      <c r="B27" s="62" t="s">
        <v>48</v>
      </c>
      <c r="C27" s="421">
        <f t="shared" si="1"/>
        <v>0</v>
      </c>
      <c r="D27" s="421">
        <f t="shared" si="1"/>
        <v>0</v>
      </c>
      <c r="E27" s="421">
        <f t="shared" si="2"/>
        <v>0</v>
      </c>
      <c r="F27" s="390"/>
      <c r="G27" s="390"/>
      <c r="H27" s="390"/>
      <c r="I27" s="390"/>
      <c r="J27" s="390"/>
      <c r="K27" s="390"/>
      <c r="L27" s="390"/>
      <c r="M27" s="390"/>
      <c r="N27" s="421">
        <f t="shared" si="3"/>
        <v>0</v>
      </c>
      <c r="O27" s="390"/>
      <c r="P27" s="390"/>
      <c r="Q27" s="390"/>
      <c r="R27" s="390"/>
      <c r="S27" s="390"/>
      <c r="T27" s="390"/>
      <c r="U27" s="95"/>
      <c r="V27" s="95"/>
    </row>
    <row r="28" spans="1:22" x14ac:dyDescent="0.2">
      <c r="A28" s="88">
        <v>19</v>
      </c>
      <c r="B28" s="60" t="s">
        <v>49</v>
      </c>
      <c r="C28" s="392">
        <f t="shared" si="1"/>
        <v>186</v>
      </c>
      <c r="D28" s="392">
        <f t="shared" si="1"/>
        <v>92</v>
      </c>
      <c r="E28" s="421">
        <f t="shared" si="2"/>
        <v>87</v>
      </c>
      <c r="F28" s="390">
        <v>48</v>
      </c>
      <c r="G28" s="391"/>
      <c r="H28" s="391"/>
      <c r="I28" s="391"/>
      <c r="J28" s="391"/>
      <c r="K28" s="391">
        <v>22</v>
      </c>
      <c r="L28" s="391">
        <v>39</v>
      </c>
      <c r="M28" s="391">
        <v>26</v>
      </c>
      <c r="N28" s="421">
        <f t="shared" si="3"/>
        <v>99</v>
      </c>
      <c r="O28" s="390">
        <v>44</v>
      </c>
      <c r="P28" s="391"/>
      <c r="Q28" s="391"/>
      <c r="R28" s="391"/>
      <c r="S28" s="391">
        <v>9</v>
      </c>
      <c r="T28" s="391">
        <v>24</v>
      </c>
      <c r="U28" s="92">
        <v>35</v>
      </c>
      <c r="V28" s="92">
        <v>31</v>
      </c>
    </row>
    <row r="29" spans="1:22" x14ac:dyDescent="0.2">
      <c r="A29" s="89">
        <v>20</v>
      </c>
      <c r="B29" s="62" t="s">
        <v>36</v>
      </c>
      <c r="C29" s="421">
        <f t="shared" si="1"/>
        <v>0</v>
      </c>
      <c r="D29" s="421">
        <f t="shared" si="1"/>
        <v>0</v>
      </c>
      <c r="E29" s="421">
        <f t="shared" si="2"/>
        <v>0</v>
      </c>
      <c r="F29" s="390"/>
      <c r="G29" s="390"/>
      <c r="H29" s="390"/>
      <c r="I29" s="390"/>
      <c r="J29" s="390"/>
      <c r="K29" s="390"/>
      <c r="L29" s="390"/>
      <c r="M29" s="390"/>
      <c r="N29" s="421">
        <f t="shared" si="3"/>
        <v>0</v>
      </c>
      <c r="O29" s="390"/>
      <c r="P29" s="390"/>
      <c r="Q29" s="390"/>
      <c r="R29" s="390"/>
      <c r="S29" s="390"/>
      <c r="T29" s="390"/>
      <c r="U29" s="95"/>
      <c r="V29" s="95"/>
    </row>
    <row r="30" spans="1:22" x14ac:dyDescent="0.2">
      <c r="A30" s="88">
        <v>21</v>
      </c>
      <c r="B30" s="60" t="s">
        <v>29</v>
      </c>
      <c r="C30" s="392">
        <f t="shared" si="1"/>
        <v>0</v>
      </c>
      <c r="D30" s="392">
        <f t="shared" si="1"/>
        <v>0</v>
      </c>
      <c r="E30" s="421">
        <f t="shared" si="2"/>
        <v>0</v>
      </c>
      <c r="F30" s="390"/>
      <c r="G30" s="391"/>
      <c r="H30" s="391"/>
      <c r="I30" s="391"/>
      <c r="J30" s="391"/>
      <c r="K30" s="391"/>
      <c r="L30" s="391"/>
      <c r="M30" s="391"/>
      <c r="N30" s="421">
        <f t="shared" si="3"/>
        <v>0</v>
      </c>
      <c r="O30" s="390"/>
      <c r="P30" s="391"/>
      <c r="Q30" s="391"/>
      <c r="R30" s="391"/>
      <c r="S30" s="391"/>
      <c r="T30" s="391"/>
      <c r="U30" s="92"/>
      <c r="V30" s="92"/>
    </row>
    <row r="31" spans="1:22" x14ac:dyDescent="0.2">
      <c r="A31" s="114">
        <v>22</v>
      </c>
      <c r="B31" s="115" t="s">
        <v>50</v>
      </c>
      <c r="C31" s="421">
        <f t="shared" si="1"/>
        <v>0</v>
      </c>
      <c r="D31" s="421">
        <f t="shared" si="1"/>
        <v>0</v>
      </c>
      <c r="E31" s="421">
        <f t="shared" si="2"/>
        <v>0</v>
      </c>
      <c r="F31" s="390"/>
      <c r="G31" s="390"/>
      <c r="H31" s="390"/>
      <c r="I31" s="390"/>
      <c r="J31" s="390"/>
      <c r="K31" s="390"/>
      <c r="L31" s="390"/>
      <c r="M31" s="390"/>
      <c r="N31" s="421">
        <f t="shared" si="3"/>
        <v>0</v>
      </c>
      <c r="O31" s="390"/>
      <c r="P31" s="390"/>
      <c r="Q31" s="390"/>
      <c r="R31" s="390"/>
      <c r="S31" s="390"/>
      <c r="T31" s="390"/>
      <c r="U31" s="390"/>
      <c r="V31" s="390"/>
    </row>
    <row r="32" spans="1:22" x14ac:dyDescent="0.2">
      <c r="A32" s="557" t="s">
        <v>10</v>
      </c>
      <c r="B32" s="141" t="s">
        <v>68</v>
      </c>
      <c r="C32" s="142">
        <f>+C29</f>
        <v>0</v>
      </c>
      <c r="D32" s="142">
        <f>+D29</f>
        <v>0</v>
      </c>
      <c r="E32" s="254">
        <f>+E29</f>
        <v>0</v>
      </c>
      <c r="F32" s="142"/>
      <c r="G32" s="142">
        <f t="shared" ref="G32:V32" si="4">+G29</f>
        <v>0</v>
      </c>
      <c r="H32" s="142">
        <f t="shared" si="4"/>
        <v>0</v>
      </c>
      <c r="I32" s="142">
        <f t="shared" si="4"/>
        <v>0</v>
      </c>
      <c r="J32" s="142">
        <f t="shared" si="4"/>
        <v>0</v>
      </c>
      <c r="K32" s="142">
        <f t="shared" si="4"/>
        <v>0</v>
      </c>
      <c r="L32" s="142">
        <f t="shared" si="4"/>
        <v>0</v>
      </c>
      <c r="M32" s="142">
        <f t="shared" si="4"/>
        <v>0</v>
      </c>
      <c r="N32" s="142">
        <f t="shared" si="4"/>
        <v>0</v>
      </c>
      <c r="O32" s="142"/>
      <c r="P32" s="142">
        <f t="shared" si="4"/>
        <v>0</v>
      </c>
      <c r="Q32" s="142">
        <f t="shared" si="4"/>
        <v>0</v>
      </c>
      <c r="R32" s="142">
        <f t="shared" si="4"/>
        <v>0</v>
      </c>
      <c r="S32" s="142">
        <f t="shared" si="4"/>
        <v>0</v>
      </c>
      <c r="T32" s="142">
        <f t="shared" si="4"/>
        <v>0</v>
      </c>
      <c r="U32" s="142">
        <f t="shared" si="4"/>
        <v>0</v>
      </c>
      <c r="V32" s="142">
        <f t="shared" si="4"/>
        <v>0</v>
      </c>
    </row>
    <row r="33" spans="1:22" x14ac:dyDescent="0.2">
      <c r="A33" s="543"/>
      <c r="B33" s="58" t="s">
        <v>69</v>
      </c>
      <c r="C33" s="59">
        <f>+C9-C32</f>
        <v>211</v>
      </c>
      <c r="D33" s="59">
        <f>+D9-D32</f>
        <v>99</v>
      </c>
      <c r="E33" s="255">
        <f>+E9-E32</f>
        <v>88</v>
      </c>
      <c r="F33" s="59">
        <f t="shared" ref="F33:V33" si="5">+F9-F32</f>
        <v>48</v>
      </c>
      <c r="G33" s="59">
        <f t="shared" si="5"/>
        <v>0</v>
      </c>
      <c r="H33" s="59">
        <f t="shared" si="5"/>
        <v>0</v>
      </c>
      <c r="I33" s="59">
        <f t="shared" si="5"/>
        <v>0</v>
      </c>
      <c r="J33" s="59">
        <f t="shared" si="5"/>
        <v>0</v>
      </c>
      <c r="K33" s="59">
        <f t="shared" si="5"/>
        <v>22</v>
      </c>
      <c r="L33" s="59">
        <f t="shared" si="5"/>
        <v>39</v>
      </c>
      <c r="M33" s="59">
        <f t="shared" si="5"/>
        <v>27</v>
      </c>
      <c r="N33" s="59">
        <f t="shared" si="5"/>
        <v>123</v>
      </c>
      <c r="O33" s="59">
        <f t="shared" si="5"/>
        <v>51</v>
      </c>
      <c r="P33" s="59">
        <f t="shared" si="5"/>
        <v>1</v>
      </c>
      <c r="Q33" s="59">
        <f t="shared" si="5"/>
        <v>0</v>
      </c>
      <c r="R33" s="59">
        <f t="shared" si="5"/>
        <v>0</v>
      </c>
      <c r="S33" s="59">
        <f t="shared" si="5"/>
        <v>9</v>
      </c>
      <c r="T33" s="59">
        <f t="shared" si="5"/>
        <v>31</v>
      </c>
      <c r="U33" s="59">
        <f t="shared" si="5"/>
        <v>37</v>
      </c>
      <c r="V33" s="59">
        <f t="shared" si="5"/>
        <v>45</v>
      </c>
    </row>
  </sheetData>
  <mergeCells count="28">
    <mergeCell ref="A32:A33"/>
    <mergeCell ref="A4:B4"/>
    <mergeCell ref="E6:F7"/>
    <mergeCell ref="G6:J6"/>
    <mergeCell ref="K6:M6"/>
    <mergeCell ref="L7:L8"/>
    <mergeCell ref="A9:B9"/>
    <mergeCell ref="Q7:Q8"/>
    <mergeCell ref="R7:R8"/>
    <mergeCell ref="S7:S8"/>
    <mergeCell ref="T7:T8"/>
    <mergeCell ref="U7:U8"/>
    <mergeCell ref="N6:O7"/>
    <mergeCell ref="P6:S6"/>
    <mergeCell ref="T6:V6"/>
    <mergeCell ref="A3:V3"/>
    <mergeCell ref="G5:M5"/>
    <mergeCell ref="N5:V5"/>
    <mergeCell ref="C5:D7"/>
    <mergeCell ref="A5:B8"/>
    <mergeCell ref="G7:G8"/>
    <mergeCell ref="H7:H8"/>
    <mergeCell ref="I7:I8"/>
    <mergeCell ref="J7:J8"/>
    <mergeCell ref="K7:K8"/>
    <mergeCell ref="M7:M8"/>
    <mergeCell ref="P7:P8"/>
    <mergeCell ref="V7:V8"/>
  </mergeCells>
  <printOptions horizontalCentered="1" verticalCentered="1"/>
  <pageMargins left="0" right="0" top="0.5" bottom="0" header="0.25" footer="0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X32"/>
  <sheetViews>
    <sheetView zoomScaleNormal="100" zoomScaleSheetLayoutView="100" workbookViewId="0">
      <selection activeCell="C8" sqref="C8:X30"/>
    </sheetView>
  </sheetViews>
  <sheetFormatPr defaultRowHeight="14.25" x14ac:dyDescent="0.2"/>
  <cols>
    <col min="1" max="1" width="3.75" style="1" customWidth="1"/>
    <col min="2" max="2" width="12.875" style="1" customWidth="1"/>
    <col min="3" max="4" width="7.75" style="1" customWidth="1"/>
    <col min="5" max="5" width="5.25" style="1" customWidth="1"/>
    <col min="6" max="6" width="5.375" style="1" customWidth="1"/>
    <col min="7" max="8" width="5.25" style="1" customWidth="1"/>
    <col min="9" max="9" width="5.375" style="1" customWidth="1"/>
    <col min="10" max="11" width="5.75" style="1" customWidth="1"/>
    <col min="12" max="12" width="5.625" style="1" customWidth="1"/>
    <col min="13" max="13" width="6.5" style="1" customWidth="1"/>
    <col min="14" max="14" width="5.375" style="1" customWidth="1"/>
    <col min="15" max="15" width="6.75" style="1" customWidth="1"/>
    <col min="16" max="16" width="5.375" style="1" customWidth="1"/>
    <col min="17" max="17" width="6.875" style="1" customWidth="1"/>
    <col min="18" max="18" width="5.25" style="1" customWidth="1"/>
    <col min="19" max="19" width="6.625" style="1" customWidth="1"/>
    <col min="20" max="20" width="5.375" style="1" customWidth="1"/>
    <col min="21" max="21" width="6.5" style="1" customWidth="1"/>
    <col min="22" max="22" width="5" style="1" customWidth="1"/>
    <col min="23" max="24" width="6.625" style="1" customWidth="1"/>
    <col min="25" max="16384" width="9" style="1"/>
  </cols>
  <sheetData>
    <row r="1" spans="1:24" x14ac:dyDescent="0.2">
      <c r="A1" s="1">
        <f>+'2.11'!A1</f>
        <v>0</v>
      </c>
    </row>
    <row r="3" spans="1:24" ht="15" x14ac:dyDescent="0.25">
      <c r="A3" s="470" t="s">
        <v>333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  <c r="Q3" s="470"/>
      <c r="R3" s="470"/>
      <c r="S3" s="470"/>
      <c r="T3" s="470"/>
      <c r="U3" s="470"/>
      <c r="V3" s="470"/>
      <c r="W3" s="470"/>
      <c r="X3" s="470"/>
    </row>
    <row r="5" spans="1:24" ht="17.25" customHeight="1" x14ac:dyDescent="0.2">
      <c r="A5" s="562" t="s">
        <v>8</v>
      </c>
      <c r="B5" s="554" t="s">
        <v>9</v>
      </c>
      <c r="C5" s="554" t="s">
        <v>61</v>
      </c>
      <c r="D5" s="554"/>
      <c r="E5" s="554" t="s">
        <v>243</v>
      </c>
      <c r="F5" s="554"/>
      <c r="G5" s="554"/>
      <c r="H5" s="554"/>
      <c r="I5" s="554"/>
      <c r="J5" s="554"/>
      <c r="K5" s="554"/>
      <c r="L5" s="554"/>
      <c r="M5" s="554"/>
      <c r="N5" s="554"/>
      <c r="O5" s="554"/>
      <c r="P5" s="554"/>
      <c r="Q5" s="554"/>
      <c r="R5" s="554"/>
      <c r="S5" s="554"/>
      <c r="T5" s="554"/>
      <c r="U5" s="554"/>
      <c r="V5" s="554"/>
      <c r="W5" s="554"/>
      <c r="X5" s="561"/>
    </row>
    <row r="6" spans="1:24" ht="16.5" customHeight="1" x14ac:dyDescent="0.2">
      <c r="A6" s="563"/>
      <c r="B6" s="555"/>
      <c r="C6" s="555"/>
      <c r="D6" s="555"/>
      <c r="E6" s="554" t="s">
        <v>118</v>
      </c>
      <c r="F6" s="554"/>
      <c r="G6" s="554">
        <v>11</v>
      </c>
      <c r="H6" s="554"/>
      <c r="I6" s="554">
        <v>12</v>
      </c>
      <c r="J6" s="554"/>
      <c r="K6" s="554">
        <v>13</v>
      </c>
      <c r="L6" s="554"/>
      <c r="M6" s="554">
        <v>14</v>
      </c>
      <c r="N6" s="554"/>
      <c r="O6" s="554">
        <v>15</v>
      </c>
      <c r="P6" s="554"/>
      <c r="Q6" s="554">
        <v>16</v>
      </c>
      <c r="R6" s="554"/>
      <c r="S6" s="554">
        <v>17</v>
      </c>
      <c r="T6" s="554"/>
      <c r="U6" s="554">
        <v>18</v>
      </c>
      <c r="V6" s="554"/>
      <c r="W6" s="554" t="s">
        <v>237</v>
      </c>
      <c r="X6" s="561"/>
    </row>
    <row r="7" spans="1:24" ht="15.75" customHeight="1" x14ac:dyDescent="0.2">
      <c r="A7" s="563"/>
      <c r="B7" s="555"/>
      <c r="C7" s="13" t="s">
        <v>22</v>
      </c>
      <c r="D7" s="13" t="s">
        <v>23</v>
      </c>
      <c r="E7" s="13" t="s">
        <v>22</v>
      </c>
      <c r="F7" s="13" t="s">
        <v>23</v>
      </c>
      <c r="G7" s="13" t="s">
        <v>22</v>
      </c>
      <c r="H7" s="13" t="s">
        <v>23</v>
      </c>
      <c r="I7" s="13" t="s">
        <v>22</v>
      </c>
      <c r="J7" s="13" t="s">
        <v>23</v>
      </c>
      <c r="K7" s="13" t="s">
        <v>22</v>
      </c>
      <c r="L7" s="13" t="s">
        <v>23</v>
      </c>
      <c r="M7" s="13" t="s">
        <v>22</v>
      </c>
      <c r="N7" s="13" t="s">
        <v>23</v>
      </c>
      <c r="O7" s="13" t="s">
        <v>22</v>
      </c>
      <c r="P7" s="13" t="s">
        <v>23</v>
      </c>
      <c r="Q7" s="13" t="s">
        <v>22</v>
      </c>
      <c r="R7" s="13" t="s">
        <v>23</v>
      </c>
      <c r="S7" s="13" t="s">
        <v>22</v>
      </c>
      <c r="T7" s="13" t="s">
        <v>23</v>
      </c>
      <c r="U7" s="13" t="s">
        <v>22</v>
      </c>
      <c r="V7" s="13" t="s">
        <v>23</v>
      </c>
      <c r="W7" s="13" t="s">
        <v>22</v>
      </c>
      <c r="X7" s="36" t="s">
        <v>23</v>
      </c>
    </row>
    <row r="8" spans="1:24" ht="15.75" customHeight="1" thickBot="1" x14ac:dyDescent="0.25">
      <c r="A8" s="538" t="s">
        <v>16</v>
      </c>
      <c r="B8" s="539"/>
      <c r="C8" s="413">
        <f>SUM(C9:C30)</f>
        <v>6179</v>
      </c>
      <c r="D8" s="413">
        <f t="shared" ref="D8:X8" si="0">SUM(D9:D30)</f>
        <v>1740</v>
      </c>
      <c r="E8" s="413">
        <f t="shared" si="0"/>
        <v>253</v>
      </c>
      <c r="F8" s="413">
        <f t="shared" si="0"/>
        <v>74</v>
      </c>
      <c r="G8" s="413">
        <f t="shared" si="0"/>
        <v>188</v>
      </c>
      <c r="H8" s="413">
        <f t="shared" si="0"/>
        <v>48</v>
      </c>
      <c r="I8" s="413">
        <f t="shared" si="0"/>
        <v>257</v>
      </c>
      <c r="J8" s="413">
        <f t="shared" si="0"/>
        <v>62</v>
      </c>
      <c r="K8" s="413">
        <f t="shared" si="0"/>
        <v>297</v>
      </c>
      <c r="L8" s="413">
        <f t="shared" si="0"/>
        <v>68</v>
      </c>
      <c r="M8" s="413">
        <f t="shared" si="0"/>
        <v>423</v>
      </c>
      <c r="N8" s="413">
        <f t="shared" si="0"/>
        <v>99</v>
      </c>
      <c r="O8" s="413">
        <f t="shared" si="0"/>
        <v>507</v>
      </c>
      <c r="P8" s="413">
        <f t="shared" si="0"/>
        <v>101</v>
      </c>
      <c r="Q8" s="413">
        <f t="shared" si="0"/>
        <v>573</v>
      </c>
      <c r="R8" s="413">
        <f t="shared" si="0"/>
        <v>134</v>
      </c>
      <c r="S8" s="413">
        <f t="shared" si="0"/>
        <v>612</v>
      </c>
      <c r="T8" s="413">
        <f t="shared" si="0"/>
        <v>156</v>
      </c>
      <c r="U8" s="413">
        <f t="shared" si="0"/>
        <v>438</v>
      </c>
      <c r="V8" s="413">
        <f t="shared" si="0"/>
        <v>109</v>
      </c>
      <c r="W8" s="413">
        <f t="shared" si="0"/>
        <v>2631</v>
      </c>
      <c r="X8" s="414">
        <f t="shared" si="0"/>
        <v>889</v>
      </c>
    </row>
    <row r="9" spans="1:24" ht="15" customHeight="1" x14ac:dyDescent="0.2">
      <c r="A9" s="88">
        <v>1</v>
      </c>
      <c r="B9" s="60" t="s">
        <v>38</v>
      </c>
      <c r="C9" s="415">
        <f>E9+G9+I9+K9+M9+O9+Q9+S9+U9+W9</f>
        <v>281</v>
      </c>
      <c r="D9" s="415">
        <f>F9+H9+J9+L9+N9+P9+R9+T9+V9+X9</f>
        <v>69</v>
      </c>
      <c r="E9" s="391">
        <v>2</v>
      </c>
      <c r="F9" s="391">
        <v>1</v>
      </c>
      <c r="G9" s="391">
        <v>1</v>
      </c>
      <c r="H9" s="391"/>
      <c r="I9" s="391">
        <v>5</v>
      </c>
      <c r="J9" s="391">
        <v>1</v>
      </c>
      <c r="K9" s="391">
        <v>8</v>
      </c>
      <c r="L9" s="391"/>
      <c r="M9" s="391">
        <v>14</v>
      </c>
      <c r="N9" s="391">
        <v>1</v>
      </c>
      <c r="O9" s="391">
        <v>21</v>
      </c>
      <c r="P9" s="391">
        <v>1</v>
      </c>
      <c r="Q9" s="391">
        <v>34</v>
      </c>
      <c r="R9" s="391">
        <v>3</v>
      </c>
      <c r="S9" s="391">
        <v>35</v>
      </c>
      <c r="T9" s="391">
        <v>7</v>
      </c>
      <c r="U9" s="391">
        <v>25</v>
      </c>
      <c r="V9" s="391">
        <v>7</v>
      </c>
      <c r="W9" s="391">
        <v>136</v>
      </c>
      <c r="X9" s="92">
        <v>48</v>
      </c>
    </row>
    <row r="10" spans="1:24" ht="15" customHeight="1" x14ac:dyDescent="0.2">
      <c r="A10" s="89">
        <v>2</v>
      </c>
      <c r="B10" s="62" t="s">
        <v>39</v>
      </c>
      <c r="C10" s="389">
        <f t="shared" ref="C10:D30" si="1">E10+G10+I10+K10+M10+O10+Q10+S10+U10+W10</f>
        <v>329</v>
      </c>
      <c r="D10" s="389">
        <f t="shared" si="1"/>
        <v>93</v>
      </c>
      <c r="E10" s="390">
        <v>5</v>
      </c>
      <c r="F10" s="390"/>
      <c r="G10" s="390">
        <v>8</v>
      </c>
      <c r="H10" s="390">
        <v>3</v>
      </c>
      <c r="I10" s="390">
        <v>7</v>
      </c>
      <c r="J10" s="390">
        <v>3</v>
      </c>
      <c r="K10" s="390">
        <v>13</v>
      </c>
      <c r="L10" s="390">
        <v>1</v>
      </c>
      <c r="M10" s="390">
        <v>15</v>
      </c>
      <c r="N10" s="390">
        <v>7</v>
      </c>
      <c r="O10" s="390">
        <v>29</v>
      </c>
      <c r="P10" s="390">
        <v>7</v>
      </c>
      <c r="Q10" s="390">
        <v>33</v>
      </c>
      <c r="R10" s="390">
        <v>10</v>
      </c>
      <c r="S10" s="390">
        <v>41</v>
      </c>
      <c r="T10" s="390">
        <v>13</v>
      </c>
      <c r="U10" s="390">
        <v>33</v>
      </c>
      <c r="V10" s="390">
        <v>6</v>
      </c>
      <c r="W10" s="390">
        <v>145</v>
      </c>
      <c r="X10" s="95">
        <v>43</v>
      </c>
    </row>
    <row r="11" spans="1:24" ht="15" customHeight="1" x14ac:dyDescent="0.2">
      <c r="A11" s="88">
        <v>3</v>
      </c>
      <c r="B11" s="60" t="s">
        <v>40</v>
      </c>
      <c r="C11" s="415">
        <f t="shared" si="1"/>
        <v>564</v>
      </c>
      <c r="D11" s="415">
        <f t="shared" si="1"/>
        <v>151</v>
      </c>
      <c r="E11" s="391">
        <v>9</v>
      </c>
      <c r="F11" s="391">
        <v>3</v>
      </c>
      <c r="G11" s="391">
        <v>16</v>
      </c>
      <c r="H11" s="391">
        <v>2</v>
      </c>
      <c r="I11" s="391">
        <v>22</v>
      </c>
      <c r="J11" s="391">
        <v>1</v>
      </c>
      <c r="K11" s="391">
        <v>30</v>
      </c>
      <c r="L11" s="391">
        <v>4</v>
      </c>
      <c r="M11" s="391">
        <v>33</v>
      </c>
      <c r="N11" s="391">
        <v>9</v>
      </c>
      <c r="O11" s="391">
        <v>56</v>
      </c>
      <c r="P11" s="391">
        <v>12</v>
      </c>
      <c r="Q11" s="391">
        <v>55</v>
      </c>
      <c r="R11" s="391">
        <v>8</v>
      </c>
      <c r="S11" s="391">
        <v>58</v>
      </c>
      <c r="T11" s="391">
        <v>18</v>
      </c>
      <c r="U11" s="391">
        <v>40</v>
      </c>
      <c r="V11" s="391">
        <v>12</v>
      </c>
      <c r="W11" s="391">
        <v>245</v>
      </c>
      <c r="X11" s="92">
        <v>82</v>
      </c>
    </row>
    <row r="12" spans="1:24" ht="14.25" customHeight="1" x14ac:dyDescent="0.2">
      <c r="A12" s="89">
        <v>4</v>
      </c>
      <c r="B12" s="62" t="s">
        <v>28</v>
      </c>
      <c r="C12" s="389">
        <f t="shared" si="1"/>
        <v>204</v>
      </c>
      <c r="D12" s="389">
        <f t="shared" si="1"/>
        <v>57</v>
      </c>
      <c r="E12" s="390">
        <v>8</v>
      </c>
      <c r="F12" s="390">
        <v>2</v>
      </c>
      <c r="G12" s="390"/>
      <c r="H12" s="390"/>
      <c r="I12" s="390">
        <v>6</v>
      </c>
      <c r="J12" s="390">
        <v>2</v>
      </c>
      <c r="K12" s="390">
        <v>7</v>
      </c>
      <c r="L12" s="390">
        <v>1</v>
      </c>
      <c r="M12" s="390">
        <v>14</v>
      </c>
      <c r="N12" s="390">
        <v>4</v>
      </c>
      <c r="O12" s="390">
        <v>10</v>
      </c>
      <c r="P12" s="390">
        <v>3</v>
      </c>
      <c r="Q12" s="390">
        <v>22</v>
      </c>
      <c r="R12" s="390">
        <v>3</v>
      </c>
      <c r="S12" s="390">
        <v>20</v>
      </c>
      <c r="T12" s="390">
        <v>4</v>
      </c>
      <c r="U12" s="390">
        <v>13</v>
      </c>
      <c r="V12" s="390">
        <v>2</v>
      </c>
      <c r="W12" s="390">
        <v>104</v>
      </c>
      <c r="X12" s="95">
        <v>36</v>
      </c>
    </row>
    <row r="13" spans="1:24" ht="15" customHeight="1" x14ac:dyDescent="0.2">
      <c r="A13" s="88">
        <v>5</v>
      </c>
      <c r="B13" s="60" t="s">
        <v>41</v>
      </c>
      <c r="C13" s="415">
        <f t="shared" si="1"/>
        <v>343</v>
      </c>
      <c r="D13" s="415">
        <f t="shared" si="1"/>
        <v>67</v>
      </c>
      <c r="E13" s="391">
        <v>6</v>
      </c>
      <c r="F13" s="391">
        <v>1</v>
      </c>
      <c r="G13" s="391">
        <v>4</v>
      </c>
      <c r="H13" s="391"/>
      <c r="I13" s="391">
        <v>6</v>
      </c>
      <c r="J13" s="391"/>
      <c r="K13" s="391">
        <v>10</v>
      </c>
      <c r="L13" s="391">
        <v>2</v>
      </c>
      <c r="M13" s="391">
        <v>16</v>
      </c>
      <c r="N13" s="391">
        <v>2</v>
      </c>
      <c r="O13" s="391">
        <v>29</v>
      </c>
      <c r="P13" s="391">
        <v>1</v>
      </c>
      <c r="Q13" s="391">
        <v>37</v>
      </c>
      <c r="R13" s="391">
        <v>6</v>
      </c>
      <c r="S13" s="391">
        <v>31</v>
      </c>
      <c r="T13" s="391">
        <v>3</v>
      </c>
      <c r="U13" s="391">
        <v>31</v>
      </c>
      <c r="V13" s="391">
        <v>7</v>
      </c>
      <c r="W13" s="391">
        <v>173</v>
      </c>
      <c r="X13" s="92">
        <v>45</v>
      </c>
    </row>
    <row r="14" spans="1:24" ht="15.75" customHeight="1" x14ac:dyDescent="0.2">
      <c r="A14" s="89">
        <v>6</v>
      </c>
      <c r="B14" s="62" t="s">
        <v>42</v>
      </c>
      <c r="C14" s="389">
        <f t="shared" si="1"/>
        <v>27</v>
      </c>
      <c r="D14" s="389">
        <f t="shared" si="1"/>
        <v>10</v>
      </c>
      <c r="E14" s="390">
        <v>2</v>
      </c>
      <c r="F14" s="390">
        <v>1</v>
      </c>
      <c r="G14" s="390">
        <v>1</v>
      </c>
      <c r="H14" s="390">
        <v>1</v>
      </c>
      <c r="I14" s="390">
        <v>1</v>
      </c>
      <c r="J14" s="390"/>
      <c r="K14" s="390">
        <v>2</v>
      </c>
      <c r="L14" s="390">
        <v>1</v>
      </c>
      <c r="M14" s="390">
        <v>3</v>
      </c>
      <c r="N14" s="390">
        <v>2</v>
      </c>
      <c r="O14" s="390">
        <v>6</v>
      </c>
      <c r="P14" s="390">
        <v>1</v>
      </c>
      <c r="Q14" s="390">
        <v>4</v>
      </c>
      <c r="R14" s="390"/>
      <c r="S14" s="390">
        <v>4</v>
      </c>
      <c r="T14" s="390">
        <v>1</v>
      </c>
      <c r="U14" s="390">
        <v>2</v>
      </c>
      <c r="V14" s="390">
        <v>1</v>
      </c>
      <c r="W14" s="390">
        <v>2</v>
      </c>
      <c r="X14" s="95">
        <v>2</v>
      </c>
    </row>
    <row r="15" spans="1:24" ht="15.75" customHeight="1" x14ac:dyDescent="0.2">
      <c r="A15" s="88">
        <v>7</v>
      </c>
      <c r="B15" s="60" t="s">
        <v>43</v>
      </c>
      <c r="C15" s="415">
        <f t="shared" si="1"/>
        <v>40</v>
      </c>
      <c r="D15" s="415">
        <f t="shared" si="1"/>
        <v>10</v>
      </c>
      <c r="E15" s="391">
        <v>3</v>
      </c>
      <c r="F15" s="391">
        <v>2</v>
      </c>
      <c r="G15" s="391">
        <v>2</v>
      </c>
      <c r="H15" s="391"/>
      <c r="I15" s="391">
        <v>3</v>
      </c>
      <c r="J15" s="391"/>
      <c r="K15" s="391">
        <v>5</v>
      </c>
      <c r="L15" s="391">
        <v>2</v>
      </c>
      <c r="M15" s="391">
        <v>8</v>
      </c>
      <c r="N15" s="391">
        <v>2</v>
      </c>
      <c r="O15" s="391">
        <v>3</v>
      </c>
      <c r="P15" s="391"/>
      <c r="Q15" s="391">
        <v>2</v>
      </c>
      <c r="R15" s="391"/>
      <c r="S15" s="391"/>
      <c r="T15" s="391"/>
      <c r="U15" s="391">
        <v>4</v>
      </c>
      <c r="V15" s="391">
        <v>1</v>
      </c>
      <c r="W15" s="391">
        <v>10</v>
      </c>
      <c r="X15" s="92">
        <v>3</v>
      </c>
    </row>
    <row r="16" spans="1:24" ht="15.75" customHeight="1" x14ac:dyDescent="0.2">
      <c r="A16" s="89">
        <v>8</v>
      </c>
      <c r="B16" s="62" t="s">
        <v>44</v>
      </c>
      <c r="C16" s="389">
        <f t="shared" si="1"/>
        <v>71</v>
      </c>
      <c r="D16" s="389">
        <f t="shared" si="1"/>
        <v>22</v>
      </c>
      <c r="E16" s="390">
        <v>7</v>
      </c>
      <c r="F16" s="390">
        <v>3</v>
      </c>
      <c r="G16" s="390">
        <v>7</v>
      </c>
      <c r="H16" s="390">
        <v>2</v>
      </c>
      <c r="I16" s="390">
        <v>2</v>
      </c>
      <c r="J16" s="390"/>
      <c r="K16" s="390">
        <v>4</v>
      </c>
      <c r="L16" s="390"/>
      <c r="M16" s="390">
        <v>10</v>
      </c>
      <c r="N16" s="390">
        <v>4</v>
      </c>
      <c r="O16" s="390">
        <v>6</v>
      </c>
      <c r="P16" s="390">
        <v>1</v>
      </c>
      <c r="Q16" s="390">
        <v>8</v>
      </c>
      <c r="R16" s="390">
        <v>1</v>
      </c>
      <c r="S16" s="390">
        <v>5</v>
      </c>
      <c r="T16" s="390">
        <v>1</v>
      </c>
      <c r="U16" s="390">
        <v>6</v>
      </c>
      <c r="V16" s="390">
        <v>2</v>
      </c>
      <c r="W16" s="390">
        <v>16</v>
      </c>
      <c r="X16" s="95">
        <v>8</v>
      </c>
    </row>
    <row r="17" spans="1:24" ht="14.25" customHeight="1" x14ac:dyDescent="0.2">
      <c r="A17" s="88">
        <v>9</v>
      </c>
      <c r="B17" s="60" t="s">
        <v>33</v>
      </c>
      <c r="C17" s="415">
        <f t="shared" si="1"/>
        <v>335</v>
      </c>
      <c r="D17" s="415">
        <f t="shared" si="1"/>
        <v>98</v>
      </c>
      <c r="E17" s="391">
        <v>4</v>
      </c>
      <c r="F17" s="391"/>
      <c r="G17" s="391"/>
      <c r="H17" s="391"/>
      <c r="I17" s="391">
        <v>2</v>
      </c>
      <c r="J17" s="391"/>
      <c r="K17" s="391">
        <v>2</v>
      </c>
      <c r="L17" s="391"/>
      <c r="M17" s="391">
        <v>14</v>
      </c>
      <c r="N17" s="391">
        <v>2</v>
      </c>
      <c r="O17" s="391">
        <v>17</v>
      </c>
      <c r="P17" s="391">
        <v>3</v>
      </c>
      <c r="Q17" s="391">
        <v>23</v>
      </c>
      <c r="R17" s="391">
        <v>4</v>
      </c>
      <c r="S17" s="391">
        <v>31</v>
      </c>
      <c r="T17" s="391">
        <v>9</v>
      </c>
      <c r="U17" s="391">
        <v>26</v>
      </c>
      <c r="V17" s="391">
        <v>2</v>
      </c>
      <c r="W17" s="391">
        <v>216</v>
      </c>
      <c r="X17" s="92">
        <v>78</v>
      </c>
    </row>
    <row r="18" spans="1:24" ht="16.5" customHeight="1" x14ac:dyDescent="0.2">
      <c r="A18" s="89">
        <v>10</v>
      </c>
      <c r="B18" s="62" t="s">
        <v>45</v>
      </c>
      <c r="C18" s="389">
        <f t="shared" si="1"/>
        <v>288</v>
      </c>
      <c r="D18" s="389">
        <f t="shared" si="1"/>
        <v>60</v>
      </c>
      <c r="E18" s="390">
        <v>11</v>
      </c>
      <c r="F18" s="390">
        <v>3</v>
      </c>
      <c r="G18" s="390">
        <v>5</v>
      </c>
      <c r="H18" s="390"/>
      <c r="I18" s="390">
        <v>11</v>
      </c>
      <c r="J18" s="390">
        <v>2</v>
      </c>
      <c r="K18" s="390">
        <v>12</v>
      </c>
      <c r="L18" s="390">
        <v>1</v>
      </c>
      <c r="M18" s="390">
        <v>22</v>
      </c>
      <c r="N18" s="390">
        <v>1</v>
      </c>
      <c r="O18" s="390">
        <v>37</v>
      </c>
      <c r="P18" s="390">
        <v>4</v>
      </c>
      <c r="Q18" s="390">
        <v>35</v>
      </c>
      <c r="R18" s="390">
        <v>3</v>
      </c>
      <c r="S18" s="390">
        <v>39</v>
      </c>
      <c r="T18" s="390">
        <v>6</v>
      </c>
      <c r="U18" s="390">
        <v>24</v>
      </c>
      <c r="V18" s="390">
        <v>3</v>
      </c>
      <c r="W18" s="390">
        <v>92</v>
      </c>
      <c r="X18" s="95">
        <v>37</v>
      </c>
    </row>
    <row r="19" spans="1:24" ht="14.25" customHeight="1" x14ac:dyDescent="0.2">
      <c r="A19" s="88">
        <v>11</v>
      </c>
      <c r="B19" s="60" t="s">
        <v>34</v>
      </c>
      <c r="C19" s="415">
        <f t="shared" si="1"/>
        <v>41</v>
      </c>
      <c r="D19" s="415">
        <f t="shared" si="1"/>
        <v>19</v>
      </c>
      <c r="E19" s="391">
        <v>3</v>
      </c>
      <c r="F19" s="391">
        <v>1</v>
      </c>
      <c r="G19" s="391">
        <v>5</v>
      </c>
      <c r="H19" s="391">
        <v>1</v>
      </c>
      <c r="I19" s="391">
        <v>11</v>
      </c>
      <c r="J19" s="391">
        <v>7</v>
      </c>
      <c r="K19" s="391">
        <v>7</v>
      </c>
      <c r="L19" s="391">
        <v>2</v>
      </c>
      <c r="M19" s="391">
        <v>13</v>
      </c>
      <c r="N19" s="391">
        <v>8</v>
      </c>
      <c r="O19" s="391">
        <v>2</v>
      </c>
      <c r="P19" s="391"/>
      <c r="Q19" s="391"/>
      <c r="R19" s="391"/>
      <c r="S19" s="391"/>
      <c r="T19" s="391"/>
      <c r="U19" s="391"/>
      <c r="V19" s="391"/>
      <c r="W19" s="391"/>
      <c r="X19" s="92"/>
    </row>
    <row r="20" spans="1:24" ht="14.25" customHeight="1" x14ac:dyDescent="0.2">
      <c r="A20" s="89">
        <v>12</v>
      </c>
      <c r="B20" s="62" t="s">
        <v>32</v>
      </c>
      <c r="C20" s="389">
        <f t="shared" si="1"/>
        <v>254</v>
      </c>
      <c r="D20" s="389">
        <f t="shared" si="1"/>
        <v>92</v>
      </c>
      <c r="E20" s="390">
        <v>20</v>
      </c>
      <c r="F20" s="390">
        <v>6</v>
      </c>
      <c r="G20" s="390">
        <v>7</v>
      </c>
      <c r="H20" s="390">
        <v>2</v>
      </c>
      <c r="I20" s="390">
        <v>13</v>
      </c>
      <c r="J20" s="390">
        <v>2</v>
      </c>
      <c r="K20" s="390">
        <v>6</v>
      </c>
      <c r="L20" s="390">
        <v>1</v>
      </c>
      <c r="M20" s="390">
        <v>14</v>
      </c>
      <c r="N20" s="390">
        <v>3</v>
      </c>
      <c r="O20" s="390">
        <v>9</v>
      </c>
      <c r="P20" s="390">
        <v>1</v>
      </c>
      <c r="Q20" s="390">
        <v>4</v>
      </c>
      <c r="R20" s="390">
        <v>1</v>
      </c>
      <c r="S20" s="390">
        <v>7</v>
      </c>
      <c r="T20" s="390">
        <v>3</v>
      </c>
      <c r="U20" s="390">
        <v>10</v>
      </c>
      <c r="V20" s="390">
        <v>3</v>
      </c>
      <c r="W20" s="390">
        <v>164</v>
      </c>
      <c r="X20" s="95">
        <v>70</v>
      </c>
    </row>
    <row r="21" spans="1:24" ht="14.25" customHeight="1" x14ac:dyDescent="0.2">
      <c r="A21" s="88">
        <v>13</v>
      </c>
      <c r="B21" s="60" t="s">
        <v>30</v>
      </c>
      <c r="C21" s="415">
        <f t="shared" si="1"/>
        <v>312</v>
      </c>
      <c r="D21" s="415">
        <f t="shared" si="1"/>
        <v>98</v>
      </c>
      <c r="E21" s="391">
        <v>10</v>
      </c>
      <c r="F21" s="391">
        <v>3</v>
      </c>
      <c r="G21" s="391">
        <v>9</v>
      </c>
      <c r="H21" s="391">
        <v>6</v>
      </c>
      <c r="I21" s="391">
        <v>16</v>
      </c>
      <c r="J21" s="391">
        <v>4</v>
      </c>
      <c r="K21" s="391">
        <v>12</v>
      </c>
      <c r="L21" s="391">
        <v>4</v>
      </c>
      <c r="M21" s="391">
        <v>14</v>
      </c>
      <c r="N21" s="391">
        <v>3</v>
      </c>
      <c r="O21" s="391">
        <v>14</v>
      </c>
      <c r="P21" s="391">
        <v>4</v>
      </c>
      <c r="Q21" s="391">
        <v>24</v>
      </c>
      <c r="R21" s="391">
        <v>11</v>
      </c>
      <c r="S21" s="391">
        <v>17</v>
      </c>
      <c r="T21" s="391">
        <v>4</v>
      </c>
      <c r="U21" s="391">
        <v>22</v>
      </c>
      <c r="V21" s="391">
        <v>7</v>
      </c>
      <c r="W21" s="391">
        <v>174</v>
      </c>
      <c r="X21" s="92">
        <v>52</v>
      </c>
    </row>
    <row r="22" spans="1:24" ht="15.75" customHeight="1" x14ac:dyDescent="0.2">
      <c r="A22" s="89">
        <v>14</v>
      </c>
      <c r="B22" s="62" t="s">
        <v>46</v>
      </c>
      <c r="C22" s="389">
        <f t="shared" si="1"/>
        <v>260</v>
      </c>
      <c r="D22" s="389">
        <f t="shared" si="1"/>
        <v>66</v>
      </c>
      <c r="E22" s="390">
        <v>8</v>
      </c>
      <c r="F22" s="390">
        <v>1</v>
      </c>
      <c r="G22" s="390">
        <v>4</v>
      </c>
      <c r="H22" s="390"/>
      <c r="I22" s="390">
        <v>13</v>
      </c>
      <c r="J22" s="390">
        <v>2</v>
      </c>
      <c r="K22" s="390">
        <v>12</v>
      </c>
      <c r="L22" s="390">
        <v>4</v>
      </c>
      <c r="M22" s="390">
        <v>21</v>
      </c>
      <c r="N22" s="390">
        <v>4</v>
      </c>
      <c r="O22" s="390">
        <v>27</v>
      </c>
      <c r="P22" s="390">
        <v>5</v>
      </c>
      <c r="Q22" s="390">
        <v>33</v>
      </c>
      <c r="R22" s="390">
        <v>6</v>
      </c>
      <c r="S22" s="390">
        <v>31</v>
      </c>
      <c r="T22" s="390">
        <v>9</v>
      </c>
      <c r="U22" s="390">
        <v>14</v>
      </c>
      <c r="V22" s="390">
        <v>5</v>
      </c>
      <c r="W22" s="390">
        <v>97</v>
      </c>
      <c r="X22" s="95">
        <v>30</v>
      </c>
    </row>
    <row r="23" spans="1:24" ht="15" customHeight="1" x14ac:dyDescent="0.2">
      <c r="A23" s="88">
        <v>15</v>
      </c>
      <c r="B23" s="60" t="s">
        <v>47</v>
      </c>
      <c r="C23" s="415">
        <f>E23+G23+I23+K23+M23+O23+Q23+S23+U23+W23</f>
        <v>476</v>
      </c>
      <c r="D23" s="415">
        <f t="shared" si="1"/>
        <v>114</v>
      </c>
      <c r="E23" s="391">
        <v>10</v>
      </c>
      <c r="F23" s="391">
        <v>5</v>
      </c>
      <c r="G23" s="391">
        <v>10</v>
      </c>
      <c r="H23" s="391">
        <v>1</v>
      </c>
      <c r="I23" s="391">
        <v>11</v>
      </c>
      <c r="J23" s="391">
        <v>3</v>
      </c>
      <c r="K23" s="391">
        <v>22</v>
      </c>
      <c r="L23" s="391">
        <v>3</v>
      </c>
      <c r="M23" s="391">
        <v>44</v>
      </c>
      <c r="N23" s="391">
        <v>6</v>
      </c>
      <c r="O23" s="391">
        <v>32</v>
      </c>
      <c r="P23" s="391">
        <v>6</v>
      </c>
      <c r="Q23" s="391">
        <v>49</v>
      </c>
      <c r="R23" s="391">
        <v>6</v>
      </c>
      <c r="S23" s="391">
        <v>50</v>
      </c>
      <c r="T23" s="391">
        <v>8</v>
      </c>
      <c r="U23" s="391">
        <v>38</v>
      </c>
      <c r="V23" s="391">
        <v>10</v>
      </c>
      <c r="W23" s="391">
        <v>210</v>
      </c>
      <c r="X23" s="92">
        <v>66</v>
      </c>
    </row>
    <row r="24" spans="1:24" ht="14.25" customHeight="1" x14ac:dyDescent="0.2">
      <c r="A24" s="89">
        <v>16</v>
      </c>
      <c r="B24" s="62" t="s">
        <v>35</v>
      </c>
      <c r="C24" s="389">
        <f t="shared" si="1"/>
        <v>721</v>
      </c>
      <c r="D24" s="389">
        <f t="shared" si="1"/>
        <v>222</v>
      </c>
      <c r="E24" s="390">
        <v>9</v>
      </c>
      <c r="F24" s="390">
        <v>3</v>
      </c>
      <c r="G24" s="390">
        <v>8</v>
      </c>
      <c r="H24" s="390">
        <v>3</v>
      </c>
      <c r="I24" s="390">
        <v>12</v>
      </c>
      <c r="J24" s="390">
        <v>6</v>
      </c>
      <c r="K24" s="390">
        <v>32</v>
      </c>
      <c r="L24" s="390">
        <v>3</v>
      </c>
      <c r="M24" s="390">
        <v>35</v>
      </c>
      <c r="N24" s="390">
        <v>4</v>
      </c>
      <c r="O24" s="390">
        <v>46</v>
      </c>
      <c r="P24" s="390">
        <v>10</v>
      </c>
      <c r="Q24" s="390">
        <v>63</v>
      </c>
      <c r="R24" s="390">
        <v>22</v>
      </c>
      <c r="S24" s="390">
        <v>79</v>
      </c>
      <c r="T24" s="390">
        <v>16</v>
      </c>
      <c r="U24" s="390">
        <v>40</v>
      </c>
      <c r="V24" s="390">
        <v>9</v>
      </c>
      <c r="W24" s="390">
        <v>397</v>
      </c>
      <c r="X24" s="95">
        <v>146</v>
      </c>
    </row>
    <row r="25" spans="1:24" ht="15" customHeight="1" x14ac:dyDescent="0.2">
      <c r="A25" s="88">
        <v>17</v>
      </c>
      <c r="B25" s="60" t="s">
        <v>31</v>
      </c>
      <c r="C25" s="415">
        <f t="shared" si="1"/>
        <v>310</v>
      </c>
      <c r="D25" s="415">
        <f t="shared" si="1"/>
        <v>62</v>
      </c>
      <c r="E25" s="391">
        <v>7</v>
      </c>
      <c r="F25" s="391">
        <v>1</v>
      </c>
      <c r="G25" s="391">
        <v>16</v>
      </c>
      <c r="H25" s="391">
        <v>2</v>
      </c>
      <c r="I25" s="391">
        <v>17</v>
      </c>
      <c r="J25" s="391">
        <v>2</v>
      </c>
      <c r="K25" s="391">
        <v>18</v>
      </c>
      <c r="L25" s="391">
        <v>2</v>
      </c>
      <c r="M25" s="391">
        <v>29</v>
      </c>
      <c r="N25" s="391">
        <v>4</v>
      </c>
      <c r="O25" s="391">
        <v>35</v>
      </c>
      <c r="P25" s="391">
        <v>6</v>
      </c>
      <c r="Q25" s="391">
        <v>40</v>
      </c>
      <c r="R25" s="391">
        <v>6</v>
      </c>
      <c r="S25" s="391">
        <v>37</v>
      </c>
      <c r="T25" s="391">
        <v>8</v>
      </c>
      <c r="U25" s="391">
        <v>26</v>
      </c>
      <c r="V25" s="391">
        <v>5</v>
      </c>
      <c r="W25" s="391">
        <v>85</v>
      </c>
      <c r="X25" s="92">
        <v>26</v>
      </c>
    </row>
    <row r="26" spans="1:24" ht="16.5" customHeight="1" x14ac:dyDescent="0.2">
      <c r="A26" s="89">
        <v>18</v>
      </c>
      <c r="B26" s="62" t="s">
        <v>48</v>
      </c>
      <c r="C26" s="389">
        <f t="shared" si="1"/>
        <v>180</v>
      </c>
      <c r="D26" s="389">
        <f t="shared" si="1"/>
        <v>55</v>
      </c>
      <c r="E26" s="390"/>
      <c r="F26" s="390"/>
      <c r="G26" s="390">
        <v>2</v>
      </c>
      <c r="H26" s="390"/>
      <c r="I26" s="390">
        <v>7</v>
      </c>
      <c r="J26" s="390">
        <v>4</v>
      </c>
      <c r="K26" s="390">
        <v>4</v>
      </c>
      <c r="L26" s="390">
        <v>3</v>
      </c>
      <c r="M26" s="390">
        <v>12</v>
      </c>
      <c r="N26" s="390">
        <v>3</v>
      </c>
      <c r="O26" s="390">
        <v>12</v>
      </c>
      <c r="P26" s="390">
        <v>4</v>
      </c>
      <c r="Q26" s="390">
        <v>13</v>
      </c>
      <c r="R26" s="390">
        <v>3</v>
      </c>
      <c r="S26" s="390">
        <v>24</v>
      </c>
      <c r="T26" s="390">
        <v>8</v>
      </c>
      <c r="U26" s="390">
        <v>8</v>
      </c>
      <c r="V26" s="390">
        <v>1</v>
      </c>
      <c r="W26" s="390">
        <v>98</v>
      </c>
      <c r="X26" s="95">
        <v>29</v>
      </c>
    </row>
    <row r="27" spans="1:24" ht="16.5" customHeight="1" x14ac:dyDescent="0.2">
      <c r="A27" s="88">
        <v>19</v>
      </c>
      <c r="B27" s="60" t="s">
        <v>49</v>
      </c>
      <c r="C27" s="415">
        <f t="shared" si="1"/>
        <v>152</v>
      </c>
      <c r="D27" s="415">
        <f t="shared" si="1"/>
        <v>51</v>
      </c>
      <c r="E27" s="391">
        <v>16</v>
      </c>
      <c r="F27" s="391">
        <v>7</v>
      </c>
      <c r="G27" s="391">
        <v>9</v>
      </c>
      <c r="H27" s="391">
        <v>1</v>
      </c>
      <c r="I27" s="391">
        <v>15</v>
      </c>
      <c r="J27" s="391">
        <v>5</v>
      </c>
      <c r="K27" s="391">
        <v>12</v>
      </c>
      <c r="L27" s="391">
        <v>2</v>
      </c>
      <c r="M27" s="391">
        <v>13</v>
      </c>
      <c r="N27" s="391">
        <v>4</v>
      </c>
      <c r="O27" s="391">
        <v>16</v>
      </c>
      <c r="P27" s="391">
        <v>7</v>
      </c>
      <c r="Q27" s="391">
        <v>18</v>
      </c>
      <c r="R27" s="391">
        <v>4</v>
      </c>
      <c r="S27" s="391">
        <v>16</v>
      </c>
      <c r="T27" s="391">
        <v>7</v>
      </c>
      <c r="U27" s="391">
        <v>11</v>
      </c>
      <c r="V27" s="391">
        <v>3</v>
      </c>
      <c r="W27" s="391">
        <v>26</v>
      </c>
      <c r="X27" s="92">
        <v>11</v>
      </c>
    </row>
    <row r="28" spans="1:24" ht="14.25" customHeight="1" x14ac:dyDescent="0.2">
      <c r="A28" s="89">
        <v>20</v>
      </c>
      <c r="B28" s="62" t="s">
        <v>36</v>
      </c>
      <c r="C28" s="389">
        <f t="shared" si="1"/>
        <v>874</v>
      </c>
      <c r="D28" s="389">
        <f t="shared" si="1"/>
        <v>292</v>
      </c>
      <c r="E28" s="390">
        <v>111</v>
      </c>
      <c r="F28" s="390">
        <v>31</v>
      </c>
      <c r="G28" s="390">
        <v>74</v>
      </c>
      <c r="H28" s="390">
        <v>24</v>
      </c>
      <c r="I28" s="390">
        <v>75</v>
      </c>
      <c r="J28" s="390">
        <v>17</v>
      </c>
      <c r="K28" s="390">
        <v>77</v>
      </c>
      <c r="L28" s="390">
        <v>31</v>
      </c>
      <c r="M28" s="390">
        <v>73</v>
      </c>
      <c r="N28" s="390">
        <v>26</v>
      </c>
      <c r="O28" s="390">
        <v>99</v>
      </c>
      <c r="P28" s="390">
        <v>25</v>
      </c>
      <c r="Q28" s="390">
        <v>73</v>
      </c>
      <c r="R28" s="390">
        <v>37</v>
      </c>
      <c r="S28" s="390">
        <v>80</v>
      </c>
      <c r="T28" s="390">
        <v>30</v>
      </c>
      <c r="U28" s="390">
        <v>51</v>
      </c>
      <c r="V28" s="390">
        <v>17</v>
      </c>
      <c r="W28" s="390">
        <v>161</v>
      </c>
      <c r="X28" s="95">
        <v>54</v>
      </c>
    </row>
    <row r="29" spans="1:24" ht="14.25" customHeight="1" x14ac:dyDescent="0.2">
      <c r="A29" s="88">
        <v>21</v>
      </c>
      <c r="B29" s="60" t="s">
        <v>29</v>
      </c>
      <c r="C29" s="415">
        <f t="shared" si="1"/>
        <v>89</v>
      </c>
      <c r="D29" s="415">
        <f t="shared" si="1"/>
        <v>19</v>
      </c>
      <c r="E29" s="391">
        <v>2</v>
      </c>
      <c r="F29" s="391"/>
      <c r="G29" s="391"/>
      <c r="H29" s="391"/>
      <c r="I29" s="391">
        <v>2</v>
      </c>
      <c r="J29" s="391">
        <v>1</v>
      </c>
      <c r="K29" s="391">
        <v>2</v>
      </c>
      <c r="L29" s="391">
        <v>1</v>
      </c>
      <c r="M29" s="391">
        <v>6</v>
      </c>
      <c r="N29" s="391"/>
      <c r="O29" s="391">
        <v>1</v>
      </c>
      <c r="P29" s="391"/>
      <c r="Q29" s="391">
        <v>3</v>
      </c>
      <c r="R29" s="391"/>
      <c r="S29" s="391">
        <v>4</v>
      </c>
      <c r="T29" s="391"/>
      <c r="U29" s="391">
        <v>12</v>
      </c>
      <c r="V29" s="391">
        <v>4</v>
      </c>
      <c r="W29" s="391">
        <v>57</v>
      </c>
      <c r="X29" s="92">
        <v>13</v>
      </c>
    </row>
    <row r="30" spans="1:24" ht="14.25" customHeight="1" x14ac:dyDescent="0.2">
      <c r="A30" s="114">
        <v>22</v>
      </c>
      <c r="B30" s="115" t="s">
        <v>50</v>
      </c>
      <c r="C30" s="422">
        <f t="shared" si="1"/>
        <v>28</v>
      </c>
      <c r="D30" s="422">
        <f t="shared" si="1"/>
        <v>13</v>
      </c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>
        <v>3</v>
      </c>
      <c r="T30" s="107">
        <v>1</v>
      </c>
      <c r="U30" s="107">
        <v>2</v>
      </c>
      <c r="V30" s="107">
        <v>2</v>
      </c>
      <c r="W30" s="107">
        <v>23</v>
      </c>
      <c r="X30" s="116">
        <v>10</v>
      </c>
    </row>
    <row r="31" spans="1:24" x14ac:dyDescent="0.2">
      <c r="A31" s="557" t="s">
        <v>10</v>
      </c>
      <c r="B31" s="141" t="s">
        <v>68</v>
      </c>
      <c r="C31" s="142">
        <f>+C28</f>
        <v>874</v>
      </c>
      <c r="D31" s="142">
        <f t="shared" ref="D31:X31" si="2">+D28</f>
        <v>292</v>
      </c>
      <c r="E31" s="142">
        <f t="shared" si="2"/>
        <v>111</v>
      </c>
      <c r="F31" s="142">
        <f t="shared" si="2"/>
        <v>31</v>
      </c>
      <c r="G31" s="142">
        <f t="shared" si="2"/>
        <v>74</v>
      </c>
      <c r="H31" s="142">
        <f t="shared" si="2"/>
        <v>24</v>
      </c>
      <c r="I31" s="142">
        <f t="shared" si="2"/>
        <v>75</v>
      </c>
      <c r="J31" s="142">
        <f t="shared" si="2"/>
        <v>17</v>
      </c>
      <c r="K31" s="142">
        <f t="shared" si="2"/>
        <v>77</v>
      </c>
      <c r="L31" s="142">
        <f t="shared" si="2"/>
        <v>31</v>
      </c>
      <c r="M31" s="142">
        <f t="shared" si="2"/>
        <v>73</v>
      </c>
      <c r="N31" s="142">
        <f t="shared" si="2"/>
        <v>26</v>
      </c>
      <c r="O31" s="142">
        <f t="shared" si="2"/>
        <v>99</v>
      </c>
      <c r="P31" s="142">
        <f t="shared" si="2"/>
        <v>25</v>
      </c>
      <c r="Q31" s="142">
        <f t="shared" si="2"/>
        <v>73</v>
      </c>
      <c r="R31" s="142">
        <f t="shared" si="2"/>
        <v>37</v>
      </c>
      <c r="S31" s="142">
        <f t="shared" si="2"/>
        <v>80</v>
      </c>
      <c r="T31" s="142">
        <f t="shared" si="2"/>
        <v>30</v>
      </c>
      <c r="U31" s="142">
        <f t="shared" si="2"/>
        <v>51</v>
      </c>
      <c r="V31" s="142">
        <f t="shared" si="2"/>
        <v>17</v>
      </c>
      <c r="W31" s="142">
        <f t="shared" si="2"/>
        <v>161</v>
      </c>
      <c r="X31" s="142">
        <f t="shared" si="2"/>
        <v>54</v>
      </c>
    </row>
    <row r="32" spans="1:24" x14ac:dyDescent="0.2">
      <c r="A32" s="543"/>
      <c r="B32" s="58" t="s">
        <v>69</v>
      </c>
      <c r="C32" s="59">
        <f>+C8-C31</f>
        <v>5305</v>
      </c>
      <c r="D32" s="59">
        <f t="shared" ref="D32:X32" si="3">+D8-D31</f>
        <v>1448</v>
      </c>
      <c r="E32" s="59">
        <f t="shared" si="3"/>
        <v>142</v>
      </c>
      <c r="F32" s="59">
        <f t="shared" si="3"/>
        <v>43</v>
      </c>
      <c r="G32" s="59">
        <f t="shared" si="3"/>
        <v>114</v>
      </c>
      <c r="H32" s="59">
        <f t="shared" si="3"/>
        <v>24</v>
      </c>
      <c r="I32" s="59">
        <f t="shared" si="3"/>
        <v>182</v>
      </c>
      <c r="J32" s="59">
        <f t="shared" si="3"/>
        <v>45</v>
      </c>
      <c r="K32" s="59">
        <f t="shared" si="3"/>
        <v>220</v>
      </c>
      <c r="L32" s="59">
        <f t="shared" si="3"/>
        <v>37</v>
      </c>
      <c r="M32" s="59">
        <f t="shared" si="3"/>
        <v>350</v>
      </c>
      <c r="N32" s="59">
        <f t="shared" si="3"/>
        <v>73</v>
      </c>
      <c r="O32" s="59">
        <f t="shared" si="3"/>
        <v>408</v>
      </c>
      <c r="P32" s="59">
        <f t="shared" si="3"/>
        <v>76</v>
      </c>
      <c r="Q32" s="59">
        <f t="shared" si="3"/>
        <v>500</v>
      </c>
      <c r="R32" s="59">
        <f t="shared" si="3"/>
        <v>97</v>
      </c>
      <c r="S32" s="59">
        <f t="shared" si="3"/>
        <v>532</v>
      </c>
      <c r="T32" s="59">
        <f t="shared" si="3"/>
        <v>126</v>
      </c>
      <c r="U32" s="59">
        <f t="shared" si="3"/>
        <v>387</v>
      </c>
      <c r="V32" s="59">
        <f t="shared" si="3"/>
        <v>92</v>
      </c>
      <c r="W32" s="59">
        <f t="shared" si="3"/>
        <v>2470</v>
      </c>
      <c r="X32" s="59">
        <f t="shared" si="3"/>
        <v>835</v>
      </c>
    </row>
  </sheetData>
  <mergeCells count="17">
    <mergeCell ref="A31:A32"/>
    <mergeCell ref="A3:X3"/>
    <mergeCell ref="A8:B8"/>
    <mergeCell ref="Q6:R6"/>
    <mergeCell ref="S6:T6"/>
    <mergeCell ref="U6:V6"/>
    <mergeCell ref="W6:X6"/>
    <mergeCell ref="A5:A7"/>
    <mergeCell ref="B5:B7"/>
    <mergeCell ref="C5:D6"/>
    <mergeCell ref="E5:X5"/>
    <mergeCell ref="E6:F6"/>
    <mergeCell ref="G6:H6"/>
    <mergeCell ref="I6:J6"/>
    <mergeCell ref="K6:L6"/>
    <mergeCell ref="M6:N6"/>
    <mergeCell ref="O6:P6"/>
  </mergeCells>
  <printOptions horizontalCentered="1" verticalCentered="1"/>
  <pageMargins left="0" right="0" top="0.75" bottom="0" header="0.3" footer="0"/>
  <pageSetup scale="9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O33"/>
  <sheetViews>
    <sheetView zoomScaleNormal="100" zoomScaleSheetLayoutView="100" workbookViewId="0">
      <selection activeCell="Q16" sqref="Q16"/>
    </sheetView>
  </sheetViews>
  <sheetFormatPr defaultRowHeight="14.25" x14ac:dyDescent="0.2"/>
  <cols>
    <col min="1" max="1" width="5" style="1" customWidth="1"/>
    <col min="2" max="2" width="18.375" style="1" customWidth="1"/>
    <col min="3" max="3" width="6.75" style="1" customWidth="1"/>
    <col min="4" max="4" width="7" style="1" customWidth="1"/>
    <col min="5" max="5" width="6" style="1" customWidth="1"/>
    <col min="6" max="6" width="8.875" style="1" customWidth="1"/>
    <col min="7" max="7" width="8.5" style="1" customWidth="1"/>
    <col min="8" max="8" width="7.75" style="1" customWidth="1"/>
    <col min="9" max="9" width="7.375" style="1" customWidth="1"/>
    <col min="10" max="10" width="7.5" style="1" customWidth="1"/>
    <col min="11" max="11" width="8.25" style="1" customWidth="1"/>
    <col min="12" max="12" width="7.75" style="1" customWidth="1"/>
    <col min="13" max="13" width="7.5" style="1" customWidth="1"/>
    <col min="14" max="14" width="7.25" style="1" customWidth="1"/>
    <col min="15" max="16384" width="9" style="1"/>
  </cols>
  <sheetData>
    <row r="1" spans="1:15" x14ac:dyDescent="0.2">
      <c r="A1" s="469">
        <f>+'2.12'!A1</f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</row>
    <row r="3" spans="1:15" ht="15" x14ac:dyDescent="0.2">
      <c r="A3" s="476" t="s">
        <v>431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</row>
    <row r="4" spans="1:15" x14ac:dyDescent="0.2">
      <c r="A4" s="457"/>
      <c r="B4" s="457"/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457"/>
    </row>
    <row r="5" spans="1:15" ht="21.75" customHeight="1" x14ac:dyDescent="0.2">
      <c r="A5" s="562" t="s">
        <v>8</v>
      </c>
      <c r="B5" s="554" t="s">
        <v>9</v>
      </c>
      <c r="C5" s="562" t="s">
        <v>213</v>
      </c>
      <c r="D5" s="554" t="s">
        <v>10</v>
      </c>
      <c r="E5" s="561"/>
      <c r="F5" s="554" t="s">
        <v>123</v>
      </c>
      <c r="G5" s="562" t="s">
        <v>238</v>
      </c>
      <c r="H5" s="554"/>
      <c r="I5" s="554" t="s">
        <v>10</v>
      </c>
      <c r="J5" s="561"/>
      <c r="K5" s="554" t="s">
        <v>227</v>
      </c>
      <c r="L5" s="554"/>
      <c r="M5" s="554" t="s">
        <v>10</v>
      </c>
      <c r="N5" s="561"/>
    </row>
    <row r="6" spans="1:15" ht="39" customHeight="1" x14ac:dyDescent="0.2">
      <c r="A6" s="563"/>
      <c r="B6" s="555"/>
      <c r="C6" s="563"/>
      <c r="D6" s="564" t="s">
        <v>121</v>
      </c>
      <c r="E6" s="566" t="s">
        <v>122</v>
      </c>
      <c r="F6" s="555"/>
      <c r="G6" s="563"/>
      <c r="H6" s="555"/>
      <c r="I6" s="562" t="s">
        <v>24</v>
      </c>
      <c r="J6" s="561"/>
      <c r="K6" s="555"/>
      <c r="L6" s="555"/>
      <c r="M6" s="562" t="s">
        <v>24</v>
      </c>
      <c r="N6" s="561"/>
    </row>
    <row r="7" spans="1:15" ht="25.5" customHeight="1" x14ac:dyDescent="0.2">
      <c r="A7" s="563"/>
      <c r="B7" s="555"/>
      <c r="C7" s="563"/>
      <c r="D7" s="565"/>
      <c r="E7" s="567"/>
      <c r="F7" s="555"/>
      <c r="G7" s="78" t="s">
        <v>22</v>
      </c>
      <c r="H7" s="76" t="s">
        <v>119</v>
      </c>
      <c r="I7" s="13" t="s">
        <v>22</v>
      </c>
      <c r="J7" s="36" t="s">
        <v>119</v>
      </c>
      <c r="K7" s="76" t="s">
        <v>22</v>
      </c>
      <c r="L7" s="76" t="s">
        <v>119</v>
      </c>
      <c r="M7" s="13" t="s">
        <v>22</v>
      </c>
      <c r="N7" s="36" t="s">
        <v>119</v>
      </c>
    </row>
    <row r="8" spans="1:15" ht="18" customHeight="1" thickBot="1" x14ac:dyDescent="0.25">
      <c r="A8" s="568" t="s">
        <v>16</v>
      </c>
      <c r="B8" s="460"/>
      <c r="C8" s="301">
        <f>SUM(C9:C31)</f>
        <v>532</v>
      </c>
      <c r="D8" s="300">
        <f t="shared" ref="D8:N8" si="0">SUM(D9:D31)</f>
        <v>471</v>
      </c>
      <c r="E8" s="302">
        <f t="shared" si="0"/>
        <v>61</v>
      </c>
      <c r="F8" s="300">
        <f t="shared" si="0"/>
        <v>47434</v>
      </c>
      <c r="G8" s="301">
        <f t="shared" si="0"/>
        <v>38698</v>
      </c>
      <c r="H8" s="300">
        <f t="shared" si="0"/>
        <v>20028</v>
      </c>
      <c r="I8" s="300">
        <f t="shared" si="0"/>
        <v>29029</v>
      </c>
      <c r="J8" s="302">
        <f t="shared" si="0"/>
        <v>15234</v>
      </c>
      <c r="K8" s="300">
        <f t="shared" si="0"/>
        <v>35757</v>
      </c>
      <c r="L8" s="300">
        <f t="shared" si="0"/>
        <v>18608</v>
      </c>
      <c r="M8" s="300">
        <f t="shared" si="0"/>
        <v>27136</v>
      </c>
      <c r="N8" s="302">
        <f t="shared" si="0"/>
        <v>14310</v>
      </c>
      <c r="O8" s="127"/>
    </row>
    <row r="9" spans="1:15" ht="15.95" customHeight="1" x14ac:dyDescent="0.2">
      <c r="A9" s="88">
        <v>1</v>
      </c>
      <c r="B9" s="60" t="s">
        <v>38</v>
      </c>
      <c r="C9" s="256">
        <f>D9+E9</f>
        <v>31</v>
      </c>
      <c r="D9" s="391">
        <v>31</v>
      </c>
      <c r="E9" s="92"/>
      <c r="F9" s="391">
        <v>2500</v>
      </c>
      <c r="G9" s="91">
        <v>2543</v>
      </c>
      <c r="H9" s="391">
        <v>1318</v>
      </c>
      <c r="I9" s="391">
        <v>2223</v>
      </c>
      <c r="J9" s="92">
        <v>1150</v>
      </c>
      <c r="K9" s="391">
        <v>2415</v>
      </c>
      <c r="L9" s="391">
        <v>1259</v>
      </c>
      <c r="M9" s="391">
        <v>2117</v>
      </c>
      <c r="N9" s="92">
        <v>1102</v>
      </c>
    </row>
    <row r="10" spans="1:15" ht="15.95" customHeight="1" x14ac:dyDescent="0.2">
      <c r="A10" s="89">
        <v>2</v>
      </c>
      <c r="B10" s="62" t="s">
        <v>39</v>
      </c>
      <c r="C10" s="253">
        <f t="shared" ref="C10:C31" si="1">D10+E10</f>
        <v>50</v>
      </c>
      <c r="D10" s="390">
        <v>38</v>
      </c>
      <c r="E10" s="95">
        <v>12</v>
      </c>
      <c r="F10" s="390">
        <v>4310</v>
      </c>
      <c r="G10" s="94">
        <v>5004</v>
      </c>
      <c r="H10" s="390">
        <v>2562</v>
      </c>
      <c r="I10" s="390">
        <v>3816</v>
      </c>
      <c r="J10" s="95">
        <v>1982</v>
      </c>
      <c r="K10" s="390">
        <v>4324</v>
      </c>
      <c r="L10" s="390">
        <v>2215</v>
      </c>
      <c r="M10" s="390">
        <v>3322</v>
      </c>
      <c r="N10" s="95">
        <v>1729</v>
      </c>
    </row>
    <row r="11" spans="1:15" ht="15.95" customHeight="1" x14ac:dyDescent="0.2">
      <c r="A11" s="88">
        <v>3</v>
      </c>
      <c r="B11" s="60" t="s">
        <v>40</v>
      </c>
      <c r="C11" s="256">
        <f t="shared" si="1"/>
        <v>27</v>
      </c>
      <c r="D11" s="391">
        <v>25</v>
      </c>
      <c r="E11" s="92">
        <v>2</v>
      </c>
      <c r="F11" s="391">
        <v>2385</v>
      </c>
      <c r="G11" s="91">
        <v>1835</v>
      </c>
      <c r="H11" s="391">
        <v>1012</v>
      </c>
      <c r="I11" s="391">
        <v>1535</v>
      </c>
      <c r="J11" s="92">
        <v>851</v>
      </c>
      <c r="K11" s="391">
        <v>1770</v>
      </c>
      <c r="L11" s="391">
        <v>974</v>
      </c>
      <c r="M11" s="391">
        <v>1487</v>
      </c>
      <c r="N11" s="92">
        <v>825</v>
      </c>
    </row>
    <row r="12" spans="1:15" ht="15.95" customHeight="1" x14ac:dyDescent="0.2">
      <c r="A12" s="89">
        <v>4</v>
      </c>
      <c r="B12" s="62" t="s">
        <v>28</v>
      </c>
      <c r="C12" s="253">
        <f t="shared" si="1"/>
        <v>27</v>
      </c>
      <c r="D12" s="390">
        <v>23</v>
      </c>
      <c r="E12" s="95">
        <v>4</v>
      </c>
      <c r="F12" s="390">
        <v>1807</v>
      </c>
      <c r="G12" s="94">
        <v>1992</v>
      </c>
      <c r="H12" s="390">
        <v>989</v>
      </c>
      <c r="I12" s="390">
        <v>1455</v>
      </c>
      <c r="J12" s="95">
        <v>731</v>
      </c>
      <c r="K12" s="390">
        <v>1850</v>
      </c>
      <c r="L12" s="390">
        <v>933</v>
      </c>
      <c r="M12" s="390">
        <v>1366</v>
      </c>
      <c r="N12" s="95">
        <v>695</v>
      </c>
    </row>
    <row r="13" spans="1:15" ht="15.95" customHeight="1" x14ac:dyDescent="0.2">
      <c r="A13" s="88">
        <v>5</v>
      </c>
      <c r="B13" s="60" t="s">
        <v>41</v>
      </c>
      <c r="C13" s="256">
        <f t="shared" si="1"/>
        <v>29</v>
      </c>
      <c r="D13" s="391">
        <v>24</v>
      </c>
      <c r="E13" s="92">
        <v>5</v>
      </c>
      <c r="F13" s="391">
        <v>2602</v>
      </c>
      <c r="G13" s="91">
        <v>1334</v>
      </c>
      <c r="H13" s="391">
        <v>713</v>
      </c>
      <c r="I13" s="391">
        <v>1193</v>
      </c>
      <c r="J13" s="92">
        <v>633</v>
      </c>
      <c r="K13" s="391">
        <v>1334</v>
      </c>
      <c r="L13" s="391">
        <v>713</v>
      </c>
      <c r="M13" s="391">
        <v>1193</v>
      </c>
      <c r="N13" s="92">
        <v>633</v>
      </c>
    </row>
    <row r="14" spans="1:15" ht="15.95" customHeight="1" x14ac:dyDescent="0.2">
      <c r="A14" s="89">
        <v>6</v>
      </c>
      <c r="B14" s="62" t="s">
        <v>42</v>
      </c>
      <c r="C14" s="253">
        <f t="shared" si="1"/>
        <v>17</v>
      </c>
      <c r="D14" s="390">
        <v>15</v>
      </c>
      <c r="E14" s="95">
        <v>2</v>
      </c>
      <c r="F14" s="390">
        <v>1114</v>
      </c>
      <c r="G14" s="94">
        <v>813</v>
      </c>
      <c r="H14" s="390">
        <v>446</v>
      </c>
      <c r="I14" s="390">
        <v>575</v>
      </c>
      <c r="J14" s="95">
        <v>308</v>
      </c>
      <c r="K14" s="390">
        <v>807</v>
      </c>
      <c r="L14" s="390">
        <v>443</v>
      </c>
      <c r="M14" s="390">
        <v>571</v>
      </c>
      <c r="N14" s="95">
        <v>306</v>
      </c>
    </row>
    <row r="15" spans="1:15" ht="15.95" customHeight="1" x14ac:dyDescent="0.2">
      <c r="A15" s="88">
        <v>7</v>
      </c>
      <c r="B15" s="60" t="s">
        <v>43</v>
      </c>
      <c r="C15" s="256">
        <f t="shared" si="1"/>
        <v>24</v>
      </c>
      <c r="D15" s="391">
        <v>22</v>
      </c>
      <c r="E15" s="92">
        <v>2</v>
      </c>
      <c r="F15" s="391">
        <v>2116</v>
      </c>
      <c r="G15" s="91">
        <v>1023</v>
      </c>
      <c r="H15" s="391">
        <v>521</v>
      </c>
      <c r="I15" s="391">
        <v>577</v>
      </c>
      <c r="J15" s="92">
        <v>313</v>
      </c>
      <c r="K15" s="391">
        <v>957</v>
      </c>
      <c r="L15" s="391">
        <v>492</v>
      </c>
      <c r="M15" s="391">
        <v>551</v>
      </c>
      <c r="N15" s="92">
        <v>298</v>
      </c>
    </row>
    <row r="16" spans="1:15" ht="15.95" customHeight="1" x14ac:dyDescent="0.2">
      <c r="A16" s="89">
        <v>8</v>
      </c>
      <c r="B16" s="62" t="s">
        <v>44</v>
      </c>
      <c r="C16" s="253">
        <f t="shared" si="1"/>
        <v>17</v>
      </c>
      <c r="D16" s="390">
        <v>17</v>
      </c>
      <c r="E16" s="95"/>
      <c r="F16" s="390">
        <v>1420</v>
      </c>
      <c r="G16" s="94">
        <v>981</v>
      </c>
      <c r="H16" s="390">
        <v>517</v>
      </c>
      <c r="I16" s="390">
        <v>785</v>
      </c>
      <c r="J16" s="95">
        <v>417</v>
      </c>
      <c r="K16" s="390">
        <v>965</v>
      </c>
      <c r="L16" s="390">
        <v>507</v>
      </c>
      <c r="M16" s="390">
        <v>775</v>
      </c>
      <c r="N16" s="95">
        <v>411</v>
      </c>
    </row>
    <row r="17" spans="1:14" ht="15.95" customHeight="1" x14ac:dyDescent="0.2">
      <c r="A17" s="88">
        <v>9</v>
      </c>
      <c r="B17" s="60" t="s">
        <v>33</v>
      </c>
      <c r="C17" s="256">
        <f t="shared" si="1"/>
        <v>26</v>
      </c>
      <c r="D17" s="391">
        <v>25</v>
      </c>
      <c r="E17" s="92">
        <v>1</v>
      </c>
      <c r="F17" s="391">
        <v>2047</v>
      </c>
      <c r="G17" s="91">
        <v>1642</v>
      </c>
      <c r="H17" s="391">
        <v>786</v>
      </c>
      <c r="I17" s="391">
        <v>1331</v>
      </c>
      <c r="J17" s="92">
        <v>628</v>
      </c>
      <c r="K17" s="391">
        <v>1518</v>
      </c>
      <c r="L17" s="391">
        <v>738</v>
      </c>
      <c r="M17" s="391">
        <v>1254</v>
      </c>
      <c r="N17" s="92">
        <v>601</v>
      </c>
    </row>
    <row r="18" spans="1:14" ht="15.95" customHeight="1" x14ac:dyDescent="0.2">
      <c r="A18" s="89">
        <v>10</v>
      </c>
      <c r="B18" s="62" t="s">
        <v>45</v>
      </c>
      <c r="C18" s="253">
        <f t="shared" si="1"/>
        <v>36</v>
      </c>
      <c r="D18" s="390">
        <v>32</v>
      </c>
      <c r="E18" s="95">
        <v>4</v>
      </c>
      <c r="F18" s="390">
        <v>3100</v>
      </c>
      <c r="G18" s="94">
        <v>2201</v>
      </c>
      <c r="H18" s="390">
        <v>1206</v>
      </c>
      <c r="I18" s="390">
        <v>1862</v>
      </c>
      <c r="J18" s="95">
        <v>1038</v>
      </c>
      <c r="K18" s="390">
        <v>2013</v>
      </c>
      <c r="L18" s="390">
        <v>1107</v>
      </c>
      <c r="M18" s="390">
        <v>1720</v>
      </c>
      <c r="N18" s="95">
        <v>966</v>
      </c>
    </row>
    <row r="19" spans="1:14" ht="15.95" customHeight="1" x14ac:dyDescent="0.2">
      <c r="A19" s="88">
        <v>11</v>
      </c>
      <c r="B19" s="60" t="s">
        <v>34</v>
      </c>
      <c r="C19" s="256">
        <f t="shared" si="1"/>
        <v>19</v>
      </c>
      <c r="D19" s="391">
        <v>19</v>
      </c>
      <c r="E19" s="92"/>
      <c r="F19" s="391">
        <v>2125</v>
      </c>
      <c r="G19" s="91">
        <v>1041</v>
      </c>
      <c r="H19" s="391">
        <v>574</v>
      </c>
      <c r="I19" s="391">
        <v>697</v>
      </c>
      <c r="J19" s="92">
        <v>377</v>
      </c>
      <c r="K19" s="391">
        <v>958</v>
      </c>
      <c r="L19" s="391">
        <v>529</v>
      </c>
      <c r="M19" s="391">
        <v>651</v>
      </c>
      <c r="N19" s="92">
        <v>357</v>
      </c>
    </row>
    <row r="20" spans="1:14" ht="15.95" customHeight="1" x14ac:dyDescent="0.2">
      <c r="A20" s="89">
        <v>12</v>
      </c>
      <c r="B20" s="62" t="s">
        <v>32</v>
      </c>
      <c r="C20" s="253">
        <f t="shared" si="1"/>
        <v>16</v>
      </c>
      <c r="D20" s="390">
        <v>13</v>
      </c>
      <c r="E20" s="95">
        <v>3</v>
      </c>
      <c r="F20" s="390">
        <v>943</v>
      </c>
      <c r="G20" s="94">
        <v>1059</v>
      </c>
      <c r="H20" s="390">
        <v>609</v>
      </c>
      <c r="I20" s="390">
        <v>864</v>
      </c>
      <c r="J20" s="95">
        <v>507</v>
      </c>
      <c r="K20" s="390">
        <v>1050</v>
      </c>
      <c r="L20" s="390">
        <v>607</v>
      </c>
      <c r="M20" s="390">
        <v>857</v>
      </c>
      <c r="N20" s="95">
        <v>505</v>
      </c>
    </row>
    <row r="21" spans="1:14" ht="15.95" customHeight="1" x14ac:dyDescent="0.2">
      <c r="A21" s="88">
        <v>13</v>
      </c>
      <c r="B21" s="60" t="s">
        <v>30</v>
      </c>
      <c r="C21" s="256">
        <f t="shared" si="1"/>
        <v>20</v>
      </c>
      <c r="D21" s="391">
        <v>18</v>
      </c>
      <c r="E21" s="92">
        <v>2</v>
      </c>
      <c r="F21" s="391">
        <v>1458</v>
      </c>
      <c r="G21" s="91">
        <v>1333</v>
      </c>
      <c r="H21" s="391">
        <v>683</v>
      </c>
      <c r="I21" s="391">
        <v>932</v>
      </c>
      <c r="J21" s="92">
        <v>491</v>
      </c>
      <c r="K21" s="391">
        <v>1270</v>
      </c>
      <c r="L21" s="391">
        <v>655</v>
      </c>
      <c r="M21" s="391">
        <v>892</v>
      </c>
      <c r="N21" s="92">
        <v>470</v>
      </c>
    </row>
    <row r="22" spans="1:14" ht="15.95" customHeight="1" x14ac:dyDescent="0.2">
      <c r="A22" s="89">
        <v>14</v>
      </c>
      <c r="B22" s="62" t="s">
        <v>46</v>
      </c>
      <c r="C22" s="253">
        <f t="shared" si="1"/>
        <v>34</v>
      </c>
      <c r="D22" s="390">
        <v>26</v>
      </c>
      <c r="E22" s="95">
        <v>8</v>
      </c>
      <c r="F22" s="390">
        <v>3397</v>
      </c>
      <c r="G22" s="94">
        <v>2408</v>
      </c>
      <c r="H22" s="390">
        <v>1220</v>
      </c>
      <c r="I22" s="390">
        <v>1596</v>
      </c>
      <c r="J22" s="95">
        <v>796</v>
      </c>
      <c r="K22" s="390">
        <v>2244</v>
      </c>
      <c r="L22" s="390">
        <v>1136</v>
      </c>
      <c r="M22" s="390">
        <v>1501</v>
      </c>
      <c r="N22" s="95">
        <v>753</v>
      </c>
    </row>
    <row r="23" spans="1:14" ht="15.95" customHeight="1" x14ac:dyDescent="0.2">
      <c r="A23" s="88">
        <v>15</v>
      </c>
      <c r="B23" s="60" t="s">
        <v>47</v>
      </c>
      <c r="C23" s="256">
        <f t="shared" si="1"/>
        <v>38</v>
      </c>
      <c r="D23" s="391">
        <v>38</v>
      </c>
      <c r="E23" s="92"/>
      <c r="F23" s="391">
        <v>3270</v>
      </c>
      <c r="G23" s="91">
        <v>3205</v>
      </c>
      <c r="H23" s="391">
        <v>1748</v>
      </c>
      <c r="I23" s="391">
        <v>2726</v>
      </c>
      <c r="J23" s="92">
        <v>1478</v>
      </c>
      <c r="K23" s="391">
        <v>2996</v>
      </c>
      <c r="L23" s="391">
        <v>1651</v>
      </c>
      <c r="M23" s="391">
        <v>2584</v>
      </c>
      <c r="N23" s="92">
        <v>1412</v>
      </c>
    </row>
    <row r="24" spans="1:14" ht="15.95" customHeight="1" x14ac:dyDescent="0.2">
      <c r="A24" s="89">
        <v>16</v>
      </c>
      <c r="B24" s="62" t="s">
        <v>35</v>
      </c>
      <c r="C24" s="253">
        <f t="shared" si="1"/>
        <v>22</v>
      </c>
      <c r="D24" s="390">
        <v>22</v>
      </c>
      <c r="E24" s="95"/>
      <c r="F24" s="390">
        <v>2580</v>
      </c>
      <c r="G24" s="94">
        <v>2047</v>
      </c>
      <c r="H24" s="390">
        <v>1039</v>
      </c>
      <c r="I24" s="390">
        <v>1743</v>
      </c>
      <c r="J24" s="95">
        <v>896</v>
      </c>
      <c r="K24" s="390">
        <v>1817</v>
      </c>
      <c r="L24" s="390">
        <v>918</v>
      </c>
      <c r="M24" s="390">
        <v>1578</v>
      </c>
      <c r="N24" s="95">
        <v>807</v>
      </c>
    </row>
    <row r="25" spans="1:14" ht="15.95" customHeight="1" x14ac:dyDescent="0.2">
      <c r="A25" s="88">
        <v>17</v>
      </c>
      <c r="B25" s="60" t="s">
        <v>31</v>
      </c>
      <c r="C25" s="256">
        <f t="shared" si="1"/>
        <v>43</v>
      </c>
      <c r="D25" s="391">
        <v>41</v>
      </c>
      <c r="E25" s="92">
        <v>2</v>
      </c>
      <c r="F25" s="391">
        <v>3746</v>
      </c>
      <c r="G25" s="91">
        <v>4048</v>
      </c>
      <c r="H25" s="391">
        <v>2134</v>
      </c>
      <c r="I25" s="391">
        <v>3295</v>
      </c>
      <c r="J25" s="92">
        <v>1733</v>
      </c>
      <c r="K25" s="391">
        <v>3720</v>
      </c>
      <c r="L25" s="391">
        <v>1972</v>
      </c>
      <c r="M25" s="391">
        <v>3068</v>
      </c>
      <c r="N25" s="92">
        <v>1618</v>
      </c>
    </row>
    <row r="26" spans="1:14" ht="15.95" customHeight="1" x14ac:dyDescent="0.2">
      <c r="A26" s="89">
        <v>18</v>
      </c>
      <c r="B26" s="62" t="s">
        <v>48</v>
      </c>
      <c r="C26" s="253">
        <f t="shared" si="1"/>
        <v>27</v>
      </c>
      <c r="D26" s="390">
        <v>19</v>
      </c>
      <c r="E26" s="95">
        <v>8</v>
      </c>
      <c r="F26" s="390">
        <v>2274</v>
      </c>
      <c r="G26" s="94">
        <v>1499</v>
      </c>
      <c r="H26" s="390">
        <v>770</v>
      </c>
      <c r="I26" s="390">
        <v>1033</v>
      </c>
      <c r="J26" s="95">
        <v>539</v>
      </c>
      <c r="K26" s="390">
        <v>1289</v>
      </c>
      <c r="L26" s="390">
        <v>660</v>
      </c>
      <c r="M26" s="390">
        <v>898</v>
      </c>
      <c r="N26" s="95">
        <v>472</v>
      </c>
    </row>
    <row r="27" spans="1:14" ht="15.95" customHeight="1" x14ac:dyDescent="0.2">
      <c r="A27" s="88">
        <v>19</v>
      </c>
      <c r="B27" s="60" t="s">
        <v>49</v>
      </c>
      <c r="C27" s="256">
        <f t="shared" si="1"/>
        <v>7</v>
      </c>
      <c r="D27" s="391">
        <v>6</v>
      </c>
      <c r="E27" s="92">
        <v>1</v>
      </c>
      <c r="F27" s="391">
        <v>871</v>
      </c>
      <c r="G27" s="91">
        <v>630</v>
      </c>
      <c r="H27" s="391">
        <v>298</v>
      </c>
      <c r="I27" s="391">
        <v>278</v>
      </c>
      <c r="J27" s="92">
        <v>130</v>
      </c>
      <c r="K27" s="391">
        <v>589</v>
      </c>
      <c r="L27" s="391">
        <v>277</v>
      </c>
      <c r="M27" s="391">
        <v>269</v>
      </c>
      <c r="N27" s="92">
        <v>124</v>
      </c>
    </row>
    <row r="28" spans="1:14" ht="15.95" customHeight="1" x14ac:dyDescent="0.2">
      <c r="A28" s="89">
        <v>20</v>
      </c>
      <c r="B28" s="62" t="s">
        <v>36</v>
      </c>
      <c r="C28" s="253">
        <f t="shared" si="1"/>
        <v>14</v>
      </c>
      <c r="D28" s="390">
        <v>14</v>
      </c>
      <c r="E28" s="95"/>
      <c r="F28" s="390">
        <v>2892</v>
      </c>
      <c r="G28" s="94">
        <v>1619</v>
      </c>
      <c r="H28" s="390">
        <v>675</v>
      </c>
      <c r="I28" s="390">
        <v>367</v>
      </c>
      <c r="J28" s="95">
        <v>164</v>
      </c>
      <c r="K28" s="390">
        <v>1498</v>
      </c>
      <c r="L28" s="390">
        <v>633</v>
      </c>
      <c r="M28" s="390">
        <v>351</v>
      </c>
      <c r="N28" s="95">
        <v>156</v>
      </c>
    </row>
    <row r="29" spans="1:14" ht="15.95" customHeight="1" x14ac:dyDescent="0.2">
      <c r="A29" s="88">
        <v>21</v>
      </c>
      <c r="B29" s="60" t="s">
        <v>29</v>
      </c>
      <c r="C29" s="256">
        <f t="shared" si="1"/>
        <v>3</v>
      </c>
      <c r="D29" s="391">
        <v>2</v>
      </c>
      <c r="E29" s="92">
        <v>1</v>
      </c>
      <c r="F29" s="391">
        <v>252</v>
      </c>
      <c r="G29" s="91">
        <v>257</v>
      </c>
      <c r="H29" s="391">
        <v>105</v>
      </c>
      <c r="I29" s="391">
        <v>80</v>
      </c>
      <c r="J29" s="92">
        <v>32</v>
      </c>
      <c r="K29" s="391">
        <v>202</v>
      </c>
      <c r="L29" s="391">
        <v>89</v>
      </c>
      <c r="M29" s="391">
        <v>66</v>
      </c>
      <c r="N29" s="92">
        <v>30</v>
      </c>
    </row>
    <row r="30" spans="1:14" ht="15.95" customHeight="1" x14ac:dyDescent="0.2">
      <c r="A30" s="89">
        <v>22</v>
      </c>
      <c r="B30" s="62" t="s">
        <v>50</v>
      </c>
      <c r="C30" s="253">
        <f t="shared" si="1"/>
        <v>3</v>
      </c>
      <c r="D30" s="390">
        <v>1</v>
      </c>
      <c r="E30" s="95">
        <v>2</v>
      </c>
      <c r="F30" s="390">
        <v>195</v>
      </c>
      <c r="G30" s="94">
        <v>152</v>
      </c>
      <c r="H30" s="390">
        <v>89</v>
      </c>
      <c r="I30" s="390">
        <v>66</v>
      </c>
      <c r="J30" s="95">
        <v>40</v>
      </c>
      <c r="K30" s="390">
        <v>142</v>
      </c>
      <c r="L30" s="390">
        <v>87</v>
      </c>
      <c r="M30" s="390">
        <v>65</v>
      </c>
      <c r="N30" s="95">
        <v>40</v>
      </c>
    </row>
    <row r="31" spans="1:14" ht="15.95" customHeight="1" x14ac:dyDescent="0.2">
      <c r="A31" s="90">
        <v>23</v>
      </c>
      <c r="B31" s="103" t="s">
        <v>144</v>
      </c>
      <c r="C31" s="423">
        <f t="shared" si="1"/>
        <v>2</v>
      </c>
      <c r="D31" s="99"/>
      <c r="E31" s="100">
        <v>2</v>
      </c>
      <c r="F31" s="99">
        <v>30</v>
      </c>
      <c r="G31" s="98">
        <v>32</v>
      </c>
      <c r="H31" s="99">
        <v>14</v>
      </c>
      <c r="I31" s="99"/>
      <c r="J31" s="100"/>
      <c r="K31" s="99">
        <v>29</v>
      </c>
      <c r="L31" s="99">
        <v>13</v>
      </c>
      <c r="M31" s="99"/>
      <c r="N31" s="100"/>
    </row>
    <row r="33" spans="2:2" x14ac:dyDescent="0.2">
      <c r="B33" s="1" t="s">
        <v>200</v>
      </c>
    </row>
  </sheetData>
  <mergeCells count="17">
    <mergeCell ref="A1:N1"/>
    <mergeCell ref="A3:N3"/>
    <mergeCell ref="A4:N4"/>
    <mergeCell ref="A5:A7"/>
    <mergeCell ref="B5:B7"/>
    <mergeCell ref="C5:C7"/>
    <mergeCell ref="D5:E5"/>
    <mergeCell ref="F5:F7"/>
    <mergeCell ref="G5:H6"/>
    <mergeCell ref="I5:J5"/>
    <mergeCell ref="K5:L6"/>
    <mergeCell ref="M5:N5"/>
    <mergeCell ref="D6:D7"/>
    <mergeCell ref="E6:E7"/>
    <mergeCell ref="I6:J6"/>
    <mergeCell ref="M6:N6"/>
    <mergeCell ref="A8:B8"/>
  </mergeCells>
  <printOptions horizontalCentered="1" verticalCentered="1"/>
  <pageMargins left="0" right="0" top="0.5" bottom="0" header="0.25" footer="0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BB31"/>
  <sheetViews>
    <sheetView zoomScaleSheetLayoutView="80" workbookViewId="0">
      <selection activeCell="J28" sqref="J28"/>
    </sheetView>
  </sheetViews>
  <sheetFormatPr defaultRowHeight="12.75" x14ac:dyDescent="0.2"/>
  <cols>
    <col min="1" max="1" width="4.75" style="12" customWidth="1"/>
    <col min="2" max="2" width="16.75" style="12" customWidth="1"/>
    <col min="3" max="3" width="9.25" style="12" customWidth="1"/>
    <col min="4" max="4" width="8.875" style="12" customWidth="1"/>
    <col min="5" max="5" width="6.75" style="12" customWidth="1"/>
    <col min="6" max="6" width="5.5" style="12" customWidth="1"/>
    <col min="7" max="7" width="6.625" style="12" customWidth="1"/>
    <col min="8" max="8" width="6.375" style="12" customWidth="1"/>
    <col min="9" max="9" width="5.375" style="12" customWidth="1"/>
    <col min="10" max="10" width="5.625" style="12" customWidth="1"/>
    <col min="11" max="12" width="7.625" style="12" customWidth="1"/>
    <col min="13" max="13" width="6.375" style="12" customWidth="1"/>
    <col min="14" max="14" width="6.5" style="12" customWidth="1"/>
    <col min="15" max="16" width="7.5" style="12" customWidth="1"/>
    <col min="17" max="18" width="6.5" style="12" customWidth="1"/>
    <col min="19" max="19" width="6.625" style="12" customWidth="1"/>
    <col min="20" max="20" width="6" style="12" customWidth="1"/>
    <col min="21" max="21" width="6.25" style="12" customWidth="1"/>
    <col min="22" max="22" width="6" style="12" customWidth="1"/>
    <col min="23" max="23" width="7.375" style="12" customWidth="1"/>
    <col min="24" max="24" width="6.75" style="12" customWidth="1"/>
    <col min="25" max="25" width="5.5" style="12" customWidth="1"/>
    <col min="26" max="26" width="15.625" style="12" customWidth="1"/>
    <col min="27" max="32" width="5.625" style="12" customWidth="1"/>
    <col min="33" max="38" width="4.75" style="12" customWidth="1"/>
    <col min="39" max="40" width="6.75" style="12" customWidth="1"/>
    <col min="41" max="46" width="4.75" style="12" customWidth="1"/>
    <col min="47" max="51" width="6.375" style="12" customWidth="1"/>
    <col min="52" max="52" width="4.875" style="12" customWidth="1"/>
    <col min="53" max="53" width="5" style="12" customWidth="1"/>
    <col min="54" max="54" width="4.875" style="12" customWidth="1"/>
    <col min="55" max="56" width="3.375" style="12" customWidth="1"/>
    <col min="57" max="57" width="5.625" style="12" customWidth="1"/>
    <col min="58" max="58" width="5.375" style="12" customWidth="1"/>
    <col min="59" max="16384" width="9" style="12"/>
  </cols>
  <sheetData>
    <row r="1" spans="1:54" ht="14.25" customHeight="1" x14ac:dyDescent="0.2">
      <c r="A1" s="469">
        <f>+'2.13'!A1:N1</f>
        <v>0</v>
      </c>
      <c r="B1" s="469"/>
      <c r="C1" s="469"/>
      <c r="D1" s="469"/>
      <c r="E1" s="469"/>
      <c r="F1" s="469"/>
      <c r="G1" s="469"/>
      <c r="H1" s="469"/>
      <c r="I1" s="469"/>
      <c r="J1" s="469"/>
      <c r="Y1" s="469">
        <f>+A1</f>
        <v>0</v>
      </c>
      <c r="Z1" s="469"/>
      <c r="AA1" s="469"/>
      <c r="AB1" s="469"/>
      <c r="AC1" s="469"/>
      <c r="AD1" s="469"/>
      <c r="AE1" s="469"/>
      <c r="AF1" s="469"/>
    </row>
    <row r="2" spans="1:54" ht="15" customHeight="1" x14ac:dyDescent="0.2">
      <c r="C2" s="573" t="s">
        <v>432</v>
      </c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AA2" s="573" t="s">
        <v>433</v>
      </c>
      <c r="AB2" s="573"/>
      <c r="AC2" s="573"/>
      <c r="AD2" s="573"/>
      <c r="AE2" s="573"/>
      <c r="AF2" s="573"/>
      <c r="AG2" s="573"/>
      <c r="AH2" s="573"/>
      <c r="AI2" s="573"/>
      <c r="AJ2" s="573"/>
      <c r="AK2" s="573"/>
      <c r="AL2" s="573"/>
      <c r="AM2" s="573"/>
      <c r="AN2" s="573"/>
      <c r="AO2" s="573"/>
      <c r="AP2" s="573"/>
      <c r="AQ2" s="573"/>
      <c r="AR2" s="573"/>
      <c r="AS2" s="573"/>
      <c r="AT2" s="573"/>
      <c r="AU2" s="573"/>
      <c r="AV2" s="573"/>
      <c r="AW2" s="573"/>
      <c r="AX2" s="573"/>
      <c r="AY2" s="573"/>
      <c r="AZ2" s="573"/>
      <c r="BA2" s="573"/>
      <c r="BB2" s="573"/>
    </row>
    <row r="3" spans="1:54" ht="15.75" customHeight="1" x14ac:dyDescent="0.2">
      <c r="A3" s="469"/>
      <c r="B3" s="469"/>
      <c r="C3" s="469"/>
      <c r="Z3" s="469"/>
      <c r="AA3" s="469"/>
      <c r="AB3" s="469"/>
      <c r="AC3" s="469"/>
      <c r="AD3" s="469"/>
    </row>
    <row r="4" spans="1:54" s="17" customFormat="1" ht="24.75" customHeight="1" x14ac:dyDescent="0.2">
      <c r="A4" s="562" t="s">
        <v>8</v>
      </c>
      <c r="B4" s="554" t="s">
        <v>9</v>
      </c>
      <c r="C4" s="571" t="s">
        <v>22</v>
      </c>
      <c r="D4" s="76" t="s">
        <v>10</v>
      </c>
      <c r="E4" s="571" t="s">
        <v>125</v>
      </c>
      <c r="F4" s="571" t="s">
        <v>7</v>
      </c>
      <c r="G4" s="571" t="s">
        <v>126</v>
      </c>
      <c r="H4" s="571" t="s">
        <v>7</v>
      </c>
      <c r="I4" s="571" t="s">
        <v>127</v>
      </c>
      <c r="J4" s="571" t="s">
        <v>7</v>
      </c>
      <c r="K4" s="571" t="s">
        <v>27</v>
      </c>
      <c r="L4" s="571" t="s">
        <v>7</v>
      </c>
      <c r="M4" s="554" t="s">
        <v>10</v>
      </c>
      <c r="N4" s="554"/>
      <c r="O4" s="554"/>
      <c r="P4" s="554"/>
      <c r="Q4" s="554"/>
      <c r="R4" s="554"/>
      <c r="S4" s="571" t="s">
        <v>128</v>
      </c>
      <c r="T4" s="571" t="s">
        <v>7</v>
      </c>
      <c r="U4" s="571" t="s">
        <v>129</v>
      </c>
      <c r="V4" s="571" t="s">
        <v>7</v>
      </c>
      <c r="W4" s="571" t="s">
        <v>130</v>
      </c>
      <c r="X4" s="566" t="s">
        <v>7</v>
      </c>
      <c r="Y4" s="562" t="s">
        <v>8</v>
      </c>
      <c r="Z4" s="554" t="s">
        <v>9</v>
      </c>
      <c r="AA4" s="571" t="s">
        <v>131</v>
      </c>
      <c r="AB4" s="571" t="s">
        <v>7</v>
      </c>
      <c r="AC4" s="571" t="s">
        <v>132</v>
      </c>
      <c r="AD4" s="571" t="s">
        <v>7</v>
      </c>
      <c r="AE4" s="571" t="s">
        <v>133</v>
      </c>
      <c r="AF4" s="571" t="s">
        <v>7</v>
      </c>
      <c r="AG4" s="571" t="s">
        <v>134</v>
      </c>
      <c r="AH4" s="571" t="s">
        <v>7</v>
      </c>
      <c r="AI4" s="571" t="s">
        <v>135</v>
      </c>
      <c r="AJ4" s="571" t="s">
        <v>7</v>
      </c>
      <c r="AK4" s="571" t="s">
        <v>136</v>
      </c>
      <c r="AL4" s="571" t="s">
        <v>7</v>
      </c>
      <c r="AM4" s="571" t="s">
        <v>137</v>
      </c>
      <c r="AN4" s="571" t="s">
        <v>7</v>
      </c>
      <c r="AO4" s="571" t="s">
        <v>138</v>
      </c>
      <c r="AP4" s="571" t="s">
        <v>7</v>
      </c>
      <c r="AQ4" s="571" t="s">
        <v>139</v>
      </c>
      <c r="AR4" s="571" t="s">
        <v>7</v>
      </c>
      <c r="AS4" s="571" t="s">
        <v>140</v>
      </c>
      <c r="AT4" s="571" t="s">
        <v>7</v>
      </c>
      <c r="AU4" s="571" t="s">
        <v>141</v>
      </c>
      <c r="AV4" s="571" t="s">
        <v>7</v>
      </c>
      <c r="AW4" s="571" t="s">
        <v>142</v>
      </c>
      <c r="AX4" s="571" t="s">
        <v>7</v>
      </c>
      <c r="AY4" s="571" t="s">
        <v>143</v>
      </c>
      <c r="AZ4" s="571" t="s">
        <v>7</v>
      </c>
      <c r="BA4" s="571" t="s">
        <v>144</v>
      </c>
      <c r="BB4" s="566" t="s">
        <v>7</v>
      </c>
    </row>
    <row r="5" spans="1:54" s="17" customFormat="1" ht="73.5" customHeight="1" x14ac:dyDescent="0.2">
      <c r="A5" s="563"/>
      <c r="B5" s="555"/>
      <c r="C5" s="572"/>
      <c r="D5" s="75" t="s">
        <v>124</v>
      </c>
      <c r="E5" s="572"/>
      <c r="F5" s="572"/>
      <c r="G5" s="572"/>
      <c r="H5" s="572"/>
      <c r="I5" s="572"/>
      <c r="J5" s="572"/>
      <c r="K5" s="572"/>
      <c r="L5" s="572"/>
      <c r="M5" s="75" t="s">
        <v>57</v>
      </c>
      <c r="N5" s="75" t="s">
        <v>7</v>
      </c>
      <c r="O5" s="75" t="s">
        <v>58</v>
      </c>
      <c r="P5" s="75" t="s">
        <v>7</v>
      </c>
      <c r="Q5" s="75" t="s">
        <v>59</v>
      </c>
      <c r="R5" s="75" t="s">
        <v>7</v>
      </c>
      <c r="S5" s="572"/>
      <c r="T5" s="572"/>
      <c r="U5" s="572"/>
      <c r="V5" s="572"/>
      <c r="W5" s="572"/>
      <c r="X5" s="567"/>
      <c r="Y5" s="563"/>
      <c r="Z5" s="555"/>
      <c r="AA5" s="572"/>
      <c r="AB5" s="572"/>
      <c r="AC5" s="572"/>
      <c r="AD5" s="572"/>
      <c r="AE5" s="572"/>
      <c r="AF5" s="572"/>
      <c r="AG5" s="572"/>
      <c r="AH5" s="572"/>
      <c r="AI5" s="572"/>
      <c r="AJ5" s="572"/>
      <c r="AK5" s="572"/>
      <c r="AL5" s="572"/>
      <c r="AM5" s="572"/>
      <c r="AN5" s="572"/>
      <c r="AO5" s="572"/>
      <c r="AP5" s="572"/>
      <c r="AQ5" s="572"/>
      <c r="AR5" s="572"/>
      <c r="AS5" s="572"/>
      <c r="AT5" s="572"/>
      <c r="AU5" s="572"/>
      <c r="AV5" s="572"/>
      <c r="AW5" s="572"/>
      <c r="AX5" s="572"/>
      <c r="AY5" s="572"/>
      <c r="AZ5" s="572"/>
      <c r="BA5" s="572"/>
      <c r="BB5" s="567"/>
    </row>
    <row r="6" spans="1:54" ht="13.5" thickBot="1" x14ac:dyDescent="0.25">
      <c r="A6" s="569" t="s">
        <v>16</v>
      </c>
      <c r="B6" s="570"/>
      <c r="C6" s="51">
        <f>SUM(C7:C29)</f>
        <v>51550</v>
      </c>
      <c r="D6" s="51">
        <f t="shared" ref="D6:X6" si="0">SUM(D7:D29)</f>
        <v>39502</v>
      </c>
      <c r="E6" s="51">
        <f t="shared" si="0"/>
        <v>849</v>
      </c>
      <c r="F6" s="51">
        <f t="shared" si="0"/>
        <v>483</v>
      </c>
      <c r="G6" s="51">
        <f t="shared" si="0"/>
        <v>1530</v>
      </c>
      <c r="H6" s="51">
        <f t="shared" si="0"/>
        <v>1223</v>
      </c>
      <c r="I6" s="51">
        <f t="shared" si="0"/>
        <v>802</v>
      </c>
      <c r="J6" s="51">
        <f t="shared" si="0"/>
        <v>590</v>
      </c>
      <c r="K6" s="106">
        <f t="shared" si="0"/>
        <v>32085</v>
      </c>
      <c r="L6" s="106">
        <f t="shared" si="0"/>
        <v>26149</v>
      </c>
      <c r="M6" s="51">
        <f t="shared" si="0"/>
        <v>11030</v>
      </c>
      <c r="N6" s="51">
        <f t="shared" si="0"/>
        <v>10527</v>
      </c>
      <c r="O6" s="51">
        <f t="shared" si="0"/>
        <v>13703</v>
      </c>
      <c r="P6" s="51">
        <f t="shared" si="0"/>
        <v>10120</v>
      </c>
      <c r="Q6" s="51">
        <f t="shared" si="0"/>
        <v>7352</v>
      </c>
      <c r="R6" s="51">
        <f t="shared" si="0"/>
        <v>5502</v>
      </c>
      <c r="S6" s="51">
        <f t="shared" si="0"/>
        <v>475</v>
      </c>
      <c r="T6" s="51">
        <f t="shared" si="0"/>
        <v>332</v>
      </c>
      <c r="U6" s="51">
        <f t="shared" si="0"/>
        <v>39</v>
      </c>
      <c r="V6" s="51">
        <f t="shared" si="0"/>
        <v>25</v>
      </c>
      <c r="W6" s="51">
        <f t="shared" si="0"/>
        <v>203</v>
      </c>
      <c r="X6" s="54">
        <f t="shared" si="0"/>
        <v>149</v>
      </c>
      <c r="Y6" s="569" t="s">
        <v>16</v>
      </c>
      <c r="Z6" s="570"/>
      <c r="AA6" s="51">
        <f t="shared" ref="AA6:BB6" si="1">SUM(AA7:AA29)</f>
        <v>658</v>
      </c>
      <c r="AB6" s="51">
        <f t="shared" si="1"/>
        <v>538</v>
      </c>
      <c r="AC6" s="51">
        <f t="shared" si="1"/>
        <v>672</v>
      </c>
      <c r="AD6" s="51">
        <f t="shared" si="1"/>
        <v>552</v>
      </c>
      <c r="AE6" s="51">
        <f t="shared" si="1"/>
        <v>728</v>
      </c>
      <c r="AF6" s="51">
        <f t="shared" si="1"/>
        <v>467</v>
      </c>
      <c r="AG6" s="51">
        <f t="shared" si="1"/>
        <v>453</v>
      </c>
      <c r="AH6" s="51">
        <f t="shared" si="1"/>
        <v>421</v>
      </c>
      <c r="AI6" s="51">
        <f t="shared" si="1"/>
        <v>673</v>
      </c>
      <c r="AJ6" s="51">
        <f t="shared" si="1"/>
        <v>646</v>
      </c>
      <c r="AK6" s="51">
        <f t="shared" si="1"/>
        <v>511</v>
      </c>
      <c r="AL6" s="51">
        <f t="shared" si="1"/>
        <v>477</v>
      </c>
      <c r="AM6" s="51">
        <f t="shared" si="1"/>
        <v>1543</v>
      </c>
      <c r="AN6" s="51">
        <f t="shared" si="1"/>
        <v>1509</v>
      </c>
      <c r="AO6" s="51">
        <f t="shared" si="1"/>
        <v>472</v>
      </c>
      <c r="AP6" s="51">
        <f t="shared" si="1"/>
        <v>3</v>
      </c>
      <c r="AQ6" s="51">
        <f t="shared" si="1"/>
        <v>237</v>
      </c>
      <c r="AR6" s="51">
        <f t="shared" si="1"/>
        <v>1</v>
      </c>
      <c r="AS6" s="51">
        <f t="shared" si="1"/>
        <v>165</v>
      </c>
      <c r="AT6" s="51">
        <f t="shared" si="1"/>
        <v>1</v>
      </c>
      <c r="AU6" s="51">
        <f t="shared" si="1"/>
        <v>4445</v>
      </c>
      <c r="AV6" s="51">
        <f t="shared" si="1"/>
        <v>4337</v>
      </c>
      <c r="AW6" s="51">
        <f t="shared" si="1"/>
        <v>3369</v>
      </c>
      <c r="AX6" s="51">
        <f t="shared" si="1"/>
        <v>1399</v>
      </c>
      <c r="AY6" s="51">
        <f t="shared" si="1"/>
        <v>1254</v>
      </c>
      <c r="AZ6" s="51">
        <f t="shared" si="1"/>
        <v>22</v>
      </c>
      <c r="BA6" s="51">
        <f t="shared" si="1"/>
        <v>387</v>
      </c>
      <c r="BB6" s="54">
        <f t="shared" si="1"/>
        <v>178</v>
      </c>
    </row>
    <row r="7" spans="1:54" ht="13.5" customHeight="1" x14ac:dyDescent="0.2">
      <c r="A7" s="88">
        <v>1</v>
      </c>
      <c r="B7" s="60" t="s">
        <v>38</v>
      </c>
      <c r="C7" s="61">
        <f>E7+G7+I7+K7+S7+U7+W7+AA7+AC7+AE7+AG7+AI7+AK7+AM7+AO7+AQ7+AS7+AU7+AW7+AY7+BA7</f>
        <v>1844</v>
      </c>
      <c r="D7" s="61">
        <f>F7+H7+J7+L7+T7+V7+X7+AB7+AD7+AF7+AH7+AJ7+AL7+AN7+AP7+AR7+AT7+AV7+AX7+AZ7+BB7</f>
        <v>1355</v>
      </c>
      <c r="E7" s="391">
        <v>33</v>
      </c>
      <c r="F7" s="391">
        <v>16</v>
      </c>
      <c r="G7" s="391">
        <v>53</v>
      </c>
      <c r="H7" s="391">
        <v>40</v>
      </c>
      <c r="I7" s="391">
        <v>25</v>
      </c>
      <c r="J7" s="391">
        <v>19</v>
      </c>
      <c r="K7" s="421">
        <f>+M7+O7+Q7</f>
        <v>1008</v>
      </c>
      <c r="L7" s="421">
        <f>+N7+P7+R7</f>
        <v>822</v>
      </c>
      <c r="M7" s="391">
        <v>331</v>
      </c>
      <c r="N7" s="391">
        <v>325</v>
      </c>
      <c r="O7" s="391">
        <v>360</v>
      </c>
      <c r="P7" s="391">
        <v>274</v>
      </c>
      <c r="Q7" s="391">
        <v>317</v>
      </c>
      <c r="R7" s="391">
        <v>223</v>
      </c>
      <c r="S7" s="391">
        <v>7</v>
      </c>
      <c r="T7" s="391">
        <v>4</v>
      </c>
      <c r="U7" s="391"/>
      <c r="V7" s="391"/>
      <c r="W7" s="391">
        <v>2</v>
      </c>
      <c r="X7" s="92">
        <v>2</v>
      </c>
      <c r="Y7" s="88">
        <v>1</v>
      </c>
      <c r="Z7" s="60" t="s">
        <v>38</v>
      </c>
      <c r="AA7" s="391">
        <v>29</v>
      </c>
      <c r="AB7" s="391">
        <v>24</v>
      </c>
      <c r="AC7" s="391">
        <v>25</v>
      </c>
      <c r="AD7" s="391">
        <v>21</v>
      </c>
      <c r="AE7" s="391">
        <v>29</v>
      </c>
      <c r="AF7" s="391">
        <v>13</v>
      </c>
      <c r="AG7" s="391">
        <v>12</v>
      </c>
      <c r="AH7" s="391">
        <v>11</v>
      </c>
      <c r="AI7" s="391">
        <v>24</v>
      </c>
      <c r="AJ7" s="391">
        <v>22</v>
      </c>
      <c r="AK7" s="391">
        <v>19</v>
      </c>
      <c r="AL7" s="391">
        <v>19</v>
      </c>
      <c r="AM7" s="391">
        <v>121</v>
      </c>
      <c r="AN7" s="391">
        <v>119</v>
      </c>
      <c r="AO7" s="391">
        <v>9</v>
      </c>
      <c r="AP7" s="391"/>
      <c r="AQ7" s="391">
        <v>12</v>
      </c>
      <c r="AR7" s="391"/>
      <c r="AS7" s="391">
        <v>4</v>
      </c>
      <c r="AT7" s="391"/>
      <c r="AU7" s="391">
        <v>141</v>
      </c>
      <c r="AV7" s="391">
        <v>141</v>
      </c>
      <c r="AW7" s="391">
        <v>160</v>
      </c>
      <c r="AX7" s="391">
        <v>81</v>
      </c>
      <c r="AY7" s="391">
        <v>124</v>
      </c>
      <c r="AZ7" s="391"/>
      <c r="BA7" s="391">
        <v>7</v>
      </c>
      <c r="BB7" s="92">
        <v>1</v>
      </c>
    </row>
    <row r="8" spans="1:54" ht="15" customHeight="1" x14ac:dyDescent="0.2">
      <c r="A8" s="89">
        <v>2</v>
      </c>
      <c r="B8" s="62" t="s">
        <v>39</v>
      </c>
      <c r="C8" s="63">
        <f t="shared" ref="C8:C28" si="2">E8+G8+I8+K8+S8+U8+W8+AA8+AC8+AE8+AG8+AI8+AK8+AM8+AO8+AQ8+AS8+AU8+AW8+AY8+BA8</f>
        <v>2935</v>
      </c>
      <c r="D8" s="63">
        <f t="shared" ref="D8:D28" si="3">F8+H8+J8+L8+T8+V8+X8+AB8+AD8+AF8+AH8+AJ8+AL8+AN8+AP8+AR8+AT8+AV8+AX8+AZ8+BB8</f>
        <v>2018</v>
      </c>
      <c r="E8" s="390">
        <v>43</v>
      </c>
      <c r="F8" s="390">
        <v>17</v>
      </c>
      <c r="G8" s="390">
        <v>65</v>
      </c>
      <c r="H8" s="390">
        <v>32</v>
      </c>
      <c r="I8" s="390">
        <v>31</v>
      </c>
      <c r="J8" s="390">
        <v>20</v>
      </c>
      <c r="K8" s="421">
        <f t="shared" ref="K8:L28" si="4">+M8+O8+Q8</f>
        <v>1600</v>
      </c>
      <c r="L8" s="421">
        <f t="shared" si="4"/>
        <v>1202</v>
      </c>
      <c r="M8" s="390">
        <v>536</v>
      </c>
      <c r="N8" s="390">
        <v>454</v>
      </c>
      <c r="O8" s="390">
        <v>676</v>
      </c>
      <c r="P8" s="390">
        <v>473</v>
      </c>
      <c r="Q8" s="390">
        <v>388</v>
      </c>
      <c r="R8" s="390">
        <v>275</v>
      </c>
      <c r="S8" s="390">
        <v>96</v>
      </c>
      <c r="T8" s="390">
        <v>59</v>
      </c>
      <c r="U8" s="390">
        <v>6</v>
      </c>
      <c r="V8" s="390">
        <v>3</v>
      </c>
      <c r="W8" s="390">
        <v>15</v>
      </c>
      <c r="X8" s="95">
        <v>12</v>
      </c>
      <c r="Y8" s="89">
        <v>2</v>
      </c>
      <c r="Z8" s="62" t="s">
        <v>39</v>
      </c>
      <c r="AA8" s="390">
        <v>96</v>
      </c>
      <c r="AB8" s="390">
        <v>64</v>
      </c>
      <c r="AC8" s="390">
        <v>28</v>
      </c>
      <c r="AD8" s="390">
        <v>10</v>
      </c>
      <c r="AE8" s="390">
        <v>42</v>
      </c>
      <c r="AF8" s="390">
        <v>11</v>
      </c>
      <c r="AG8" s="390">
        <v>26</v>
      </c>
      <c r="AH8" s="390">
        <v>22</v>
      </c>
      <c r="AI8" s="390">
        <v>30</v>
      </c>
      <c r="AJ8" s="390">
        <v>28</v>
      </c>
      <c r="AK8" s="390">
        <v>26</v>
      </c>
      <c r="AL8" s="390">
        <v>24</v>
      </c>
      <c r="AM8" s="390">
        <v>100</v>
      </c>
      <c r="AN8" s="390">
        <v>97</v>
      </c>
      <c r="AO8" s="390">
        <v>21</v>
      </c>
      <c r="AP8" s="390"/>
      <c r="AQ8" s="390">
        <v>11</v>
      </c>
      <c r="AR8" s="390"/>
      <c r="AS8" s="390">
        <v>19</v>
      </c>
      <c r="AT8" s="390"/>
      <c r="AU8" s="390">
        <v>337</v>
      </c>
      <c r="AV8" s="390">
        <v>329</v>
      </c>
      <c r="AW8" s="390">
        <v>199</v>
      </c>
      <c r="AX8" s="390">
        <v>77</v>
      </c>
      <c r="AY8" s="390">
        <v>131</v>
      </c>
      <c r="AZ8" s="390">
        <v>5</v>
      </c>
      <c r="BA8" s="390">
        <v>13</v>
      </c>
      <c r="BB8" s="95">
        <v>6</v>
      </c>
    </row>
    <row r="9" spans="1:54" ht="14.25" customHeight="1" x14ac:dyDescent="0.2">
      <c r="A9" s="88">
        <v>3</v>
      </c>
      <c r="B9" s="60" t="s">
        <v>40</v>
      </c>
      <c r="C9" s="61">
        <f t="shared" si="2"/>
        <v>1572</v>
      </c>
      <c r="D9" s="61">
        <f t="shared" si="3"/>
        <v>1192</v>
      </c>
      <c r="E9" s="391">
        <v>32</v>
      </c>
      <c r="F9" s="391">
        <v>19</v>
      </c>
      <c r="G9" s="391">
        <v>44</v>
      </c>
      <c r="H9" s="391">
        <v>38</v>
      </c>
      <c r="I9" s="391">
        <v>30</v>
      </c>
      <c r="J9" s="391">
        <v>22</v>
      </c>
      <c r="K9" s="421">
        <f t="shared" ref="K9:L11" si="5">+M9+O9+Q9</f>
        <v>923</v>
      </c>
      <c r="L9" s="421">
        <f t="shared" si="5"/>
        <v>739</v>
      </c>
      <c r="M9" s="391">
        <v>317</v>
      </c>
      <c r="N9" s="391">
        <v>296</v>
      </c>
      <c r="O9" s="391">
        <v>394</v>
      </c>
      <c r="P9" s="391">
        <v>277</v>
      </c>
      <c r="Q9" s="391">
        <v>212</v>
      </c>
      <c r="R9" s="391">
        <v>166</v>
      </c>
      <c r="S9" s="391">
        <v>2</v>
      </c>
      <c r="T9" s="391">
        <v>1</v>
      </c>
      <c r="U9" s="391"/>
      <c r="V9" s="391"/>
      <c r="W9" s="391">
        <v>8</v>
      </c>
      <c r="X9" s="92">
        <v>3</v>
      </c>
      <c r="Y9" s="88">
        <v>3</v>
      </c>
      <c r="Z9" s="60" t="s">
        <v>40</v>
      </c>
      <c r="AA9" s="391">
        <v>29</v>
      </c>
      <c r="AB9" s="391">
        <v>26</v>
      </c>
      <c r="AC9" s="391">
        <v>24</v>
      </c>
      <c r="AD9" s="391">
        <v>13</v>
      </c>
      <c r="AE9" s="391">
        <v>30</v>
      </c>
      <c r="AF9" s="391">
        <v>8</v>
      </c>
      <c r="AG9" s="391">
        <v>19</v>
      </c>
      <c r="AH9" s="391">
        <v>17</v>
      </c>
      <c r="AI9" s="391">
        <v>26</v>
      </c>
      <c r="AJ9" s="391">
        <v>25</v>
      </c>
      <c r="AK9" s="391">
        <v>16</v>
      </c>
      <c r="AL9" s="391">
        <v>15</v>
      </c>
      <c r="AM9" s="391">
        <v>69</v>
      </c>
      <c r="AN9" s="391">
        <v>69</v>
      </c>
      <c r="AO9" s="391">
        <v>15</v>
      </c>
      <c r="AP9" s="391"/>
      <c r="AQ9" s="391">
        <v>7</v>
      </c>
      <c r="AR9" s="391"/>
      <c r="AS9" s="391">
        <v>7</v>
      </c>
      <c r="AT9" s="391">
        <v>1</v>
      </c>
      <c r="AU9" s="391">
        <v>143</v>
      </c>
      <c r="AV9" s="391">
        <v>143</v>
      </c>
      <c r="AW9" s="391">
        <v>115</v>
      </c>
      <c r="AX9" s="391">
        <v>52</v>
      </c>
      <c r="AY9" s="391">
        <v>30</v>
      </c>
      <c r="AZ9" s="391"/>
      <c r="BA9" s="391">
        <v>3</v>
      </c>
      <c r="BB9" s="92">
        <v>1</v>
      </c>
    </row>
    <row r="10" spans="1:54" ht="14.25" customHeight="1" x14ac:dyDescent="0.2">
      <c r="A10" s="89">
        <v>4</v>
      </c>
      <c r="B10" s="62" t="s">
        <v>28</v>
      </c>
      <c r="C10" s="63">
        <f t="shared" si="2"/>
        <v>1142</v>
      </c>
      <c r="D10" s="63">
        <f t="shared" si="3"/>
        <v>876</v>
      </c>
      <c r="E10" s="390">
        <v>20</v>
      </c>
      <c r="F10" s="390">
        <v>12</v>
      </c>
      <c r="G10" s="390">
        <v>33</v>
      </c>
      <c r="H10" s="390">
        <v>26</v>
      </c>
      <c r="I10" s="390">
        <v>19</v>
      </c>
      <c r="J10" s="390">
        <v>13</v>
      </c>
      <c r="K10" s="421">
        <f t="shared" si="5"/>
        <v>601</v>
      </c>
      <c r="L10" s="421">
        <f t="shared" si="5"/>
        <v>485</v>
      </c>
      <c r="M10" s="390">
        <v>215</v>
      </c>
      <c r="N10" s="390">
        <v>207</v>
      </c>
      <c r="O10" s="390">
        <v>226</v>
      </c>
      <c r="P10" s="390">
        <v>157</v>
      </c>
      <c r="Q10" s="390">
        <v>160</v>
      </c>
      <c r="R10" s="390">
        <v>121</v>
      </c>
      <c r="S10" s="390">
        <v>9</v>
      </c>
      <c r="T10" s="390">
        <v>7</v>
      </c>
      <c r="U10" s="390"/>
      <c r="V10" s="390"/>
      <c r="W10" s="390">
        <v>1</v>
      </c>
      <c r="X10" s="95">
        <v>1</v>
      </c>
      <c r="Y10" s="89">
        <v>4</v>
      </c>
      <c r="Z10" s="62" t="s">
        <v>28</v>
      </c>
      <c r="AA10" s="390">
        <v>26</v>
      </c>
      <c r="AB10" s="390">
        <v>20</v>
      </c>
      <c r="AC10" s="390">
        <v>17</v>
      </c>
      <c r="AD10" s="390">
        <v>14</v>
      </c>
      <c r="AE10" s="390">
        <v>23</v>
      </c>
      <c r="AF10" s="390">
        <v>15</v>
      </c>
      <c r="AG10" s="390">
        <v>9</v>
      </c>
      <c r="AH10" s="390">
        <v>8</v>
      </c>
      <c r="AI10" s="390">
        <v>19</v>
      </c>
      <c r="AJ10" s="390">
        <v>18</v>
      </c>
      <c r="AK10" s="390">
        <v>10</v>
      </c>
      <c r="AL10" s="390">
        <v>9</v>
      </c>
      <c r="AM10" s="390">
        <v>67</v>
      </c>
      <c r="AN10" s="390">
        <v>66</v>
      </c>
      <c r="AO10" s="390">
        <v>11</v>
      </c>
      <c r="AP10" s="390">
        <v>1</v>
      </c>
      <c r="AQ10" s="390">
        <v>7</v>
      </c>
      <c r="AR10" s="390"/>
      <c r="AS10" s="390">
        <v>4</v>
      </c>
      <c r="AT10" s="390"/>
      <c r="AU10" s="390">
        <v>85</v>
      </c>
      <c r="AV10" s="390">
        <v>85</v>
      </c>
      <c r="AW10" s="390">
        <v>127</v>
      </c>
      <c r="AX10" s="390">
        <v>96</v>
      </c>
      <c r="AY10" s="390">
        <v>51</v>
      </c>
      <c r="AZ10" s="390"/>
      <c r="BA10" s="390">
        <v>3</v>
      </c>
      <c r="BB10" s="95"/>
    </row>
    <row r="11" spans="1:54" ht="15" customHeight="1" x14ac:dyDescent="0.2">
      <c r="A11" s="88">
        <v>5</v>
      </c>
      <c r="B11" s="60" t="s">
        <v>41</v>
      </c>
      <c r="C11" s="61">
        <f t="shared" si="2"/>
        <v>1428</v>
      </c>
      <c r="D11" s="61">
        <f t="shared" si="3"/>
        <v>997</v>
      </c>
      <c r="E11" s="391">
        <v>27</v>
      </c>
      <c r="F11" s="391">
        <v>7</v>
      </c>
      <c r="G11" s="391">
        <v>50</v>
      </c>
      <c r="H11" s="391">
        <v>38</v>
      </c>
      <c r="I11" s="391">
        <v>23</v>
      </c>
      <c r="J11" s="391">
        <v>18</v>
      </c>
      <c r="K11" s="421">
        <f t="shared" si="5"/>
        <v>751</v>
      </c>
      <c r="L11" s="421">
        <f t="shared" si="5"/>
        <v>610</v>
      </c>
      <c r="M11" s="391">
        <v>253</v>
      </c>
      <c r="N11" s="391">
        <v>244</v>
      </c>
      <c r="O11" s="391">
        <v>342</v>
      </c>
      <c r="P11" s="391">
        <v>248</v>
      </c>
      <c r="Q11" s="391">
        <v>156</v>
      </c>
      <c r="R11" s="391">
        <v>118</v>
      </c>
      <c r="S11" s="391">
        <v>14</v>
      </c>
      <c r="T11" s="391">
        <v>9</v>
      </c>
      <c r="U11" s="391"/>
      <c r="V11" s="391"/>
      <c r="W11" s="391">
        <v>4</v>
      </c>
      <c r="X11" s="92"/>
      <c r="Y11" s="88">
        <v>5</v>
      </c>
      <c r="Z11" s="60" t="s">
        <v>41</v>
      </c>
      <c r="AA11" s="391">
        <v>26</v>
      </c>
      <c r="AB11" s="391">
        <v>17</v>
      </c>
      <c r="AC11" s="391">
        <v>24</v>
      </c>
      <c r="AD11" s="391">
        <v>16</v>
      </c>
      <c r="AE11" s="391">
        <v>26</v>
      </c>
      <c r="AF11" s="391">
        <v>11</v>
      </c>
      <c r="AG11" s="391">
        <v>5</v>
      </c>
      <c r="AH11" s="391">
        <v>4</v>
      </c>
      <c r="AI11" s="391">
        <v>21</v>
      </c>
      <c r="AJ11" s="391">
        <v>21</v>
      </c>
      <c r="AK11" s="391">
        <v>17</v>
      </c>
      <c r="AL11" s="391">
        <v>16</v>
      </c>
      <c r="AM11" s="391">
        <v>61</v>
      </c>
      <c r="AN11" s="391">
        <v>57</v>
      </c>
      <c r="AO11" s="391">
        <v>7</v>
      </c>
      <c r="AP11" s="391"/>
      <c r="AQ11" s="391">
        <v>4</v>
      </c>
      <c r="AR11" s="391"/>
      <c r="AS11" s="391">
        <v>3</v>
      </c>
      <c r="AT11" s="391"/>
      <c r="AU11" s="391">
        <v>98</v>
      </c>
      <c r="AV11" s="391">
        <v>97</v>
      </c>
      <c r="AW11" s="391">
        <v>100</v>
      </c>
      <c r="AX11" s="391">
        <v>63</v>
      </c>
      <c r="AY11" s="391">
        <v>158</v>
      </c>
      <c r="AZ11" s="391">
        <v>10</v>
      </c>
      <c r="BA11" s="391">
        <v>9</v>
      </c>
      <c r="BB11" s="92">
        <v>3</v>
      </c>
    </row>
    <row r="12" spans="1:54" ht="14.25" customHeight="1" x14ac:dyDescent="0.2">
      <c r="A12" s="89">
        <v>6</v>
      </c>
      <c r="B12" s="62" t="s">
        <v>42</v>
      </c>
      <c r="C12" s="63">
        <f>E12+G12+I12+K12+S12+U12+W12+AA12+AC12+AE12+AG12+AI12+AK12+AM12+AO12+AQ12+AS12+AU12+AW12+AY12+BA12</f>
        <v>1082</v>
      </c>
      <c r="D12" s="63">
        <f>F12+H12+J12+L12+T12+V12+X12+AB12+AD12+AF12+AH12+AJ12+AL12+AN12+AP12+AR12+AT12+AV12+AX12+AZ12+BB12</f>
        <v>861</v>
      </c>
      <c r="E12" s="390">
        <v>22</v>
      </c>
      <c r="F12" s="390">
        <v>15</v>
      </c>
      <c r="G12" s="390">
        <v>36</v>
      </c>
      <c r="H12" s="390">
        <v>34</v>
      </c>
      <c r="I12" s="390">
        <v>18</v>
      </c>
      <c r="J12" s="390">
        <v>13</v>
      </c>
      <c r="K12" s="421">
        <f t="shared" si="4"/>
        <v>649</v>
      </c>
      <c r="L12" s="421">
        <f t="shared" si="4"/>
        <v>531</v>
      </c>
      <c r="M12" s="390">
        <v>234</v>
      </c>
      <c r="N12" s="390">
        <v>227</v>
      </c>
      <c r="O12" s="390">
        <v>276</v>
      </c>
      <c r="P12" s="390">
        <v>206</v>
      </c>
      <c r="Q12" s="390">
        <v>139</v>
      </c>
      <c r="R12" s="390">
        <v>98</v>
      </c>
      <c r="S12" s="390">
        <v>1</v>
      </c>
      <c r="T12" s="390">
        <v>1</v>
      </c>
      <c r="U12" s="390">
        <v>2</v>
      </c>
      <c r="V12" s="390">
        <v>1</v>
      </c>
      <c r="W12" s="390"/>
      <c r="X12" s="95"/>
      <c r="Y12" s="89">
        <v>6</v>
      </c>
      <c r="Z12" s="62" t="s">
        <v>42</v>
      </c>
      <c r="AA12" s="390">
        <v>16</v>
      </c>
      <c r="AB12" s="390">
        <v>16</v>
      </c>
      <c r="AC12" s="390">
        <v>21</v>
      </c>
      <c r="AD12" s="390">
        <v>19</v>
      </c>
      <c r="AE12" s="390">
        <v>20</v>
      </c>
      <c r="AF12" s="390">
        <v>19</v>
      </c>
      <c r="AG12" s="390">
        <v>9</v>
      </c>
      <c r="AH12" s="390">
        <v>9</v>
      </c>
      <c r="AI12" s="390">
        <v>17</v>
      </c>
      <c r="AJ12" s="390">
        <v>17</v>
      </c>
      <c r="AK12" s="390">
        <v>8</v>
      </c>
      <c r="AL12" s="390">
        <v>8</v>
      </c>
      <c r="AM12" s="390">
        <v>32</v>
      </c>
      <c r="AN12" s="390">
        <v>32</v>
      </c>
      <c r="AO12" s="390">
        <v>11</v>
      </c>
      <c r="AP12" s="390"/>
      <c r="AQ12" s="390">
        <v>6</v>
      </c>
      <c r="AR12" s="390"/>
      <c r="AS12" s="390">
        <v>2</v>
      </c>
      <c r="AT12" s="390"/>
      <c r="AU12" s="390">
        <v>96</v>
      </c>
      <c r="AV12" s="390">
        <v>94</v>
      </c>
      <c r="AW12" s="390">
        <v>82</v>
      </c>
      <c r="AX12" s="390">
        <v>51</v>
      </c>
      <c r="AY12" s="390">
        <v>34</v>
      </c>
      <c r="AZ12" s="390">
        <v>1</v>
      </c>
      <c r="BA12" s="390"/>
      <c r="BB12" s="95"/>
    </row>
    <row r="13" spans="1:54" ht="15" customHeight="1" x14ac:dyDescent="0.2">
      <c r="A13" s="88">
        <v>7</v>
      </c>
      <c r="B13" s="60" t="s">
        <v>43</v>
      </c>
      <c r="C13" s="61">
        <f t="shared" si="2"/>
        <v>1462</v>
      </c>
      <c r="D13" s="61">
        <f t="shared" si="3"/>
        <v>1101</v>
      </c>
      <c r="E13" s="391">
        <v>27</v>
      </c>
      <c r="F13" s="391">
        <v>24</v>
      </c>
      <c r="G13" s="391">
        <v>45</v>
      </c>
      <c r="H13" s="391">
        <v>42</v>
      </c>
      <c r="I13" s="391">
        <v>28</v>
      </c>
      <c r="J13" s="391">
        <v>20</v>
      </c>
      <c r="K13" s="421">
        <f>+M13+O13+Q13</f>
        <v>828</v>
      </c>
      <c r="L13" s="421">
        <f>+N13+P13+R13</f>
        <v>674</v>
      </c>
      <c r="M13" s="391">
        <v>285</v>
      </c>
      <c r="N13" s="391">
        <v>280</v>
      </c>
      <c r="O13" s="391">
        <v>358</v>
      </c>
      <c r="P13" s="391">
        <v>257</v>
      </c>
      <c r="Q13" s="391">
        <v>185</v>
      </c>
      <c r="R13" s="391">
        <v>137</v>
      </c>
      <c r="S13" s="391">
        <v>22</v>
      </c>
      <c r="T13" s="391">
        <v>11</v>
      </c>
      <c r="U13" s="391"/>
      <c r="V13" s="391"/>
      <c r="W13" s="391">
        <v>2</v>
      </c>
      <c r="X13" s="92">
        <v>2</v>
      </c>
      <c r="Y13" s="88">
        <v>7</v>
      </c>
      <c r="Z13" s="60" t="s">
        <v>43</v>
      </c>
      <c r="AA13" s="391">
        <v>17</v>
      </c>
      <c r="AB13" s="391">
        <v>17</v>
      </c>
      <c r="AC13" s="391">
        <v>23</v>
      </c>
      <c r="AD13" s="391">
        <v>22</v>
      </c>
      <c r="AE13" s="391">
        <v>25</v>
      </c>
      <c r="AF13" s="391">
        <v>18</v>
      </c>
      <c r="AG13" s="391">
        <v>10</v>
      </c>
      <c r="AH13" s="391">
        <v>10</v>
      </c>
      <c r="AI13" s="391">
        <v>20</v>
      </c>
      <c r="AJ13" s="391">
        <v>19</v>
      </c>
      <c r="AK13" s="391">
        <v>11</v>
      </c>
      <c r="AL13" s="391">
        <v>11</v>
      </c>
      <c r="AM13" s="391">
        <v>63</v>
      </c>
      <c r="AN13" s="391">
        <v>63</v>
      </c>
      <c r="AO13" s="391">
        <v>10</v>
      </c>
      <c r="AP13" s="391"/>
      <c r="AQ13" s="391">
        <v>8</v>
      </c>
      <c r="AR13" s="391"/>
      <c r="AS13" s="391">
        <v>1</v>
      </c>
      <c r="AT13" s="391"/>
      <c r="AU13" s="391">
        <v>112</v>
      </c>
      <c r="AV13" s="391">
        <v>109</v>
      </c>
      <c r="AW13" s="391">
        <v>103</v>
      </c>
      <c r="AX13" s="391">
        <v>55</v>
      </c>
      <c r="AY13" s="391">
        <v>103</v>
      </c>
      <c r="AZ13" s="391">
        <v>1</v>
      </c>
      <c r="BA13" s="391">
        <v>4</v>
      </c>
      <c r="BB13" s="92">
        <v>3</v>
      </c>
    </row>
    <row r="14" spans="1:54" ht="14.25" customHeight="1" x14ac:dyDescent="0.2">
      <c r="A14" s="89">
        <v>8</v>
      </c>
      <c r="B14" s="62" t="s">
        <v>44</v>
      </c>
      <c r="C14" s="63">
        <f t="shared" si="2"/>
        <v>944</v>
      </c>
      <c r="D14" s="63">
        <f t="shared" si="3"/>
        <v>732</v>
      </c>
      <c r="E14" s="390">
        <v>17</v>
      </c>
      <c r="F14" s="390">
        <v>6</v>
      </c>
      <c r="G14" s="390">
        <v>28</v>
      </c>
      <c r="H14" s="390">
        <v>25</v>
      </c>
      <c r="I14" s="390">
        <v>21</v>
      </c>
      <c r="J14" s="390">
        <v>17</v>
      </c>
      <c r="K14" s="421">
        <f t="shared" si="4"/>
        <v>522</v>
      </c>
      <c r="L14" s="421">
        <f t="shared" si="4"/>
        <v>434</v>
      </c>
      <c r="M14" s="390">
        <v>162</v>
      </c>
      <c r="N14" s="390">
        <v>156</v>
      </c>
      <c r="O14" s="390">
        <v>264</v>
      </c>
      <c r="P14" s="390">
        <v>203</v>
      </c>
      <c r="Q14" s="390">
        <v>96</v>
      </c>
      <c r="R14" s="390">
        <v>75</v>
      </c>
      <c r="S14" s="390"/>
      <c r="T14" s="390"/>
      <c r="U14" s="390"/>
      <c r="V14" s="390"/>
      <c r="W14" s="390"/>
      <c r="X14" s="95"/>
      <c r="Y14" s="89">
        <v>8</v>
      </c>
      <c r="Z14" s="62" t="s">
        <v>44</v>
      </c>
      <c r="AA14" s="390">
        <v>18</v>
      </c>
      <c r="AB14" s="390">
        <v>16</v>
      </c>
      <c r="AC14" s="390">
        <v>16</v>
      </c>
      <c r="AD14" s="390">
        <v>12</v>
      </c>
      <c r="AE14" s="390">
        <v>20</v>
      </c>
      <c r="AF14" s="390">
        <v>13</v>
      </c>
      <c r="AG14" s="390">
        <v>8</v>
      </c>
      <c r="AH14" s="390">
        <v>8</v>
      </c>
      <c r="AI14" s="390">
        <v>17</v>
      </c>
      <c r="AJ14" s="390">
        <v>16</v>
      </c>
      <c r="AK14" s="390">
        <v>15</v>
      </c>
      <c r="AL14" s="390">
        <v>14</v>
      </c>
      <c r="AM14" s="390">
        <v>45</v>
      </c>
      <c r="AN14" s="390">
        <v>45</v>
      </c>
      <c r="AO14" s="390">
        <v>10</v>
      </c>
      <c r="AP14" s="390">
        <v>1</v>
      </c>
      <c r="AQ14" s="390">
        <v>4</v>
      </c>
      <c r="AR14" s="390"/>
      <c r="AS14" s="390">
        <v>3</v>
      </c>
      <c r="AT14" s="390"/>
      <c r="AU14" s="390">
        <v>84</v>
      </c>
      <c r="AV14" s="390">
        <v>84</v>
      </c>
      <c r="AW14" s="390">
        <v>95</v>
      </c>
      <c r="AX14" s="390">
        <v>40</v>
      </c>
      <c r="AY14" s="390">
        <v>19</v>
      </c>
      <c r="AZ14" s="390"/>
      <c r="BA14" s="390">
        <v>2</v>
      </c>
      <c r="BB14" s="95">
        <v>1</v>
      </c>
    </row>
    <row r="15" spans="1:54" ht="15" customHeight="1" x14ac:dyDescent="0.2">
      <c r="A15" s="88">
        <v>9</v>
      </c>
      <c r="B15" s="60" t="s">
        <v>33</v>
      </c>
      <c r="C15" s="61">
        <f t="shared" si="2"/>
        <v>1690</v>
      </c>
      <c r="D15" s="61">
        <f t="shared" si="3"/>
        <v>1205</v>
      </c>
      <c r="E15" s="391">
        <v>30</v>
      </c>
      <c r="F15" s="391">
        <v>17</v>
      </c>
      <c r="G15" s="391">
        <v>52</v>
      </c>
      <c r="H15" s="391">
        <v>40</v>
      </c>
      <c r="I15" s="391">
        <v>29</v>
      </c>
      <c r="J15" s="391">
        <v>20</v>
      </c>
      <c r="K15" s="421">
        <f t="shared" si="4"/>
        <v>916</v>
      </c>
      <c r="L15" s="421">
        <f t="shared" si="4"/>
        <v>721</v>
      </c>
      <c r="M15" s="391">
        <v>274</v>
      </c>
      <c r="N15" s="391">
        <v>252</v>
      </c>
      <c r="O15" s="391">
        <v>443</v>
      </c>
      <c r="P15" s="391">
        <v>316</v>
      </c>
      <c r="Q15" s="391">
        <v>199</v>
      </c>
      <c r="R15" s="391">
        <v>153</v>
      </c>
      <c r="S15" s="391">
        <v>3</v>
      </c>
      <c r="T15" s="391">
        <v>2</v>
      </c>
      <c r="U15" s="391"/>
      <c r="V15" s="391"/>
      <c r="W15" s="391"/>
      <c r="X15" s="92"/>
      <c r="Y15" s="88">
        <v>9</v>
      </c>
      <c r="Z15" s="60" t="s">
        <v>33</v>
      </c>
      <c r="AA15" s="391">
        <v>43</v>
      </c>
      <c r="AB15" s="391">
        <v>39</v>
      </c>
      <c r="AC15" s="391">
        <v>30</v>
      </c>
      <c r="AD15" s="391">
        <v>29</v>
      </c>
      <c r="AE15" s="391">
        <v>30</v>
      </c>
      <c r="AF15" s="391">
        <v>13</v>
      </c>
      <c r="AG15" s="391">
        <v>14</v>
      </c>
      <c r="AH15" s="391">
        <v>11</v>
      </c>
      <c r="AI15" s="391">
        <v>28</v>
      </c>
      <c r="AJ15" s="391">
        <v>27</v>
      </c>
      <c r="AK15" s="391">
        <v>18</v>
      </c>
      <c r="AL15" s="391">
        <v>18</v>
      </c>
      <c r="AM15" s="391">
        <v>73</v>
      </c>
      <c r="AN15" s="391">
        <v>72</v>
      </c>
      <c r="AO15" s="391">
        <v>15</v>
      </c>
      <c r="AP15" s="391"/>
      <c r="AQ15" s="391">
        <v>5</v>
      </c>
      <c r="AR15" s="391"/>
      <c r="AS15" s="391">
        <v>4</v>
      </c>
      <c r="AT15" s="391"/>
      <c r="AU15" s="391">
        <v>132</v>
      </c>
      <c r="AV15" s="391">
        <v>132</v>
      </c>
      <c r="AW15" s="391">
        <v>113</v>
      </c>
      <c r="AX15" s="391">
        <v>61</v>
      </c>
      <c r="AY15" s="391">
        <v>138</v>
      </c>
      <c r="AZ15" s="391">
        <v>1</v>
      </c>
      <c r="BA15" s="391">
        <v>17</v>
      </c>
      <c r="BB15" s="92">
        <v>2</v>
      </c>
    </row>
    <row r="16" spans="1:54" ht="15.75" customHeight="1" x14ac:dyDescent="0.2">
      <c r="A16" s="89">
        <v>10</v>
      </c>
      <c r="B16" s="62" t="s">
        <v>45</v>
      </c>
      <c r="C16" s="63">
        <f>E16+G16+I16+K16+S16+U16+W16+AA16+AC16+AE16+AG16+AI16+AK16+AM16+AO16+AQ16+AS16+AU16+AW16+AY16+BA16</f>
        <v>1810</v>
      </c>
      <c r="D16" s="63">
        <f t="shared" si="3"/>
        <v>1418</v>
      </c>
      <c r="E16" s="390">
        <v>28</v>
      </c>
      <c r="F16" s="390">
        <v>21</v>
      </c>
      <c r="G16" s="390">
        <v>61</v>
      </c>
      <c r="H16" s="390">
        <v>52</v>
      </c>
      <c r="I16" s="390">
        <v>32</v>
      </c>
      <c r="J16" s="390">
        <v>27</v>
      </c>
      <c r="K16" s="421">
        <f t="shared" si="4"/>
        <v>1122</v>
      </c>
      <c r="L16" s="421">
        <f t="shared" si="4"/>
        <v>911</v>
      </c>
      <c r="M16" s="390">
        <v>392</v>
      </c>
      <c r="N16" s="390">
        <v>380</v>
      </c>
      <c r="O16" s="390">
        <v>451</v>
      </c>
      <c r="P16" s="390">
        <v>326</v>
      </c>
      <c r="Q16" s="390">
        <v>279</v>
      </c>
      <c r="R16" s="390">
        <v>205</v>
      </c>
      <c r="S16" s="390">
        <v>12</v>
      </c>
      <c r="T16" s="390">
        <v>10</v>
      </c>
      <c r="U16" s="390">
        <v>3</v>
      </c>
      <c r="V16" s="390">
        <v>2</v>
      </c>
      <c r="W16" s="390">
        <v>3</v>
      </c>
      <c r="X16" s="95">
        <v>2</v>
      </c>
      <c r="Y16" s="89">
        <v>10</v>
      </c>
      <c r="Z16" s="62" t="s">
        <v>45</v>
      </c>
      <c r="AA16" s="390">
        <v>29</v>
      </c>
      <c r="AB16" s="390">
        <v>19</v>
      </c>
      <c r="AC16" s="390">
        <v>25</v>
      </c>
      <c r="AD16" s="390">
        <v>22</v>
      </c>
      <c r="AE16" s="390">
        <v>30</v>
      </c>
      <c r="AF16" s="390">
        <v>14</v>
      </c>
      <c r="AG16" s="390">
        <v>12</v>
      </c>
      <c r="AH16" s="390">
        <v>12</v>
      </c>
      <c r="AI16" s="390">
        <v>27</v>
      </c>
      <c r="AJ16" s="390">
        <v>25</v>
      </c>
      <c r="AK16" s="390">
        <v>16</v>
      </c>
      <c r="AL16" s="390">
        <v>14</v>
      </c>
      <c r="AM16" s="390">
        <v>77</v>
      </c>
      <c r="AN16" s="390">
        <v>75</v>
      </c>
      <c r="AO16" s="390">
        <v>16</v>
      </c>
      <c r="AP16" s="390"/>
      <c r="AQ16" s="390">
        <v>8</v>
      </c>
      <c r="AR16" s="390"/>
      <c r="AS16" s="390">
        <v>11</v>
      </c>
      <c r="AT16" s="390"/>
      <c r="AU16" s="390">
        <v>149</v>
      </c>
      <c r="AV16" s="390">
        <v>145</v>
      </c>
      <c r="AW16" s="390">
        <v>141</v>
      </c>
      <c r="AX16" s="390">
        <v>65</v>
      </c>
      <c r="AY16" s="390">
        <v>4</v>
      </c>
      <c r="AZ16" s="390"/>
      <c r="BA16" s="390">
        <v>4</v>
      </c>
      <c r="BB16" s="95">
        <v>2</v>
      </c>
    </row>
    <row r="17" spans="1:54" ht="15.75" customHeight="1" x14ac:dyDescent="0.2">
      <c r="A17" s="88">
        <v>11</v>
      </c>
      <c r="B17" s="60" t="s">
        <v>34</v>
      </c>
      <c r="C17" s="61">
        <f t="shared" si="2"/>
        <v>1128</v>
      </c>
      <c r="D17" s="61">
        <f t="shared" si="3"/>
        <v>901</v>
      </c>
      <c r="E17" s="391">
        <v>20</v>
      </c>
      <c r="F17" s="391">
        <v>5</v>
      </c>
      <c r="G17" s="391">
        <v>42</v>
      </c>
      <c r="H17" s="391">
        <v>31</v>
      </c>
      <c r="I17" s="391">
        <v>22</v>
      </c>
      <c r="J17" s="391">
        <v>19</v>
      </c>
      <c r="K17" s="421">
        <f t="shared" si="4"/>
        <v>692</v>
      </c>
      <c r="L17" s="421">
        <f t="shared" si="4"/>
        <v>583</v>
      </c>
      <c r="M17" s="391">
        <v>236</v>
      </c>
      <c r="N17" s="391">
        <v>230</v>
      </c>
      <c r="O17" s="391">
        <v>308</v>
      </c>
      <c r="P17" s="391">
        <v>237</v>
      </c>
      <c r="Q17" s="391">
        <v>148</v>
      </c>
      <c r="R17" s="391">
        <v>116</v>
      </c>
      <c r="S17" s="391">
        <v>1</v>
      </c>
      <c r="T17" s="391">
        <v>1</v>
      </c>
      <c r="U17" s="391"/>
      <c r="V17" s="391"/>
      <c r="W17" s="391">
        <v>3</v>
      </c>
      <c r="X17" s="92">
        <v>3</v>
      </c>
      <c r="Y17" s="88">
        <v>11</v>
      </c>
      <c r="Z17" s="60" t="s">
        <v>34</v>
      </c>
      <c r="AA17" s="391">
        <v>19</v>
      </c>
      <c r="AB17" s="391">
        <v>18</v>
      </c>
      <c r="AC17" s="391">
        <v>16</v>
      </c>
      <c r="AD17" s="391">
        <v>14</v>
      </c>
      <c r="AE17" s="391">
        <v>24</v>
      </c>
      <c r="AF17" s="391">
        <v>18</v>
      </c>
      <c r="AG17" s="391">
        <v>11</v>
      </c>
      <c r="AH17" s="391">
        <v>10</v>
      </c>
      <c r="AI17" s="391">
        <v>19</v>
      </c>
      <c r="AJ17" s="391">
        <v>18</v>
      </c>
      <c r="AK17" s="391">
        <v>5</v>
      </c>
      <c r="AL17" s="391">
        <v>4</v>
      </c>
      <c r="AM17" s="391">
        <v>45</v>
      </c>
      <c r="AN17" s="391">
        <v>43</v>
      </c>
      <c r="AO17" s="391">
        <v>17</v>
      </c>
      <c r="AP17" s="391"/>
      <c r="AQ17" s="391">
        <v>5</v>
      </c>
      <c r="AR17" s="391"/>
      <c r="AS17" s="391">
        <v>3</v>
      </c>
      <c r="AT17" s="391"/>
      <c r="AU17" s="391">
        <v>96</v>
      </c>
      <c r="AV17" s="391">
        <v>95</v>
      </c>
      <c r="AW17" s="391">
        <v>77</v>
      </c>
      <c r="AX17" s="391">
        <v>36</v>
      </c>
      <c r="AY17" s="391">
        <v>4</v>
      </c>
      <c r="AZ17" s="391"/>
      <c r="BA17" s="391">
        <v>7</v>
      </c>
      <c r="BB17" s="92">
        <v>3</v>
      </c>
    </row>
    <row r="18" spans="1:54" ht="14.25" customHeight="1" x14ac:dyDescent="0.2">
      <c r="A18" s="89">
        <v>12</v>
      </c>
      <c r="B18" s="62" t="s">
        <v>32</v>
      </c>
      <c r="C18" s="63">
        <f t="shared" si="2"/>
        <v>1051</v>
      </c>
      <c r="D18" s="63">
        <f t="shared" si="3"/>
        <v>786</v>
      </c>
      <c r="E18" s="390">
        <v>16</v>
      </c>
      <c r="F18" s="390">
        <v>11</v>
      </c>
      <c r="G18" s="390">
        <v>34</v>
      </c>
      <c r="H18" s="390">
        <v>29</v>
      </c>
      <c r="I18" s="390">
        <v>17</v>
      </c>
      <c r="J18" s="390">
        <v>11</v>
      </c>
      <c r="K18" s="421">
        <f t="shared" si="4"/>
        <v>610</v>
      </c>
      <c r="L18" s="421">
        <f t="shared" si="4"/>
        <v>483</v>
      </c>
      <c r="M18" s="390">
        <v>219</v>
      </c>
      <c r="N18" s="390">
        <v>214</v>
      </c>
      <c r="O18" s="390">
        <v>238</v>
      </c>
      <c r="P18" s="390">
        <v>157</v>
      </c>
      <c r="Q18" s="390">
        <v>153</v>
      </c>
      <c r="R18" s="390">
        <v>112</v>
      </c>
      <c r="S18" s="390">
        <v>3</v>
      </c>
      <c r="T18" s="390">
        <v>2</v>
      </c>
      <c r="U18" s="390"/>
      <c r="V18" s="390"/>
      <c r="W18" s="390">
        <v>3</v>
      </c>
      <c r="X18" s="95">
        <v>2</v>
      </c>
      <c r="Y18" s="89">
        <v>12</v>
      </c>
      <c r="Z18" s="62" t="s">
        <v>32</v>
      </c>
      <c r="AA18" s="390">
        <v>13</v>
      </c>
      <c r="AB18" s="390">
        <v>11</v>
      </c>
      <c r="AC18" s="390">
        <v>15</v>
      </c>
      <c r="AD18" s="390">
        <v>12</v>
      </c>
      <c r="AE18" s="390">
        <v>16</v>
      </c>
      <c r="AF18" s="390">
        <v>14</v>
      </c>
      <c r="AG18" s="390">
        <v>10</v>
      </c>
      <c r="AH18" s="390">
        <v>8</v>
      </c>
      <c r="AI18" s="390">
        <v>16</v>
      </c>
      <c r="AJ18" s="390">
        <v>16</v>
      </c>
      <c r="AK18" s="390">
        <v>9</v>
      </c>
      <c r="AL18" s="390">
        <v>9</v>
      </c>
      <c r="AM18" s="390">
        <v>54</v>
      </c>
      <c r="AN18" s="390">
        <v>53</v>
      </c>
      <c r="AO18" s="390">
        <v>12</v>
      </c>
      <c r="AP18" s="390"/>
      <c r="AQ18" s="390">
        <v>8</v>
      </c>
      <c r="AR18" s="390"/>
      <c r="AS18" s="390">
        <v>3</v>
      </c>
      <c r="AT18" s="390"/>
      <c r="AU18" s="390">
        <v>83</v>
      </c>
      <c r="AV18" s="390">
        <v>83</v>
      </c>
      <c r="AW18" s="390">
        <v>91</v>
      </c>
      <c r="AX18" s="390">
        <v>42</v>
      </c>
      <c r="AY18" s="390">
        <v>38</v>
      </c>
      <c r="AZ18" s="390"/>
      <c r="BA18" s="390"/>
      <c r="BB18" s="95"/>
    </row>
    <row r="19" spans="1:54" ht="15" customHeight="1" x14ac:dyDescent="0.2">
      <c r="A19" s="88">
        <v>13</v>
      </c>
      <c r="B19" s="60" t="s">
        <v>30</v>
      </c>
      <c r="C19" s="61">
        <f t="shared" si="2"/>
        <v>1771</v>
      </c>
      <c r="D19" s="61">
        <f t="shared" si="3"/>
        <v>1402</v>
      </c>
      <c r="E19" s="391">
        <v>35</v>
      </c>
      <c r="F19" s="391">
        <v>23</v>
      </c>
      <c r="G19" s="391">
        <v>65</v>
      </c>
      <c r="H19" s="391">
        <v>57</v>
      </c>
      <c r="I19" s="391">
        <v>34</v>
      </c>
      <c r="J19" s="391">
        <v>28</v>
      </c>
      <c r="K19" s="421">
        <f t="shared" si="4"/>
        <v>1074</v>
      </c>
      <c r="L19" s="421">
        <f t="shared" si="4"/>
        <v>888</v>
      </c>
      <c r="M19" s="391">
        <v>371</v>
      </c>
      <c r="N19" s="391">
        <v>352</v>
      </c>
      <c r="O19" s="391">
        <v>419</v>
      </c>
      <c r="P19" s="391">
        <v>317</v>
      </c>
      <c r="Q19" s="391">
        <v>284</v>
      </c>
      <c r="R19" s="391">
        <v>219</v>
      </c>
      <c r="S19" s="391">
        <v>1</v>
      </c>
      <c r="T19" s="391"/>
      <c r="U19" s="391"/>
      <c r="V19" s="391"/>
      <c r="W19" s="391"/>
      <c r="X19" s="92"/>
      <c r="Y19" s="88">
        <v>13</v>
      </c>
      <c r="Z19" s="60" t="s">
        <v>30</v>
      </c>
      <c r="AA19" s="391">
        <v>31</v>
      </c>
      <c r="AB19" s="391">
        <v>28</v>
      </c>
      <c r="AC19" s="391">
        <v>27</v>
      </c>
      <c r="AD19" s="391">
        <v>25</v>
      </c>
      <c r="AE19" s="391">
        <v>31</v>
      </c>
      <c r="AF19" s="391">
        <v>30</v>
      </c>
      <c r="AG19" s="391">
        <v>12</v>
      </c>
      <c r="AH19" s="391">
        <v>11</v>
      </c>
      <c r="AI19" s="391">
        <v>31</v>
      </c>
      <c r="AJ19" s="391">
        <v>30</v>
      </c>
      <c r="AK19" s="391">
        <v>17</v>
      </c>
      <c r="AL19" s="391">
        <v>15</v>
      </c>
      <c r="AM19" s="391">
        <v>85</v>
      </c>
      <c r="AN19" s="391">
        <v>85</v>
      </c>
      <c r="AO19" s="391">
        <v>21</v>
      </c>
      <c r="AP19" s="391"/>
      <c r="AQ19" s="391">
        <v>6</v>
      </c>
      <c r="AR19" s="391"/>
      <c r="AS19" s="391">
        <v>3</v>
      </c>
      <c r="AT19" s="391"/>
      <c r="AU19" s="391">
        <v>140</v>
      </c>
      <c r="AV19" s="391">
        <v>139</v>
      </c>
      <c r="AW19" s="391">
        <v>127</v>
      </c>
      <c r="AX19" s="391">
        <v>39</v>
      </c>
      <c r="AY19" s="391">
        <v>24</v>
      </c>
      <c r="AZ19" s="391"/>
      <c r="BA19" s="391">
        <v>7</v>
      </c>
      <c r="BB19" s="92">
        <v>4</v>
      </c>
    </row>
    <row r="20" spans="1:54" ht="15" customHeight="1" x14ac:dyDescent="0.2">
      <c r="A20" s="89">
        <v>14</v>
      </c>
      <c r="B20" s="62" t="s">
        <v>46</v>
      </c>
      <c r="C20" s="63">
        <f t="shared" si="2"/>
        <v>1577</v>
      </c>
      <c r="D20" s="63">
        <f t="shared" si="3"/>
        <v>1249</v>
      </c>
      <c r="E20" s="390">
        <v>28</v>
      </c>
      <c r="F20" s="390">
        <v>14</v>
      </c>
      <c r="G20" s="390">
        <v>43</v>
      </c>
      <c r="H20" s="390">
        <v>38</v>
      </c>
      <c r="I20" s="390">
        <v>33</v>
      </c>
      <c r="J20" s="390">
        <v>26</v>
      </c>
      <c r="K20" s="421">
        <f t="shared" si="4"/>
        <v>855</v>
      </c>
      <c r="L20" s="421">
        <f t="shared" si="4"/>
        <v>721</v>
      </c>
      <c r="M20" s="390">
        <v>329</v>
      </c>
      <c r="N20" s="390">
        <v>322</v>
      </c>
      <c r="O20" s="390">
        <v>348</v>
      </c>
      <c r="P20" s="390">
        <v>264</v>
      </c>
      <c r="Q20" s="390">
        <v>178</v>
      </c>
      <c r="R20" s="390">
        <v>135</v>
      </c>
      <c r="S20" s="390">
        <v>5</v>
      </c>
      <c r="T20" s="390">
        <v>4</v>
      </c>
      <c r="U20" s="390">
        <v>1</v>
      </c>
      <c r="V20" s="390"/>
      <c r="W20" s="390">
        <v>1</v>
      </c>
      <c r="X20" s="95">
        <v>1</v>
      </c>
      <c r="Y20" s="89">
        <v>14</v>
      </c>
      <c r="Z20" s="62" t="s">
        <v>46</v>
      </c>
      <c r="AA20" s="390">
        <v>29</v>
      </c>
      <c r="AB20" s="390">
        <v>26</v>
      </c>
      <c r="AC20" s="390">
        <v>25</v>
      </c>
      <c r="AD20" s="390">
        <v>20</v>
      </c>
      <c r="AE20" s="390">
        <v>34</v>
      </c>
      <c r="AF20" s="390">
        <v>28</v>
      </c>
      <c r="AG20" s="390">
        <v>13</v>
      </c>
      <c r="AH20" s="390">
        <v>13</v>
      </c>
      <c r="AI20" s="390">
        <v>28</v>
      </c>
      <c r="AJ20" s="390">
        <v>27</v>
      </c>
      <c r="AK20" s="390">
        <v>13</v>
      </c>
      <c r="AL20" s="390">
        <v>13</v>
      </c>
      <c r="AM20" s="390">
        <v>68</v>
      </c>
      <c r="AN20" s="390">
        <v>68</v>
      </c>
      <c r="AO20" s="390">
        <v>11</v>
      </c>
      <c r="AP20" s="390"/>
      <c r="AQ20" s="390">
        <v>2</v>
      </c>
      <c r="AR20" s="390"/>
      <c r="AS20" s="390"/>
      <c r="AT20" s="390"/>
      <c r="AU20" s="390">
        <v>141</v>
      </c>
      <c r="AV20" s="390">
        <v>141</v>
      </c>
      <c r="AW20" s="390">
        <v>174</v>
      </c>
      <c r="AX20" s="390">
        <v>98</v>
      </c>
      <c r="AY20" s="390">
        <v>56</v>
      </c>
      <c r="AZ20" s="390"/>
      <c r="BA20" s="390">
        <v>17</v>
      </c>
      <c r="BB20" s="95">
        <v>11</v>
      </c>
    </row>
    <row r="21" spans="1:54" ht="14.25" customHeight="1" x14ac:dyDescent="0.2">
      <c r="A21" s="88">
        <v>15</v>
      </c>
      <c r="B21" s="60" t="s">
        <v>47</v>
      </c>
      <c r="C21" s="61">
        <f t="shared" si="2"/>
        <v>1712</v>
      </c>
      <c r="D21" s="61">
        <f t="shared" si="3"/>
        <v>1264</v>
      </c>
      <c r="E21" s="391">
        <v>29</v>
      </c>
      <c r="F21" s="391">
        <v>17</v>
      </c>
      <c r="G21" s="391">
        <v>58</v>
      </c>
      <c r="H21" s="391">
        <v>39</v>
      </c>
      <c r="I21" s="391">
        <v>27</v>
      </c>
      <c r="J21" s="391">
        <v>17</v>
      </c>
      <c r="K21" s="421">
        <f t="shared" si="4"/>
        <v>1018</v>
      </c>
      <c r="L21" s="421">
        <f t="shared" si="4"/>
        <v>765</v>
      </c>
      <c r="M21" s="391">
        <v>360</v>
      </c>
      <c r="N21" s="391">
        <v>342</v>
      </c>
      <c r="O21" s="391">
        <v>428</v>
      </c>
      <c r="P21" s="391">
        <v>278</v>
      </c>
      <c r="Q21" s="391">
        <v>230</v>
      </c>
      <c r="R21" s="391">
        <v>145</v>
      </c>
      <c r="S21" s="391">
        <v>9</v>
      </c>
      <c r="T21" s="391">
        <v>7</v>
      </c>
      <c r="U21" s="391"/>
      <c r="V21" s="391"/>
      <c r="W21" s="391">
        <v>4</v>
      </c>
      <c r="X21" s="92">
        <v>1</v>
      </c>
      <c r="Y21" s="88">
        <v>15</v>
      </c>
      <c r="Z21" s="60" t="s">
        <v>47</v>
      </c>
      <c r="AA21" s="391">
        <v>32</v>
      </c>
      <c r="AB21" s="391">
        <v>27</v>
      </c>
      <c r="AC21" s="391">
        <v>20</v>
      </c>
      <c r="AD21" s="391">
        <v>13</v>
      </c>
      <c r="AE21" s="391">
        <v>28</v>
      </c>
      <c r="AF21" s="391">
        <v>10</v>
      </c>
      <c r="AG21" s="391">
        <v>15</v>
      </c>
      <c r="AH21" s="391">
        <v>13</v>
      </c>
      <c r="AI21" s="391">
        <v>25</v>
      </c>
      <c r="AJ21" s="391">
        <v>24</v>
      </c>
      <c r="AK21" s="391">
        <v>21</v>
      </c>
      <c r="AL21" s="391">
        <v>20</v>
      </c>
      <c r="AM21" s="391">
        <v>76</v>
      </c>
      <c r="AN21" s="391">
        <v>75</v>
      </c>
      <c r="AO21" s="391">
        <v>31</v>
      </c>
      <c r="AP21" s="391"/>
      <c r="AQ21" s="391">
        <v>5</v>
      </c>
      <c r="AR21" s="391"/>
      <c r="AS21" s="391">
        <v>4</v>
      </c>
      <c r="AT21" s="391"/>
      <c r="AU21" s="391">
        <v>142</v>
      </c>
      <c r="AV21" s="391">
        <v>140</v>
      </c>
      <c r="AW21" s="391">
        <v>133</v>
      </c>
      <c r="AX21" s="391">
        <v>95</v>
      </c>
      <c r="AY21" s="391">
        <v>18</v>
      </c>
      <c r="AZ21" s="391"/>
      <c r="BA21" s="391">
        <v>17</v>
      </c>
      <c r="BB21" s="92">
        <v>1</v>
      </c>
    </row>
    <row r="22" spans="1:54" ht="15" customHeight="1" x14ac:dyDescent="0.2">
      <c r="A22" s="89">
        <v>16</v>
      </c>
      <c r="B22" s="62" t="s">
        <v>35</v>
      </c>
      <c r="C22" s="63">
        <f t="shared" si="2"/>
        <v>1785</v>
      </c>
      <c r="D22" s="63">
        <f t="shared" si="3"/>
        <v>1312</v>
      </c>
      <c r="E22" s="390">
        <v>23</v>
      </c>
      <c r="F22" s="390">
        <v>10</v>
      </c>
      <c r="G22" s="390">
        <v>58</v>
      </c>
      <c r="H22" s="390">
        <v>42</v>
      </c>
      <c r="I22" s="390">
        <v>25</v>
      </c>
      <c r="J22" s="390">
        <v>17</v>
      </c>
      <c r="K22" s="421">
        <f t="shared" si="4"/>
        <v>1022</v>
      </c>
      <c r="L22" s="421">
        <f t="shared" si="4"/>
        <v>796</v>
      </c>
      <c r="M22" s="390">
        <v>332</v>
      </c>
      <c r="N22" s="390">
        <v>312</v>
      </c>
      <c r="O22" s="390">
        <v>449</v>
      </c>
      <c r="P22" s="390">
        <v>312</v>
      </c>
      <c r="Q22" s="390">
        <v>241</v>
      </c>
      <c r="R22" s="390">
        <v>172</v>
      </c>
      <c r="S22" s="390">
        <v>13</v>
      </c>
      <c r="T22" s="390">
        <v>8</v>
      </c>
      <c r="U22" s="390">
        <v>3</v>
      </c>
      <c r="V22" s="390">
        <v>2</v>
      </c>
      <c r="W22" s="390">
        <v>10</v>
      </c>
      <c r="X22" s="95">
        <v>7</v>
      </c>
      <c r="Y22" s="89">
        <v>16</v>
      </c>
      <c r="Z22" s="62" t="s">
        <v>35</v>
      </c>
      <c r="AA22" s="390">
        <v>41</v>
      </c>
      <c r="AB22" s="390">
        <v>34</v>
      </c>
      <c r="AC22" s="390">
        <v>17</v>
      </c>
      <c r="AD22" s="390">
        <v>11</v>
      </c>
      <c r="AE22" s="390">
        <v>25</v>
      </c>
      <c r="AF22" s="390">
        <v>8</v>
      </c>
      <c r="AG22" s="390">
        <v>21</v>
      </c>
      <c r="AH22" s="390">
        <v>20</v>
      </c>
      <c r="AI22" s="390">
        <v>24</v>
      </c>
      <c r="AJ22" s="390">
        <v>22</v>
      </c>
      <c r="AK22" s="390">
        <v>24</v>
      </c>
      <c r="AL22" s="390">
        <v>24</v>
      </c>
      <c r="AM22" s="390">
        <v>53</v>
      </c>
      <c r="AN22" s="390">
        <v>53</v>
      </c>
      <c r="AO22" s="390">
        <v>19</v>
      </c>
      <c r="AP22" s="390"/>
      <c r="AQ22" s="390">
        <v>7</v>
      </c>
      <c r="AR22" s="390"/>
      <c r="AS22" s="390">
        <v>3</v>
      </c>
      <c r="AT22" s="390"/>
      <c r="AU22" s="390">
        <v>191</v>
      </c>
      <c r="AV22" s="390">
        <v>191</v>
      </c>
      <c r="AW22" s="390">
        <v>106</v>
      </c>
      <c r="AX22" s="390">
        <v>67</v>
      </c>
      <c r="AY22" s="390">
        <v>92</v>
      </c>
      <c r="AZ22" s="390"/>
      <c r="BA22" s="390">
        <v>8</v>
      </c>
      <c r="BB22" s="95"/>
    </row>
    <row r="23" spans="1:54" ht="14.25" customHeight="1" x14ac:dyDescent="0.2">
      <c r="A23" s="88">
        <v>17</v>
      </c>
      <c r="B23" s="60" t="s">
        <v>31</v>
      </c>
      <c r="C23" s="124">
        <f t="shared" si="2"/>
        <v>2658</v>
      </c>
      <c r="D23" s="61">
        <f t="shared" si="3"/>
        <v>1913</v>
      </c>
      <c r="E23" s="391">
        <v>34</v>
      </c>
      <c r="F23" s="391">
        <v>16</v>
      </c>
      <c r="G23" s="391">
        <v>78</v>
      </c>
      <c r="H23" s="391">
        <v>61</v>
      </c>
      <c r="I23" s="391">
        <v>40</v>
      </c>
      <c r="J23" s="391">
        <v>27</v>
      </c>
      <c r="K23" s="421">
        <f t="shared" si="4"/>
        <v>1486</v>
      </c>
      <c r="L23" s="421">
        <f t="shared" si="4"/>
        <v>1159</v>
      </c>
      <c r="M23" s="391">
        <v>476</v>
      </c>
      <c r="N23" s="391">
        <v>446</v>
      </c>
      <c r="O23" s="391">
        <v>687</v>
      </c>
      <c r="P23" s="391">
        <v>475</v>
      </c>
      <c r="Q23" s="391">
        <v>323</v>
      </c>
      <c r="R23" s="391">
        <v>238</v>
      </c>
      <c r="S23" s="391">
        <v>9</v>
      </c>
      <c r="T23" s="391">
        <v>5</v>
      </c>
      <c r="U23" s="391"/>
      <c r="V23" s="391"/>
      <c r="W23" s="391">
        <v>2</v>
      </c>
      <c r="X23" s="92">
        <v>1</v>
      </c>
      <c r="Y23" s="88">
        <v>17</v>
      </c>
      <c r="Z23" s="60" t="s">
        <v>31</v>
      </c>
      <c r="AA23" s="391">
        <v>70</v>
      </c>
      <c r="AB23" s="391">
        <v>50</v>
      </c>
      <c r="AC23" s="391">
        <v>30</v>
      </c>
      <c r="AD23" s="391">
        <v>21</v>
      </c>
      <c r="AE23" s="391">
        <v>35</v>
      </c>
      <c r="AF23" s="391">
        <v>12</v>
      </c>
      <c r="AG23" s="391">
        <v>32</v>
      </c>
      <c r="AH23" s="391">
        <v>29</v>
      </c>
      <c r="AI23" s="391">
        <v>34</v>
      </c>
      <c r="AJ23" s="391">
        <v>32</v>
      </c>
      <c r="AK23" s="391">
        <v>29</v>
      </c>
      <c r="AL23" s="391">
        <v>26</v>
      </c>
      <c r="AM23" s="391">
        <v>129</v>
      </c>
      <c r="AN23" s="391">
        <v>128</v>
      </c>
      <c r="AO23" s="391">
        <v>18</v>
      </c>
      <c r="AP23" s="391"/>
      <c r="AQ23" s="391">
        <v>15</v>
      </c>
      <c r="AR23" s="391"/>
      <c r="AS23" s="391">
        <v>10</v>
      </c>
      <c r="AT23" s="391"/>
      <c r="AU23" s="391">
        <v>254</v>
      </c>
      <c r="AV23" s="391">
        <v>249</v>
      </c>
      <c r="AW23" s="391">
        <v>226</v>
      </c>
      <c r="AX23" s="391">
        <v>89</v>
      </c>
      <c r="AY23" s="391">
        <v>113</v>
      </c>
      <c r="AZ23" s="391">
        <v>4</v>
      </c>
      <c r="BA23" s="391">
        <v>14</v>
      </c>
      <c r="BB23" s="92">
        <v>4</v>
      </c>
    </row>
    <row r="24" spans="1:54" ht="14.25" customHeight="1" x14ac:dyDescent="0.2">
      <c r="A24" s="89">
        <v>18</v>
      </c>
      <c r="B24" s="62" t="s">
        <v>48</v>
      </c>
      <c r="C24" s="63">
        <f t="shared" si="2"/>
        <v>1301</v>
      </c>
      <c r="D24" s="63">
        <f t="shared" si="3"/>
        <v>1008</v>
      </c>
      <c r="E24" s="390">
        <v>25</v>
      </c>
      <c r="F24" s="390">
        <v>18</v>
      </c>
      <c r="G24" s="390">
        <v>41</v>
      </c>
      <c r="H24" s="390">
        <v>36</v>
      </c>
      <c r="I24" s="390">
        <v>27</v>
      </c>
      <c r="J24" s="390">
        <v>17</v>
      </c>
      <c r="K24" s="421">
        <f t="shared" si="4"/>
        <v>758</v>
      </c>
      <c r="L24" s="421">
        <f t="shared" si="4"/>
        <v>604</v>
      </c>
      <c r="M24" s="390">
        <v>289</v>
      </c>
      <c r="N24" s="390">
        <v>277</v>
      </c>
      <c r="O24" s="390">
        <v>361</v>
      </c>
      <c r="P24" s="390">
        <v>250</v>
      </c>
      <c r="Q24" s="390">
        <v>108</v>
      </c>
      <c r="R24" s="390">
        <v>77</v>
      </c>
      <c r="S24" s="390">
        <v>5</v>
      </c>
      <c r="T24" s="390">
        <v>2</v>
      </c>
      <c r="U24" s="390">
        <v>2</v>
      </c>
      <c r="V24" s="390">
        <v>1</v>
      </c>
      <c r="W24" s="390">
        <v>3</v>
      </c>
      <c r="X24" s="95">
        <v>3</v>
      </c>
      <c r="Y24" s="89">
        <v>18</v>
      </c>
      <c r="Z24" s="62" t="s">
        <v>48</v>
      </c>
      <c r="AA24" s="390">
        <v>21</v>
      </c>
      <c r="AB24" s="390">
        <v>20</v>
      </c>
      <c r="AC24" s="390">
        <v>22</v>
      </c>
      <c r="AD24" s="390">
        <v>20</v>
      </c>
      <c r="AE24" s="390">
        <v>24</v>
      </c>
      <c r="AF24" s="390">
        <v>18</v>
      </c>
      <c r="AG24" s="390">
        <v>9</v>
      </c>
      <c r="AH24" s="390">
        <v>9</v>
      </c>
      <c r="AI24" s="390">
        <v>21</v>
      </c>
      <c r="AJ24" s="390">
        <v>21</v>
      </c>
      <c r="AK24" s="390">
        <v>7</v>
      </c>
      <c r="AL24" s="390">
        <v>6</v>
      </c>
      <c r="AM24" s="390">
        <v>53</v>
      </c>
      <c r="AN24" s="390">
        <v>53</v>
      </c>
      <c r="AO24" s="390">
        <v>6</v>
      </c>
      <c r="AP24" s="390"/>
      <c r="AQ24" s="390">
        <v>5</v>
      </c>
      <c r="AR24" s="390"/>
      <c r="AS24" s="390">
        <v>4</v>
      </c>
      <c r="AT24" s="390"/>
      <c r="AU24" s="390">
        <v>109</v>
      </c>
      <c r="AV24" s="390">
        <v>108</v>
      </c>
      <c r="AW24" s="390">
        <v>86</v>
      </c>
      <c r="AX24" s="390">
        <v>63</v>
      </c>
      <c r="AY24" s="390">
        <v>59</v>
      </c>
      <c r="AZ24" s="390"/>
      <c r="BA24" s="390">
        <v>14</v>
      </c>
      <c r="BB24" s="95">
        <v>9</v>
      </c>
    </row>
    <row r="25" spans="1:54" ht="15" customHeight="1" x14ac:dyDescent="0.2">
      <c r="A25" s="88">
        <v>19</v>
      </c>
      <c r="B25" s="60" t="s">
        <v>49</v>
      </c>
      <c r="C25" s="61">
        <f t="shared" si="2"/>
        <v>1586</v>
      </c>
      <c r="D25" s="61">
        <f t="shared" si="3"/>
        <v>1256</v>
      </c>
      <c r="E25" s="391">
        <v>27</v>
      </c>
      <c r="F25" s="391">
        <v>12</v>
      </c>
      <c r="G25" s="391">
        <v>51</v>
      </c>
      <c r="H25" s="391">
        <v>40</v>
      </c>
      <c r="I25" s="391">
        <v>21</v>
      </c>
      <c r="J25" s="391">
        <v>14</v>
      </c>
      <c r="K25" s="421">
        <f t="shared" si="4"/>
        <v>1090</v>
      </c>
      <c r="L25" s="421">
        <f t="shared" si="4"/>
        <v>904</v>
      </c>
      <c r="M25" s="391">
        <v>342</v>
      </c>
      <c r="N25" s="391">
        <v>322</v>
      </c>
      <c r="O25" s="391">
        <v>440</v>
      </c>
      <c r="P25" s="391">
        <v>337</v>
      </c>
      <c r="Q25" s="391">
        <v>308</v>
      </c>
      <c r="R25" s="391">
        <v>245</v>
      </c>
      <c r="S25" s="391">
        <v>28</v>
      </c>
      <c r="T25" s="391">
        <v>18</v>
      </c>
      <c r="U25" s="391">
        <v>1</v>
      </c>
      <c r="V25" s="391">
        <v>1</v>
      </c>
      <c r="W25" s="391">
        <v>8</v>
      </c>
      <c r="X25" s="92">
        <v>6</v>
      </c>
      <c r="Y25" s="88">
        <v>19</v>
      </c>
      <c r="Z25" s="60" t="s">
        <v>49</v>
      </c>
      <c r="AA25" s="391">
        <v>16</v>
      </c>
      <c r="AB25" s="391">
        <v>15</v>
      </c>
      <c r="AC25" s="391">
        <v>22</v>
      </c>
      <c r="AD25" s="391">
        <v>19</v>
      </c>
      <c r="AE25" s="391">
        <v>19</v>
      </c>
      <c r="AF25" s="391">
        <v>14</v>
      </c>
      <c r="AG25" s="391">
        <v>18</v>
      </c>
      <c r="AH25" s="391">
        <v>17</v>
      </c>
      <c r="AI25" s="391">
        <v>20</v>
      </c>
      <c r="AJ25" s="391">
        <v>20</v>
      </c>
      <c r="AK25" s="391">
        <v>19</v>
      </c>
      <c r="AL25" s="391">
        <v>18</v>
      </c>
      <c r="AM25" s="391">
        <v>19</v>
      </c>
      <c r="AN25" s="391">
        <v>19</v>
      </c>
      <c r="AO25" s="391">
        <v>16</v>
      </c>
      <c r="AP25" s="391"/>
      <c r="AQ25" s="391">
        <v>6</v>
      </c>
      <c r="AR25" s="391"/>
      <c r="AS25" s="391">
        <v>4</v>
      </c>
      <c r="AT25" s="391"/>
      <c r="AU25" s="391">
        <v>121</v>
      </c>
      <c r="AV25" s="391">
        <v>120</v>
      </c>
      <c r="AW25" s="391">
        <v>76</v>
      </c>
      <c r="AX25" s="391">
        <v>15</v>
      </c>
      <c r="AY25" s="391"/>
      <c r="AZ25" s="391"/>
      <c r="BA25" s="391">
        <v>4</v>
      </c>
      <c r="BB25" s="92">
        <v>4</v>
      </c>
    </row>
    <row r="26" spans="1:54" ht="15" customHeight="1" x14ac:dyDescent="0.2">
      <c r="A26" s="89">
        <v>20</v>
      </c>
      <c r="B26" s="62" t="s">
        <v>36</v>
      </c>
      <c r="C26" s="63">
        <f t="shared" si="2"/>
        <v>18946</v>
      </c>
      <c r="D26" s="63">
        <f t="shared" si="3"/>
        <v>15005</v>
      </c>
      <c r="E26" s="390">
        <v>302</v>
      </c>
      <c r="F26" s="390">
        <v>188</v>
      </c>
      <c r="G26" s="390">
        <v>525</v>
      </c>
      <c r="H26" s="390">
        <v>433</v>
      </c>
      <c r="I26" s="390">
        <v>258</v>
      </c>
      <c r="J26" s="390">
        <v>191</v>
      </c>
      <c r="K26" s="421">
        <f t="shared" si="4"/>
        <v>13180</v>
      </c>
      <c r="L26" s="421">
        <f t="shared" si="4"/>
        <v>10982</v>
      </c>
      <c r="M26" s="390">
        <v>4694</v>
      </c>
      <c r="N26" s="390">
        <v>4519</v>
      </c>
      <c r="O26" s="390">
        <v>5651</v>
      </c>
      <c r="P26" s="390">
        <v>4310</v>
      </c>
      <c r="Q26" s="390">
        <v>2835</v>
      </c>
      <c r="R26" s="390">
        <v>2153</v>
      </c>
      <c r="S26" s="390">
        <v>221</v>
      </c>
      <c r="T26" s="390">
        <v>169</v>
      </c>
      <c r="U26" s="390">
        <v>21</v>
      </c>
      <c r="V26" s="390">
        <v>15</v>
      </c>
      <c r="W26" s="390">
        <v>123</v>
      </c>
      <c r="X26" s="95">
        <v>93</v>
      </c>
      <c r="Y26" s="89">
        <v>20</v>
      </c>
      <c r="Z26" s="62" t="s">
        <v>36</v>
      </c>
      <c r="AA26" s="390">
        <v>52</v>
      </c>
      <c r="AB26" s="390">
        <v>46</v>
      </c>
      <c r="AC26" s="390">
        <v>217</v>
      </c>
      <c r="AD26" s="390">
        <v>194</v>
      </c>
      <c r="AE26" s="390">
        <v>187</v>
      </c>
      <c r="AF26" s="390">
        <v>154</v>
      </c>
      <c r="AG26" s="390">
        <v>164</v>
      </c>
      <c r="AH26" s="390">
        <v>155</v>
      </c>
      <c r="AI26" s="390">
        <v>198</v>
      </c>
      <c r="AJ26" s="390">
        <v>190</v>
      </c>
      <c r="AK26" s="390">
        <v>184</v>
      </c>
      <c r="AL26" s="390">
        <v>169</v>
      </c>
      <c r="AM26" s="390">
        <v>230</v>
      </c>
      <c r="AN26" s="390">
        <v>215</v>
      </c>
      <c r="AO26" s="390">
        <v>181</v>
      </c>
      <c r="AP26" s="390">
        <v>1</v>
      </c>
      <c r="AQ26" s="390">
        <v>95</v>
      </c>
      <c r="AR26" s="390">
        <v>1</v>
      </c>
      <c r="AS26" s="390">
        <v>60</v>
      </c>
      <c r="AT26" s="390"/>
      <c r="AU26" s="390">
        <v>1583</v>
      </c>
      <c r="AV26" s="390">
        <v>1509</v>
      </c>
      <c r="AW26" s="390">
        <v>903</v>
      </c>
      <c r="AX26" s="390">
        <v>194</v>
      </c>
      <c r="AY26" s="390">
        <v>50</v>
      </c>
      <c r="AZ26" s="390"/>
      <c r="BA26" s="390">
        <v>212</v>
      </c>
      <c r="BB26" s="95">
        <v>106</v>
      </c>
    </row>
    <row r="27" spans="1:54" ht="15" customHeight="1" x14ac:dyDescent="0.2">
      <c r="A27" s="88">
        <v>21</v>
      </c>
      <c r="B27" s="60" t="s">
        <v>29</v>
      </c>
      <c r="C27" s="61">
        <f t="shared" si="2"/>
        <v>1690</v>
      </c>
      <c r="D27" s="61">
        <f t="shared" si="3"/>
        <v>1311</v>
      </c>
      <c r="E27" s="391">
        <v>23</v>
      </c>
      <c r="F27" s="391">
        <v>11</v>
      </c>
      <c r="G27" s="391">
        <v>52</v>
      </c>
      <c r="H27" s="391">
        <v>37</v>
      </c>
      <c r="I27" s="391">
        <v>33</v>
      </c>
      <c r="J27" s="391">
        <v>26</v>
      </c>
      <c r="K27" s="421">
        <f t="shared" si="4"/>
        <v>1108</v>
      </c>
      <c r="L27" s="421">
        <f t="shared" si="4"/>
        <v>915</v>
      </c>
      <c r="M27" s="391">
        <v>313</v>
      </c>
      <c r="N27" s="391">
        <v>302</v>
      </c>
      <c r="O27" s="391">
        <v>467</v>
      </c>
      <c r="P27" s="391">
        <v>355</v>
      </c>
      <c r="Q27" s="391">
        <v>328</v>
      </c>
      <c r="R27" s="391">
        <v>258</v>
      </c>
      <c r="S27" s="391">
        <v>9</v>
      </c>
      <c r="T27" s="391">
        <v>7</v>
      </c>
      <c r="U27" s="391"/>
      <c r="V27" s="391"/>
      <c r="W27" s="391">
        <v>8</v>
      </c>
      <c r="X27" s="92">
        <v>8</v>
      </c>
      <c r="Y27" s="88">
        <v>21</v>
      </c>
      <c r="Z27" s="60" t="s">
        <v>29</v>
      </c>
      <c r="AA27" s="391">
        <v>1</v>
      </c>
      <c r="AB27" s="391">
        <v>1</v>
      </c>
      <c r="AC27" s="391">
        <v>21</v>
      </c>
      <c r="AD27" s="391">
        <v>19</v>
      </c>
      <c r="AE27" s="391">
        <v>21</v>
      </c>
      <c r="AF27" s="391">
        <v>17</v>
      </c>
      <c r="AG27" s="391">
        <v>17</v>
      </c>
      <c r="AH27" s="391">
        <v>17</v>
      </c>
      <c r="AI27" s="391">
        <v>21</v>
      </c>
      <c r="AJ27" s="391">
        <v>21</v>
      </c>
      <c r="AK27" s="391">
        <v>21</v>
      </c>
      <c r="AL27" s="391">
        <v>20</v>
      </c>
      <c r="AM27" s="391">
        <v>17</v>
      </c>
      <c r="AN27" s="391">
        <v>17</v>
      </c>
      <c r="AO27" s="391">
        <v>13</v>
      </c>
      <c r="AP27" s="391"/>
      <c r="AQ27" s="391">
        <v>9</v>
      </c>
      <c r="AR27" s="391"/>
      <c r="AS27" s="391">
        <v>12</v>
      </c>
      <c r="AT27" s="391"/>
      <c r="AU27" s="391">
        <v>173</v>
      </c>
      <c r="AV27" s="391">
        <v>168</v>
      </c>
      <c r="AW27" s="391">
        <v>104</v>
      </c>
      <c r="AX27" s="391">
        <v>11</v>
      </c>
      <c r="AY27" s="391">
        <v>8</v>
      </c>
      <c r="AZ27" s="391"/>
      <c r="BA27" s="391">
        <v>19</v>
      </c>
      <c r="BB27" s="92">
        <v>16</v>
      </c>
    </row>
    <row r="28" spans="1:54" ht="15" customHeight="1" x14ac:dyDescent="0.2">
      <c r="A28" s="89">
        <v>22</v>
      </c>
      <c r="B28" s="62" t="s">
        <v>50</v>
      </c>
      <c r="C28" s="63">
        <f t="shared" si="2"/>
        <v>281</v>
      </c>
      <c r="D28" s="63">
        <f t="shared" si="3"/>
        <v>231</v>
      </c>
      <c r="E28" s="390">
        <v>4</v>
      </c>
      <c r="F28" s="390">
        <v>3</v>
      </c>
      <c r="G28" s="390">
        <v>9</v>
      </c>
      <c r="H28" s="390">
        <v>8</v>
      </c>
      <c r="I28" s="390">
        <v>5</v>
      </c>
      <c r="J28" s="390">
        <v>4</v>
      </c>
      <c r="K28" s="421">
        <f t="shared" si="4"/>
        <v>185</v>
      </c>
      <c r="L28" s="421">
        <f t="shared" si="4"/>
        <v>158</v>
      </c>
      <c r="M28" s="390">
        <v>65</v>
      </c>
      <c r="N28" s="390">
        <v>63</v>
      </c>
      <c r="O28" s="390">
        <v>84</v>
      </c>
      <c r="P28" s="390">
        <v>69</v>
      </c>
      <c r="Q28" s="390">
        <v>36</v>
      </c>
      <c r="R28" s="390">
        <v>26</v>
      </c>
      <c r="S28" s="390"/>
      <c r="T28" s="390"/>
      <c r="U28" s="390"/>
      <c r="V28" s="390"/>
      <c r="W28" s="390"/>
      <c r="X28" s="95"/>
      <c r="Y28" s="89">
        <v>22</v>
      </c>
      <c r="Z28" s="62" t="s">
        <v>50</v>
      </c>
      <c r="AA28" s="390">
        <v>3</v>
      </c>
      <c r="AB28" s="390">
        <v>3</v>
      </c>
      <c r="AC28" s="390">
        <v>4</v>
      </c>
      <c r="AD28" s="390">
        <v>3</v>
      </c>
      <c r="AE28" s="390">
        <v>5</v>
      </c>
      <c r="AF28" s="390">
        <v>5</v>
      </c>
      <c r="AG28" s="390">
        <v>5</v>
      </c>
      <c r="AH28" s="390">
        <v>5</v>
      </c>
      <c r="AI28" s="390">
        <v>4</v>
      </c>
      <c r="AJ28" s="390">
        <v>4</v>
      </c>
      <c r="AK28" s="390">
        <v>4</v>
      </c>
      <c r="AL28" s="390">
        <v>3</v>
      </c>
      <c r="AM28" s="390">
        <v>5</v>
      </c>
      <c r="AN28" s="390">
        <v>5</v>
      </c>
      <c r="AO28" s="390">
        <v>2</v>
      </c>
      <c r="AP28" s="390"/>
      <c r="AQ28" s="390">
        <v>2</v>
      </c>
      <c r="AR28" s="390"/>
      <c r="AS28" s="390">
        <v>1</v>
      </c>
      <c r="AT28" s="390"/>
      <c r="AU28" s="390">
        <v>22</v>
      </c>
      <c r="AV28" s="390">
        <v>22</v>
      </c>
      <c r="AW28" s="390">
        <v>21</v>
      </c>
      <c r="AX28" s="390">
        <v>8</v>
      </c>
      <c r="AY28" s="390"/>
      <c r="AZ28" s="390"/>
      <c r="BA28" s="390"/>
      <c r="BB28" s="95"/>
    </row>
    <row r="29" spans="1:54" ht="15" customHeight="1" x14ac:dyDescent="0.2">
      <c r="A29" s="90">
        <v>23</v>
      </c>
      <c r="B29" s="103" t="s">
        <v>144</v>
      </c>
      <c r="C29" s="73">
        <f>E29+G29+I29+K29+S29+U29+W29+AA29+AC29+AE29+AG29+AI29+AK29+AM29+AO29+AQ29+AS29+AU29+AW29+AY29+BA29</f>
        <v>155</v>
      </c>
      <c r="D29" s="73">
        <f>F29+H29+J29+L29+T29+V29+X29+AB29+AD29+AF29+AH29+AJ29+AL29+AN29+AP29+AR29+AT29+AV29+AX29+AZ29+BB29</f>
        <v>109</v>
      </c>
      <c r="E29" s="99">
        <v>4</v>
      </c>
      <c r="F29" s="99">
        <v>1</v>
      </c>
      <c r="G29" s="99">
        <v>7</v>
      </c>
      <c r="H29" s="99">
        <v>5</v>
      </c>
      <c r="I29" s="99">
        <v>4</v>
      </c>
      <c r="J29" s="99">
        <v>4</v>
      </c>
      <c r="K29" s="257">
        <f>+M29+O29+Q29</f>
        <v>87</v>
      </c>
      <c r="L29" s="257">
        <f>+N29+P29+R29</f>
        <v>62</v>
      </c>
      <c r="M29" s="99">
        <v>5</v>
      </c>
      <c r="N29" s="99">
        <v>5</v>
      </c>
      <c r="O29" s="99">
        <v>33</v>
      </c>
      <c r="P29" s="99">
        <v>22</v>
      </c>
      <c r="Q29" s="99">
        <v>49</v>
      </c>
      <c r="R29" s="99">
        <v>35</v>
      </c>
      <c r="S29" s="99">
        <v>5</v>
      </c>
      <c r="T29" s="99">
        <v>5</v>
      </c>
      <c r="U29" s="99"/>
      <c r="V29" s="99"/>
      <c r="W29" s="99">
        <v>3</v>
      </c>
      <c r="X29" s="100">
        <v>2</v>
      </c>
      <c r="Y29" s="90">
        <v>23</v>
      </c>
      <c r="Z29" s="103" t="s">
        <v>144</v>
      </c>
      <c r="AA29" s="99">
        <v>1</v>
      </c>
      <c r="AB29" s="99">
        <v>1</v>
      </c>
      <c r="AC29" s="99">
        <v>3</v>
      </c>
      <c r="AD29" s="99">
        <v>3</v>
      </c>
      <c r="AE29" s="99">
        <v>4</v>
      </c>
      <c r="AF29" s="99">
        <v>4</v>
      </c>
      <c r="AG29" s="99">
        <v>2</v>
      </c>
      <c r="AH29" s="99">
        <v>2</v>
      </c>
      <c r="AI29" s="99">
        <v>3</v>
      </c>
      <c r="AJ29" s="99">
        <v>3</v>
      </c>
      <c r="AK29" s="99">
        <v>2</v>
      </c>
      <c r="AL29" s="99">
        <v>2</v>
      </c>
      <c r="AM29" s="99">
        <v>1</v>
      </c>
      <c r="AN29" s="99"/>
      <c r="AO29" s="99"/>
      <c r="AP29" s="99"/>
      <c r="AQ29" s="99"/>
      <c r="AR29" s="99"/>
      <c r="AS29" s="99"/>
      <c r="AT29" s="99"/>
      <c r="AU29" s="99">
        <v>13</v>
      </c>
      <c r="AV29" s="99">
        <v>13</v>
      </c>
      <c r="AW29" s="99">
        <v>10</v>
      </c>
      <c r="AX29" s="99">
        <v>1</v>
      </c>
      <c r="AY29" s="99"/>
      <c r="AZ29" s="99"/>
      <c r="BA29" s="99">
        <v>6</v>
      </c>
      <c r="BB29" s="100">
        <v>1</v>
      </c>
    </row>
    <row r="31" spans="1:54" x14ac:dyDescent="0.2">
      <c r="B31" s="469" t="s">
        <v>371</v>
      </c>
      <c r="C31" s="469"/>
      <c r="D31" s="469"/>
      <c r="E31" s="469"/>
      <c r="F31" s="469"/>
      <c r="G31" s="469"/>
      <c r="H31" s="469"/>
      <c r="I31" s="469"/>
      <c r="J31" s="469"/>
      <c r="K31" s="469"/>
      <c r="L31" s="469"/>
      <c r="M31" s="469"/>
      <c r="N31" s="469"/>
      <c r="O31" s="469"/>
      <c r="P31" s="469"/>
      <c r="Q31" s="469"/>
      <c r="R31" s="469"/>
      <c r="S31" s="469"/>
      <c r="T31" s="469"/>
      <c r="U31" s="469"/>
      <c r="V31" s="469"/>
      <c r="W31" s="469"/>
      <c r="X31" s="469"/>
      <c r="Y31" s="469"/>
      <c r="Z31" s="469" t="s">
        <v>371</v>
      </c>
      <c r="AA31" s="469"/>
      <c r="AB31" s="469"/>
      <c r="AC31" s="469"/>
      <c r="AD31" s="469"/>
      <c r="AE31" s="469"/>
      <c r="AF31" s="469"/>
      <c r="AG31" s="469"/>
      <c r="AH31" s="469"/>
      <c r="AI31" s="469"/>
      <c r="AJ31" s="469"/>
      <c r="AK31" s="469"/>
      <c r="AL31" s="469"/>
      <c r="AM31" s="469"/>
      <c r="AN31" s="469"/>
      <c r="AO31" s="469"/>
      <c r="AP31" s="469"/>
      <c r="AQ31" s="469"/>
      <c r="AR31" s="469"/>
      <c r="AS31" s="469"/>
      <c r="AT31" s="469"/>
      <c r="AU31" s="469"/>
      <c r="AV31" s="469"/>
      <c r="AW31" s="469"/>
    </row>
  </sheetData>
  <mergeCells count="58">
    <mergeCell ref="AT4:AT5"/>
    <mergeCell ref="AU4:AU5"/>
    <mergeCell ref="M4:R4"/>
    <mergeCell ref="Z3:AD3"/>
    <mergeCell ref="Y1:AF1"/>
    <mergeCell ref="C2:W2"/>
    <mergeCell ref="AA2:BB2"/>
    <mergeCell ref="BB4:BB5"/>
    <mergeCell ref="AV4:AV5"/>
    <mergeCell ref="AW4:AW5"/>
    <mergeCell ref="AX4:AX5"/>
    <mergeCell ref="AY4:AY5"/>
    <mergeCell ref="AZ4:AZ5"/>
    <mergeCell ref="BA4:BA5"/>
    <mergeCell ref="AP4:AP5"/>
    <mergeCell ref="AQ4:AQ5"/>
    <mergeCell ref="AR4:AR5"/>
    <mergeCell ref="AS4:AS5"/>
    <mergeCell ref="A4:A5"/>
    <mergeCell ref="B4:B5"/>
    <mergeCell ref="C4:C5"/>
    <mergeCell ref="AO4:AO5"/>
    <mergeCell ref="S4:S5"/>
    <mergeCell ref="T4:T5"/>
    <mergeCell ref="U4:U5"/>
    <mergeCell ref="V4:V5"/>
    <mergeCell ref="W4:W5"/>
    <mergeCell ref="AF4:AF5"/>
    <mergeCell ref="AG4:AG5"/>
    <mergeCell ref="AH4:AH5"/>
    <mergeCell ref="AM4:AM5"/>
    <mergeCell ref="AN4:AN5"/>
    <mergeCell ref="A1:J1"/>
    <mergeCell ref="H4:H5"/>
    <mergeCell ref="I4:I5"/>
    <mergeCell ref="J4:J5"/>
    <mergeCell ref="A3:C3"/>
    <mergeCell ref="Z4:Z5"/>
    <mergeCell ref="AA4:AA5"/>
    <mergeCell ref="AB4:AB5"/>
    <mergeCell ref="AC4:AC5"/>
    <mergeCell ref="AD4:AD5"/>
    <mergeCell ref="A6:B6"/>
    <mergeCell ref="Y6:Z6"/>
    <mergeCell ref="B31:Y31"/>
    <mergeCell ref="Z31:AW31"/>
    <mergeCell ref="Y4:Y5"/>
    <mergeCell ref="AE4:AE5"/>
    <mergeCell ref="K4:K5"/>
    <mergeCell ref="L4:L5"/>
    <mergeCell ref="E4:E5"/>
    <mergeCell ref="F4:F5"/>
    <mergeCell ref="G4:G5"/>
    <mergeCell ref="AI4:AI5"/>
    <mergeCell ref="X4:X5"/>
    <mergeCell ref="AJ4:AJ5"/>
    <mergeCell ref="AK4:AK5"/>
    <mergeCell ref="AL4:AL5"/>
  </mergeCells>
  <printOptions horizontalCentered="1" verticalCentered="1"/>
  <pageMargins left="0" right="0" top="0.75" bottom="0" header="0.3" footer="0"/>
  <pageSetup scale="70" orientation="landscape" r:id="rId1"/>
  <colBreaks count="1" manualBreakCount="1">
    <brk id="24" max="30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</sheetPr>
  <dimension ref="A1:BD33"/>
  <sheetViews>
    <sheetView view="pageBreakPreview" zoomScale="9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4.25" x14ac:dyDescent="0.2"/>
  <cols>
    <col min="1" max="1" width="3.875" style="1" customWidth="1"/>
    <col min="2" max="2" width="12.625" style="1" customWidth="1"/>
    <col min="3" max="4" width="8.25" style="1" customWidth="1"/>
    <col min="5" max="5" width="6.25" style="1" customWidth="1"/>
    <col min="6" max="6" width="5.5" style="1" customWidth="1"/>
    <col min="7" max="7" width="6.625" style="1" customWidth="1"/>
    <col min="8" max="8" width="4.375" style="1" customWidth="1"/>
    <col min="9" max="10" width="6.375" style="1" customWidth="1"/>
    <col min="11" max="11" width="8" style="1" customWidth="1"/>
    <col min="12" max="12" width="7.625" style="1" customWidth="1"/>
    <col min="13" max="14" width="6.375" style="1" customWidth="1"/>
    <col min="15" max="15" width="8.375" style="1" customWidth="1"/>
    <col min="16" max="16" width="7.625" style="1" customWidth="1"/>
    <col min="17" max="24" width="6.5" style="1" customWidth="1"/>
    <col min="25" max="25" width="5" style="1" customWidth="1"/>
    <col min="26" max="26" width="5.75" style="1" customWidth="1"/>
    <col min="27" max="27" width="11.375" style="1" customWidth="1"/>
    <col min="28" max="28" width="6.25" style="1" customWidth="1"/>
    <col min="29" max="29" width="6" style="1" customWidth="1"/>
    <col min="30" max="41" width="6.25" style="1" customWidth="1"/>
    <col min="42" max="43" width="4.875" style="1" customWidth="1"/>
    <col min="44" max="49" width="6.5" style="1" customWidth="1"/>
    <col min="50" max="53" width="6.375" style="1" customWidth="1"/>
    <col min="54" max="55" width="7.25" style="1" customWidth="1"/>
    <col min="56" max="16384" width="9" style="1"/>
  </cols>
  <sheetData>
    <row r="1" spans="1:56" x14ac:dyDescent="0.2">
      <c r="A1" s="1">
        <f>+'2.14'!A1:J1</f>
        <v>0</v>
      </c>
      <c r="AA1" s="1">
        <f>+A1</f>
        <v>0</v>
      </c>
    </row>
    <row r="2" spans="1:56" x14ac:dyDescent="0.2">
      <c r="I2" s="159"/>
      <c r="J2" s="159"/>
      <c r="K2" s="159"/>
      <c r="L2" s="159"/>
      <c r="M2" s="159"/>
      <c r="N2" s="159"/>
      <c r="O2" s="159"/>
      <c r="P2" s="159"/>
    </row>
    <row r="3" spans="1:56" ht="15" customHeight="1" x14ac:dyDescent="0.25">
      <c r="B3" s="576" t="s">
        <v>434</v>
      </c>
      <c r="C3" s="576"/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  <c r="Q3" s="576"/>
      <c r="R3" s="576"/>
      <c r="S3" s="576"/>
      <c r="T3" s="576"/>
      <c r="U3" s="576"/>
      <c r="V3" s="576"/>
      <c r="W3" s="576"/>
      <c r="X3" s="576"/>
      <c r="AD3" s="576" t="s">
        <v>434</v>
      </c>
      <c r="AE3" s="576"/>
      <c r="AF3" s="576"/>
      <c r="AG3" s="576"/>
      <c r="AH3" s="576"/>
      <c r="AI3" s="576"/>
      <c r="AJ3" s="576"/>
      <c r="AK3" s="576"/>
      <c r="AL3" s="576"/>
      <c r="AM3" s="576"/>
      <c r="AN3" s="576"/>
      <c r="AO3" s="576"/>
      <c r="AP3" s="576"/>
      <c r="AQ3" s="576"/>
      <c r="AR3" s="576"/>
      <c r="AS3" s="576"/>
      <c r="AT3" s="576"/>
      <c r="AU3" s="576"/>
      <c r="AV3" s="576"/>
      <c r="AW3" s="576"/>
      <c r="AX3" s="576"/>
      <c r="AY3" s="576"/>
      <c r="AZ3" s="576"/>
    </row>
    <row r="4" spans="1:56" ht="15.75" customHeight="1" x14ac:dyDescent="0.2">
      <c r="C4" s="281"/>
      <c r="D4" s="82"/>
      <c r="F4" s="127"/>
      <c r="G4" s="187"/>
      <c r="H4" s="82"/>
      <c r="I4" s="187"/>
      <c r="J4" s="82"/>
      <c r="K4" s="187"/>
      <c r="L4" s="82"/>
      <c r="M4" s="187"/>
      <c r="N4" s="82"/>
      <c r="O4" s="187"/>
      <c r="Q4" s="82"/>
      <c r="S4" s="82"/>
      <c r="U4" s="82"/>
      <c r="W4" s="82"/>
      <c r="Y4" s="82"/>
      <c r="AB4" s="82"/>
      <c r="AD4" s="82"/>
      <c r="AF4" s="82"/>
      <c r="AH4" s="82"/>
      <c r="AJ4" s="82"/>
      <c r="AL4" s="82"/>
      <c r="AM4" s="279"/>
      <c r="AN4" s="82"/>
      <c r="AP4" s="187"/>
      <c r="AR4" s="187"/>
      <c r="AT4" s="187"/>
    </row>
    <row r="5" spans="1:56" ht="16.5" customHeight="1" x14ac:dyDescent="0.2">
      <c r="A5" s="562" t="s">
        <v>80</v>
      </c>
      <c r="B5" s="554" t="s">
        <v>9</v>
      </c>
      <c r="C5" s="554" t="s">
        <v>10</v>
      </c>
      <c r="D5" s="554"/>
      <c r="E5" s="554"/>
      <c r="F5" s="554"/>
      <c r="G5" s="577" t="s">
        <v>145</v>
      </c>
      <c r="H5" s="558"/>
      <c r="I5" s="558"/>
      <c r="J5" s="558"/>
      <c r="K5" s="558"/>
      <c r="L5" s="558"/>
      <c r="M5" s="558"/>
      <c r="N5" s="558"/>
      <c r="O5" s="558"/>
      <c r="P5" s="558"/>
      <c r="Q5" s="554" t="s">
        <v>146</v>
      </c>
      <c r="R5" s="554"/>
      <c r="S5" s="554"/>
      <c r="T5" s="554"/>
      <c r="U5" s="554"/>
      <c r="V5" s="554"/>
      <c r="W5" s="554"/>
      <c r="X5" s="554"/>
      <c r="Y5" s="554"/>
      <c r="Z5" s="561"/>
      <c r="AA5" s="562" t="s">
        <v>9</v>
      </c>
      <c r="AB5" s="554" t="s">
        <v>147</v>
      </c>
      <c r="AC5" s="554"/>
      <c r="AD5" s="554"/>
      <c r="AE5" s="554"/>
      <c r="AF5" s="554"/>
      <c r="AG5" s="554"/>
      <c r="AH5" s="554"/>
      <c r="AI5" s="554"/>
      <c r="AJ5" s="554"/>
      <c r="AK5" s="554"/>
      <c r="AL5" s="554"/>
      <c r="AM5" s="554"/>
      <c r="AN5" s="554"/>
      <c r="AO5" s="554"/>
      <c r="AP5" s="554" t="s">
        <v>148</v>
      </c>
      <c r="AQ5" s="554"/>
      <c r="AR5" s="554"/>
      <c r="AS5" s="554"/>
      <c r="AT5" s="554"/>
      <c r="AU5" s="554"/>
      <c r="AV5" s="554" t="s">
        <v>149</v>
      </c>
      <c r="AW5" s="554"/>
      <c r="AX5" s="554"/>
      <c r="AY5" s="554"/>
      <c r="AZ5" s="554"/>
      <c r="BA5" s="554"/>
      <c r="BB5" s="554"/>
      <c r="BC5" s="561"/>
    </row>
    <row r="6" spans="1:56" ht="48.75" customHeight="1" x14ac:dyDescent="0.2">
      <c r="A6" s="563"/>
      <c r="B6" s="555"/>
      <c r="C6" s="562" t="s">
        <v>150</v>
      </c>
      <c r="D6" s="554"/>
      <c r="E6" s="554" t="s">
        <v>151</v>
      </c>
      <c r="F6" s="561"/>
      <c r="G6" s="562" t="s">
        <v>152</v>
      </c>
      <c r="H6" s="554"/>
      <c r="I6" s="554" t="s">
        <v>153</v>
      </c>
      <c r="J6" s="554"/>
      <c r="K6" s="554" t="s">
        <v>154</v>
      </c>
      <c r="L6" s="554"/>
      <c r="M6" s="554" t="s">
        <v>155</v>
      </c>
      <c r="N6" s="554"/>
      <c r="O6" s="554" t="s">
        <v>144</v>
      </c>
      <c r="P6" s="561"/>
      <c r="Q6" s="562" t="s">
        <v>156</v>
      </c>
      <c r="R6" s="554"/>
      <c r="S6" s="554" t="s">
        <v>81</v>
      </c>
      <c r="T6" s="554"/>
      <c r="U6" s="554" t="s">
        <v>82</v>
      </c>
      <c r="V6" s="554"/>
      <c r="W6" s="554" t="s">
        <v>83</v>
      </c>
      <c r="X6" s="554"/>
      <c r="Y6" s="554" t="s">
        <v>157</v>
      </c>
      <c r="Z6" s="561"/>
      <c r="AA6" s="563"/>
      <c r="AB6" s="562" t="s">
        <v>158</v>
      </c>
      <c r="AC6" s="554"/>
      <c r="AD6" s="554" t="s">
        <v>163</v>
      </c>
      <c r="AE6" s="554"/>
      <c r="AF6" s="554" t="s">
        <v>164</v>
      </c>
      <c r="AG6" s="554"/>
      <c r="AH6" s="554" t="s">
        <v>165</v>
      </c>
      <c r="AI6" s="554"/>
      <c r="AJ6" s="554" t="s">
        <v>166</v>
      </c>
      <c r="AK6" s="554"/>
      <c r="AL6" s="554" t="s">
        <v>167</v>
      </c>
      <c r="AM6" s="554"/>
      <c r="AN6" s="554" t="s">
        <v>159</v>
      </c>
      <c r="AO6" s="561"/>
      <c r="AP6" s="554" t="s">
        <v>160</v>
      </c>
      <c r="AQ6" s="554"/>
      <c r="AR6" s="554" t="s">
        <v>161</v>
      </c>
      <c r="AS6" s="554"/>
      <c r="AT6" s="554" t="s">
        <v>26</v>
      </c>
      <c r="AU6" s="554"/>
      <c r="AV6" s="562" t="s">
        <v>420</v>
      </c>
      <c r="AW6" s="554"/>
      <c r="AX6" s="562" t="s">
        <v>265</v>
      </c>
      <c r="AY6" s="554"/>
      <c r="AZ6" s="554" t="s">
        <v>419</v>
      </c>
      <c r="BA6" s="554"/>
      <c r="BB6" s="554" t="s">
        <v>162</v>
      </c>
      <c r="BC6" s="554"/>
    </row>
    <row r="7" spans="1:56" ht="27" customHeight="1" x14ac:dyDescent="0.2">
      <c r="A7" s="563"/>
      <c r="B7" s="555"/>
      <c r="C7" s="35" t="s">
        <v>22</v>
      </c>
      <c r="D7" s="13" t="s">
        <v>23</v>
      </c>
      <c r="E7" s="13" t="s">
        <v>22</v>
      </c>
      <c r="F7" s="36" t="s">
        <v>23</v>
      </c>
      <c r="G7" s="35" t="s">
        <v>22</v>
      </c>
      <c r="H7" s="13" t="s">
        <v>23</v>
      </c>
      <c r="I7" s="13" t="s">
        <v>22</v>
      </c>
      <c r="J7" s="13" t="s">
        <v>23</v>
      </c>
      <c r="K7" s="13" t="s">
        <v>22</v>
      </c>
      <c r="L7" s="13" t="s">
        <v>23</v>
      </c>
      <c r="M7" s="13" t="s">
        <v>22</v>
      </c>
      <c r="N7" s="13" t="s">
        <v>23</v>
      </c>
      <c r="O7" s="13" t="s">
        <v>22</v>
      </c>
      <c r="P7" s="36" t="s">
        <v>23</v>
      </c>
      <c r="Q7" s="35" t="s">
        <v>22</v>
      </c>
      <c r="R7" s="13" t="s">
        <v>23</v>
      </c>
      <c r="S7" s="13" t="s">
        <v>22</v>
      </c>
      <c r="T7" s="13" t="s">
        <v>23</v>
      </c>
      <c r="U7" s="13" t="s">
        <v>22</v>
      </c>
      <c r="V7" s="13" t="s">
        <v>23</v>
      </c>
      <c r="W7" s="13" t="s">
        <v>22</v>
      </c>
      <c r="X7" s="13" t="s">
        <v>23</v>
      </c>
      <c r="Y7" s="13" t="s">
        <v>22</v>
      </c>
      <c r="Z7" s="36" t="s">
        <v>23</v>
      </c>
      <c r="AA7" s="563"/>
      <c r="AB7" s="35" t="s">
        <v>22</v>
      </c>
      <c r="AC7" s="13" t="s">
        <v>23</v>
      </c>
      <c r="AD7" s="13" t="s">
        <v>22</v>
      </c>
      <c r="AE7" s="13" t="s">
        <v>23</v>
      </c>
      <c r="AF7" s="13" t="s">
        <v>22</v>
      </c>
      <c r="AG7" s="13" t="s">
        <v>23</v>
      </c>
      <c r="AH7" s="13" t="s">
        <v>22</v>
      </c>
      <c r="AI7" s="13" t="s">
        <v>23</v>
      </c>
      <c r="AJ7" s="13" t="s">
        <v>22</v>
      </c>
      <c r="AK7" s="13" t="s">
        <v>23</v>
      </c>
      <c r="AL7" s="13" t="s">
        <v>22</v>
      </c>
      <c r="AM7" s="13" t="s">
        <v>23</v>
      </c>
      <c r="AN7" s="13" t="s">
        <v>22</v>
      </c>
      <c r="AO7" s="36" t="s">
        <v>23</v>
      </c>
      <c r="AP7" s="13" t="s">
        <v>22</v>
      </c>
      <c r="AQ7" s="13" t="s">
        <v>23</v>
      </c>
      <c r="AR7" s="13" t="s">
        <v>22</v>
      </c>
      <c r="AS7" s="13" t="s">
        <v>23</v>
      </c>
      <c r="AT7" s="13" t="s">
        <v>22</v>
      </c>
      <c r="AU7" s="13" t="s">
        <v>23</v>
      </c>
      <c r="AV7" s="35" t="s">
        <v>22</v>
      </c>
      <c r="AW7" s="13" t="s">
        <v>23</v>
      </c>
      <c r="AX7" s="13" t="s">
        <v>22</v>
      </c>
      <c r="AY7" s="13" t="s">
        <v>23</v>
      </c>
      <c r="AZ7" s="13" t="s">
        <v>22</v>
      </c>
      <c r="BA7" s="13" t="s">
        <v>23</v>
      </c>
      <c r="BB7" s="13" t="s">
        <v>22</v>
      </c>
      <c r="BC7" s="36" t="s">
        <v>23</v>
      </c>
    </row>
    <row r="8" spans="1:56" ht="18" customHeight="1" thickBot="1" x14ac:dyDescent="0.25">
      <c r="A8" s="574" t="s">
        <v>16</v>
      </c>
      <c r="B8" s="575"/>
      <c r="C8" s="84">
        <f t="shared" ref="C8:Z8" si="0">SUM(C9:C31)</f>
        <v>32085</v>
      </c>
      <c r="D8" s="65">
        <f t="shared" si="0"/>
        <v>26149</v>
      </c>
      <c r="E8" s="65">
        <f t="shared" si="0"/>
        <v>146</v>
      </c>
      <c r="F8" s="66">
        <f t="shared" si="0"/>
        <v>122</v>
      </c>
      <c r="G8" s="84">
        <f>SUM(G9:G31)</f>
        <v>18</v>
      </c>
      <c r="H8" s="65">
        <f>SUM(H9:H31)</f>
        <v>11</v>
      </c>
      <c r="I8" s="65">
        <f t="shared" si="0"/>
        <v>4767</v>
      </c>
      <c r="J8" s="65">
        <f t="shared" si="0"/>
        <v>4215</v>
      </c>
      <c r="K8" s="65">
        <f t="shared" si="0"/>
        <v>23722</v>
      </c>
      <c r="L8" s="65">
        <f t="shared" si="0"/>
        <v>19068</v>
      </c>
      <c r="M8" s="65">
        <f t="shared" si="0"/>
        <v>2721</v>
      </c>
      <c r="N8" s="65">
        <f t="shared" si="0"/>
        <v>2201</v>
      </c>
      <c r="O8" s="65">
        <f t="shared" si="0"/>
        <v>857</v>
      </c>
      <c r="P8" s="66">
        <f t="shared" si="0"/>
        <v>654</v>
      </c>
      <c r="Q8" s="84">
        <f t="shared" si="0"/>
        <v>8912</v>
      </c>
      <c r="R8" s="65">
        <f t="shared" si="0"/>
        <v>7044</v>
      </c>
      <c r="S8" s="65">
        <f t="shared" si="0"/>
        <v>11361</v>
      </c>
      <c r="T8" s="65">
        <f t="shared" si="0"/>
        <v>9098</v>
      </c>
      <c r="U8" s="65">
        <f t="shared" si="0"/>
        <v>7820</v>
      </c>
      <c r="V8" s="65">
        <f t="shared" si="0"/>
        <v>6933</v>
      </c>
      <c r="W8" s="65">
        <f t="shared" si="0"/>
        <v>3607</v>
      </c>
      <c r="X8" s="65">
        <f t="shared" si="0"/>
        <v>2823</v>
      </c>
      <c r="Y8" s="65">
        <f t="shared" si="0"/>
        <v>385</v>
      </c>
      <c r="Z8" s="66">
        <f t="shared" si="0"/>
        <v>251</v>
      </c>
      <c r="AA8" s="74" t="s">
        <v>16</v>
      </c>
      <c r="AB8" s="85">
        <f t="shared" ref="AB8:BC8" si="1">SUM(AB9:AB31)</f>
        <v>2072</v>
      </c>
      <c r="AC8" s="86">
        <f t="shared" si="1"/>
        <v>1620</v>
      </c>
      <c r="AD8" s="86">
        <f t="shared" si="1"/>
        <v>8296</v>
      </c>
      <c r="AE8" s="86">
        <f t="shared" si="1"/>
        <v>6582</v>
      </c>
      <c r="AF8" s="86">
        <f t="shared" si="1"/>
        <v>7705</v>
      </c>
      <c r="AG8" s="86">
        <f t="shared" si="1"/>
        <v>6063</v>
      </c>
      <c r="AH8" s="86">
        <f t="shared" si="1"/>
        <v>5307</v>
      </c>
      <c r="AI8" s="86">
        <f t="shared" si="1"/>
        <v>4396</v>
      </c>
      <c r="AJ8" s="86">
        <f t="shared" si="1"/>
        <v>3348</v>
      </c>
      <c r="AK8" s="86">
        <f t="shared" si="1"/>
        <v>2911</v>
      </c>
      <c r="AL8" s="86">
        <f t="shared" si="1"/>
        <v>1733</v>
      </c>
      <c r="AM8" s="86">
        <f t="shared" si="1"/>
        <v>1518</v>
      </c>
      <c r="AN8" s="86">
        <f t="shared" si="1"/>
        <v>3624</v>
      </c>
      <c r="AO8" s="87">
        <f t="shared" si="1"/>
        <v>3059</v>
      </c>
      <c r="AP8" s="86">
        <f t="shared" si="1"/>
        <v>206</v>
      </c>
      <c r="AQ8" s="86">
        <f t="shared" si="1"/>
        <v>183</v>
      </c>
      <c r="AR8" s="86">
        <f t="shared" si="1"/>
        <v>4302</v>
      </c>
      <c r="AS8" s="86">
        <f t="shared" si="1"/>
        <v>3712</v>
      </c>
      <c r="AT8" s="86">
        <f t="shared" si="1"/>
        <v>9285</v>
      </c>
      <c r="AU8" s="86">
        <f t="shared" si="1"/>
        <v>7691</v>
      </c>
      <c r="AV8" s="85">
        <f t="shared" si="1"/>
        <v>1173</v>
      </c>
      <c r="AW8" s="86">
        <f t="shared" si="1"/>
        <v>933</v>
      </c>
      <c r="AX8" s="86">
        <f t="shared" si="1"/>
        <v>791</v>
      </c>
      <c r="AY8" s="86">
        <f t="shared" si="1"/>
        <v>659</v>
      </c>
      <c r="AZ8" s="86">
        <f t="shared" si="1"/>
        <v>1974</v>
      </c>
      <c r="BA8" s="86">
        <f t="shared" si="1"/>
        <v>1671</v>
      </c>
      <c r="BB8" s="86">
        <f t="shared" si="1"/>
        <v>5137</v>
      </c>
      <c r="BC8" s="87">
        <f t="shared" si="1"/>
        <v>4283</v>
      </c>
      <c r="BD8" s="159">
        <f>+G8+I8+K8+M8</f>
        <v>31228</v>
      </c>
    </row>
    <row r="9" spans="1:56" ht="18.75" customHeight="1" x14ac:dyDescent="0.2">
      <c r="A9" s="88">
        <v>1</v>
      </c>
      <c r="B9" s="72" t="s">
        <v>38</v>
      </c>
      <c r="C9" s="91">
        <v>1008</v>
      </c>
      <c r="D9" s="391">
        <v>822</v>
      </c>
      <c r="E9" s="391">
        <v>1</v>
      </c>
      <c r="F9" s="92">
        <v>1</v>
      </c>
      <c r="G9" s="91"/>
      <c r="H9" s="391"/>
      <c r="I9" s="391">
        <v>148</v>
      </c>
      <c r="J9" s="391">
        <v>129</v>
      </c>
      <c r="K9" s="391">
        <v>786</v>
      </c>
      <c r="L9" s="391">
        <v>631</v>
      </c>
      <c r="M9" s="391">
        <v>51</v>
      </c>
      <c r="N9" s="391">
        <v>43</v>
      </c>
      <c r="O9" s="391">
        <v>23</v>
      </c>
      <c r="P9" s="92">
        <v>19</v>
      </c>
      <c r="Q9" s="91">
        <v>252</v>
      </c>
      <c r="R9" s="391">
        <v>192</v>
      </c>
      <c r="S9" s="391">
        <v>409</v>
      </c>
      <c r="T9" s="391">
        <v>332</v>
      </c>
      <c r="U9" s="391">
        <v>247</v>
      </c>
      <c r="V9" s="391">
        <v>225</v>
      </c>
      <c r="W9" s="391">
        <v>92</v>
      </c>
      <c r="X9" s="391">
        <v>68</v>
      </c>
      <c r="Y9" s="391">
        <v>8</v>
      </c>
      <c r="Z9" s="92">
        <v>5</v>
      </c>
      <c r="AA9" s="71" t="s">
        <v>38</v>
      </c>
      <c r="AB9" s="67">
        <v>49</v>
      </c>
      <c r="AC9" s="60">
        <v>38</v>
      </c>
      <c r="AD9" s="60">
        <v>232</v>
      </c>
      <c r="AE9" s="60">
        <v>183</v>
      </c>
      <c r="AF9" s="60">
        <v>276</v>
      </c>
      <c r="AG9" s="60">
        <v>219</v>
      </c>
      <c r="AH9" s="60">
        <v>197</v>
      </c>
      <c r="AI9" s="60">
        <v>164</v>
      </c>
      <c r="AJ9" s="60">
        <v>109</v>
      </c>
      <c r="AK9" s="60">
        <v>96</v>
      </c>
      <c r="AL9" s="60">
        <v>55</v>
      </c>
      <c r="AM9" s="60">
        <v>50</v>
      </c>
      <c r="AN9" s="60">
        <v>90</v>
      </c>
      <c r="AO9" s="93">
        <v>72</v>
      </c>
      <c r="AP9" s="60">
        <v>2</v>
      </c>
      <c r="AQ9" s="60">
        <v>1</v>
      </c>
      <c r="AR9" s="60">
        <v>80</v>
      </c>
      <c r="AS9" s="60">
        <v>68</v>
      </c>
      <c r="AT9" s="60">
        <v>305</v>
      </c>
      <c r="AU9" s="60">
        <v>249</v>
      </c>
      <c r="AV9" s="67">
        <v>45</v>
      </c>
      <c r="AW9" s="60">
        <v>37</v>
      </c>
      <c r="AX9" s="60"/>
      <c r="AY9" s="60"/>
      <c r="AZ9" s="60">
        <v>69</v>
      </c>
      <c r="BA9" s="60">
        <v>54</v>
      </c>
      <c r="BB9" s="60">
        <v>66</v>
      </c>
      <c r="BC9" s="93">
        <v>55</v>
      </c>
      <c r="BD9" s="159">
        <f t="shared" ref="BD9:BD31" si="2">+G9+I9+K9+M9</f>
        <v>985</v>
      </c>
    </row>
    <row r="10" spans="1:56" ht="17.25" customHeight="1" x14ac:dyDescent="0.2">
      <c r="A10" s="89">
        <f t="shared" ref="A10:A31" si="3">A9+1</f>
        <v>2</v>
      </c>
      <c r="B10" s="70" t="s">
        <v>39</v>
      </c>
      <c r="C10" s="94">
        <v>1600</v>
      </c>
      <c r="D10" s="390">
        <v>1202</v>
      </c>
      <c r="E10" s="390">
        <v>5</v>
      </c>
      <c r="F10" s="95">
        <v>5</v>
      </c>
      <c r="G10" s="94"/>
      <c r="H10" s="390"/>
      <c r="I10" s="390">
        <v>158</v>
      </c>
      <c r="J10" s="390">
        <v>131</v>
      </c>
      <c r="K10" s="390">
        <v>1271</v>
      </c>
      <c r="L10" s="390">
        <v>949</v>
      </c>
      <c r="M10" s="390">
        <v>140</v>
      </c>
      <c r="N10" s="390">
        <v>102</v>
      </c>
      <c r="O10" s="390">
        <v>31</v>
      </c>
      <c r="P10" s="95">
        <v>20</v>
      </c>
      <c r="Q10" s="94">
        <v>271</v>
      </c>
      <c r="R10" s="390">
        <v>195</v>
      </c>
      <c r="S10" s="390">
        <v>746</v>
      </c>
      <c r="T10" s="390">
        <v>554</v>
      </c>
      <c r="U10" s="390">
        <v>447</v>
      </c>
      <c r="V10" s="390">
        <v>370</v>
      </c>
      <c r="W10" s="390">
        <v>132</v>
      </c>
      <c r="X10" s="390">
        <v>82</v>
      </c>
      <c r="Y10" s="390">
        <v>4</v>
      </c>
      <c r="Z10" s="95">
        <v>1</v>
      </c>
      <c r="AA10" s="69" t="s">
        <v>39</v>
      </c>
      <c r="AB10" s="68">
        <v>45</v>
      </c>
      <c r="AC10" s="62">
        <v>30</v>
      </c>
      <c r="AD10" s="62">
        <v>268</v>
      </c>
      <c r="AE10" s="62">
        <v>195</v>
      </c>
      <c r="AF10" s="62">
        <v>350</v>
      </c>
      <c r="AG10" s="62">
        <v>260</v>
      </c>
      <c r="AH10" s="62">
        <v>394</v>
      </c>
      <c r="AI10" s="62">
        <v>291</v>
      </c>
      <c r="AJ10" s="62">
        <v>214</v>
      </c>
      <c r="AK10" s="62">
        <v>174</v>
      </c>
      <c r="AL10" s="62">
        <v>134</v>
      </c>
      <c r="AM10" s="62">
        <v>108</v>
      </c>
      <c r="AN10" s="62">
        <v>195</v>
      </c>
      <c r="AO10" s="96">
        <v>144</v>
      </c>
      <c r="AP10" s="62">
        <v>4</v>
      </c>
      <c r="AQ10" s="62">
        <v>3</v>
      </c>
      <c r="AR10" s="62">
        <v>302</v>
      </c>
      <c r="AS10" s="62">
        <v>244</v>
      </c>
      <c r="AT10" s="62">
        <v>534</v>
      </c>
      <c r="AU10" s="62">
        <v>395</v>
      </c>
      <c r="AV10" s="68">
        <v>38</v>
      </c>
      <c r="AW10" s="62">
        <v>27</v>
      </c>
      <c r="AX10" s="62">
        <v>3</v>
      </c>
      <c r="AY10" s="62">
        <v>2</v>
      </c>
      <c r="AZ10" s="62">
        <v>2</v>
      </c>
      <c r="BA10" s="62">
        <v>2</v>
      </c>
      <c r="BB10" s="62">
        <v>145</v>
      </c>
      <c r="BC10" s="96">
        <v>109</v>
      </c>
      <c r="BD10" s="159">
        <f t="shared" si="2"/>
        <v>1569</v>
      </c>
    </row>
    <row r="11" spans="1:56" ht="18.75" customHeight="1" x14ac:dyDescent="0.2">
      <c r="A11" s="88">
        <f t="shared" si="3"/>
        <v>3</v>
      </c>
      <c r="B11" s="72" t="s">
        <v>40</v>
      </c>
      <c r="C11" s="91">
        <v>923</v>
      </c>
      <c r="D11" s="391">
        <v>739</v>
      </c>
      <c r="E11" s="391">
        <v>2</v>
      </c>
      <c r="F11" s="92">
        <v>2</v>
      </c>
      <c r="G11" s="91"/>
      <c r="H11" s="391"/>
      <c r="I11" s="391">
        <v>181</v>
      </c>
      <c r="J11" s="391">
        <v>166</v>
      </c>
      <c r="K11" s="391">
        <v>670</v>
      </c>
      <c r="L11" s="391">
        <v>522</v>
      </c>
      <c r="M11" s="391">
        <v>48</v>
      </c>
      <c r="N11" s="391">
        <v>34</v>
      </c>
      <c r="O11" s="391">
        <v>24</v>
      </c>
      <c r="P11" s="92">
        <v>17</v>
      </c>
      <c r="Q11" s="91">
        <v>245</v>
      </c>
      <c r="R11" s="391">
        <v>191</v>
      </c>
      <c r="S11" s="391">
        <v>409</v>
      </c>
      <c r="T11" s="391">
        <v>335</v>
      </c>
      <c r="U11" s="391">
        <v>181</v>
      </c>
      <c r="V11" s="391">
        <v>153</v>
      </c>
      <c r="W11" s="391">
        <v>83</v>
      </c>
      <c r="X11" s="391">
        <v>57</v>
      </c>
      <c r="Y11" s="391">
        <v>5</v>
      </c>
      <c r="Z11" s="92">
        <v>3</v>
      </c>
      <c r="AA11" s="71" t="s">
        <v>40</v>
      </c>
      <c r="AB11" s="67">
        <v>53</v>
      </c>
      <c r="AC11" s="60">
        <v>40</v>
      </c>
      <c r="AD11" s="60">
        <v>186</v>
      </c>
      <c r="AE11" s="60">
        <v>149</v>
      </c>
      <c r="AF11" s="60">
        <v>232</v>
      </c>
      <c r="AG11" s="60">
        <v>170</v>
      </c>
      <c r="AH11" s="60">
        <v>193</v>
      </c>
      <c r="AI11" s="60">
        <v>169</v>
      </c>
      <c r="AJ11" s="60">
        <v>115</v>
      </c>
      <c r="AK11" s="60">
        <v>99</v>
      </c>
      <c r="AL11" s="60">
        <v>37</v>
      </c>
      <c r="AM11" s="60">
        <v>32</v>
      </c>
      <c r="AN11" s="60">
        <v>107</v>
      </c>
      <c r="AO11" s="93">
        <v>80</v>
      </c>
      <c r="AP11" s="60">
        <v>1</v>
      </c>
      <c r="AQ11" s="60">
        <v>1</v>
      </c>
      <c r="AR11" s="60">
        <v>145</v>
      </c>
      <c r="AS11" s="60">
        <v>120</v>
      </c>
      <c r="AT11" s="60">
        <v>363</v>
      </c>
      <c r="AU11" s="60">
        <v>301</v>
      </c>
      <c r="AV11" s="67">
        <v>91</v>
      </c>
      <c r="AW11" s="60">
        <v>70</v>
      </c>
      <c r="AX11" s="60">
        <v>3</v>
      </c>
      <c r="AY11" s="60">
        <v>3</v>
      </c>
      <c r="AZ11" s="60">
        <v>56</v>
      </c>
      <c r="BA11" s="60">
        <v>44</v>
      </c>
      <c r="BB11" s="60">
        <v>642</v>
      </c>
      <c r="BC11" s="93">
        <v>525</v>
      </c>
      <c r="BD11" s="159">
        <f t="shared" si="2"/>
        <v>899</v>
      </c>
    </row>
    <row r="12" spans="1:56" ht="18" customHeight="1" x14ac:dyDescent="0.2">
      <c r="A12" s="89">
        <f t="shared" si="3"/>
        <v>4</v>
      </c>
      <c r="B12" s="70" t="s">
        <v>28</v>
      </c>
      <c r="C12" s="94">
        <v>601</v>
      </c>
      <c r="D12" s="390">
        <v>485</v>
      </c>
      <c r="E12" s="390">
        <v>4</v>
      </c>
      <c r="F12" s="95">
        <v>2</v>
      </c>
      <c r="G12" s="94"/>
      <c r="H12" s="390"/>
      <c r="I12" s="390">
        <v>57</v>
      </c>
      <c r="J12" s="390">
        <v>54</v>
      </c>
      <c r="K12" s="390">
        <v>488</v>
      </c>
      <c r="L12" s="390">
        <v>394</v>
      </c>
      <c r="M12" s="390">
        <v>38</v>
      </c>
      <c r="N12" s="390">
        <v>25</v>
      </c>
      <c r="O12" s="390">
        <v>18</v>
      </c>
      <c r="P12" s="95">
        <v>12</v>
      </c>
      <c r="Q12" s="94">
        <v>178</v>
      </c>
      <c r="R12" s="390">
        <v>137</v>
      </c>
      <c r="S12" s="390">
        <v>200</v>
      </c>
      <c r="T12" s="390">
        <v>165</v>
      </c>
      <c r="U12" s="390">
        <v>156</v>
      </c>
      <c r="V12" s="390">
        <v>130</v>
      </c>
      <c r="W12" s="390">
        <v>66</v>
      </c>
      <c r="X12" s="390">
        <v>53</v>
      </c>
      <c r="Y12" s="390">
        <v>1</v>
      </c>
      <c r="Z12" s="95"/>
      <c r="AA12" s="69" t="s">
        <v>28</v>
      </c>
      <c r="AB12" s="68">
        <v>28</v>
      </c>
      <c r="AC12" s="62">
        <v>26</v>
      </c>
      <c r="AD12" s="62">
        <v>173</v>
      </c>
      <c r="AE12" s="62">
        <v>125</v>
      </c>
      <c r="AF12" s="62">
        <v>130</v>
      </c>
      <c r="AG12" s="62">
        <v>105</v>
      </c>
      <c r="AH12" s="62">
        <v>95</v>
      </c>
      <c r="AI12" s="62">
        <v>76</v>
      </c>
      <c r="AJ12" s="62">
        <v>73</v>
      </c>
      <c r="AK12" s="62">
        <v>68</v>
      </c>
      <c r="AL12" s="62">
        <v>31</v>
      </c>
      <c r="AM12" s="62">
        <v>26</v>
      </c>
      <c r="AN12" s="62">
        <v>71</v>
      </c>
      <c r="AO12" s="96">
        <v>59</v>
      </c>
      <c r="AP12" s="62">
        <v>4</v>
      </c>
      <c r="AQ12" s="62">
        <v>4</v>
      </c>
      <c r="AR12" s="62">
        <v>82</v>
      </c>
      <c r="AS12" s="62">
        <v>71</v>
      </c>
      <c r="AT12" s="62">
        <v>186</v>
      </c>
      <c r="AU12" s="62">
        <v>153</v>
      </c>
      <c r="AV12" s="68">
        <v>2</v>
      </c>
      <c r="AW12" s="62">
        <v>1</v>
      </c>
      <c r="AX12" s="62"/>
      <c r="AY12" s="62"/>
      <c r="AZ12" s="62"/>
      <c r="BA12" s="62"/>
      <c r="BB12" s="62"/>
      <c r="BC12" s="96"/>
      <c r="BD12" s="159">
        <f t="shared" si="2"/>
        <v>583</v>
      </c>
    </row>
    <row r="13" spans="1:56" ht="18" customHeight="1" x14ac:dyDescent="0.2">
      <c r="A13" s="88">
        <f t="shared" si="3"/>
        <v>5</v>
      </c>
      <c r="B13" s="72" t="s">
        <v>41</v>
      </c>
      <c r="C13" s="91">
        <v>751</v>
      </c>
      <c r="D13" s="391">
        <v>610</v>
      </c>
      <c r="E13" s="391">
        <v>1</v>
      </c>
      <c r="F13" s="92">
        <v>1</v>
      </c>
      <c r="G13" s="91">
        <v>1</v>
      </c>
      <c r="H13" s="391">
        <v>1</v>
      </c>
      <c r="I13" s="391">
        <v>217</v>
      </c>
      <c r="J13" s="391">
        <v>191</v>
      </c>
      <c r="K13" s="391">
        <v>505</v>
      </c>
      <c r="L13" s="391">
        <v>397</v>
      </c>
      <c r="M13" s="391">
        <v>28</v>
      </c>
      <c r="N13" s="391">
        <v>21</v>
      </c>
      <c r="O13" s="391"/>
      <c r="P13" s="92"/>
      <c r="Q13" s="91">
        <v>206</v>
      </c>
      <c r="R13" s="391">
        <v>164</v>
      </c>
      <c r="S13" s="391">
        <v>336</v>
      </c>
      <c r="T13" s="391">
        <v>272</v>
      </c>
      <c r="U13" s="391">
        <v>135</v>
      </c>
      <c r="V13" s="391">
        <v>119</v>
      </c>
      <c r="W13" s="391">
        <v>72</v>
      </c>
      <c r="X13" s="391">
        <v>54</v>
      </c>
      <c r="Y13" s="391">
        <v>2</v>
      </c>
      <c r="Z13" s="92">
        <v>1</v>
      </c>
      <c r="AA13" s="71" t="s">
        <v>41</v>
      </c>
      <c r="AB13" s="67">
        <v>47</v>
      </c>
      <c r="AC13" s="60">
        <v>33</v>
      </c>
      <c r="AD13" s="60">
        <v>191</v>
      </c>
      <c r="AE13" s="60">
        <v>156</v>
      </c>
      <c r="AF13" s="60">
        <v>158</v>
      </c>
      <c r="AG13" s="60">
        <v>125</v>
      </c>
      <c r="AH13" s="60">
        <v>181</v>
      </c>
      <c r="AI13" s="60">
        <v>146</v>
      </c>
      <c r="AJ13" s="60">
        <v>78</v>
      </c>
      <c r="AK13" s="60">
        <v>65</v>
      </c>
      <c r="AL13" s="60">
        <v>22</v>
      </c>
      <c r="AM13" s="60">
        <v>19</v>
      </c>
      <c r="AN13" s="60">
        <v>74</v>
      </c>
      <c r="AO13" s="93">
        <v>66</v>
      </c>
      <c r="AP13" s="60">
        <v>10</v>
      </c>
      <c r="AQ13" s="60">
        <v>8</v>
      </c>
      <c r="AR13" s="60">
        <v>147</v>
      </c>
      <c r="AS13" s="60">
        <v>121</v>
      </c>
      <c r="AT13" s="60">
        <v>209</v>
      </c>
      <c r="AU13" s="60">
        <v>169</v>
      </c>
      <c r="AV13" s="67">
        <v>33</v>
      </c>
      <c r="AW13" s="60">
        <v>23</v>
      </c>
      <c r="AX13" s="60">
        <v>30</v>
      </c>
      <c r="AY13" s="60">
        <v>25</v>
      </c>
      <c r="AZ13" s="60">
        <v>30</v>
      </c>
      <c r="BA13" s="60">
        <v>23</v>
      </c>
      <c r="BB13" s="60">
        <v>305</v>
      </c>
      <c r="BC13" s="93">
        <v>256</v>
      </c>
      <c r="BD13" s="159">
        <f t="shared" si="2"/>
        <v>751</v>
      </c>
    </row>
    <row r="14" spans="1:56" ht="18" customHeight="1" x14ac:dyDescent="0.2">
      <c r="A14" s="89">
        <f t="shared" si="3"/>
        <v>6</v>
      </c>
      <c r="B14" s="70" t="s">
        <v>42</v>
      </c>
      <c r="C14" s="94">
        <v>649</v>
      </c>
      <c r="D14" s="390">
        <v>531</v>
      </c>
      <c r="E14" s="390"/>
      <c r="F14" s="95"/>
      <c r="G14" s="94">
        <v>1</v>
      </c>
      <c r="H14" s="390">
        <v>1</v>
      </c>
      <c r="I14" s="390">
        <v>49</v>
      </c>
      <c r="J14" s="390">
        <v>40</v>
      </c>
      <c r="K14" s="390">
        <v>516</v>
      </c>
      <c r="L14" s="390">
        <v>415</v>
      </c>
      <c r="M14" s="390">
        <v>79</v>
      </c>
      <c r="N14" s="390">
        <v>71</v>
      </c>
      <c r="O14" s="390">
        <v>4</v>
      </c>
      <c r="P14" s="95">
        <v>4</v>
      </c>
      <c r="Q14" s="94">
        <v>224</v>
      </c>
      <c r="R14" s="390">
        <v>173</v>
      </c>
      <c r="S14" s="390">
        <v>226</v>
      </c>
      <c r="T14" s="390">
        <v>180</v>
      </c>
      <c r="U14" s="390">
        <v>132</v>
      </c>
      <c r="V14" s="390">
        <v>124</v>
      </c>
      <c r="W14" s="390">
        <v>59</v>
      </c>
      <c r="X14" s="390">
        <v>50</v>
      </c>
      <c r="Y14" s="390">
        <v>8</v>
      </c>
      <c r="Z14" s="95">
        <v>4</v>
      </c>
      <c r="AA14" s="69" t="s">
        <v>42</v>
      </c>
      <c r="AB14" s="68">
        <v>49</v>
      </c>
      <c r="AC14" s="62">
        <v>41</v>
      </c>
      <c r="AD14" s="62">
        <v>181</v>
      </c>
      <c r="AE14" s="62">
        <v>139</v>
      </c>
      <c r="AF14" s="62">
        <v>153</v>
      </c>
      <c r="AG14" s="62">
        <v>123</v>
      </c>
      <c r="AH14" s="62">
        <v>108</v>
      </c>
      <c r="AI14" s="62">
        <v>87</v>
      </c>
      <c r="AJ14" s="62">
        <v>56</v>
      </c>
      <c r="AK14" s="62">
        <v>52</v>
      </c>
      <c r="AL14" s="62">
        <v>33</v>
      </c>
      <c r="AM14" s="62">
        <v>29</v>
      </c>
      <c r="AN14" s="62">
        <v>69</v>
      </c>
      <c r="AO14" s="96">
        <v>60</v>
      </c>
      <c r="AP14" s="62">
        <v>3</v>
      </c>
      <c r="AQ14" s="62">
        <v>1</v>
      </c>
      <c r="AR14" s="62">
        <v>80</v>
      </c>
      <c r="AS14" s="62">
        <v>70</v>
      </c>
      <c r="AT14" s="62">
        <v>240</v>
      </c>
      <c r="AU14" s="62">
        <v>199</v>
      </c>
      <c r="AV14" s="68">
        <v>42</v>
      </c>
      <c r="AW14" s="62">
        <v>32</v>
      </c>
      <c r="AX14" s="62"/>
      <c r="AY14" s="62"/>
      <c r="AZ14" s="62">
        <v>36</v>
      </c>
      <c r="BA14" s="62">
        <v>31</v>
      </c>
      <c r="BB14" s="62">
        <v>463</v>
      </c>
      <c r="BC14" s="96">
        <v>392</v>
      </c>
      <c r="BD14" s="159">
        <f t="shared" si="2"/>
        <v>645</v>
      </c>
    </row>
    <row r="15" spans="1:56" ht="18.75" customHeight="1" x14ac:dyDescent="0.2">
      <c r="A15" s="88">
        <f t="shared" si="3"/>
        <v>7</v>
      </c>
      <c r="B15" s="72" t="s">
        <v>43</v>
      </c>
      <c r="C15" s="91">
        <v>828</v>
      </c>
      <c r="D15" s="391">
        <v>674</v>
      </c>
      <c r="E15" s="391">
        <v>1</v>
      </c>
      <c r="F15" s="92">
        <v>1</v>
      </c>
      <c r="G15" s="91"/>
      <c r="H15" s="391"/>
      <c r="I15" s="391">
        <v>159</v>
      </c>
      <c r="J15" s="391">
        <v>143</v>
      </c>
      <c r="K15" s="391">
        <v>609</v>
      </c>
      <c r="L15" s="391">
        <v>485</v>
      </c>
      <c r="M15" s="391">
        <v>60</v>
      </c>
      <c r="N15" s="391">
        <v>46</v>
      </c>
      <c r="O15" s="391"/>
      <c r="P15" s="92"/>
      <c r="Q15" s="91">
        <v>156</v>
      </c>
      <c r="R15" s="391">
        <v>127</v>
      </c>
      <c r="S15" s="391">
        <v>339</v>
      </c>
      <c r="T15" s="391">
        <v>268</v>
      </c>
      <c r="U15" s="391">
        <v>237</v>
      </c>
      <c r="V15" s="391">
        <v>205</v>
      </c>
      <c r="W15" s="391">
        <v>87</v>
      </c>
      <c r="X15" s="391">
        <v>69</v>
      </c>
      <c r="Y15" s="391">
        <v>9</v>
      </c>
      <c r="Z15" s="92">
        <v>5</v>
      </c>
      <c r="AA15" s="71" t="s">
        <v>43</v>
      </c>
      <c r="AB15" s="67">
        <v>45</v>
      </c>
      <c r="AC15" s="60">
        <v>37</v>
      </c>
      <c r="AD15" s="60">
        <v>143</v>
      </c>
      <c r="AE15" s="60">
        <v>116</v>
      </c>
      <c r="AF15" s="60">
        <v>208</v>
      </c>
      <c r="AG15" s="60">
        <v>171</v>
      </c>
      <c r="AH15" s="60">
        <v>186</v>
      </c>
      <c r="AI15" s="60">
        <v>143</v>
      </c>
      <c r="AJ15" s="60">
        <v>105</v>
      </c>
      <c r="AK15" s="60">
        <v>89</v>
      </c>
      <c r="AL15" s="60">
        <v>50</v>
      </c>
      <c r="AM15" s="60">
        <v>41</v>
      </c>
      <c r="AN15" s="60">
        <v>91</v>
      </c>
      <c r="AO15" s="93">
        <v>77</v>
      </c>
      <c r="AP15" s="60">
        <v>6</v>
      </c>
      <c r="AQ15" s="60">
        <v>6</v>
      </c>
      <c r="AR15" s="60">
        <v>59</v>
      </c>
      <c r="AS15" s="60">
        <v>56</v>
      </c>
      <c r="AT15" s="60">
        <v>222</v>
      </c>
      <c r="AU15" s="60">
        <v>179</v>
      </c>
      <c r="AV15" s="67">
        <v>19</v>
      </c>
      <c r="AW15" s="60">
        <v>18</v>
      </c>
      <c r="AX15" s="60">
        <v>1</v>
      </c>
      <c r="AY15" s="60"/>
      <c r="AZ15" s="60">
        <v>4</v>
      </c>
      <c r="BA15" s="60">
        <v>4</v>
      </c>
      <c r="BB15" s="60">
        <v>27</v>
      </c>
      <c r="BC15" s="93">
        <v>24</v>
      </c>
      <c r="BD15" s="159">
        <f t="shared" si="2"/>
        <v>828</v>
      </c>
    </row>
    <row r="16" spans="1:56" ht="20.25" customHeight="1" x14ac:dyDescent="0.2">
      <c r="A16" s="89">
        <f t="shared" si="3"/>
        <v>8</v>
      </c>
      <c r="B16" s="70" t="s">
        <v>44</v>
      </c>
      <c r="C16" s="94">
        <v>522</v>
      </c>
      <c r="D16" s="390">
        <v>434</v>
      </c>
      <c r="E16" s="390"/>
      <c r="F16" s="95"/>
      <c r="G16" s="94"/>
      <c r="H16" s="390"/>
      <c r="I16" s="390">
        <v>51</v>
      </c>
      <c r="J16" s="390">
        <v>47</v>
      </c>
      <c r="K16" s="390">
        <v>423</v>
      </c>
      <c r="L16" s="390">
        <v>350</v>
      </c>
      <c r="M16" s="390">
        <v>43</v>
      </c>
      <c r="N16" s="390">
        <v>34</v>
      </c>
      <c r="O16" s="390">
        <v>5</v>
      </c>
      <c r="P16" s="95">
        <v>3</v>
      </c>
      <c r="Q16" s="94">
        <v>175</v>
      </c>
      <c r="R16" s="390">
        <v>142</v>
      </c>
      <c r="S16" s="390">
        <v>220</v>
      </c>
      <c r="T16" s="390">
        <v>185</v>
      </c>
      <c r="U16" s="390">
        <v>91</v>
      </c>
      <c r="V16" s="390">
        <v>80</v>
      </c>
      <c r="W16" s="390">
        <v>34</v>
      </c>
      <c r="X16" s="390">
        <v>25</v>
      </c>
      <c r="Y16" s="390">
        <v>2</v>
      </c>
      <c r="Z16" s="95">
        <v>2</v>
      </c>
      <c r="AA16" s="69" t="s">
        <v>44</v>
      </c>
      <c r="AB16" s="68">
        <v>31</v>
      </c>
      <c r="AC16" s="62">
        <v>23</v>
      </c>
      <c r="AD16" s="62">
        <v>150</v>
      </c>
      <c r="AE16" s="62">
        <v>124</v>
      </c>
      <c r="AF16" s="62">
        <v>128</v>
      </c>
      <c r="AG16" s="62">
        <v>108</v>
      </c>
      <c r="AH16" s="62">
        <v>98</v>
      </c>
      <c r="AI16" s="62">
        <v>80</v>
      </c>
      <c r="AJ16" s="62">
        <v>55</v>
      </c>
      <c r="AK16" s="62">
        <v>47</v>
      </c>
      <c r="AL16" s="62">
        <v>22</v>
      </c>
      <c r="AM16" s="62">
        <v>20</v>
      </c>
      <c r="AN16" s="62">
        <v>38</v>
      </c>
      <c r="AO16" s="96">
        <v>32</v>
      </c>
      <c r="AP16" s="62">
        <v>7</v>
      </c>
      <c r="AQ16" s="62">
        <v>5</v>
      </c>
      <c r="AR16" s="62">
        <v>49</v>
      </c>
      <c r="AS16" s="62">
        <v>45</v>
      </c>
      <c r="AT16" s="62">
        <v>184</v>
      </c>
      <c r="AU16" s="62">
        <v>163</v>
      </c>
      <c r="AV16" s="68">
        <v>32</v>
      </c>
      <c r="AW16" s="62">
        <v>31</v>
      </c>
      <c r="AX16" s="62">
        <v>48</v>
      </c>
      <c r="AY16" s="62">
        <v>41</v>
      </c>
      <c r="AZ16" s="62">
        <v>23</v>
      </c>
      <c r="BA16" s="62">
        <v>19</v>
      </c>
      <c r="BB16" s="62">
        <v>58</v>
      </c>
      <c r="BC16" s="96">
        <v>51</v>
      </c>
      <c r="BD16" s="159">
        <f t="shared" si="2"/>
        <v>517</v>
      </c>
    </row>
    <row r="17" spans="1:56" ht="18.75" customHeight="1" x14ac:dyDescent="0.2">
      <c r="A17" s="88">
        <f t="shared" si="3"/>
        <v>9</v>
      </c>
      <c r="B17" s="72" t="s">
        <v>33</v>
      </c>
      <c r="C17" s="91">
        <v>916</v>
      </c>
      <c r="D17" s="391">
        <v>721</v>
      </c>
      <c r="E17" s="391">
        <v>2</v>
      </c>
      <c r="F17" s="92">
        <v>1</v>
      </c>
      <c r="G17" s="91">
        <v>1</v>
      </c>
      <c r="H17" s="391">
        <v>1</v>
      </c>
      <c r="I17" s="391">
        <v>178</v>
      </c>
      <c r="J17" s="391">
        <v>158</v>
      </c>
      <c r="K17" s="391">
        <v>658</v>
      </c>
      <c r="L17" s="391">
        <v>511</v>
      </c>
      <c r="M17" s="391">
        <v>58</v>
      </c>
      <c r="N17" s="391">
        <v>36</v>
      </c>
      <c r="O17" s="391">
        <v>21</v>
      </c>
      <c r="P17" s="92">
        <v>15</v>
      </c>
      <c r="Q17" s="91">
        <v>208</v>
      </c>
      <c r="R17" s="391">
        <v>153</v>
      </c>
      <c r="S17" s="391">
        <v>413</v>
      </c>
      <c r="T17" s="391">
        <v>332</v>
      </c>
      <c r="U17" s="391">
        <v>208</v>
      </c>
      <c r="V17" s="391">
        <v>184</v>
      </c>
      <c r="W17" s="391">
        <v>82</v>
      </c>
      <c r="X17" s="391">
        <v>51</v>
      </c>
      <c r="Y17" s="391">
        <v>5</v>
      </c>
      <c r="Z17" s="92">
        <v>1</v>
      </c>
      <c r="AA17" s="71" t="s">
        <v>33</v>
      </c>
      <c r="AB17" s="67">
        <v>50</v>
      </c>
      <c r="AC17" s="60">
        <v>34</v>
      </c>
      <c r="AD17" s="60">
        <v>187</v>
      </c>
      <c r="AE17" s="60">
        <v>147</v>
      </c>
      <c r="AF17" s="60">
        <v>201</v>
      </c>
      <c r="AG17" s="60">
        <v>147</v>
      </c>
      <c r="AH17" s="60">
        <v>219</v>
      </c>
      <c r="AI17" s="60">
        <v>181</v>
      </c>
      <c r="AJ17" s="60">
        <v>136</v>
      </c>
      <c r="AK17" s="60">
        <v>117</v>
      </c>
      <c r="AL17" s="60">
        <v>44</v>
      </c>
      <c r="AM17" s="60">
        <v>38</v>
      </c>
      <c r="AN17" s="60">
        <v>79</v>
      </c>
      <c r="AO17" s="93">
        <v>57</v>
      </c>
      <c r="AP17" s="60">
        <v>1</v>
      </c>
      <c r="AQ17" s="60">
        <v>1</v>
      </c>
      <c r="AR17" s="60">
        <v>201</v>
      </c>
      <c r="AS17" s="60">
        <v>173</v>
      </c>
      <c r="AT17" s="60">
        <v>300</v>
      </c>
      <c r="AU17" s="60">
        <v>242</v>
      </c>
      <c r="AV17" s="67">
        <v>115</v>
      </c>
      <c r="AW17" s="60">
        <v>88</v>
      </c>
      <c r="AX17" s="60">
        <v>514</v>
      </c>
      <c r="AY17" s="60">
        <v>422</v>
      </c>
      <c r="AZ17" s="60">
        <v>66</v>
      </c>
      <c r="BA17" s="60">
        <v>48</v>
      </c>
      <c r="BB17" s="60">
        <v>344</v>
      </c>
      <c r="BC17" s="93">
        <v>274</v>
      </c>
      <c r="BD17" s="159">
        <f t="shared" si="2"/>
        <v>895</v>
      </c>
    </row>
    <row r="18" spans="1:56" ht="18" customHeight="1" x14ac:dyDescent="0.2">
      <c r="A18" s="89">
        <f t="shared" si="3"/>
        <v>10</v>
      </c>
      <c r="B18" s="70" t="s">
        <v>45</v>
      </c>
      <c r="C18" s="94">
        <v>1122</v>
      </c>
      <c r="D18" s="390">
        <v>911</v>
      </c>
      <c r="E18" s="390">
        <v>9</v>
      </c>
      <c r="F18" s="95">
        <v>5</v>
      </c>
      <c r="G18" s="94"/>
      <c r="H18" s="390"/>
      <c r="I18" s="390">
        <v>106</v>
      </c>
      <c r="J18" s="390">
        <v>92</v>
      </c>
      <c r="K18" s="390">
        <v>868</v>
      </c>
      <c r="L18" s="390">
        <v>700</v>
      </c>
      <c r="M18" s="390">
        <v>126</v>
      </c>
      <c r="N18" s="390">
        <v>103</v>
      </c>
      <c r="O18" s="390">
        <v>22</v>
      </c>
      <c r="P18" s="95">
        <v>16</v>
      </c>
      <c r="Q18" s="94">
        <v>323</v>
      </c>
      <c r="R18" s="390">
        <v>253</v>
      </c>
      <c r="S18" s="390">
        <v>431</v>
      </c>
      <c r="T18" s="390">
        <v>358</v>
      </c>
      <c r="U18" s="390">
        <v>254</v>
      </c>
      <c r="V18" s="390">
        <v>220</v>
      </c>
      <c r="W18" s="390">
        <v>108</v>
      </c>
      <c r="X18" s="390">
        <v>78</v>
      </c>
      <c r="Y18" s="390">
        <v>6</v>
      </c>
      <c r="Z18" s="95">
        <v>2</v>
      </c>
      <c r="AA18" s="69" t="s">
        <v>45</v>
      </c>
      <c r="AB18" s="68">
        <v>73</v>
      </c>
      <c r="AC18" s="62">
        <v>56</v>
      </c>
      <c r="AD18" s="62">
        <v>275</v>
      </c>
      <c r="AE18" s="62">
        <v>223</v>
      </c>
      <c r="AF18" s="62">
        <v>249</v>
      </c>
      <c r="AG18" s="62">
        <v>199</v>
      </c>
      <c r="AH18" s="62">
        <v>230</v>
      </c>
      <c r="AI18" s="62">
        <v>194</v>
      </c>
      <c r="AJ18" s="62">
        <v>112</v>
      </c>
      <c r="AK18" s="62">
        <v>89</v>
      </c>
      <c r="AL18" s="62">
        <v>42</v>
      </c>
      <c r="AM18" s="62">
        <v>35</v>
      </c>
      <c r="AN18" s="62">
        <v>141</v>
      </c>
      <c r="AO18" s="96">
        <v>115</v>
      </c>
      <c r="AP18" s="62">
        <v>7</v>
      </c>
      <c r="AQ18" s="62">
        <v>7</v>
      </c>
      <c r="AR18" s="62">
        <v>164</v>
      </c>
      <c r="AS18" s="62">
        <v>143</v>
      </c>
      <c r="AT18" s="62">
        <v>329</v>
      </c>
      <c r="AU18" s="62">
        <v>269</v>
      </c>
      <c r="AV18" s="68">
        <v>59</v>
      </c>
      <c r="AW18" s="62">
        <v>47</v>
      </c>
      <c r="AX18" s="62"/>
      <c r="AY18" s="62"/>
      <c r="AZ18" s="62">
        <v>43</v>
      </c>
      <c r="BA18" s="62">
        <v>42</v>
      </c>
      <c r="BB18" s="62">
        <v>205</v>
      </c>
      <c r="BC18" s="96">
        <v>172</v>
      </c>
      <c r="BD18" s="159">
        <f t="shared" si="2"/>
        <v>1100</v>
      </c>
    </row>
    <row r="19" spans="1:56" ht="18.75" customHeight="1" x14ac:dyDescent="0.2">
      <c r="A19" s="88">
        <f t="shared" si="3"/>
        <v>11</v>
      </c>
      <c r="B19" s="72" t="s">
        <v>34</v>
      </c>
      <c r="C19" s="91">
        <v>692</v>
      </c>
      <c r="D19" s="391">
        <v>583</v>
      </c>
      <c r="E19" s="391">
        <v>16</v>
      </c>
      <c r="F19" s="92">
        <v>14</v>
      </c>
      <c r="G19" s="91"/>
      <c r="H19" s="391"/>
      <c r="I19" s="391">
        <v>72</v>
      </c>
      <c r="J19" s="391">
        <v>65</v>
      </c>
      <c r="K19" s="391">
        <v>505</v>
      </c>
      <c r="L19" s="391">
        <v>428</v>
      </c>
      <c r="M19" s="391">
        <v>62</v>
      </c>
      <c r="N19" s="391">
        <v>49</v>
      </c>
      <c r="O19" s="391">
        <v>53</v>
      </c>
      <c r="P19" s="92">
        <v>41</v>
      </c>
      <c r="Q19" s="91">
        <v>228</v>
      </c>
      <c r="R19" s="391">
        <v>190</v>
      </c>
      <c r="S19" s="391">
        <v>274</v>
      </c>
      <c r="T19" s="391">
        <v>231</v>
      </c>
      <c r="U19" s="391">
        <v>124</v>
      </c>
      <c r="V19" s="391">
        <v>113</v>
      </c>
      <c r="W19" s="391">
        <v>60</v>
      </c>
      <c r="X19" s="391">
        <v>46</v>
      </c>
      <c r="Y19" s="391">
        <v>6</v>
      </c>
      <c r="Z19" s="92">
        <v>3</v>
      </c>
      <c r="AA19" s="71" t="s">
        <v>34</v>
      </c>
      <c r="AB19" s="67">
        <v>60</v>
      </c>
      <c r="AC19" s="60">
        <v>46</v>
      </c>
      <c r="AD19" s="60">
        <v>188</v>
      </c>
      <c r="AE19" s="60">
        <v>153</v>
      </c>
      <c r="AF19" s="60">
        <v>184</v>
      </c>
      <c r="AG19" s="60">
        <v>158</v>
      </c>
      <c r="AH19" s="60">
        <v>120</v>
      </c>
      <c r="AI19" s="60">
        <v>105</v>
      </c>
      <c r="AJ19" s="60">
        <v>44</v>
      </c>
      <c r="AK19" s="60">
        <v>38</v>
      </c>
      <c r="AL19" s="60">
        <v>36</v>
      </c>
      <c r="AM19" s="60">
        <v>33</v>
      </c>
      <c r="AN19" s="60">
        <v>60</v>
      </c>
      <c r="AO19" s="93">
        <v>50</v>
      </c>
      <c r="AP19" s="60">
        <v>3</v>
      </c>
      <c r="AQ19" s="60">
        <v>3</v>
      </c>
      <c r="AR19" s="60">
        <v>57</v>
      </c>
      <c r="AS19" s="60">
        <v>48</v>
      </c>
      <c r="AT19" s="60">
        <v>147</v>
      </c>
      <c r="AU19" s="60">
        <v>122</v>
      </c>
      <c r="AV19" s="67">
        <v>30</v>
      </c>
      <c r="AW19" s="60">
        <v>27</v>
      </c>
      <c r="AX19" s="60">
        <v>1</v>
      </c>
      <c r="AY19" s="60">
        <v>1</v>
      </c>
      <c r="AZ19" s="60">
        <v>39</v>
      </c>
      <c r="BA19" s="60">
        <v>31</v>
      </c>
      <c r="BB19" s="60">
        <v>162</v>
      </c>
      <c r="BC19" s="93">
        <v>141</v>
      </c>
      <c r="BD19" s="159">
        <f t="shared" si="2"/>
        <v>639</v>
      </c>
    </row>
    <row r="20" spans="1:56" ht="18" customHeight="1" x14ac:dyDescent="0.2">
      <c r="A20" s="89">
        <f t="shared" si="3"/>
        <v>12</v>
      </c>
      <c r="B20" s="70" t="s">
        <v>32</v>
      </c>
      <c r="C20" s="94">
        <v>610</v>
      </c>
      <c r="D20" s="390">
        <v>483</v>
      </c>
      <c r="E20" s="390"/>
      <c r="F20" s="95"/>
      <c r="G20" s="94"/>
      <c r="H20" s="390"/>
      <c r="I20" s="390">
        <v>63</v>
      </c>
      <c r="J20" s="390">
        <v>54</v>
      </c>
      <c r="K20" s="390">
        <v>501</v>
      </c>
      <c r="L20" s="390">
        <v>400</v>
      </c>
      <c r="M20" s="390">
        <v>46</v>
      </c>
      <c r="N20" s="390">
        <v>29</v>
      </c>
      <c r="O20" s="390"/>
      <c r="P20" s="95"/>
      <c r="Q20" s="94">
        <v>155</v>
      </c>
      <c r="R20" s="390">
        <v>124</v>
      </c>
      <c r="S20" s="390">
        <v>243</v>
      </c>
      <c r="T20" s="390">
        <v>184</v>
      </c>
      <c r="U20" s="390">
        <v>155</v>
      </c>
      <c r="V20" s="390">
        <v>134</v>
      </c>
      <c r="W20" s="390">
        <v>55</v>
      </c>
      <c r="X20" s="390">
        <v>40</v>
      </c>
      <c r="Y20" s="390">
        <v>2</v>
      </c>
      <c r="Z20" s="95">
        <v>1</v>
      </c>
      <c r="AA20" s="69" t="s">
        <v>32</v>
      </c>
      <c r="AB20" s="68">
        <v>39</v>
      </c>
      <c r="AC20" s="62">
        <v>31</v>
      </c>
      <c r="AD20" s="62">
        <v>126</v>
      </c>
      <c r="AE20" s="62">
        <v>102</v>
      </c>
      <c r="AF20" s="62">
        <v>123</v>
      </c>
      <c r="AG20" s="62">
        <v>85</v>
      </c>
      <c r="AH20" s="62">
        <v>114</v>
      </c>
      <c r="AI20" s="62">
        <v>93</v>
      </c>
      <c r="AJ20" s="62">
        <v>97</v>
      </c>
      <c r="AK20" s="62">
        <v>79</v>
      </c>
      <c r="AL20" s="62">
        <v>45</v>
      </c>
      <c r="AM20" s="62">
        <v>40</v>
      </c>
      <c r="AN20" s="62">
        <v>66</v>
      </c>
      <c r="AO20" s="96">
        <v>53</v>
      </c>
      <c r="AP20" s="62">
        <v>3</v>
      </c>
      <c r="AQ20" s="62">
        <v>2</v>
      </c>
      <c r="AR20" s="62">
        <v>62</v>
      </c>
      <c r="AS20" s="62">
        <v>52</v>
      </c>
      <c r="AT20" s="62">
        <v>242</v>
      </c>
      <c r="AU20" s="62">
        <v>194</v>
      </c>
      <c r="AV20" s="68">
        <v>33</v>
      </c>
      <c r="AW20" s="62">
        <v>27</v>
      </c>
      <c r="AX20" s="62"/>
      <c r="AY20" s="62"/>
      <c r="AZ20" s="62">
        <v>40</v>
      </c>
      <c r="BA20" s="62">
        <v>33</v>
      </c>
      <c r="BB20" s="62">
        <v>301</v>
      </c>
      <c r="BC20" s="96">
        <v>238</v>
      </c>
      <c r="BD20" s="159">
        <f t="shared" si="2"/>
        <v>610</v>
      </c>
    </row>
    <row r="21" spans="1:56" ht="18.75" customHeight="1" x14ac:dyDescent="0.2">
      <c r="A21" s="88">
        <f t="shared" si="3"/>
        <v>13</v>
      </c>
      <c r="B21" s="72" t="s">
        <v>30</v>
      </c>
      <c r="C21" s="91">
        <v>1074</v>
      </c>
      <c r="D21" s="391">
        <v>888</v>
      </c>
      <c r="E21" s="391">
        <v>2</v>
      </c>
      <c r="F21" s="92">
        <v>2</v>
      </c>
      <c r="G21" s="91"/>
      <c r="H21" s="391"/>
      <c r="I21" s="391">
        <v>109</v>
      </c>
      <c r="J21" s="391">
        <v>95</v>
      </c>
      <c r="K21" s="391">
        <v>821</v>
      </c>
      <c r="L21" s="391">
        <v>678</v>
      </c>
      <c r="M21" s="391">
        <v>135</v>
      </c>
      <c r="N21" s="391">
        <v>110</v>
      </c>
      <c r="O21" s="391">
        <v>9</v>
      </c>
      <c r="P21" s="92">
        <v>5</v>
      </c>
      <c r="Q21" s="91">
        <v>306</v>
      </c>
      <c r="R21" s="391">
        <v>246</v>
      </c>
      <c r="S21" s="391">
        <v>374</v>
      </c>
      <c r="T21" s="391">
        <v>305</v>
      </c>
      <c r="U21" s="391">
        <v>236</v>
      </c>
      <c r="V21" s="391">
        <v>211</v>
      </c>
      <c r="W21" s="391">
        <v>143</v>
      </c>
      <c r="X21" s="391">
        <v>118</v>
      </c>
      <c r="Y21" s="391">
        <v>15</v>
      </c>
      <c r="Z21" s="92">
        <v>8</v>
      </c>
      <c r="AA21" s="71" t="s">
        <v>30</v>
      </c>
      <c r="AB21" s="67">
        <v>72</v>
      </c>
      <c r="AC21" s="60">
        <v>57</v>
      </c>
      <c r="AD21" s="60">
        <v>261</v>
      </c>
      <c r="AE21" s="60">
        <v>210</v>
      </c>
      <c r="AF21" s="60">
        <v>243</v>
      </c>
      <c r="AG21" s="60">
        <v>194</v>
      </c>
      <c r="AH21" s="60">
        <v>160</v>
      </c>
      <c r="AI21" s="60">
        <v>132</v>
      </c>
      <c r="AJ21" s="60">
        <v>104</v>
      </c>
      <c r="AK21" s="60">
        <v>90</v>
      </c>
      <c r="AL21" s="60">
        <v>58</v>
      </c>
      <c r="AM21" s="60">
        <v>53</v>
      </c>
      <c r="AN21" s="60">
        <v>176</v>
      </c>
      <c r="AO21" s="93">
        <v>152</v>
      </c>
      <c r="AP21" s="60">
        <v>8</v>
      </c>
      <c r="AQ21" s="60">
        <v>8</v>
      </c>
      <c r="AR21" s="60">
        <v>80</v>
      </c>
      <c r="AS21" s="60">
        <v>73</v>
      </c>
      <c r="AT21" s="60">
        <v>285</v>
      </c>
      <c r="AU21" s="60">
        <v>245</v>
      </c>
      <c r="AV21" s="67">
        <v>53</v>
      </c>
      <c r="AW21" s="60">
        <v>42</v>
      </c>
      <c r="AX21" s="60">
        <v>8</v>
      </c>
      <c r="AY21" s="60">
        <v>8</v>
      </c>
      <c r="AZ21" s="60">
        <v>103</v>
      </c>
      <c r="BA21" s="60">
        <v>90</v>
      </c>
      <c r="BB21" s="60">
        <v>219</v>
      </c>
      <c r="BC21" s="93">
        <v>186</v>
      </c>
      <c r="BD21" s="159">
        <f t="shared" si="2"/>
        <v>1065</v>
      </c>
    </row>
    <row r="22" spans="1:56" ht="18.75" customHeight="1" x14ac:dyDescent="0.2">
      <c r="A22" s="89">
        <f t="shared" si="3"/>
        <v>14</v>
      </c>
      <c r="B22" s="70" t="s">
        <v>46</v>
      </c>
      <c r="C22" s="94">
        <v>855</v>
      </c>
      <c r="D22" s="390">
        <v>721</v>
      </c>
      <c r="E22" s="390">
        <v>9</v>
      </c>
      <c r="F22" s="95">
        <v>9</v>
      </c>
      <c r="G22" s="94"/>
      <c r="H22" s="390"/>
      <c r="I22" s="390">
        <v>137</v>
      </c>
      <c r="J22" s="390">
        <v>119</v>
      </c>
      <c r="K22" s="390">
        <v>614</v>
      </c>
      <c r="L22" s="390">
        <v>510</v>
      </c>
      <c r="M22" s="390">
        <v>62</v>
      </c>
      <c r="N22" s="390">
        <v>54</v>
      </c>
      <c r="O22" s="390">
        <v>42</v>
      </c>
      <c r="P22" s="95">
        <v>38</v>
      </c>
      <c r="Q22" s="94">
        <v>205</v>
      </c>
      <c r="R22" s="390">
        <v>167</v>
      </c>
      <c r="S22" s="390">
        <v>315</v>
      </c>
      <c r="T22" s="390">
        <v>254</v>
      </c>
      <c r="U22" s="390">
        <v>226</v>
      </c>
      <c r="V22" s="390">
        <v>210</v>
      </c>
      <c r="W22" s="390">
        <v>98</v>
      </c>
      <c r="X22" s="390">
        <v>84</v>
      </c>
      <c r="Y22" s="390">
        <v>11</v>
      </c>
      <c r="Z22" s="95">
        <v>6</v>
      </c>
      <c r="AA22" s="69" t="s">
        <v>46</v>
      </c>
      <c r="AB22" s="68">
        <v>50</v>
      </c>
      <c r="AC22" s="62">
        <v>39</v>
      </c>
      <c r="AD22" s="62">
        <v>189</v>
      </c>
      <c r="AE22" s="62">
        <v>157</v>
      </c>
      <c r="AF22" s="62">
        <v>208</v>
      </c>
      <c r="AG22" s="62">
        <v>163</v>
      </c>
      <c r="AH22" s="62">
        <v>155</v>
      </c>
      <c r="AI22" s="62">
        <v>138</v>
      </c>
      <c r="AJ22" s="62">
        <v>88</v>
      </c>
      <c r="AK22" s="62">
        <v>79</v>
      </c>
      <c r="AL22" s="62">
        <v>58</v>
      </c>
      <c r="AM22" s="62">
        <v>54</v>
      </c>
      <c r="AN22" s="62">
        <v>107</v>
      </c>
      <c r="AO22" s="96">
        <v>91</v>
      </c>
      <c r="AP22" s="62">
        <v>3</v>
      </c>
      <c r="AQ22" s="62">
        <v>3</v>
      </c>
      <c r="AR22" s="62">
        <v>119</v>
      </c>
      <c r="AS22" s="62">
        <v>103</v>
      </c>
      <c r="AT22" s="62">
        <v>321</v>
      </c>
      <c r="AU22" s="62">
        <v>281</v>
      </c>
      <c r="AV22" s="68">
        <v>11</v>
      </c>
      <c r="AW22" s="62">
        <v>9</v>
      </c>
      <c r="AX22" s="62">
        <v>22</v>
      </c>
      <c r="AY22" s="62">
        <v>21</v>
      </c>
      <c r="AZ22" s="62">
        <v>2</v>
      </c>
      <c r="BA22" s="62">
        <v>2</v>
      </c>
      <c r="BB22" s="62">
        <v>2</v>
      </c>
      <c r="BC22" s="96">
        <v>2</v>
      </c>
      <c r="BD22" s="159">
        <f t="shared" si="2"/>
        <v>813</v>
      </c>
    </row>
    <row r="23" spans="1:56" ht="18" customHeight="1" x14ac:dyDescent="0.2">
      <c r="A23" s="88">
        <f t="shared" si="3"/>
        <v>15</v>
      </c>
      <c r="B23" s="72" t="s">
        <v>47</v>
      </c>
      <c r="C23" s="91">
        <v>1018</v>
      </c>
      <c r="D23" s="391">
        <v>765</v>
      </c>
      <c r="E23" s="391"/>
      <c r="F23" s="92"/>
      <c r="G23" s="91">
        <v>2</v>
      </c>
      <c r="H23" s="391">
        <v>2</v>
      </c>
      <c r="I23" s="391">
        <v>148</v>
      </c>
      <c r="J23" s="391">
        <v>128</v>
      </c>
      <c r="K23" s="391">
        <v>789</v>
      </c>
      <c r="L23" s="391">
        <v>583</v>
      </c>
      <c r="M23" s="391">
        <v>36</v>
      </c>
      <c r="N23" s="391">
        <v>21</v>
      </c>
      <c r="O23" s="391">
        <v>43</v>
      </c>
      <c r="P23" s="92">
        <v>31</v>
      </c>
      <c r="Q23" s="91">
        <v>195</v>
      </c>
      <c r="R23" s="391">
        <v>145</v>
      </c>
      <c r="S23" s="391">
        <v>509</v>
      </c>
      <c r="T23" s="391">
        <v>391</v>
      </c>
      <c r="U23" s="391">
        <v>235</v>
      </c>
      <c r="V23" s="391">
        <v>181</v>
      </c>
      <c r="W23" s="391">
        <v>76</v>
      </c>
      <c r="X23" s="391">
        <v>47</v>
      </c>
      <c r="Y23" s="391">
        <v>3</v>
      </c>
      <c r="Z23" s="92">
        <v>1</v>
      </c>
      <c r="AA23" s="71" t="s">
        <v>47</v>
      </c>
      <c r="AB23" s="67">
        <v>29</v>
      </c>
      <c r="AC23" s="60">
        <v>21</v>
      </c>
      <c r="AD23" s="60">
        <v>181</v>
      </c>
      <c r="AE23" s="60">
        <v>128</v>
      </c>
      <c r="AF23" s="60">
        <v>409</v>
      </c>
      <c r="AG23" s="60">
        <v>307</v>
      </c>
      <c r="AH23" s="60">
        <v>174</v>
      </c>
      <c r="AI23" s="60">
        <v>136</v>
      </c>
      <c r="AJ23" s="60">
        <v>110</v>
      </c>
      <c r="AK23" s="60">
        <v>87</v>
      </c>
      <c r="AL23" s="60">
        <v>44</v>
      </c>
      <c r="AM23" s="60">
        <v>36</v>
      </c>
      <c r="AN23" s="60">
        <v>71</v>
      </c>
      <c r="AO23" s="93">
        <v>50</v>
      </c>
      <c r="AP23" s="60">
        <v>7</v>
      </c>
      <c r="AQ23" s="60">
        <v>6</v>
      </c>
      <c r="AR23" s="60">
        <v>134</v>
      </c>
      <c r="AS23" s="60">
        <v>106</v>
      </c>
      <c r="AT23" s="60">
        <v>340</v>
      </c>
      <c r="AU23" s="60">
        <v>263</v>
      </c>
      <c r="AV23" s="67">
        <v>5</v>
      </c>
      <c r="AW23" s="60">
        <v>4</v>
      </c>
      <c r="AX23" s="60"/>
      <c r="AY23" s="60"/>
      <c r="AZ23" s="60">
        <v>2</v>
      </c>
      <c r="BA23" s="60">
        <v>2</v>
      </c>
      <c r="BB23" s="60">
        <v>22</v>
      </c>
      <c r="BC23" s="93">
        <v>11</v>
      </c>
      <c r="BD23" s="159">
        <f t="shared" si="2"/>
        <v>975</v>
      </c>
    </row>
    <row r="24" spans="1:56" ht="20.25" customHeight="1" x14ac:dyDescent="0.2">
      <c r="A24" s="89">
        <f t="shared" si="3"/>
        <v>16</v>
      </c>
      <c r="B24" s="70" t="s">
        <v>35</v>
      </c>
      <c r="C24" s="94">
        <v>1022</v>
      </c>
      <c r="D24" s="390">
        <v>796</v>
      </c>
      <c r="E24" s="390">
        <v>7</v>
      </c>
      <c r="F24" s="95">
        <v>7</v>
      </c>
      <c r="G24" s="94"/>
      <c r="H24" s="390"/>
      <c r="I24" s="390">
        <v>180</v>
      </c>
      <c r="J24" s="390">
        <v>163</v>
      </c>
      <c r="K24" s="390">
        <v>741</v>
      </c>
      <c r="L24" s="390">
        <v>556</v>
      </c>
      <c r="M24" s="390">
        <v>82</v>
      </c>
      <c r="N24" s="390">
        <v>62</v>
      </c>
      <c r="O24" s="390">
        <v>19</v>
      </c>
      <c r="P24" s="95">
        <v>15</v>
      </c>
      <c r="Q24" s="94">
        <v>202</v>
      </c>
      <c r="R24" s="390">
        <v>156</v>
      </c>
      <c r="S24" s="390">
        <v>449</v>
      </c>
      <c r="T24" s="390">
        <v>344</v>
      </c>
      <c r="U24" s="390">
        <v>274</v>
      </c>
      <c r="V24" s="390">
        <v>235</v>
      </c>
      <c r="W24" s="390">
        <v>93</v>
      </c>
      <c r="X24" s="390">
        <v>61</v>
      </c>
      <c r="Y24" s="390">
        <v>4</v>
      </c>
      <c r="Z24" s="95"/>
      <c r="AA24" s="69" t="s">
        <v>35</v>
      </c>
      <c r="AB24" s="68">
        <v>32</v>
      </c>
      <c r="AC24" s="62">
        <v>26</v>
      </c>
      <c r="AD24" s="62">
        <v>173</v>
      </c>
      <c r="AE24" s="62">
        <v>129</v>
      </c>
      <c r="AF24" s="62">
        <v>283</v>
      </c>
      <c r="AG24" s="62">
        <v>214</v>
      </c>
      <c r="AH24" s="62">
        <v>231</v>
      </c>
      <c r="AI24" s="62">
        <v>185</v>
      </c>
      <c r="AJ24" s="62">
        <v>143</v>
      </c>
      <c r="AK24" s="62">
        <v>126</v>
      </c>
      <c r="AL24" s="62">
        <v>49</v>
      </c>
      <c r="AM24" s="62">
        <v>38</v>
      </c>
      <c r="AN24" s="62">
        <v>111</v>
      </c>
      <c r="AO24" s="96">
        <v>78</v>
      </c>
      <c r="AP24" s="62">
        <v>13</v>
      </c>
      <c r="AQ24" s="62">
        <v>11</v>
      </c>
      <c r="AR24" s="62">
        <v>219</v>
      </c>
      <c r="AS24" s="62">
        <v>182</v>
      </c>
      <c r="AT24" s="62">
        <v>247</v>
      </c>
      <c r="AU24" s="62">
        <v>187</v>
      </c>
      <c r="AV24" s="68">
        <v>55</v>
      </c>
      <c r="AW24" s="62">
        <v>41</v>
      </c>
      <c r="AX24" s="62">
        <v>2</v>
      </c>
      <c r="AY24" s="62">
        <v>1</v>
      </c>
      <c r="AZ24" s="62">
        <v>50</v>
      </c>
      <c r="BA24" s="62">
        <v>43</v>
      </c>
      <c r="BB24" s="62">
        <v>125</v>
      </c>
      <c r="BC24" s="96">
        <v>89</v>
      </c>
      <c r="BD24" s="159">
        <f t="shared" si="2"/>
        <v>1003</v>
      </c>
    </row>
    <row r="25" spans="1:56" ht="18" customHeight="1" x14ac:dyDescent="0.2">
      <c r="A25" s="88">
        <f t="shared" si="3"/>
        <v>17</v>
      </c>
      <c r="B25" s="72" t="s">
        <v>31</v>
      </c>
      <c r="C25" s="91">
        <v>1486</v>
      </c>
      <c r="D25" s="391">
        <v>1159</v>
      </c>
      <c r="E25" s="391">
        <v>8</v>
      </c>
      <c r="F25" s="92">
        <v>7</v>
      </c>
      <c r="G25" s="91"/>
      <c r="H25" s="391"/>
      <c r="I25" s="391">
        <v>205</v>
      </c>
      <c r="J25" s="391">
        <v>186</v>
      </c>
      <c r="K25" s="391">
        <v>1172</v>
      </c>
      <c r="L25" s="391">
        <v>893</v>
      </c>
      <c r="M25" s="391">
        <v>94</v>
      </c>
      <c r="N25" s="391">
        <v>70</v>
      </c>
      <c r="O25" s="391">
        <v>15</v>
      </c>
      <c r="P25" s="92">
        <v>10</v>
      </c>
      <c r="Q25" s="91">
        <v>409</v>
      </c>
      <c r="R25" s="391">
        <v>315</v>
      </c>
      <c r="S25" s="391">
        <v>621</v>
      </c>
      <c r="T25" s="391">
        <v>484</v>
      </c>
      <c r="U25" s="391">
        <v>276</v>
      </c>
      <c r="V25" s="391">
        <v>232</v>
      </c>
      <c r="W25" s="391">
        <v>175</v>
      </c>
      <c r="X25" s="391">
        <v>126</v>
      </c>
      <c r="Y25" s="391">
        <v>5</v>
      </c>
      <c r="Z25" s="92">
        <v>2</v>
      </c>
      <c r="AA25" s="71" t="s">
        <v>31</v>
      </c>
      <c r="AB25" s="67">
        <v>80</v>
      </c>
      <c r="AC25" s="60">
        <v>61</v>
      </c>
      <c r="AD25" s="60">
        <v>359</v>
      </c>
      <c r="AE25" s="60">
        <v>273</v>
      </c>
      <c r="AF25" s="60">
        <v>449</v>
      </c>
      <c r="AG25" s="60">
        <v>330</v>
      </c>
      <c r="AH25" s="60">
        <v>255</v>
      </c>
      <c r="AI25" s="60">
        <v>214</v>
      </c>
      <c r="AJ25" s="60">
        <v>142</v>
      </c>
      <c r="AK25" s="60">
        <v>119</v>
      </c>
      <c r="AL25" s="60">
        <v>66</v>
      </c>
      <c r="AM25" s="60">
        <v>51</v>
      </c>
      <c r="AN25" s="60">
        <v>135</v>
      </c>
      <c r="AO25" s="93">
        <v>111</v>
      </c>
      <c r="AP25" s="60">
        <v>5</v>
      </c>
      <c r="AQ25" s="60">
        <v>5</v>
      </c>
      <c r="AR25" s="60">
        <v>295</v>
      </c>
      <c r="AS25" s="60">
        <v>232</v>
      </c>
      <c r="AT25" s="60">
        <v>454</v>
      </c>
      <c r="AU25" s="60">
        <v>358</v>
      </c>
      <c r="AV25" s="67">
        <v>20</v>
      </c>
      <c r="AW25" s="60">
        <v>18</v>
      </c>
      <c r="AX25" s="60"/>
      <c r="AY25" s="60"/>
      <c r="AZ25" s="60">
        <v>1</v>
      </c>
      <c r="BA25" s="60"/>
      <c r="BB25" s="60"/>
      <c r="BC25" s="93"/>
      <c r="BD25" s="159">
        <f t="shared" si="2"/>
        <v>1471</v>
      </c>
    </row>
    <row r="26" spans="1:56" ht="20.25" customHeight="1" x14ac:dyDescent="0.2">
      <c r="A26" s="89">
        <f t="shared" si="3"/>
        <v>18</v>
      </c>
      <c r="B26" s="70" t="s">
        <v>48</v>
      </c>
      <c r="C26" s="94">
        <v>758</v>
      </c>
      <c r="D26" s="390">
        <v>604</v>
      </c>
      <c r="E26" s="390">
        <v>34</v>
      </c>
      <c r="F26" s="95">
        <v>28</v>
      </c>
      <c r="G26" s="94"/>
      <c r="H26" s="390"/>
      <c r="I26" s="390">
        <v>103</v>
      </c>
      <c r="J26" s="390">
        <v>88</v>
      </c>
      <c r="K26" s="390">
        <v>549</v>
      </c>
      <c r="L26" s="390">
        <v>438</v>
      </c>
      <c r="M26" s="390">
        <v>61</v>
      </c>
      <c r="N26" s="390">
        <v>46</v>
      </c>
      <c r="O26" s="390">
        <v>45</v>
      </c>
      <c r="P26" s="95">
        <v>32</v>
      </c>
      <c r="Q26" s="94">
        <v>213</v>
      </c>
      <c r="R26" s="390">
        <v>167</v>
      </c>
      <c r="S26" s="390">
        <v>267</v>
      </c>
      <c r="T26" s="390">
        <v>210</v>
      </c>
      <c r="U26" s="390">
        <v>192</v>
      </c>
      <c r="V26" s="390">
        <v>162</v>
      </c>
      <c r="W26" s="390">
        <v>78</v>
      </c>
      <c r="X26" s="390">
        <v>62</v>
      </c>
      <c r="Y26" s="390">
        <v>8</v>
      </c>
      <c r="Z26" s="95">
        <v>3</v>
      </c>
      <c r="AA26" s="69" t="s">
        <v>48</v>
      </c>
      <c r="AB26" s="68">
        <v>34</v>
      </c>
      <c r="AC26" s="62">
        <v>29</v>
      </c>
      <c r="AD26" s="62">
        <v>181</v>
      </c>
      <c r="AE26" s="62">
        <v>147</v>
      </c>
      <c r="AF26" s="62">
        <v>191</v>
      </c>
      <c r="AG26" s="62">
        <v>134</v>
      </c>
      <c r="AH26" s="62">
        <v>119</v>
      </c>
      <c r="AI26" s="62">
        <v>92</v>
      </c>
      <c r="AJ26" s="62">
        <v>81</v>
      </c>
      <c r="AK26" s="62">
        <v>74</v>
      </c>
      <c r="AL26" s="62">
        <v>53</v>
      </c>
      <c r="AM26" s="62">
        <v>43</v>
      </c>
      <c r="AN26" s="62">
        <v>99</v>
      </c>
      <c r="AO26" s="96">
        <v>85</v>
      </c>
      <c r="AP26" s="62">
        <v>5</v>
      </c>
      <c r="AQ26" s="62">
        <v>4</v>
      </c>
      <c r="AR26" s="62">
        <v>98</v>
      </c>
      <c r="AS26" s="62">
        <v>81</v>
      </c>
      <c r="AT26" s="62">
        <v>177</v>
      </c>
      <c r="AU26" s="62">
        <v>146</v>
      </c>
      <c r="AV26" s="68">
        <v>9</v>
      </c>
      <c r="AW26" s="62">
        <v>6</v>
      </c>
      <c r="AX26" s="62"/>
      <c r="AY26" s="62"/>
      <c r="AZ26" s="62">
        <v>4</v>
      </c>
      <c r="BA26" s="62">
        <v>3</v>
      </c>
      <c r="BB26" s="62">
        <v>63</v>
      </c>
      <c r="BC26" s="96">
        <v>49</v>
      </c>
      <c r="BD26" s="159">
        <f t="shared" si="2"/>
        <v>713</v>
      </c>
    </row>
    <row r="27" spans="1:56" ht="18.75" customHeight="1" x14ac:dyDescent="0.2">
      <c r="A27" s="88">
        <f t="shared" si="3"/>
        <v>19</v>
      </c>
      <c r="B27" s="72" t="s">
        <v>49</v>
      </c>
      <c r="C27" s="91">
        <v>1090</v>
      </c>
      <c r="D27" s="391">
        <v>904</v>
      </c>
      <c r="E27" s="391"/>
      <c r="F27" s="92"/>
      <c r="G27" s="91"/>
      <c r="H27" s="391"/>
      <c r="I27" s="391">
        <v>246</v>
      </c>
      <c r="J27" s="391">
        <v>222</v>
      </c>
      <c r="K27" s="391">
        <v>769</v>
      </c>
      <c r="L27" s="391">
        <v>625</v>
      </c>
      <c r="M27" s="391">
        <v>74</v>
      </c>
      <c r="N27" s="391">
        <v>57</v>
      </c>
      <c r="O27" s="391">
        <v>1</v>
      </c>
      <c r="P27" s="92"/>
      <c r="Q27" s="91">
        <v>266</v>
      </c>
      <c r="R27" s="391">
        <v>210</v>
      </c>
      <c r="S27" s="391">
        <v>303</v>
      </c>
      <c r="T27" s="391">
        <v>251</v>
      </c>
      <c r="U27" s="391">
        <v>323</v>
      </c>
      <c r="V27" s="391">
        <v>292</v>
      </c>
      <c r="W27" s="391">
        <v>174</v>
      </c>
      <c r="X27" s="391">
        <v>136</v>
      </c>
      <c r="Y27" s="391">
        <v>24</v>
      </c>
      <c r="Z27" s="92">
        <v>15</v>
      </c>
      <c r="AA27" s="71" t="s">
        <v>49</v>
      </c>
      <c r="AB27" s="67">
        <v>70</v>
      </c>
      <c r="AC27" s="60">
        <v>54</v>
      </c>
      <c r="AD27" s="60">
        <v>244</v>
      </c>
      <c r="AE27" s="60">
        <v>204</v>
      </c>
      <c r="AF27" s="60">
        <v>194</v>
      </c>
      <c r="AG27" s="60">
        <v>152</v>
      </c>
      <c r="AH27" s="60">
        <v>160</v>
      </c>
      <c r="AI27" s="60">
        <v>131</v>
      </c>
      <c r="AJ27" s="60">
        <v>138</v>
      </c>
      <c r="AK27" s="60">
        <v>122</v>
      </c>
      <c r="AL27" s="60">
        <v>87</v>
      </c>
      <c r="AM27" s="60">
        <v>72</v>
      </c>
      <c r="AN27" s="60">
        <v>197</v>
      </c>
      <c r="AO27" s="93">
        <v>169</v>
      </c>
      <c r="AP27" s="60">
        <v>18</v>
      </c>
      <c r="AQ27" s="60">
        <v>16</v>
      </c>
      <c r="AR27" s="60">
        <v>271</v>
      </c>
      <c r="AS27" s="60">
        <v>237</v>
      </c>
      <c r="AT27" s="60">
        <v>341</v>
      </c>
      <c r="AU27" s="60">
        <v>284</v>
      </c>
      <c r="AV27" s="67">
        <v>59</v>
      </c>
      <c r="AW27" s="60">
        <v>50</v>
      </c>
      <c r="AX27" s="60">
        <v>37</v>
      </c>
      <c r="AY27" s="60">
        <v>32</v>
      </c>
      <c r="AZ27" s="60">
        <v>75</v>
      </c>
      <c r="BA27" s="60">
        <v>64</v>
      </c>
      <c r="BB27" s="60">
        <v>591</v>
      </c>
      <c r="BC27" s="93">
        <v>503</v>
      </c>
      <c r="BD27" s="159">
        <f t="shared" si="2"/>
        <v>1089</v>
      </c>
    </row>
    <row r="28" spans="1:56" ht="21" customHeight="1" x14ac:dyDescent="0.2">
      <c r="A28" s="89">
        <f t="shared" si="3"/>
        <v>20</v>
      </c>
      <c r="B28" s="70" t="s">
        <v>36</v>
      </c>
      <c r="C28" s="94">
        <v>13180</v>
      </c>
      <c r="D28" s="390">
        <v>10982</v>
      </c>
      <c r="E28" s="390">
        <v>37</v>
      </c>
      <c r="F28" s="95">
        <v>31</v>
      </c>
      <c r="G28" s="94">
        <v>12</v>
      </c>
      <c r="H28" s="390">
        <v>5</v>
      </c>
      <c r="I28" s="390">
        <v>1964</v>
      </c>
      <c r="J28" s="390">
        <v>1731</v>
      </c>
      <c r="K28" s="390">
        <v>9527</v>
      </c>
      <c r="L28" s="390">
        <v>7851</v>
      </c>
      <c r="M28" s="390">
        <v>1243</v>
      </c>
      <c r="N28" s="390">
        <v>1055</v>
      </c>
      <c r="O28" s="390">
        <v>434</v>
      </c>
      <c r="P28" s="95">
        <v>340</v>
      </c>
      <c r="Q28" s="94">
        <v>4163</v>
      </c>
      <c r="R28" s="390">
        <v>3335</v>
      </c>
      <c r="S28" s="390">
        <v>3865</v>
      </c>
      <c r="T28" s="390">
        <v>3143</v>
      </c>
      <c r="U28" s="390">
        <v>3272</v>
      </c>
      <c r="V28" s="390">
        <v>2974</v>
      </c>
      <c r="W28" s="390">
        <v>1636</v>
      </c>
      <c r="X28" s="390">
        <v>1351</v>
      </c>
      <c r="Y28" s="390">
        <v>244</v>
      </c>
      <c r="Z28" s="95">
        <v>179</v>
      </c>
      <c r="AA28" s="69" t="s">
        <v>36</v>
      </c>
      <c r="AB28" s="68">
        <v>1075</v>
      </c>
      <c r="AC28" s="62">
        <v>851</v>
      </c>
      <c r="AD28" s="62">
        <v>4082</v>
      </c>
      <c r="AE28" s="62">
        <v>3264</v>
      </c>
      <c r="AF28" s="62">
        <v>3067</v>
      </c>
      <c r="AG28" s="62">
        <v>2493</v>
      </c>
      <c r="AH28" s="62">
        <v>1714</v>
      </c>
      <c r="AI28" s="62">
        <v>1478</v>
      </c>
      <c r="AJ28" s="62">
        <v>1159</v>
      </c>
      <c r="AK28" s="62">
        <v>1032</v>
      </c>
      <c r="AL28" s="62">
        <v>660</v>
      </c>
      <c r="AM28" s="62">
        <v>602</v>
      </c>
      <c r="AN28" s="62">
        <v>1423</v>
      </c>
      <c r="AO28" s="96">
        <v>1262</v>
      </c>
      <c r="AP28" s="62">
        <v>76</v>
      </c>
      <c r="AQ28" s="62">
        <v>69</v>
      </c>
      <c r="AR28" s="62">
        <v>1402</v>
      </c>
      <c r="AS28" s="62">
        <v>1262</v>
      </c>
      <c r="AT28" s="62">
        <v>3525</v>
      </c>
      <c r="AU28" s="62">
        <v>3023</v>
      </c>
      <c r="AV28" s="68">
        <v>376</v>
      </c>
      <c r="AW28" s="62">
        <v>299</v>
      </c>
      <c r="AX28" s="62">
        <v>102</v>
      </c>
      <c r="AY28" s="62">
        <v>87</v>
      </c>
      <c r="AZ28" s="62">
        <v>1311</v>
      </c>
      <c r="BA28" s="62">
        <v>1120</v>
      </c>
      <c r="BB28" s="62">
        <v>1157</v>
      </c>
      <c r="BC28" s="96">
        <v>1003</v>
      </c>
      <c r="BD28" s="159">
        <f t="shared" si="2"/>
        <v>12746</v>
      </c>
    </row>
    <row r="29" spans="1:56" ht="18.75" customHeight="1" x14ac:dyDescent="0.2">
      <c r="A29" s="88">
        <f t="shared" si="3"/>
        <v>21</v>
      </c>
      <c r="B29" s="72" t="s">
        <v>29</v>
      </c>
      <c r="C29" s="91">
        <v>1108</v>
      </c>
      <c r="D29" s="391">
        <v>915</v>
      </c>
      <c r="E29" s="391">
        <v>2</v>
      </c>
      <c r="F29" s="92">
        <v>2</v>
      </c>
      <c r="G29" s="91"/>
      <c r="H29" s="391"/>
      <c r="I29" s="391">
        <v>175</v>
      </c>
      <c r="J29" s="391">
        <v>161</v>
      </c>
      <c r="K29" s="391">
        <v>769</v>
      </c>
      <c r="L29" s="391">
        <v>614</v>
      </c>
      <c r="M29" s="391">
        <v>120</v>
      </c>
      <c r="N29" s="391">
        <v>106</v>
      </c>
      <c r="O29" s="391">
        <v>44</v>
      </c>
      <c r="P29" s="92">
        <v>34</v>
      </c>
      <c r="Q29" s="91">
        <v>273</v>
      </c>
      <c r="R29" s="391">
        <v>215</v>
      </c>
      <c r="S29" s="391">
        <v>320</v>
      </c>
      <c r="T29" s="391">
        <v>249</v>
      </c>
      <c r="U29" s="391">
        <v>331</v>
      </c>
      <c r="V29" s="391">
        <v>300</v>
      </c>
      <c r="W29" s="391">
        <v>178</v>
      </c>
      <c r="X29" s="391">
        <v>146</v>
      </c>
      <c r="Y29" s="391">
        <v>6</v>
      </c>
      <c r="Z29" s="92">
        <v>5</v>
      </c>
      <c r="AA29" s="71" t="s">
        <v>29</v>
      </c>
      <c r="AB29" s="67">
        <v>47</v>
      </c>
      <c r="AC29" s="60">
        <v>36</v>
      </c>
      <c r="AD29" s="60">
        <v>275</v>
      </c>
      <c r="AE29" s="60">
        <v>218</v>
      </c>
      <c r="AF29" s="60">
        <v>203</v>
      </c>
      <c r="AG29" s="60">
        <v>153</v>
      </c>
      <c r="AH29" s="60">
        <v>155</v>
      </c>
      <c r="AI29" s="60">
        <v>126</v>
      </c>
      <c r="AJ29" s="60">
        <v>153</v>
      </c>
      <c r="AK29" s="60">
        <v>137</v>
      </c>
      <c r="AL29" s="60">
        <v>84</v>
      </c>
      <c r="AM29" s="60">
        <v>75</v>
      </c>
      <c r="AN29" s="60">
        <v>191</v>
      </c>
      <c r="AO29" s="93">
        <v>170</v>
      </c>
      <c r="AP29" s="60">
        <v>16</v>
      </c>
      <c r="AQ29" s="60">
        <v>16</v>
      </c>
      <c r="AR29" s="60">
        <v>194</v>
      </c>
      <c r="AS29" s="60">
        <v>173</v>
      </c>
      <c r="AT29" s="60">
        <v>258</v>
      </c>
      <c r="AU29" s="60">
        <v>209</v>
      </c>
      <c r="AV29" s="67">
        <v>37</v>
      </c>
      <c r="AW29" s="60">
        <v>27</v>
      </c>
      <c r="AX29" s="60">
        <v>10</v>
      </c>
      <c r="AY29" s="60">
        <v>9</v>
      </c>
      <c r="AZ29" s="60">
        <v>18</v>
      </c>
      <c r="BA29" s="60">
        <v>16</v>
      </c>
      <c r="BB29" s="60">
        <v>231</v>
      </c>
      <c r="BC29" s="93">
        <v>198</v>
      </c>
      <c r="BD29" s="159">
        <f t="shared" si="2"/>
        <v>1064</v>
      </c>
    </row>
    <row r="30" spans="1:56" ht="21.75" customHeight="1" x14ac:dyDescent="0.2">
      <c r="A30" s="89">
        <f t="shared" si="3"/>
        <v>22</v>
      </c>
      <c r="B30" s="70" t="s">
        <v>50</v>
      </c>
      <c r="C30" s="94">
        <v>185</v>
      </c>
      <c r="D30" s="390">
        <v>158</v>
      </c>
      <c r="E30" s="390"/>
      <c r="F30" s="95"/>
      <c r="G30" s="94"/>
      <c r="H30" s="390"/>
      <c r="I30" s="390">
        <v>17</v>
      </c>
      <c r="J30" s="390">
        <v>17</v>
      </c>
      <c r="K30" s="390">
        <v>134</v>
      </c>
      <c r="L30" s="390">
        <v>115</v>
      </c>
      <c r="M30" s="390">
        <v>34</v>
      </c>
      <c r="N30" s="390">
        <v>26</v>
      </c>
      <c r="O30" s="390"/>
      <c r="P30" s="95"/>
      <c r="Q30" s="94">
        <v>43</v>
      </c>
      <c r="R30" s="390">
        <v>37</v>
      </c>
      <c r="S30" s="390">
        <v>54</v>
      </c>
      <c r="T30" s="390">
        <v>48</v>
      </c>
      <c r="U30" s="390">
        <v>60</v>
      </c>
      <c r="V30" s="390">
        <v>54</v>
      </c>
      <c r="W30" s="390">
        <v>21</v>
      </c>
      <c r="X30" s="390">
        <v>15</v>
      </c>
      <c r="Y30" s="390">
        <v>7</v>
      </c>
      <c r="Z30" s="95">
        <v>4</v>
      </c>
      <c r="AA30" s="69" t="s">
        <v>50</v>
      </c>
      <c r="AB30" s="68">
        <v>11</v>
      </c>
      <c r="AC30" s="62">
        <v>10</v>
      </c>
      <c r="AD30" s="62">
        <v>33</v>
      </c>
      <c r="AE30" s="62">
        <v>26</v>
      </c>
      <c r="AF30" s="62">
        <v>44</v>
      </c>
      <c r="AG30" s="62">
        <v>40</v>
      </c>
      <c r="AH30" s="62">
        <v>28</v>
      </c>
      <c r="AI30" s="62">
        <v>20</v>
      </c>
      <c r="AJ30" s="62">
        <v>27</v>
      </c>
      <c r="AK30" s="62">
        <v>26</v>
      </c>
      <c r="AL30" s="62">
        <v>15</v>
      </c>
      <c r="AM30" s="62">
        <v>15</v>
      </c>
      <c r="AN30" s="62">
        <v>27</v>
      </c>
      <c r="AO30" s="96">
        <v>21</v>
      </c>
      <c r="AP30" s="62">
        <v>1</v>
      </c>
      <c r="AQ30" s="62">
        <v>1</v>
      </c>
      <c r="AR30" s="62">
        <v>42</v>
      </c>
      <c r="AS30" s="62">
        <v>37</v>
      </c>
      <c r="AT30" s="62">
        <v>58</v>
      </c>
      <c r="AU30" s="62">
        <v>51</v>
      </c>
      <c r="AV30" s="68">
        <v>6</v>
      </c>
      <c r="AW30" s="62">
        <v>6</v>
      </c>
      <c r="AX30" s="62">
        <v>10</v>
      </c>
      <c r="AY30" s="62">
        <v>7</v>
      </c>
      <c r="AZ30" s="62"/>
      <c r="BA30" s="62"/>
      <c r="BB30" s="62">
        <v>1</v>
      </c>
      <c r="BC30" s="96">
        <v>1</v>
      </c>
      <c r="BD30" s="159">
        <f t="shared" si="2"/>
        <v>185</v>
      </c>
    </row>
    <row r="31" spans="1:56" ht="21.75" customHeight="1" x14ac:dyDescent="0.2">
      <c r="A31" s="90">
        <f t="shared" si="3"/>
        <v>23</v>
      </c>
      <c r="B31" s="97" t="s">
        <v>144</v>
      </c>
      <c r="C31" s="98">
        <v>87</v>
      </c>
      <c r="D31" s="99">
        <v>62</v>
      </c>
      <c r="E31" s="99">
        <v>6</v>
      </c>
      <c r="F31" s="100">
        <v>4</v>
      </c>
      <c r="G31" s="98">
        <v>1</v>
      </c>
      <c r="H31" s="99">
        <v>1</v>
      </c>
      <c r="I31" s="99">
        <v>44</v>
      </c>
      <c r="J31" s="99">
        <v>35</v>
      </c>
      <c r="K31" s="99">
        <v>37</v>
      </c>
      <c r="L31" s="99">
        <v>23</v>
      </c>
      <c r="M31" s="99">
        <v>1</v>
      </c>
      <c r="N31" s="99">
        <v>1</v>
      </c>
      <c r="O31" s="99">
        <v>4</v>
      </c>
      <c r="P31" s="100">
        <v>2</v>
      </c>
      <c r="Q31" s="98">
        <v>16</v>
      </c>
      <c r="R31" s="99">
        <v>10</v>
      </c>
      <c r="S31" s="99">
        <v>38</v>
      </c>
      <c r="T31" s="99">
        <v>23</v>
      </c>
      <c r="U31" s="99">
        <v>28</v>
      </c>
      <c r="V31" s="99">
        <v>25</v>
      </c>
      <c r="W31" s="99">
        <v>5</v>
      </c>
      <c r="X31" s="99">
        <v>4</v>
      </c>
      <c r="Y31" s="99"/>
      <c r="Z31" s="100"/>
      <c r="AA31" s="101" t="s">
        <v>144</v>
      </c>
      <c r="AB31" s="102">
        <v>3</v>
      </c>
      <c r="AC31" s="103">
        <v>1</v>
      </c>
      <c r="AD31" s="103">
        <v>18</v>
      </c>
      <c r="AE31" s="103">
        <v>14</v>
      </c>
      <c r="AF31" s="103">
        <v>22</v>
      </c>
      <c r="AG31" s="103">
        <v>13</v>
      </c>
      <c r="AH31" s="103">
        <v>21</v>
      </c>
      <c r="AI31" s="103">
        <v>15</v>
      </c>
      <c r="AJ31" s="103">
        <v>9</v>
      </c>
      <c r="AK31" s="103">
        <v>6</v>
      </c>
      <c r="AL31" s="103">
        <v>8</v>
      </c>
      <c r="AM31" s="103">
        <v>8</v>
      </c>
      <c r="AN31" s="103">
        <v>6</v>
      </c>
      <c r="AO31" s="104">
        <v>5</v>
      </c>
      <c r="AP31" s="103">
        <v>3</v>
      </c>
      <c r="AQ31" s="103">
        <v>2</v>
      </c>
      <c r="AR31" s="103">
        <v>20</v>
      </c>
      <c r="AS31" s="103">
        <v>15</v>
      </c>
      <c r="AT31" s="103">
        <v>18</v>
      </c>
      <c r="AU31" s="103">
        <v>9</v>
      </c>
      <c r="AV31" s="102">
        <v>3</v>
      </c>
      <c r="AW31" s="103">
        <v>3</v>
      </c>
      <c r="AX31" s="103"/>
      <c r="AY31" s="103"/>
      <c r="AZ31" s="103"/>
      <c r="BA31" s="103"/>
      <c r="BB31" s="103">
        <v>8</v>
      </c>
      <c r="BC31" s="104">
        <v>4</v>
      </c>
      <c r="BD31" s="159">
        <f t="shared" si="2"/>
        <v>83</v>
      </c>
    </row>
    <row r="32" spans="1:56" x14ac:dyDescent="0.2">
      <c r="B32" s="457"/>
      <c r="C32" s="457"/>
      <c r="D32" s="457"/>
      <c r="E32" s="457"/>
      <c r="F32" s="457"/>
      <c r="G32" s="457"/>
      <c r="H32" s="457"/>
      <c r="I32" s="457"/>
      <c r="J32" s="457"/>
      <c r="K32" s="457"/>
      <c r="L32" s="457"/>
      <c r="M32" s="457"/>
      <c r="AB32" s="457"/>
      <c r="AC32" s="457"/>
      <c r="AD32" s="457"/>
      <c r="AE32" s="457"/>
      <c r="AF32" s="457"/>
      <c r="AG32" s="457"/>
      <c r="AH32" s="457"/>
      <c r="AI32" s="457"/>
      <c r="AJ32" s="457"/>
      <c r="AK32" s="457"/>
      <c r="AL32" s="457"/>
      <c r="AM32" s="457"/>
      <c r="AN32" s="457"/>
      <c r="AO32" s="457"/>
    </row>
    <row r="33" spans="2:23" x14ac:dyDescent="0.2">
      <c r="B33" s="469" t="s">
        <v>371</v>
      </c>
      <c r="C33" s="469"/>
      <c r="D33" s="469"/>
      <c r="E33" s="469"/>
      <c r="F33" s="469"/>
      <c r="G33" s="469"/>
      <c r="H33" s="469"/>
      <c r="I33" s="469"/>
      <c r="J33" s="469"/>
      <c r="K33" s="469"/>
      <c r="L33" s="469"/>
      <c r="M33" s="469"/>
      <c r="N33" s="469"/>
      <c r="O33" s="469"/>
      <c r="P33" s="469"/>
      <c r="Q33" s="469"/>
      <c r="R33" s="469"/>
      <c r="S33" s="469"/>
      <c r="T33" s="469"/>
      <c r="U33" s="469"/>
      <c r="V33" s="469"/>
      <c r="W33" s="469"/>
    </row>
  </sheetData>
  <mergeCells count="41">
    <mergeCell ref="B3:X3"/>
    <mergeCell ref="BB6:BC6"/>
    <mergeCell ref="AJ6:AK6"/>
    <mergeCell ref="G6:H6"/>
    <mergeCell ref="K6:L6"/>
    <mergeCell ref="M6:N6"/>
    <mergeCell ref="O6:P6"/>
    <mergeCell ref="S6:T6"/>
    <mergeCell ref="U6:V6"/>
    <mergeCell ref="W6:X6"/>
    <mergeCell ref="Y6:Z6"/>
    <mergeCell ref="AL6:AM6"/>
    <mergeCell ref="AN6:AO6"/>
    <mergeCell ref="AP6:AQ6"/>
    <mergeCell ref="AR6:AS6"/>
    <mergeCell ref="AB6:AC6"/>
    <mergeCell ref="AD6:AE6"/>
    <mergeCell ref="A5:A7"/>
    <mergeCell ref="I6:J6"/>
    <mergeCell ref="C5:F5"/>
    <mergeCell ref="G5:P5"/>
    <mergeCell ref="B5:B7"/>
    <mergeCell ref="C6:D6"/>
    <mergeCell ref="E6:F6"/>
    <mergeCell ref="AB5:AO5"/>
    <mergeCell ref="A8:B8"/>
    <mergeCell ref="B33:W33"/>
    <mergeCell ref="AD3:AZ3"/>
    <mergeCell ref="B32:M32"/>
    <mergeCell ref="AB32:AO32"/>
    <mergeCell ref="AT6:AU6"/>
    <mergeCell ref="AV6:AW6"/>
    <mergeCell ref="AX6:AY6"/>
    <mergeCell ref="AZ6:BA6"/>
    <mergeCell ref="AV5:BC5"/>
    <mergeCell ref="AP5:AU5"/>
    <mergeCell ref="Q6:R6"/>
    <mergeCell ref="AF6:AG6"/>
    <mergeCell ref="AH6:AI6"/>
    <mergeCell ref="Q5:Z5"/>
    <mergeCell ref="AA5:AA7"/>
  </mergeCells>
  <printOptions horizontalCentered="1" verticalCentered="1"/>
  <pageMargins left="0" right="0" top="0" bottom="0" header="0" footer="0"/>
  <pageSetup scale="70" orientation="landscape" r:id="rId1"/>
  <colBreaks count="1" manualBreakCount="1">
    <brk id="2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</sheetPr>
  <dimension ref="A1:BN32"/>
  <sheetViews>
    <sheetView tabSelected="1" view="pageBreakPreview" zoomScale="90" zoomScaleSheetLayoutView="90" workbookViewId="0">
      <selection activeCell="AH31" sqref="AH31"/>
    </sheetView>
  </sheetViews>
  <sheetFormatPr defaultRowHeight="14.25" x14ac:dyDescent="0.2"/>
  <cols>
    <col min="1" max="1" width="3.75" style="1" customWidth="1"/>
    <col min="2" max="2" width="14.5" style="1" customWidth="1"/>
    <col min="3" max="4" width="6.625" style="1" customWidth="1"/>
    <col min="5" max="6" width="5.25" style="1" customWidth="1"/>
    <col min="7" max="7" width="4.5" style="1" customWidth="1"/>
    <col min="8" max="10" width="5" style="1" customWidth="1"/>
    <col min="11" max="12" width="6.625" style="1" customWidth="1"/>
    <col min="13" max="18" width="5" style="1" customWidth="1"/>
    <col min="19" max="19" width="6" style="1" customWidth="1"/>
    <col min="20" max="20" width="5.625" style="1" customWidth="1"/>
    <col min="21" max="34" width="5" style="1" customWidth="1"/>
    <col min="35" max="35" width="3.75" style="1" customWidth="1"/>
    <col min="36" max="36" width="14.5" style="1" customWidth="1"/>
    <col min="37" max="37" width="5.75" style="1" customWidth="1"/>
    <col min="38" max="44" width="4.75" style="1" customWidth="1"/>
    <col min="45" max="45" width="6.5" style="1" customWidth="1"/>
    <col min="46" max="47" width="5.25" style="1" customWidth="1"/>
    <col min="48" max="64" width="5" style="1" customWidth="1"/>
    <col min="65" max="66" width="7.5" style="1" customWidth="1"/>
    <col min="67" max="16384" width="9" style="1"/>
  </cols>
  <sheetData>
    <row r="1" spans="1:66" ht="16.5" customHeight="1" x14ac:dyDescent="0.2">
      <c r="A1" s="1">
        <f>+'2.14'!A1:J1</f>
        <v>0</v>
      </c>
      <c r="AI1" s="1">
        <f>+A1</f>
        <v>0</v>
      </c>
    </row>
    <row r="2" spans="1:66" ht="15" x14ac:dyDescent="0.25">
      <c r="G2" s="42" t="s">
        <v>435</v>
      </c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Q2" s="42" t="s">
        <v>435</v>
      </c>
    </row>
    <row r="3" spans="1:66" x14ac:dyDescent="0.2">
      <c r="BK3" s="1" t="s">
        <v>193</v>
      </c>
    </row>
    <row r="4" spans="1:66" s="17" customFormat="1" ht="57" customHeight="1" x14ac:dyDescent="0.2">
      <c r="A4" s="562" t="s">
        <v>8</v>
      </c>
      <c r="B4" s="554" t="s">
        <v>9</v>
      </c>
      <c r="C4" s="554" t="s">
        <v>57</v>
      </c>
      <c r="D4" s="554"/>
      <c r="E4" s="554" t="s">
        <v>168</v>
      </c>
      <c r="F4" s="554"/>
      <c r="G4" s="554" t="s">
        <v>169</v>
      </c>
      <c r="H4" s="554"/>
      <c r="I4" s="554" t="s">
        <v>170</v>
      </c>
      <c r="J4" s="554"/>
      <c r="K4" s="554" t="s">
        <v>171</v>
      </c>
      <c r="L4" s="554"/>
      <c r="M4" s="554" t="s">
        <v>172</v>
      </c>
      <c r="N4" s="554"/>
      <c r="O4" s="554" t="s">
        <v>173</v>
      </c>
      <c r="P4" s="554"/>
      <c r="Q4" s="554" t="s">
        <v>174</v>
      </c>
      <c r="R4" s="554"/>
      <c r="S4" s="554" t="s">
        <v>60</v>
      </c>
      <c r="T4" s="554"/>
      <c r="U4" s="554" t="s">
        <v>175</v>
      </c>
      <c r="V4" s="554"/>
      <c r="W4" s="554" t="s">
        <v>176</v>
      </c>
      <c r="X4" s="554"/>
      <c r="Y4" s="554" t="s">
        <v>177</v>
      </c>
      <c r="Z4" s="554"/>
      <c r="AA4" s="554" t="s">
        <v>178</v>
      </c>
      <c r="AB4" s="554"/>
      <c r="AC4" s="554" t="s">
        <v>179</v>
      </c>
      <c r="AD4" s="554"/>
      <c r="AE4" s="554" t="s">
        <v>180</v>
      </c>
      <c r="AF4" s="554"/>
      <c r="AG4" s="554" t="s">
        <v>181</v>
      </c>
      <c r="AH4" s="561"/>
      <c r="AI4" s="554" t="s">
        <v>8</v>
      </c>
      <c r="AJ4" s="554" t="s">
        <v>9</v>
      </c>
      <c r="AK4" s="554" t="s">
        <v>182</v>
      </c>
      <c r="AL4" s="554"/>
      <c r="AM4" s="554" t="s">
        <v>183</v>
      </c>
      <c r="AN4" s="554"/>
      <c r="AO4" s="554" t="s">
        <v>184</v>
      </c>
      <c r="AP4" s="554"/>
      <c r="AQ4" s="554" t="s">
        <v>185</v>
      </c>
      <c r="AR4" s="554"/>
      <c r="AS4" s="554" t="s">
        <v>186</v>
      </c>
      <c r="AT4" s="554"/>
      <c r="AU4" s="554" t="s">
        <v>52</v>
      </c>
      <c r="AV4" s="554"/>
      <c r="AW4" s="554" t="s">
        <v>187</v>
      </c>
      <c r="AX4" s="554"/>
      <c r="AY4" s="554" t="s">
        <v>188</v>
      </c>
      <c r="AZ4" s="554"/>
      <c r="BA4" s="554" t="s">
        <v>189</v>
      </c>
      <c r="BB4" s="554"/>
      <c r="BC4" s="554" t="s">
        <v>190</v>
      </c>
      <c r="BD4" s="554"/>
      <c r="BE4" s="554" t="s">
        <v>191</v>
      </c>
      <c r="BF4" s="554"/>
      <c r="BG4" s="554" t="s">
        <v>192</v>
      </c>
      <c r="BH4" s="554"/>
      <c r="BI4" s="554" t="s">
        <v>127</v>
      </c>
      <c r="BJ4" s="554"/>
      <c r="BK4" s="554" t="s">
        <v>144</v>
      </c>
      <c r="BL4" s="554"/>
      <c r="BM4" s="554" t="s">
        <v>16</v>
      </c>
      <c r="BN4" s="561"/>
    </row>
    <row r="5" spans="1:66" s="17" customFormat="1" ht="18.75" customHeight="1" x14ac:dyDescent="0.2">
      <c r="A5" s="563"/>
      <c r="B5" s="555"/>
      <c r="C5" s="78" t="s">
        <v>22</v>
      </c>
      <c r="D5" s="76" t="s">
        <v>23</v>
      </c>
      <c r="E5" s="76" t="s">
        <v>22</v>
      </c>
      <c r="F5" s="76" t="s">
        <v>23</v>
      </c>
      <c r="G5" s="76" t="s">
        <v>22</v>
      </c>
      <c r="H5" s="76" t="s">
        <v>23</v>
      </c>
      <c r="I5" s="76" t="s">
        <v>22</v>
      </c>
      <c r="J5" s="76" t="s">
        <v>23</v>
      </c>
      <c r="K5" s="76" t="s">
        <v>22</v>
      </c>
      <c r="L5" s="76" t="s">
        <v>23</v>
      </c>
      <c r="M5" s="76" t="s">
        <v>22</v>
      </c>
      <c r="N5" s="76" t="s">
        <v>23</v>
      </c>
      <c r="O5" s="76" t="s">
        <v>22</v>
      </c>
      <c r="P5" s="76" t="s">
        <v>23</v>
      </c>
      <c r="Q5" s="76" t="s">
        <v>22</v>
      </c>
      <c r="R5" s="76" t="s">
        <v>23</v>
      </c>
      <c r="S5" s="76" t="s">
        <v>22</v>
      </c>
      <c r="T5" s="76" t="s">
        <v>23</v>
      </c>
      <c r="U5" s="76" t="s">
        <v>22</v>
      </c>
      <c r="V5" s="76" t="s">
        <v>23</v>
      </c>
      <c r="W5" s="76" t="s">
        <v>22</v>
      </c>
      <c r="X5" s="76" t="s">
        <v>23</v>
      </c>
      <c r="Y5" s="76" t="s">
        <v>22</v>
      </c>
      <c r="Z5" s="76" t="s">
        <v>23</v>
      </c>
      <c r="AA5" s="76" t="s">
        <v>22</v>
      </c>
      <c r="AB5" s="76" t="s">
        <v>23</v>
      </c>
      <c r="AC5" s="76" t="s">
        <v>22</v>
      </c>
      <c r="AD5" s="76" t="s">
        <v>23</v>
      </c>
      <c r="AE5" s="76" t="s">
        <v>22</v>
      </c>
      <c r="AF5" s="76" t="s">
        <v>23</v>
      </c>
      <c r="AG5" s="76" t="s">
        <v>22</v>
      </c>
      <c r="AH5" s="77" t="s">
        <v>23</v>
      </c>
      <c r="AI5" s="555"/>
      <c r="AJ5" s="555"/>
      <c r="AK5" s="76" t="s">
        <v>22</v>
      </c>
      <c r="AL5" s="76" t="s">
        <v>23</v>
      </c>
      <c r="AM5" s="76" t="s">
        <v>22</v>
      </c>
      <c r="AN5" s="76" t="s">
        <v>23</v>
      </c>
      <c r="AO5" s="76" t="s">
        <v>22</v>
      </c>
      <c r="AP5" s="76" t="s">
        <v>23</v>
      </c>
      <c r="AQ5" s="76" t="s">
        <v>22</v>
      </c>
      <c r="AR5" s="76" t="s">
        <v>23</v>
      </c>
      <c r="AS5" s="76" t="s">
        <v>22</v>
      </c>
      <c r="AT5" s="76" t="s">
        <v>23</v>
      </c>
      <c r="AU5" s="76" t="s">
        <v>22</v>
      </c>
      <c r="AV5" s="76" t="s">
        <v>23</v>
      </c>
      <c r="AW5" s="76" t="s">
        <v>22</v>
      </c>
      <c r="AX5" s="76" t="s">
        <v>23</v>
      </c>
      <c r="AY5" s="76" t="s">
        <v>22</v>
      </c>
      <c r="AZ5" s="76" t="s">
        <v>23</v>
      </c>
      <c r="BA5" s="76" t="s">
        <v>22</v>
      </c>
      <c r="BB5" s="76" t="s">
        <v>23</v>
      </c>
      <c r="BC5" s="76" t="s">
        <v>22</v>
      </c>
      <c r="BD5" s="76" t="s">
        <v>23</v>
      </c>
      <c r="BE5" s="76" t="s">
        <v>22</v>
      </c>
      <c r="BF5" s="76" t="s">
        <v>23</v>
      </c>
      <c r="BG5" s="76" t="s">
        <v>22</v>
      </c>
      <c r="BH5" s="76" t="s">
        <v>23</v>
      </c>
      <c r="BI5" s="76" t="s">
        <v>22</v>
      </c>
      <c r="BJ5" s="76" t="s">
        <v>23</v>
      </c>
      <c r="BK5" s="211" t="s">
        <v>22</v>
      </c>
      <c r="BL5" s="212" t="s">
        <v>23</v>
      </c>
      <c r="BM5" s="13" t="s">
        <v>22</v>
      </c>
      <c r="BN5" s="36" t="s">
        <v>23</v>
      </c>
    </row>
    <row r="6" spans="1:66" s="108" customFormat="1" ht="15" customHeight="1" thickBot="1" x14ac:dyDescent="0.25">
      <c r="A6" s="578" t="s">
        <v>16</v>
      </c>
      <c r="B6" s="579"/>
      <c r="C6" s="178">
        <f>SUM(C7:C29)</f>
        <v>10709</v>
      </c>
      <c r="D6" s="33">
        <f t="shared" ref="D6:AH6" si="0">SUM(D7:D29)</f>
        <v>10318</v>
      </c>
      <c r="E6" s="33">
        <f t="shared" si="0"/>
        <v>2839</v>
      </c>
      <c r="F6" s="33">
        <f t="shared" si="0"/>
        <v>2655</v>
      </c>
      <c r="G6" s="33">
        <f t="shared" si="0"/>
        <v>64</v>
      </c>
      <c r="H6" s="33">
        <f t="shared" si="0"/>
        <v>56</v>
      </c>
      <c r="I6" s="33">
        <f t="shared" si="0"/>
        <v>542</v>
      </c>
      <c r="J6" s="33">
        <f t="shared" si="0"/>
        <v>493</v>
      </c>
      <c r="K6" s="33">
        <f t="shared" si="0"/>
        <v>2678</v>
      </c>
      <c r="L6" s="33">
        <f t="shared" si="0"/>
        <v>2512</v>
      </c>
      <c r="M6" s="33">
        <f t="shared" si="0"/>
        <v>452</v>
      </c>
      <c r="N6" s="33">
        <f t="shared" si="0"/>
        <v>431</v>
      </c>
      <c r="O6" s="33">
        <f t="shared" si="0"/>
        <v>264</v>
      </c>
      <c r="P6" s="33">
        <f t="shared" si="0"/>
        <v>242</v>
      </c>
      <c r="Q6" s="33">
        <f t="shared" si="0"/>
        <v>643</v>
      </c>
      <c r="R6" s="33">
        <f t="shared" si="0"/>
        <v>422</v>
      </c>
      <c r="S6" s="33">
        <f t="shared" si="0"/>
        <v>2175</v>
      </c>
      <c r="T6" s="33">
        <f t="shared" si="0"/>
        <v>1629</v>
      </c>
      <c r="U6" s="33">
        <f t="shared" si="0"/>
        <v>274</v>
      </c>
      <c r="V6" s="33">
        <f t="shared" si="0"/>
        <v>202</v>
      </c>
      <c r="W6" s="33">
        <f t="shared" si="0"/>
        <v>168</v>
      </c>
      <c r="X6" s="33">
        <f t="shared" si="0"/>
        <v>125</v>
      </c>
      <c r="Y6" s="33">
        <f t="shared" si="0"/>
        <v>965</v>
      </c>
      <c r="Z6" s="33">
        <f t="shared" si="0"/>
        <v>735</v>
      </c>
      <c r="AA6" s="33">
        <f t="shared" si="0"/>
        <v>787</v>
      </c>
      <c r="AB6" s="33">
        <f t="shared" si="0"/>
        <v>715</v>
      </c>
      <c r="AC6" s="33">
        <f t="shared" si="0"/>
        <v>342</v>
      </c>
      <c r="AD6" s="33">
        <f t="shared" si="0"/>
        <v>308</v>
      </c>
      <c r="AE6" s="33">
        <f t="shared" si="0"/>
        <v>919</v>
      </c>
      <c r="AF6" s="33">
        <f t="shared" si="0"/>
        <v>807</v>
      </c>
      <c r="AG6" s="33">
        <f t="shared" si="0"/>
        <v>325</v>
      </c>
      <c r="AH6" s="47">
        <f t="shared" si="0"/>
        <v>242</v>
      </c>
      <c r="AI6" s="580" t="s">
        <v>22</v>
      </c>
      <c r="AJ6" s="580"/>
      <c r="AK6" s="33">
        <f t="shared" ref="AK6:BL6" si="1">SUM(AK7:AK29)</f>
        <v>1287</v>
      </c>
      <c r="AL6" s="33">
        <f t="shared" si="1"/>
        <v>941</v>
      </c>
      <c r="AM6" s="33">
        <f t="shared" si="1"/>
        <v>383</v>
      </c>
      <c r="AN6" s="33">
        <f t="shared" si="1"/>
        <v>292</v>
      </c>
      <c r="AO6" s="33">
        <f t="shared" si="1"/>
        <v>145</v>
      </c>
      <c r="AP6" s="33">
        <f t="shared" si="1"/>
        <v>102</v>
      </c>
      <c r="AQ6" s="33">
        <f t="shared" si="1"/>
        <v>590</v>
      </c>
      <c r="AR6" s="33">
        <f t="shared" si="1"/>
        <v>413</v>
      </c>
      <c r="AS6" s="33">
        <f t="shared" si="1"/>
        <v>2184</v>
      </c>
      <c r="AT6" s="33">
        <f t="shared" si="1"/>
        <v>623</v>
      </c>
      <c r="AU6" s="33">
        <f t="shared" si="1"/>
        <v>1179</v>
      </c>
      <c r="AV6" s="33">
        <f t="shared" si="1"/>
        <v>745</v>
      </c>
      <c r="AW6" s="33">
        <f t="shared" si="1"/>
        <v>325</v>
      </c>
      <c r="AX6" s="33">
        <f t="shared" si="1"/>
        <v>128</v>
      </c>
      <c r="AY6" s="33">
        <f t="shared" si="1"/>
        <v>702</v>
      </c>
      <c r="AZ6" s="33">
        <f t="shared" si="1"/>
        <v>344</v>
      </c>
      <c r="BA6" s="33">
        <f t="shared" si="1"/>
        <v>1007</v>
      </c>
      <c r="BB6" s="33">
        <f t="shared" si="1"/>
        <v>576</v>
      </c>
      <c r="BC6" s="33">
        <f t="shared" si="1"/>
        <v>0</v>
      </c>
      <c r="BD6" s="33">
        <f t="shared" si="1"/>
        <v>0</v>
      </c>
      <c r="BE6" s="33">
        <f t="shared" si="1"/>
        <v>5</v>
      </c>
      <c r="BF6" s="33">
        <f t="shared" si="1"/>
        <v>5</v>
      </c>
      <c r="BG6" s="33">
        <f t="shared" si="1"/>
        <v>19</v>
      </c>
      <c r="BH6" s="33">
        <f t="shared" si="1"/>
        <v>16</v>
      </c>
      <c r="BI6" s="33">
        <f t="shared" si="1"/>
        <v>14</v>
      </c>
      <c r="BJ6" s="33">
        <f t="shared" si="1"/>
        <v>11</v>
      </c>
      <c r="BK6" s="33">
        <f t="shared" si="1"/>
        <v>99</v>
      </c>
      <c r="BL6" s="47">
        <f t="shared" si="1"/>
        <v>61</v>
      </c>
      <c r="BM6" s="33">
        <f>SUM(BM7:BM29)</f>
        <v>32085</v>
      </c>
      <c r="BN6" s="47">
        <f>SUM(BN7:BN29)</f>
        <v>26149</v>
      </c>
    </row>
    <row r="7" spans="1:66" s="17" customFormat="1" ht="13.5" customHeight="1" x14ac:dyDescent="0.2">
      <c r="A7" s="109">
        <v>1</v>
      </c>
      <c r="B7" s="17" t="s">
        <v>38</v>
      </c>
      <c r="C7" s="350">
        <v>328</v>
      </c>
      <c r="D7" s="350">
        <v>324</v>
      </c>
      <c r="E7" s="350">
        <v>98</v>
      </c>
      <c r="F7" s="350">
        <v>93</v>
      </c>
      <c r="G7" s="350"/>
      <c r="H7" s="350"/>
      <c r="I7" s="350">
        <v>15</v>
      </c>
      <c r="J7" s="350">
        <v>12</v>
      </c>
      <c r="K7" s="350">
        <v>71</v>
      </c>
      <c r="L7" s="350">
        <v>69</v>
      </c>
      <c r="M7" s="350">
        <v>12</v>
      </c>
      <c r="N7" s="350">
        <v>10</v>
      </c>
      <c r="O7" s="350"/>
      <c r="P7" s="350"/>
      <c r="Q7" s="350">
        <v>20</v>
      </c>
      <c r="R7" s="350">
        <v>12</v>
      </c>
      <c r="S7" s="350">
        <v>61</v>
      </c>
      <c r="T7" s="350">
        <v>44</v>
      </c>
      <c r="U7" s="350">
        <v>20</v>
      </c>
      <c r="V7" s="350">
        <v>13</v>
      </c>
      <c r="W7" s="350">
        <v>6</v>
      </c>
      <c r="X7" s="350">
        <v>5</v>
      </c>
      <c r="Y7" s="350">
        <v>35</v>
      </c>
      <c r="Z7" s="350">
        <v>34</v>
      </c>
      <c r="AA7" s="350">
        <v>29</v>
      </c>
      <c r="AB7" s="350">
        <v>26</v>
      </c>
      <c r="AC7" s="350">
        <v>7</v>
      </c>
      <c r="AD7" s="350">
        <v>6</v>
      </c>
      <c r="AE7" s="350">
        <v>29</v>
      </c>
      <c r="AF7" s="350">
        <v>26</v>
      </c>
      <c r="AG7" s="350">
        <v>11</v>
      </c>
      <c r="AH7" s="45">
        <v>9</v>
      </c>
      <c r="AI7" s="29">
        <v>1</v>
      </c>
      <c r="AJ7" s="17" t="s">
        <v>38</v>
      </c>
      <c r="AK7" s="350">
        <v>48</v>
      </c>
      <c r="AL7" s="350">
        <v>34</v>
      </c>
      <c r="AM7" s="350">
        <v>12</v>
      </c>
      <c r="AN7" s="350">
        <v>11</v>
      </c>
      <c r="AO7" s="350">
        <v>3</v>
      </c>
      <c r="AP7" s="350">
        <v>3</v>
      </c>
      <c r="AQ7" s="350">
        <v>25</v>
      </c>
      <c r="AR7" s="350">
        <v>15</v>
      </c>
      <c r="AS7" s="350">
        <v>85</v>
      </c>
      <c r="AT7" s="350">
        <v>18</v>
      </c>
      <c r="AU7" s="350">
        <v>29</v>
      </c>
      <c r="AV7" s="350">
        <v>24</v>
      </c>
      <c r="AW7" s="350">
        <v>13</v>
      </c>
      <c r="AX7" s="350">
        <v>4</v>
      </c>
      <c r="AY7" s="350">
        <v>24</v>
      </c>
      <c r="AZ7" s="350">
        <v>13</v>
      </c>
      <c r="BA7" s="350">
        <v>24</v>
      </c>
      <c r="BB7" s="350">
        <v>14</v>
      </c>
      <c r="BC7" s="350"/>
      <c r="BD7" s="350"/>
      <c r="BE7" s="350"/>
      <c r="BF7" s="350"/>
      <c r="BG7" s="350"/>
      <c r="BH7" s="350"/>
      <c r="BI7" s="350"/>
      <c r="BJ7" s="350"/>
      <c r="BK7" s="350">
        <v>3</v>
      </c>
      <c r="BL7" s="350">
        <v>3</v>
      </c>
      <c r="BM7" s="31">
        <f t="shared" ref="BM7:BM29" si="2">C7+E7+G7+I7+K7+M7+O7+Q7+S7+W7+Y7+AA7+AC7+AE7+AG7+AK7+AM7+AO7+AQ7+AS7+AU7+AW7+AY7+BA7+BC7+BE7+BG7+BK7+BI7+U7</f>
        <v>1008</v>
      </c>
      <c r="BN7" s="110">
        <f t="shared" ref="BN7:BN29" si="3">D7+F7+H7+J7+L7+N7+P7+R7+T7+X7+Z7+AB7+AD7+AF7+AH7+AL7+AN7+AP7+AR7+AT7+AV7+AX7+AZ7+BB7+BD7+BF7+BH7+BL7+BJ7+V7</f>
        <v>822</v>
      </c>
    </row>
    <row r="8" spans="1:66" s="17" customFormat="1" ht="13.5" customHeight="1" x14ac:dyDescent="0.2">
      <c r="A8" s="111">
        <v>2</v>
      </c>
      <c r="B8" s="79" t="s">
        <v>39</v>
      </c>
      <c r="C8" s="424">
        <v>497</v>
      </c>
      <c r="D8" s="424">
        <v>437</v>
      </c>
      <c r="E8" s="424">
        <v>123</v>
      </c>
      <c r="F8" s="424">
        <v>106</v>
      </c>
      <c r="G8" s="424">
        <v>62</v>
      </c>
      <c r="H8" s="424">
        <v>55</v>
      </c>
      <c r="I8" s="424">
        <v>39</v>
      </c>
      <c r="J8" s="424">
        <v>38</v>
      </c>
      <c r="K8" s="424">
        <v>132</v>
      </c>
      <c r="L8" s="424">
        <v>121</v>
      </c>
      <c r="M8" s="424">
        <v>30</v>
      </c>
      <c r="N8" s="424">
        <v>29</v>
      </c>
      <c r="O8" s="424">
        <v>7</v>
      </c>
      <c r="P8" s="424">
        <v>6</v>
      </c>
      <c r="Q8" s="424">
        <v>29</v>
      </c>
      <c r="R8" s="424">
        <v>18</v>
      </c>
      <c r="S8" s="424">
        <v>101</v>
      </c>
      <c r="T8" s="424">
        <v>54</v>
      </c>
      <c r="U8" s="424">
        <v>15</v>
      </c>
      <c r="V8" s="424">
        <v>11</v>
      </c>
      <c r="W8" s="424">
        <v>6</v>
      </c>
      <c r="X8" s="424">
        <v>3</v>
      </c>
      <c r="Y8" s="424">
        <v>48</v>
      </c>
      <c r="Z8" s="424">
        <v>27</v>
      </c>
      <c r="AA8" s="424">
        <v>44</v>
      </c>
      <c r="AB8" s="424">
        <v>39</v>
      </c>
      <c r="AC8" s="424">
        <v>15</v>
      </c>
      <c r="AD8" s="424">
        <v>13</v>
      </c>
      <c r="AE8" s="424">
        <v>54</v>
      </c>
      <c r="AF8" s="424">
        <v>51</v>
      </c>
      <c r="AG8" s="424">
        <v>19</v>
      </c>
      <c r="AH8" s="112">
        <v>15</v>
      </c>
      <c r="AI8" s="5">
        <v>2</v>
      </c>
      <c r="AJ8" s="79" t="s">
        <v>39</v>
      </c>
      <c r="AK8" s="424">
        <v>65</v>
      </c>
      <c r="AL8" s="424">
        <v>47</v>
      </c>
      <c r="AM8" s="424">
        <v>22</v>
      </c>
      <c r="AN8" s="424">
        <v>13</v>
      </c>
      <c r="AO8" s="424">
        <v>4</v>
      </c>
      <c r="AP8" s="424">
        <v>3</v>
      </c>
      <c r="AQ8" s="424">
        <v>33</v>
      </c>
      <c r="AR8" s="424">
        <v>25</v>
      </c>
      <c r="AS8" s="424">
        <v>97</v>
      </c>
      <c r="AT8" s="424">
        <v>9</v>
      </c>
      <c r="AU8" s="424">
        <v>53</v>
      </c>
      <c r="AV8" s="424">
        <v>27</v>
      </c>
      <c r="AW8" s="424">
        <v>12</v>
      </c>
      <c r="AX8" s="424">
        <v>5</v>
      </c>
      <c r="AY8" s="424">
        <v>25</v>
      </c>
      <c r="AZ8" s="424">
        <v>12</v>
      </c>
      <c r="BA8" s="424">
        <v>58</v>
      </c>
      <c r="BB8" s="424">
        <v>31</v>
      </c>
      <c r="BC8" s="424"/>
      <c r="BD8" s="424"/>
      <c r="BE8" s="424"/>
      <c r="BF8" s="424"/>
      <c r="BG8" s="424"/>
      <c r="BH8" s="424"/>
      <c r="BI8" s="424">
        <v>1</v>
      </c>
      <c r="BJ8" s="424"/>
      <c r="BK8" s="424">
        <v>9</v>
      </c>
      <c r="BL8" s="424">
        <v>7</v>
      </c>
      <c r="BM8" s="30">
        <f t="shared" si="2"/>
        <v>1600</v>
      </c>
      <c r="BN8" s="48">
        <f t="shared" si="3"/>
        <v>1202</v>
      </c>
    </row>
    <row r="9" spans="1:66" s="17" customFormat="1" ht="13.5" customHeight="1" x14ac:dyDescent="0.2">
      <c r="A9" s="109">
        <v>3</v>
      </c>
      <c r="B9" s="17" t="s">
        <v>40</v>
      </c>
      <c r="C9" s="350">
        <v>312</v>
      </c>
      <c r="D9" s="350">
        <v>293</v>
      </c>
      <c r="E9" s="350">
        <v>84</v>
      </c>
      <c r="F9" s="350">
        <v>80</v>
      </c>
      <c r="G9" s="350"/>
      <c r="H9" s="350"/>
      <c r="I9" s="350">
        <v>18</v>
      </c>
      <c r="J9" s="350">
        <v>18</v>
      </c>
      <c r="K9" s="350">
        <v>75</v>
      </c>
      <c r="L9" s="350">
        <v>70</v>
      </c>
      <c r="M9" s="350">
        <v>10</v>
      </c>
      <c r="N9" s="350">
        <v>9</v>
      </c>
      <c r="O9" s="350">
        <v>3</v>
      </c>
      <c r="P9" s="350">
        <v>3</v>
      </c>
      <c r="Q9" s="350">
        <v>14</v>
      </c>
      <c r="R9" s="350">
        <v>4</v>
      </c>
      <c r="S9" s="350">
        <v>57</v>
      </c>
      <c r="T9" s="350">
        <v>39</v>
      </c>
      <c r="U9" s="350">
        <v>13</v>
      </c>
      <c r="V9" s="350">
        <v>12</v>
      </c>
      <c r="W9" s="350">
        <v>11</v>
      </c>
      <c r="X9" s="350">
        <v>8</v>
      </c>
      <c r="Y9" s="350">
        <v>26</v>
      </c>
      <c r="Z9" s="350">
        <v>22</v>
      </c>
      <c r="AA9" s="350">
        <v>20</v>
      </c>
      <c r="AB9" s="350">
        <v>18</v>
      </c>
      <c r="AC9" s="350">
        <v>14</v>
      </c>
      <c r="AD9" s="350">
        <v>14</v>
      </c>
      <c r="AE9" s="350">
        <v>30</v>
      </c>
      <c r="AF9" s="350">
        <v>27</v>
      </c>
      <c r="AG9" s="350">
        <v>7</v>
      </c>
      <c r="AH9" s="45">
        <v>6</v>
      </c>
      <c r="AI9" s="29">
        <v>3</v>
      </c>
      <c r="AJ9" s="17" t="s">
        <v>40</v>
      </c>
      <c r="AK9" s="350">
        <v>38</v>
      </c>
      <c r="AL9" s="350">
        <v>27</v>
      </c>
      <c r="AM9" s="350">
        <v>6</v>
      </c>
      <c r="AN9" s="350">
        <v>6</v>
      </c>
      <c r="AO9" s="350">
        <v>5</v>
      </c>
      <c r="AP9" s="350">
        <v>4</v>
      </c>
      <c r="AQ9" s="350">
        <v>16</v>
      </c>
      <c r="AR9" s="350">
        <v>12</v>
      </c>
      <c r="AS9" s="350">
        <v>62</v>
      </c>
      <c r="AT9" s="350">
        <v>16</v>
      </c>
      <c r="AU9" s="350">
        <v>33</v>
      </c>
      <c r="AV9" s="350">
        <v>20</v>
      </c>
      <c r="AW9" s="350">
        <v>6</v>
      </c>
      <c r="AX9" s="350">
        <v>1</v>
      </c>
      <c r="AY9" s="350">
        <v>27</v>
      </c>
      <c r="AZ9" s="350">
        <v>10</v>
      </c>
      <c r="BA9" s="350">
        <v>36</v>
      </c>
      <c r="BB9" s="350">
        <v>20</v>
      </c>
      <c r="BC9" s="350"/>
      <c r="BD9" s="350"/>
      <c r="BE9" s="350"/>
      <c r="BF9" s="350"/>
      <c r="BG9" s="350"/>
      <c r="BH9" s="350"/>
      <c r="BI9" s="350"/>
      <c r="BJ9" s="350"/>
      <c r="BK9" s="350"/>
      <c r="BL9" s="350"/>
      <c r="BM9" s="31">
        <f t="shared" si="2"/>
        <v>923</v>
      </c>
      <c r="BN9" s="110">
        <f t="shared" si="3"/>
        <v>739</v>
      </c>
    </row>
    <row r="10" spans="1:66" s="17" customFormat="1" ht="13.5" customHeight="1" x14ac:dyDescent="0.2">
      <c r="A10" s="111">
        <v>4</v>
      </c>
      <c r="B10" s="79" t="s">
        <v>28</v>
      </c>
      <c r="C10" s="424">
        <v>211</v>
      </c>
      <c r="D10" s="424">
        <v>204</v>
      </c>
      <c r="E10" s="424">
        <v>53</v>
      </c>
      <c r="F10" s="424">
        <v>48</v>
      </c>
      <c r="G10" s="424"/>
      <c r="H10" s="424"/>
      <c r="I10" s="424">
        <v>10</v>
      </c>
      <c r="J10" s="424">
        <v>10</v>
      </c>
      <c r="K10" s="424">
        <v>41</v>
      </c>
      <c r="L10" s="424">
        <v>38</v>
      </c>
      <c r="M10" s="424">
        <v>13</v>
      </c>
      <c r="N10" s="424">
        <v>11</v>
      </c>
      <c r="O10" s="424"/>
      <c r="P10" s="424"/>
      <c r="Q10" s="424">
        <v>8</v>
      </c>
      <c r="R10" s="424">
        <v>3</v>
      </c>
      <c r="S10" s="424">
        <v>38</v>
      </c>
      <c r="T10" s="424">
        <v>34</v>
      </c>
      <c r="U10" s="424">
        <v>6</v>
      </c>
      <c r="V10" s="424">
        <v>4</v>
      </c>
      <c r="W10" s="424">
        <v>3</v>
      </c>
      <c r="X10" s="424">
        <v>1</v>
      </c>
      <c r="Y10" s="424">
        <v>16</v>
      </c>
      <c r="Z10" s="424">
        <v>14</v>
      </c>
      <c r="AA10" s="424">
        <v>14</v>
      </c>
      <c r="AB10" s="424">
        <v>12</v>
      </c>
      <c r="AC10" s="424">
        <v>7</v>
      </c>
      <c r="AD10" s="424">
        <v>6</v>
      </c>
      <c r="AE10" s="424">
        <v>14</v>
      </c>
      <c r="AF10" s="424">
        <v>11</v>
      </c>
      <c r="AG10" s="424">
        <v>6</v>
      </c>
      <c r="AH10" s="112">
        <v>4</v>
      </c>
      <c r="AI10" s="5">
        <v>4</v>
      </c>
      <c r="AJ10" s="79" t="s">
        <v>28</v>
      </c>
      <c r="AK10" s="424">
        <v>24</v>
      </c>
      <c r="AL10" s="424">
        <v>18</v>
      </c>
      <c r="AM10" s="424">
        <v>6</v>
      </c>
      <c r="AN10" s="424">
        <v>4</v>
      </c>
      <c r="AO10" s="424">
        <v>4</v>
      </c>
      <c r="AP10" s="424">
        <v>4</v>
      </c>
      <c r="AQ10" s="424">
        <v>12</v>
      </c>
      <c r="AR10" s="424">
        <v>9</v>
      </c>
      <c r="AS10" s="424">
        <v>43</v>
      </c>
      <c r="AT10" s="424">
        <v>12</v>
      </c>
      <c r="AU10" s="424">
        <v>22</v>
      </c>
      <c r="AV10" s="424">
        <v>11</v>
      </c>
      <c r="AW10" s="424">
        <v>7</v>
      </c>
      <c r="AX10" s="424"/>
      <c r="AY10" s="424">
        <v>21</v>
      </c>
      <c r="AZ10" s="424">
        <v>14</v>
      </c>
      <c r="BA10" s="424">
        <v>19</v>
      </c>
      <c r="BB10" s="424">
        <v>10</v>
      </c>
      <c r="BC10" s="424"/>
      <c r="BD10" s="424"/>
      <c r="BE10" s="424"/>
      <c r="BF10" s="424"/>
      <c r="BG10" s="424"/>
      <c r="BH10" s="424"/>
      <c r="BI10" s="424"/>
      <c r="BJ10" s="424"/>
      <c r="BK10" s="424">
        <v>3</v>
      </c>
      <c r="BL10" s="424">
        <v>3</v>
      </c>
      <c r="BM10" s="30">
        <f t="shared" si="2"/>
        <v>601</v>
      </c>
      <c r="BN10" s="48">
        <f t="shared" si="3"/>
        <v>485</v>
      </c>
    </row>
    <row r="11" spans="1:66" s="17" customFormat="1" ht="13.5" customHeight="1" x14ac:dyDescent="0.2">
      <c r="A11" s="109">
        <v>5</v>
      </c>
      <c r="B11" s="17" t="s">
        <v>41</v>
      </c>
      <c r="C11" s="350">
        <v>248</v>
      </c>
      <c r="D11" s="350">
        <v>242</v>
      </c>
      <c r="E11" s="350">
        <v>77</v>
      </c>
      <c r="F11" s="350">
        <v>69</v>
      </c>
      <c r="G11" s="350"/>
      <c r="H11" s="350"/>
      <c r="I11" s="350">
        <v>8</v>
      </c>
      <c r="J11" s="350">
        <v>8</v>
      </c>
      <c r="K11" s="350">
        <v>39</v>
      </c>
      <c r="L11" s="350">
        <v>38</v>
      </c>
      <c r="M11" s="350">
        <v>19</v>
      </c>
      <c r="N11" s="350">
        <v>19</v>
      </c>
      <c r="O11" s="350"/>
      <c r="P11" s="350"/>
      <c r="Q11" s="350">
        <v>9</v>
      </c>
      <c r="R11" s="350">
        <v>5</v>
      </c>
      <c r="S11" s="350">
        <v>43</v>
      </c>
      <c r="T11" s="350">
        <v>37</v>
      </c>
      <c r="U11" s="350">
        <v>15</v>
      </c>
      <c r="V11" s="350">
        <v>13</v>
      </c>
      <c r="W11" s="350">
        <v>10</v>
      </c>
      <c r="X11" s="350">
        <v>6</v>
      </c>
      <c r="Y11" s="350">
        <v>24</v>
      </c>
      <c r="Z11" s="350">
        <v>17</v>
      </c>
      <c r="AA11" s="350">
        <v>23</v>
      </c>
      <c r="AB11" s="350">
        <v>23</v>
      </c>
      <c r="AC11" s="350">
        <v>7</v>
      </c>
      <c r="AD11" s="350">
        <v>6</v>
      </c>
      <c r="AE11" s="350">
        <v>24</v>
      </c>
      <c r="AF11" s="350">
        <v>21</v>
      </c>
      <c r="AG11" s="350">
        <v>5</v>
      </c>
      <c r="AH11" s="45">
        <v>3</v>
      </c>
      <c r="AI11" s="29">
        <v>5</v>
      </c>
      <c r="AJ11" s="17" t="s">
        <v>41</v>
      </c>
      <c r="AK11" s="350">
        <v>38</v>
      </c>
      <c r="AL11" s="350">
        <v>28</v>
      </c>
      <c r="AM11" s="350">
        <v>6</v>
      </c>
      <c r="AN11" s="350">
        <v>5</v>
      </c>
      <c r="AO11" s="350">
        <v>6</v>
      </c>
      <c r="AP11" s="350">
        <v>4</v>
      </c>
      <c r="AQ11" s="350">
        <v>19</v>
      </c>
      <c r="AR11" s="350">
        <v>17</v>
      </c>
      <c r="AS11" s="350">
        <v>47</v>
      </c>
      <c r="AT11" s="350">
        <v>12</v>
      </c>
      <c r="AU11" s="350">
        <v>27</v>
      </c>
      <c r="AV11" s="350">
        <v>14</v>
      </c>
      <c r="AW11" s="350">
        <v>7</v>
      </c>
      <c r="AX11" s="350">
        <v>1</v>
      </c>
      <c r="AY11" s="350">
        <v>33</v>
      </c>
      <c r="AZ11" s="350">
        <v>13</v>
      </c>
      <c r="BA11" s="350">
        <v>16</v>
      </c>
      <c r="BB11" s="350">
        <v>9</v>
      </c>
      <c r="BC11" s="350"/>
      <c r="BD11" s="350"/>
      <c r="BE11" s="350"/>
      <c r="BF11" s="350"/>
      <c r="BG11" s="350"/>
      <c r="BH11" s="350"/>
      <c r="BI11" s="350"/>
      <c r="BJ11" s="350"/>
      <c r="BK11" s="350">
        <v>1</v>
      </c>
      <c r="BL11" s="350"/>
      <c r="BM11" s="31">
        <f t="shared" si="2"/>
        <v>751</v>
      </c>
      <c r="BN11" s="110">
        <f t="shared" si="3"/>
        <v>610</v>
      </c>
    </row>
    <row r="12" spans="1:66" s="17" customFormat="1" ht="13.5" customHeight="1" x14ac:dyDescent="0.2">
      <c r="A12" s="111">
        <v>6</v>
      </c>
      <c r="B12" s="79" t="s">
        <v>42</v>
      </c>
      <c r="C12" s="424">
        <v>234</v>
      </c>
      <c r="D12" s="424">
        <v>227</v>
      </c>
      <c r="E12" s="424">
        <v>57</v>
      </c>
      <c r="F12" s="424">
        <v>51</v>
      </c>
      <c r="G12" s="424"/>
      <c r="H12" s="424"/>
      <c r="I12" s="424">
        <v>8</v>
      </c>
      <c r="J12" s="424">
        <v>7</v>
      </c>
      <c r="K12" s="424">
        <v>48</v>
      </c>
      <c r="L12" s="424">
        <v>48</v>
      </c>
      <c r="M12" s="424">
        <v>14</v>
      </c>
      <c r="N12" s="424">
        <v>14</v>
      </c>
      <c r="O12" s="424">
        <v>2</v>
      </c>
      <c r="P12" s="424">
        <v>2</v>
      </c>
      <c r="Q12" s="424">
        <v>16</v>
      </c>
      <c r="R12" s="424">
        <v>10</v>
      </c>
      <c r="S12" s="424">
        <v>40</v>
      </c>
      <c r="T12" s="424">
        <v>25</v>
      </c>
      <c r="U12" s="424">
        <v>2</v>
      </c>
      <c r="V12" s="424">
        <v>2</v>
      </c>
      <c r="W12" s="424">
        <v>4</v>
      </c>
      <c r="X12" s="424">
        <v>4</v>
      </c>
      <c r="Y12" s="424">
        <v>19</v>
      </c>
      <c r="Z12" s="424">
        <v>15</v>
      </c>
      <c r="AA12" s="424">
        <v>13</v>
      </c>
      <c r="AB12" s="424">
        <v>13</v>
      </c>
      <c r="AC12" s="424">
        <v>17</v>
      </c>
      <c r="AD12" s="424">
        <v>14</v>
      </c>
      <c r="AE12" s="424">
        <v>11</v>
      </c>
      <c r="AF12" s="424">
        <v>10</v>
      </c>
      <c r="AG12" s="424">
        <v>4</v>
      </c>
      <c r="AH12" s="112">
        <v>3</v>
      </c>
      <c r="AI12" s="5">
        <v>6</v>
      </c>
      <c r="AJ12" s="79" t="s">
        <v>42</v>
      </c>
      <c r="AK12" s="424">
        <v>28</v>
      </c>
      <c r="AL12" s="424">
        <v>20</v>
      </c>
      <c r="AM12" s="424">
        <v>7</v>
      </c>
      <c r="AN12" s="424">
        <v>6</v>
      </c>
      <c r="AO12" s="424">
        <v>4</v>
      </c>
      <c r="AP12" s="424">
        <v>3</v>
      </c>
      <c r="AQ12" s="424">
        <v>11</v>
      </c>
      <c r="AR12" s="424">
        <v>6</v>
      </c>
      <c r="AS12" s="424">
        <v>43</v>
      </c>
      <c r="AT12" s="424">
        <v>13</v>
      </c>
      <c r="AU12" s="424">
        <v>23</v>
      </c>
      <c r="AV12" s="424">
        <v>17</v>
      </c>
      <c r="AW12" s="424">
        <v>1</v>
      </c>
      <c r="AX12" s="424">
        <v>1</v>
      </c>
      <c r="AY12" s="424">
        <v>24</v>
      </c>
      <c r="AZ12" s="424">
        <v>11</v>
      </c>
      <c r="BA12" s="424">
        <v>19</v>
      </c>
      <c r="BB12" s="424">
        <v>9</v>
      </c>
      <c r="BC12" s="424"/>
      <c r="BD12" s="424"/>
      <c r="BE12" s="424"/>
      <c r="BF12" s="424"/>
      <c r="BG12" s="424"/>
      <c r="BH12" s="424"/>
      <c r="BI12" s="424"/>
      <c r="BJ12" s="424"/>
      <c r="BK12" s="424"/>
      <c r="BL12" s="424"/>
      <c r="BM12" s="30">
        <f t="shared" si="2"/>
        <v>649</v>
      </c>
      <c r="BN12" s="48">
        <f t="shared" si="3"/>
        <v>531</v>
      </c>
    </row>
    <row r="13" spans="1:66" s="17" customFormat="1" ht="13.5" customHeight="1" x14ac:dyDescent="0.2">
      <c r="A13" s="109">
        <v>7</v>
      </c>
      <c r="B13" s="17" t="s">
        <v>43</v>
      </c>
      <c r="C13" s="350">
        <v>284</v>
      </c>
      <c r="D13" s="350">
        <v>279</v>
      </c>
      <c r="E13" s="350">
        <v>79</v>
      </c>
      <c r="F13" s="350">
        <v>75</v>
      </c>
      <c r="G13" s="350"/>
      <c r="H13" s="350"/>
      <c r="I13" s="350">
        <v>16</v>
      </c>
      <c r="J13" s="350">
        <v>16</v>
      </c>
      <c r="K13" s="350">
        <v>77</v>
      </c>
      <c r="L13" s="350">
        <v>73</v>
      </c>
      <c r="M13" s="350">
        <v>13</v>
      </c>
      <c r="N13" s="350">
        <v>12</v>
      </c>
      <c r="O13" s="350">
        <v>1</v>
      </c>
      <c r="P13" s="350">
        <v>1</v>
      </c>
      <c r="Q13" s="350">
        <v>16</v>
      </c>
      <c r="R13" s="350">
        <v>14</v>
      </c>
      <c r="S13" s="350">
        <v>51</v>
      </c>
      <c r="T13" s="350">
        <v>35</v>
      </c>
      <c r="U13" s="350">
        <v>9</v>
      </c>
      <c r="V13" s="350">
        <v>9</v>
      </c>
      <c r="W13" s="350">
        <v>2</v>
      </c>
      <c r="X13" s="350">
        <v>2</v>
      </c>
      <c r="Y13" s="350">
        <v>24</v>
      </c>
      <c r="Z13" s="350">
        <v>17</v>
      </c>
      <c r="AA13" s="350">
        <v>18</v>
      </c>
      <c r="AB13" s="350">
        <v>17</v>
      </c>
      <c r="AC13" s="350">
        <v>8</v>
      </c>
      <c r="AD13" s="350">
        <v>6</v>
      </c>
      <c r="AE13" s="350">
        <v>23</v>
      </c>
      <c r="AF13" s="350">
        <v>16</v>
      </c>
      <c r="AG13" s="350">
        <v>17</v>
      </c>
      <c r="AH13" s="45">
        <v>12</v>
      </c>
      <c r="AI13" s="29">
        <v>7</v>
      </c>
      <c r="AJ13" s="17" t="s">
        <v>43</v>
      </c>
      <c r="AK13" s="350">
        <v>22</v>
      </c>
      <c r="AL13" s="350">
        <v>16</v>
      </c>
      <c r="AM13" s="350">
        <v>17</v>
      </c>
      <c r="AN13" s="350">
        <v>10</v>
      </c>
      <c r="AO13" s="350">
        <v>2</v>
      </c>
      <c r="AP13" s="350">
        <v>2</v>
      </c>
      <c r="AQ13" s="350">
        <v>11</v>
      </c>
      <c r="AR13" s="350">
        <v>7</v>
      </c>
      <c r="AS13" s="350">
        <v>52</v>
      </c>
      <c r="AT13" s="350">
        <v>11</v>
      </c>
      <c r="AU13" s="350">
        <v>30</v>
      </c>
      <c r="AV13" s="350">
        <v>14</v>
      </c>
      <c r="AW13" s="350">
        <v>6</v>
      </c>
      <c r="AX13" s="350">
        <v>2</v>
      </c>
      <c r="AY13" s="350">
        <v>19</v>
      </c>
      <c r="AZ13" s="350">
        <v>7</v>
      </c>
      <c r="BA13" s="350">
        <v>27</v>
      </c>
      <c r="BB13" s="350">
        <v>17</v>
      </c>
      <c r="BC13" s="350"/>
      <c r="BD13" s="350"/>
      <c r="BE13" s="350"/>
      <c r="BF13" s="350"/>
      <c r="BG13" s="350"/>
      <c r="BH13" s="350"/>
      <c r="BI13" s="350"/>
      <c r="BJ13" s="350"/>
      <c r="BK13" s="350">
        <v>4</v>
      </c>
      <c r="BL13" s="350">
        <v>4</v>
      </c>
      <c r="BM13" s="31">
        <f t="shared" si="2"/>
        <v>828</v>
      </c>
      <c r="BN13" s="110">
        <f t="shared" si="3"/>
        <v>674</v>
      </c>
    </row>
    <row r="14" spans="1:66" s="17" customFormat="1" ht="13.5" customHeight="1" x14ac:dyDescent="0.2">
      <c r="A14" s="111">
        <v>8</v>
      </c>
      <c r="B14" s="79" t="s">
        <v>44</v>
      </c>
      <c r="C14" s="424">
        <v>159</v>
      </c>
      <c r="D14" s="424">
        <v>155</v>
      </c>
      <c r="E14" s="424">
        <v>50</v>
      </c>
      <c r="F14" s="424">
        <v>49</v>
      </c>
      <c r="G14" s="424"/>
      <c r="H14" s="424"/>
      <c r="I14" s="424">
        <v>8</v>
      </c>
      <c r="J14" s="424">
        <v>7</v>
      </c>
      <c r="K14" s="424">
        <v>35</v>
      </c>
      <c r="L14" s="424">
        <v>33</v>
      </c>
      <c r="M14" s="424">
        <v>14</v>
      </c>
      <c r="N14" s="424">
        <v>13</v>
      </c>
      <c r="O14" s="424"/>
      <c r="P14" s="424"/>
      <c r="Q14" s="424">
        <v>9</v>
      </c>
      <c r="R14" s="424">
        <v>7</v>
      </c>
      <c r="S14" s="424">
        <v>33</v>
      </c>
      <c r="T14" s="424">
        <v>28</v>
      </c>
      <c r="U14" s="424">
        <v>5</v>
      </c>
      <c r="V14" s="424">
        <v>3</v>
      </c>
      <c r="W14" s="424">
        <v>4</v>
      </c>
      <c r="X14" s="424">
        <v>2</v>
      </c>
      <c r="Y14" s="424">
        <v>21</v>
      </c>
      <c r="Z14" s="424">
        <v>17</v>
      </c>
      <c r="AA14" s="424">
        <v>11</v>
      </c>
      <c r="AB14" s="424">
        <v>10</v>
      </c>
      <c r="AC14" s="424">
        <v>10</v>
      </c>
      <c r="AD14" s="424">
        <v>10</v>
      </c>
      <c r="AE14" s="424">
        <v>14</v>
      </c>
      <c r="AF14" s="424">
        <v>12</v>
      </c>
      <c r="AG14" s="424">
        <v>4</v>
      </c>
      <c r="AH14" s="112">
        <v>4</v>
      </c>
      <c r="AI14" s="5">
        <v>8</v>
      </c>
      <c r="AJ14" s="79" t="s">
        <v>44</v>
      </c>
      <c r="AK14" s="424">
        <v>16</v>
      </c>
      <c r="AL14" s="424">
        <v>12</v>
      </c>
      <c r="AM14" s="424">
        <v>6</v>
      </c>
      <c r="AN14" s="424">
        <v>5</v>
      </c>
      <c r="AO14" s="424">
        <v>11</v>
      </c>
      <c r="AP14" s="424">
        <v>7</v>
      </c>
      <c r="AQ14" s="424">
        <v>10</v>
      </c>
      <c r="AR14" s="424">
        <v>8</v>
      </c>
      <c r="AS14" s="424">
        <v>37</v>
      </c>
      <c r="AT14" s="424">
        <v>11</v>
      </c>
      <c r="AU14" s="424">
        <v>24</v>
      </c>
      <c r="AV14" s="424">
        <v>20</v>
      </c>
      <c r="AW14" s="424">
        <v>8</v>
      </c>
      <c r="AX14" s="424">
        <v>2</v>
      </c>
      <c r="AY14" s="424">
        <v>17</v>
      </c>
      <c r="AZ14" s="424">
        <v>9</v>
      </c>
      <c r="BA14" s="424">
        <v>15</v>
      </c>
      <c r="BB14" s="424">
        <v>10</v>
      </c>
      <c r="BC14" s="424"/>
      <c r="BD14" s="424"/>
      <c r="BE14" s="424"/>
      <c r="BF14" s="424"/>
      <c r="BG14" s="424"/>
      <c r="BH14" s="424"/>
      <c r="BI14" s="424"/>
      <c r="BJ14" s="424"/>
      <c r="BK14" s="424">
        <v>1</v>
      </c>
      <c r="BL14" s="424"/>
      <c r="BM14" s="30">
        <f t="shared" si="2"/>
        <v>522</v>
      </c>
      <c r="BN14" s="48">
        <f t="shared" si="3"/>
        <v>434</v>
      </c>
    </row>
    <row r="15" spans="1:66" s="17" customFormat="1" ht="13.5" customHeight="1" x14ac:dyDescent="0.2">
      <c r="A15" s="109">
        <v>9</v>
      </c>
      <c r="B15" s="17" t="s">
        <v>33</v>
      </c>
      <c r="C15" s="350">
        <v>274</v>
      </c>
      <c r="D15" s="350">
        <v>252</v>
      </c>
      <c r="E15" s="350">
        <v>85</v>
      </c>
      <c r="F15" s="350">
        <v>82</v>
      </c>
      <c r="G15" s="350"/>
      <c r="H15" s="350"/>
      <c r="I15" s="350">
        <v>13</v>
      </c>
      <c r="J15" s="350">
        <v>12</v>
      </c>
      <c r="K15" s="350">
        <v>62</v>
      </c>
      <c r="L15" s="350">
        <v>62</v>
      </c>
      <c r="M15" s="350">
        <v>13</v>
      </c>
      <c r="N15" s="350">
        <v>11</v>
      </c>
      <c r="O15" s="350"/>
      <c r="P15" s="350"/>
      <c r="Q15" s="350">
        <v>13</v>
      </c>
      <c r="R15" s="350">
        <v>10</v>
      </c>
      <c r="S15" s="350">
        <v>52</v>
      </c>
      <c r="T15" s="350">
        <v>42</v>
      </c>
      <c r="U15" s="350">
        <v>20</v>
      </c>
      <c r="V15" s="350">
        <v>17</v>
      </c>
      <c r="W15" s="350">
        <v>8</v>
      </c>
      <c r="X15" s="350">
        <v>7</v>
      </c>
      <c r="Y15" s="350">
        <v>28</v>
      </c>
      <c r="Z15" s="350">
        <v>22</v>
      </c>
      <c r="AA15" s="350">
        <v>26</v>
      </c>
      <c r="AB15" s="350">
        <v>24</v>
      </c>
      <c r="AC15" s="350">
        <v>10</v>
      </c>
      <c r="AD15" s="350">
        <v>10</v>
      </c>
      <c r="AE15" s="350">
        <v>29</v>
      </c>
      <c r="AF15" s="350">
        <v>24</v>
      </c>
      <c r="AG15" s="350">
        <v>9</v>
      </c>
      <c r="AH15" s="45">
        <v>7</v>
      </c>
      <c r="AI15" s="29">
        <v>9</v>
      </c>
      <c r="AJ15" s="17" t="s">
        <v>33</v>
      </c>
      <c r="AK15" s="350">
        <v>32</v>
      </c>
      <c r="AL15" s="350">
        <v>24</v>
      </c>
      <c r="AM15" s="350">
        <v>16</v>
      </c>
      <c r="AN15" s="350">
        <v>6</v>
      </c>
      <c r="AO15" s="350">
        <v>7</v>
      </c>
      <c r="AP15" s="350">
        <v>6</v>
      </c>
      <c r="AQ15" s="350">
        <v>22</v>
      </c>
      <c r="AR15" s="350">
        <v>15</v>
      </c>
      <c r="AS15" s="350">
        <v>69</v>
      </c>
      <c r="AT15" s="350">
        <v>19</v>
      </c>
      <c r="AU15" s="350">
        <v>61</v>
      </c>
      <c r="AV15" s="350">
        <v>36</v>
      </c>
      <c r="AW15" s="350">
        <v>11</v>
      </c>
      <c r="AX15" s="350">
        <v>3</v>
      </c>
      <c r="AY15" s="350">
        <v>22</v>
      </c>
      <c r="AZ15" s="350">
        <v>12</v>
      </c>
      <c r="BA15" s="350">
        <v>33</v>
      </c>
      <c r="BB15" s="350">
        <v>18</v>
      </c>
      <c r="BC15" s="350"/>
      <c r="BD15" s="350"/>
      <c r="BE15" s="350"/>
      <c r="BF15" s="350"/>
      <c r="BG15" s="350"/>
      <c r="BH15" s="350"/>
      <c r="BI15" s="350"/>
      <c r="BJ15" s="350"/>
      <c r="BK15" s="350">
        <v>1</v>
      </c>
      <c r="BL15" s="350"/>
      <c r="BM15" s="31">
        <f t="shared" si="2"/>
        <v>916</v>
      </c>
      <c r="BN15" s="110">
        <f t="shared" si="3"/>
        <v>721</v>
      </c>
    </row>
    <row r="16" spans="1:66" s="17" customFormat="1" ht="13.5" customHeight="1" x14ac:dyDescent="0.2">
      <c r="A16" s="111">
        <v>10</v>
      </c>
      <c r="B16" s="79" t="s">
        <v>45</v>
      </c>
      <c r="C16" s="424">
        <v>383</v>
      </c>
      <c r="D16" s="424">
        <v>375</v>
      </c>
      <c r="E16" s="424">
        <v>109</v>
      </c>
      <c r="F16" s="424">
        <v>101</v>
      </c>
      <c r="G16" s="424"/>
      <c r="H16" s="424"/>
      <c r="I16" s="424">
        <v>17</v>
      </c>
      <c r="J16" s="424">
        <v>15</v>
      </c>
      <c r="K16" s="424">
        <v>78</v>
      </c>
      <c r="L16" s="424">
        <v>72</v>
      </c>
      <c r="M16" s="424">
        <v>10</v>
      </c>
      <c r="N16" s="424">
        <v>8</v>
      </c>
      <c r="O16" s="424">
        <v>1</v>
      </c>
      <c r="P16" s="424">
        <v>1</v>
      </c>
      <c r="Q16" s="424">
        <v>20</v>
      </c>
      <c r="R16" s="424">
        <v>11</v>
      </c>
      <c r="S16" s="424">
        <v>79</v>
      </c>
      <c r="T16" s="424">
        <v>64</v>
      </c>
      <c r="U16" s="424">
        <v>10</v>
      </c>
      <c r="V16" s="424">
        <v>7</v>
      </c>
      <c r="W16" s="424">
        <v>11</v>
      </c>
      <c r="X16" s="424">
        <v>11</v>
      </c>
      <c r="Y16" s="424">
        <v>30</v>
      </c>
      <c r="Z16" s="424">
        <v>24</v>
      </c>
      <c r="AA16" s="424">
        <v>27</v>
      </c>
      <c r="AB16" s="424">
        <v>27</v>
      </c>
      <c r="AC16" s="424">
        <v>10</v>
      </c>
      <c r="AD16" s="424">
        <v>9</v>
      </c>
      <c r="AE16" s="424">
        <v>34</v>
      </c>
      <c r="AF16" s="424">
        <v>33</v>
      </c>
      <c r="AG16" s="424">
        <v>13</v>
      </c>
      <c r="AH16" s="112">
        <v>9</v>
      </c>
      <c r="AI16" s="5">
        <v>10</v>
      </c>
      <c r="AJ16" s="79" t="s">
        <v>45</v>
      </c>
      <c r="AK16" s="424">
        <v>50</v>
      </c>
      <c r="AL16" s="424">
        <v>35</v>
      </c>
      <c r="AM16" s="424">
        <v>10</v>
      </c>
      <c r="AN16" s="424">
        <v>9</v>
      </c>
      <c r="AO16" s="424">
        <v>6</v>
      </c>
      <c r="AP16" s="424">
        <v>2</v>
      </c>
      <c r="AQ16" s="424">
        <v>25</v>
      </c>
      <c r="AR16" s="424">
        <v>16</v>
      </c>
      <c r="AS16" s="424">
        <v>80</v>
      </c>
      <c r="AT16" s="424">
        <v>14</v>
      </c>
      <c r="AU16" s="424">
        <v>37</v>
      </c>
      <c r="AV16" s="424">
        <v>22</v>
      </c>
      <c r="AW16" s="424">
        <v>8</v>
      </c>
      <c r="AX16" s="424">
        <v>3</v>
      </c>
      <c r="AY16" s="424">
        <v>29</v>
      </c>
      <c r="AZ16" s="424">
        <v>14</v>
      </c>
      <c r="BA16" s="424">
        <v>37</v>
      </c>
      <c r="BB16" s="424">
        <v>25</v>
      </c>
      <c r="BC16" s="424"/>
      <c r="BD16" s="424"/>
      <c r="BE16" s="424">
        <v>1</v>
      </c>
      <c r="BF16" s="424">
        <v>1</v>
      </c>
      <c r="BG16" s="424"/>
      <c r="BH16" s="424"/>
      <c r="BI16" s="424">
        <v>2</v>
      </c>
      <c r="BJ16" s="424">
        <v>2</v>
      </c>
      <c r="BK16" s="424">
        <v>5</v>
      </c>
      <c r="BL16" s="424">
        <v>1</v>
      </c>
      <c r="BM16" s="30">
        <f t="shared" si="2"/>
        <v>1122</v>
      </c>
      <c r="BN16" s="48">
        <f t="shared" si="3"/>
        <v>911</v>
      </c>
    </row>
    <row r="17" spans="1:66" s="17" customFormat="1" ht="13.5" customHeight="1" x14ac:dyDescent="0.2">
      <c r="A17" s="109">
        <v>11</v>
      </c>
      <c r="B17" s="17" t="s">
        <v>34</v>
      </c>
      <c r="C17" s="350">
        <v>232</v>
      </c>
      <c r="D17" s="350">
        <v>228</v>
      </c>
      <c r="E17" s="350">
        <v>64</v>
      </c>
      <c r="F17" s="350">
        <v>61</v>
      </c>
      <c r="G17" s="350"/>
      <c r="H17" s="350"/>
      <c r="I17" s="350">
        <v>9</v>
      </c>
      <c r="J17" s="350">
        <v>8</v>
      </c>
      <c r="K17" s="350">
        <v>44</v>
      </c>
      <c r="L17" s="350">
        <v>40</v>
      </c>
      <c r="M17" s="350">
        <v>14</v>
      </c>
      <c r="N17" s="350">
        <v>14</v>
      </c>
      <c r="O17" s="350">
        <v>1</v>
      </c>
      <c r="P17" s="350">
        <v>1</v>
      </c>
      <c r="Q17" s="350">
        <v>10</v>
      </c>
      <c r="R17" s="350">
        <v>9</v>
      </c>
      <c r="S17" s="350">
        <v>39</v>
      </c>
      <c r="T17" s="350">
        <v>35</v>
      </c>
      <c r="U17" s="350">
        <v>5</v>
      </c>
      <c r="V17" s="350">
        <v>5</v>
      </c>
      <c r="W17" s="350">
        <v>6</v>
      </c>
      <c r="X17" s="350">
        <v>5</v>
      </c>
      <c r="Y17" s="350">
        <v>20</v>
      </c>
      <c r="Z17" s="350">
        <v>18</v>
      </c>
      <c r="AA17" s="350">
        <v>15</v>
      </c>
      <c r="AB17" s="350">
        <v>14</v>
      </c>
      <c r="AC17" s="350">
        <v>11</v>
      </c>
      <c r="AD17" s="350">
        <v>9</v>
      </c>
      <c r="AE17" s="350">
        <v>20</v>
      </c>
      <c r="AF17" s="350">
        <v>19</v>
      </c>
      <c r="AG17" s="350">
        <v>8</v>
      </c>
      <c r="AH17" s="45">
        <v>6</v>
      </c>
      <c r="AI17" s="29">
        <v>11</v>
      </c>
      <c r="AJ17" s="17" t="s">
        <v>34</v>
      </c>
      <c r="AK17" s="350">
        <v>29</v>
      </c>
      <c r="AL17" s="350">
        <v>20</v>
      </c>
      <c r="AM17" s="350">
        <v>8</v>
      </c>
      <c r="AN17" s="350">
        <v>6</v>
      </c>
      <c r="AO17" s="350">
        <v>5</v>
      </c>
      <c r="AP17" s="350">
        <v>5</v>
      </c>
      <c r="AQ17" s="350">
        <v>11</v>
      </c>
      <c r="AR17" s="350">
        <v>10</v>
      </c>
      <c r="AS17" s="350">
        <v>57</v>
      </c>
      <c r="AT17" s="350">
        <v>19</v>
      </c>
      <c r="AU17" s="350">
        <v>32</v>
      </c>
      <c r="AV17" s="350">
        <v>23</v>
      </c>
      <c r="AW17" s="350">
        <v>8</v>
      </c>
      <c r="AX17" s="350">
        <v>4</v>
      </c>
      <c r="AY17" s="350">
        <v>22</v>
      </c>
      <c r="AZ17" s="350">
        <v>11</v>
      </c>
      <c r="BA17" s="350">
        <v>19</v>
      </c>
      <c r="BB17" s="350">
        <v>10</v>
      </c>
      <c r="BC17" s="350"/>
      <c r="BD17" s="350"/>
      <c r="BE17" s="350"/>
      <c r="BF17" s="350"/>
      <c r="BG17" s="350"/>
      <c r="BH17" s="350"/>
      <c r="BI17" s="350">
        <v>1</v>
      </c>
      <c r="BJ17" s="350">
        <v>1</v>
      </c>
      <c r="BK17" s="350">
        <v>2</v>
      </c>
      <c r="BL17" s="350">
        <v>2</v>
      </c>
      <c r="BM17" s="31">
        <f t="shared" si="2"/>
        <v>692</v>
      </c>
      <c r="BN17" s="110">
        <f t="shared" si="3"/>
        <v>583</v>
      </c>
    </row>
    <row r="18" spans="1:66" s="17" customFormat="1" ht="13.5" customHeight="1" x14ac:dyDescent="0.2">
      <c r="A18" s="111">
        <v>12</v>
      </c>
      <c r="B18" s="79" t="s">
        <v>32</v>
      </c>
      <c r="C18" s="424">
        <v>219</v>
      </c>
      <c r="D18" s="424">
        <v>214</v>
      </c>
      <c r="E18" s="424">
        <v>55</v>
      </c>
      <c r="F18" s="424">
        <v>49</v>
      </c>
      <c r="G18" s="424"/>
      <c r="H18" s="424"/>
      <c r="I18" s="424">
        <v>8</v>
      </c>
      <c r="J18" s="424">
        <v>8</v>
      </c>
      <c r="K18" s="424">
        <v>42</v>
      </c>
      <c r="L18" s="424">
        <v>40</v>
      </c>
      <c r="M18" s="424">
        <v>8</v>
      </c>
      <c r="N18" s="424">
        <v>8</v>
      </c>
      <c r="O18" s="424"/>
      <c r="P18" s="424"/>
      <c r="Q18" s="424">
        <v>10</v>
      </c>
      <c r="R18" s="424">
        <v>6</v>
      </c>
      <c r="S18" s="424">
        <v>38</v>
      </c>
      <c r="T18" s="424">
        <v>28</v>
      </c>
      <c r="U18" s="424">
        <v>4</v>
      </c>
      <c r="V18" s="424">
        <v>3</v>
      </c>
      <c r="W18" s="424">
        <v>7</v>
      </c>
      <c r="X18" s="424">
        <v>7</v>
      </c>
      <c r="Y18" s="424">
        <v>14</v>
      </c>
      <c r="Z18" s="424">
        <v>8</v>
      </c>
      <c r="AA18" s="424">
        <v>16</v>
      </c>
      <c r="AB18" s="424">
        <v>13</v>
      </c>
      <c r="AC18" s="424">
        <v>6</v>
      </c>
      <c r="AD18" s="424">
        <v>4</v>
      </c>
      <c r="AE18" s="424">
        <v>21</v>
      </c>
      <c r="AF18" s="424">
        <v>18</v>
      </c>
      <c r="AG18" s="424">
        <v>7</v>
      </c>
      <c r="AH18" s="112">
        <v>4</v>
      </c>
      <c r="AI18" s="5">
        <v>12</v>
      </c>
      <c r="AJ18" s="79" t="s">
        <v>32</v>
      </c>
      <c r="AK18" s="424">
        <v>25</v>
      </c>
      <c r="AL18" s="424">
        <v>22</v>
      </c>
      <c r="AM18" s="424">
        <v>6</v>
      </c>
      <c r="AN18" s="424">
        <v>3</v>
      </c>
      <c r="AO18" s="424">
        <v>2</v>
      </c>
      <c r="AP18" s="424">
        <v>1</v>
      </c>
      <c r="AQ18" s="424">
        <v>12</v>
      </c>
      <c r="AR18" s="424">
        <v>7</v>
      </c>
      <c r="AS18" s="424">
        <v>42</v>
      </c>
      <c r="AT18" s="424">
        <v>8</v>
      </c>
      <c r="AU18" s="424">
        <v>22</v>
      </c>
      <c r="AV18" s="424">
        <v>11</v>
      </c>
      <c r="AW18" s="424">
        <v>4</v>
      </c>
      <c r="AX18" s="424">
        <v>1</v>
      </c>
      <c r="AY18" s="424">
        <v>24</v>
      </c>
      <c r="AZ18" s="424">
        <v>11</v>
      </c>
      <c r="BA18" s="424">
        <v>18</v>
      </c>
      <c r="BB18" s="424">
        <v>9</v>
      </c>
      <c r="BC18" s="424"/>
      <c r="BD18" s="424"/>
      <c r="BE18" s="424"/>
      <c r="BF18" s="424"/>
      <c r="BG18" s="424"/>
      <c r="BH18" s="424"/>
      <c r="BI18" s="424"/>
      <c r="BJ18" s="424"/>
      <c r="BK18" s="424"/>
      <c r="BL18" s="424"/>
      <c r="BM18" s="30">
        <f t="shared" si="2"/>
        <v>610</v>
      </c>
      <c r="BN18" s="48">
        <f t="shared" si="3"/>
        <v>483</v>
      </c>
    </row>
    <row r="19" spans="1:66" s="17" customFormat="1" ht="13.5" customHeight="1" x14ac:dyDescent="0.2">
      <c r="A19" s="109">
        <v>13</v>
      </c>
      <c r="B19" s="17" t="s">
        <v>30</v>
      </c>
      <c r="C19" s="350">
        <v>361</v>
      </c>
      <c r="D19" s="350">
        <v>348</v>
      </c>
      <c r="E19" s="350">
        <v>99</v>
      </c>
      <c r="F19" s="350">
        <v>95</v>
      </c>
      <c r="G19" s="350"/>
      <c r="H19" s="350"/>
      <c r="I19" s="350">
        <v>20</v>
      </c>
      <c r="J19" s="350">
        <v>16</v>
      </c>
      <c r="K19" s="350">
        <v>72</v>
      </c>
      <c r="L19" s="350">
        <v>69</v>
      </c>
      <c r="M19" s="350">
        <v>16</v>
      </c>
      <c r="N19" s="350">
        <v>16</v>
      </c>
      <c r="O19" s="350">
        <v>1</v>
      </c>
      <c r="P19" s="350">
        <v>1</v>
      </c>
      <c r="Q19" s="350">
        <v>18</v>
      </c>
      <c r="R19" s="350">
        <v>15</v>
      </c>
      <c r="S19" s="350">
        <v>69</v>
      </c>
      <c r="T19" s="350">
        <v>60</v>
      </c>
      <c r="U19" s="350">
        <v>15</v>
      </c>
      <c r="V19" s="350">
        <v>13</v>
      </c>
      <c r="W19" s="350">
        <v>2</v>
      </c>
      <c r="X19" s="350">
        <v>2</v>
      </c>
      <c r="Y19" s="350">
        <v>38</v>
      </c>
      <c r="Z19" s="350">
        <v>31</v>
      </c>
      <c r="AA19" s="350">
        <v>22</v>
      </c>
      <c r="AB19" s="350">
        <v>20</v>
      </c>
      <c r="AC19" s="350">
        <v>15</v>
      </c>
      <c r="AD19" s="350">
        <v>15</v>
      </c>
      <c r="AE19" s="350">
        <v>31</v>
      </c>
      <c r="AF19" s="350">
        <v>26</v>
      </c>
      <c r="AG19" s="350">
        <v>11</v>
      </c>
      <c r="AH19" s="45">
        <v>11</v>
      </c>
      <c r="AI19" s="29">
        <v>13</v>
      </c>
      <c r="AJ19" s="17" t="s">
        <v>30</v>
      </c>
      <c r="AK19" s="350">
        <v>45</v>
      </c>
      <c r="AL19" s="350">
        <v>33</v>
      </c>
      <c r="AM19" s="350">
        <v>15</v>
      </c>
      <c r="AN19" s="350">
        <v>13</v>
      </c>
      <c r="AO19" s="350">
        <v>2</v>
      </c>
      <c r="AP19" s="350">
        <v>2</v>
      </c>
      <c r="AQ19" s="350">
        <v>23</v>
      </c>
      <c r="AR19" s="350">
        <v>14</v>
      </c>
      <c r="AS19" s="350">
        <v>84</v>
      </c>
      <c r="AT19" s="350">
        <v>26</v>
      </c>
      <c r="AU19" s="350">
        <v>38</v>
      </c>
      <c r="AV19" s="350">
        <v>23</v>
      </c>
      <c r="AW19" s="350">
        <v>11</v>
      </c>
      <c r="AX19" s="350">
        <v>4</v>
      </c>
      <c r="AY19" s="350">
        <v>26</v>
      </c>
      <c r="AZ19" s="350">
        <v>12</v>
      </c>
      <c r="BA19" s="350">
        <v>35</v>
      </c>
      <c r="BB19" s="350">
        <v>20</v>
      </c>
      <c r="BC19" s="350"/>
      <c r="BD19" s="350"/>
      <c r="BE19" s="350"/>
      <c r="BF19" s="350"/>
      <c r="BG19" s="350"/>
      <c r="BH19" s="350"/>
      <c r="BI19" s="350"/>
      <c r="BJ19" s="350"/>
      <c r="BK19" s="350">
        <v>5</v>
      </c>
      <c r="BL19" s="350">
        <v>3</v>
      </c>
      <c r="BM19" s="31">
        <f t="shared" si="2"/>
        <v>1074</v>
      </c>
      <c r="BN19" s="110">
        <f t="shared" si="3"/>
        <v>888</v>
      </c>
    </row>
    <row r="20" spans="1:66" s="17" customFormat="1" ht="13.5" customHeight="1" x14ac:dyDescent="0.2">
      <c r="A20" s="111">
        <v>14</v>
      </c>
      <c r="B20" s="79" t="s">
        <v>46</v>
      </c>
      <c r="C20" s="424">
        <v>318</v>
      </c>
      <c r="D20" s="424">
        <v>314</v>
      </c>
      <c r="E20" s="424">
        <v>75</v>
      </c>
      <c r="F20" s="424">
        <v>72</v>
      </c>
      <c r="G20" s="424">
        <v>1</v>
      </c>
      <c r="H20" s="424">
        <v>1</v>
      </c>
      <c r="I20" s="424">
        <v>9</v>
      </c>
      <c r="J20" s="424">
        <v>9</v>
      </c>
      <c r="K20" s="424">
        <v>52</v>
      </c>
      <c r="L20" s="424">
        <v>50</v>
      </c>
      <c r="M20" s="424">
        <v>19</v>
      </c>
      <c r="N20" s="424">
        <v>19</v>
      </c>
      <c r="O20" s="424">
        <v>1</v>
      </c>
      <c r="P20" s="424">
        <v>1</v>
      </c>
      <c r="Q20" s="424">
        <v>17</v>
      </c>
      <c r="R20" s="424">
        <v>11</v>
      </c>
      <c r="S20" s="424">
        <v>46</v>
      </c>
      <c r="T20" s="424">
        <v>35</v>
      </c>
      <c r="U20" s="424">
        <v>9</v>
      </c>
      <c r="V20" s="424">
        <v>9</v>
      </c>
      <c r="W20" s="424">
        <v>10</v>
      </c>
      <c r="X20" s="424">
        <v>7</v>
      </c>
      <c r="Y20" s="424">
        <v>26</v>
      </c>
      <c r="Z20" s="424">
        <v>17</v>
      </c>
      <c r="AA20" s="424">
        <v>16</v>
      </c>
      <c r="AB20" s="424">
        <v>15</v>
      </c>
      <c r="AC20" s="424">
        <v>22</v>
      </c>
      <c r="AD20" s="424">
        <v>21</v>
      </c>
      <c r="AE20" s="424">
        <v>13</v>
      </c>
      <c r="AF20" s="424">
        <v>11</v>
      </c>
      <c r="AG20" s="424">
        <v>8</v>
      </c>
      <c r="AH20" s="112">
        <v>5</v>
      </c>
      <c r="AI20" s="5">
        <v>14</v>
      </c>
      <c r="AJ20" s="79" t="s">
        <v>46</v>
      </c>
      <c r="AK20" s="424">
        <v>30</v>
      </c>
      <c r="AL20" s="424">
        <v>24</v>
      </c>
      <c r="AM20" s="424">
        <v>7</v>
      </c>
      <c r="AN20" s="424">
        <v>4</v>
      </c>
      <c r="AO20" s="424">
        <v>10</v>
      </c>
      <c r="AP20" s="424">
        <v>7</v>
      </c>
      <c r="AQ20" s="424">
        <v>13</v>
      </c>
      <c r="AR20" s="424">
        <v>10</v>
      </c>
      <c r="AS20" s="424">
        <v>62</v>
      </c>
      <c r="AT20" s="424">
        <v>20</v>
      </c>
      <c r="AU20" s="424">
        <v>34</v>
      </c>
      <c r="AV20" s="424">
        <v>26</v>
      </c>
      <c r="AW20" s="424">
        <v>4</v>
      </c>
      <c r="AX20" s="424">
        <v>1</v>
      </c>
      <c r="AY20" s="424">
        <v>24</v>
      </c>
      <c r="AZ20" s="424">
        <v>11</v>
      </c>
      <c r="BA20" s="424">
        <v>23</v>
      </c>
      <c r="BB20" s="424">
        <v>16</v>
      </c>
      <c r="BC20" s="424"/>
      <c r="BD20" s="424"/>
      <c r="BE20" s="424"/>
      <c r="BF20" s="424"/>
      <c r="BG20" s="424"/>
      <c r="BH20" s="424"/>
      <c r="BI20" s="424"/>
      <c r="BJ20" s="424"/>
      <c r="BK20" s="424">
        <v>6</v>
      </c>
      <c r="BL20" s="424">
        <v>5</v>
      </c>
      <c r="BM20" s="30">
        <f t="shared" si="2"/>
        <v>855</v>
      </c>
      <c r="BN20" s="48">
        <f t="shared" si="3"/>
        <v>721</v>
      </c>
    </row>
    <row r="21" spans="1:66" s="17" customFormat="1" ht="13.5" customHeight="1" x14ac:dyDescent="0.2">
      <c r="A21" s="109">
        <v>15</v>
      </c>
      <c r="B21" s="17" t="s">
        <v>47</v>
      </c>
      <c r="C21" s="350">
        <v>357</v>
      </c>
      <c r="D21" s="350">
        <v>340</v>
      </c>
      <c r="E21" s="350">
        <v>90</v>
      </c>
      <c r="F21" s="350">
        <v>75</v>
      </c>
      <c r="G21" s="350"/>
      <c r="H21" s="350"/>
      <c r="I21" s="350">
        <v>9</v>
      </c>
      <c r="J21" s="350">
        <v>7</v>
      </c>
      <c r="K21" s="350">
        <v>45</v>
      </c>
      <c r="L21" s="350">
        <v>41</v>
      </c>
      <c r="M21" s="350">
        <v>33</v>
      </c>
      <c r="N21" s="350">
        <v>31</v>
      </c>
      <c r="O21" s="350">
        <v>1</v>
      </c>
      <c r="P21" s="350">
        <v>1</v>
      </c>
      <c r="Q21" s="350">
        <v>7</v>
      </c>
      <c r="R21" s="350">
        <v>4</v>
      </c>
      <c r="S21" s="350">
        <v>52</v>
      </c>
      <c r="T21" s="350">
        <v>39</v>
      </c>
      <c r="U21" s="350">
        <v>23</v>
      </c>
      <c r="V21" s="350">
        <v>15</v>
      </c>
      <c r="W21" s="350">
        <v>10</v>
      </c>
      <c r="X21" s="350">
        <v>4</v>
      </c>
      <c r="Y21" s="350">
        <v>31</v>
      </c>
      <c r="Z21" s="350">
        <v>20</v>
      </c>
      <c r="AA21" s="350">
        <v>30</v>
      </c>
      <c r="AB21" s="350">
        <v>24</v>
      </c>
      <c r="AC21" s="350">
        <v>8</v>
      </c>
      <c r="AD21" s="350">
        <v>7</v>
      </c>
      <c r="AE21" s="350">
        <v>34</v>
      </c>
      <c r="AF21" s="350">
        <v>30</v>
      </c>
      <c r="AG21" s="350">
        <v>14</v>
      </c>
      <c r="AH21" s="45">
        <v>8</v>
      </c>
      <c r="AI21" s="29">
        <v>15</v>
      </c>
      <c r="AJ21" s="17" t="s">
        <v>47</v>
      </c>
      <c r="AK21" s="350">
        <v>43</v>
      </c>
      <c r="AL21" s="350">
        <v>29</v>
      </c>
      <c r="AM21" s="350">
        <v>8</v>
      </c>
      <c r="AN21" s="350">
        <v>4</v>
      </c>
      <c r="AO21" s="350">
        <v>3</v>
      </c>
      <c r="AP21" s="350">
        <v>1</v>
      </c>
      <c r="AQ21" s="350">
        <v>27</v>
      </c>
      <c r="AR21" s="350">
        <v>18</v>
      </c>
      <c r="AS21" s="350">
        <v>79</v>
      </c>
      <c r="AT21" s="350">
        <v>21</v>
      </c>
      <c r="AU21" s="350">
        <v>34</v>
      </c>
      <c r="AV21" s="350">
        <v>16</v>
      </c>
      <c r="AW21" s="350">
        <v>19</v>
      </c>
      <c r="AX21" s="350">
        <v>3</v>
      </c>
      <c r="AY21" s="350">
        <v>15</v>
      </c>
      <c r="AZ21" s="350">
        <v>5</v>
      </c>
      <c r="BA21" s="350">
        <v>39</v>
      </c>
      <c r="BB21" s="350">
        <v>20</v>
      </c>
      <c r="BC21" s="350"/>
      <c r="BD21" s="350"/>
      <c r="BE21" s="350"/>
      <c r="BF21" s="350"/>
      <c r="BG21" s="350"/>
      <c r="BH21" s="350"/>
      <c r="BI21" s="350">
        <v>1</v>
      </c>
      <c r="BJ21" s="350"/>
      <c r="BK21" s="350">
        <v>6</v>
      </c>
      <c r="BL21" s="350">
        <v>2</v>
      </c>
      <c r="BM21" s="31">
        <f t="shared" si="2"/>
        <v>1018</v>
      </c>
      <c r="BN21" s="110">
        <f t="shared" si="3"/>
        <v>765</v>
      </c>
    </row>
    <row r="22" spans="1:66" s="17" customFormat="1" ht="13.5" customHeight="1" x14ac:dyDescent="0.2">
      <c r="A22" s="111">
        <v>16</v>
      </c>
      <c r="B22" s="79" t="s">
        <v>35</v>
      </c>
      <c r="C22" s="424">
        <v>329</v>
      </c>
      <c r="D22" s="424">
        <v>311</v>
      </c>
      <c r="E22" s="424">
        <v>102</v>
      </c>
      <c r="F22" s="424">
        <v>97</v>
      </c>
      <c r="G22" s="424">
        <v>1</v>
      </c>
      <c r="H22" s="424"/>
      <c r="I22" s="424">
        <v>9</v>
      </c>
      <c r="J22" s="424">
        <v>9</v>
      </c>
      <c r="K22" s="424">
        <v>44</v>
      </c>
      <c r="L22" s="424">
        <v>40</v>
      </c>
      <c r="M22" s="424">
        <v>45</v>
      </c>
      <c r="N22" s="424">
        <v>44</v>
      </c>
      <c r="O22" s="424"/>
      <c r="P22" s="424"/>
      <c r="Q22" s="424">
        <v>14</v>
      </c>
      <c r="R22" s="424">
        <v>6</v>
      </c>
      <c r="S22" s="424">
        <v>65</v>
      </c>
      <c r="T22" s="424">
        <v>45</v>
      </c>
      <c r="U22" s="424">
        <v>22</v>
      </c>
      <c r="V22" s="424">
        <v>12</v>
      </c>
      <c r="W22" s="424">
        <v>6</v>
      </c>
      <c r="X22" s="424">
        <v>3</v>
      </c>
      <c r="Y22" s="424">
        <v>33</v>
      </c>
      <c r="Z22" s="424">
        <v>21</v>
      </c>
      <c r="AA22" s="424">
        <v>30</v>
      </c>
      <c r="AB22" s="424">
        <v>29</v>
      </c>
      <c r="AC22" s="424">
        <v>12</v>
      </c>
      <c r="AD22" s="424">
        <v>10</v>
      </c>
      <c r="AE22" s="424">
        <v>36</v>
      </c>
      <c r="AF22" s="424">
        <v>31</v>
      </c>
      <c r="AG22" s="424">
        <v>15</v>
      </c>
      <c r="AH22" s="112">
        <v>11</v>
      </c>
      <c r="AI22" s="5">
        <v>16</v>
      </c>
      <c r="AJ22" s="79" t="s">
        <v>35</v>
      </c>
      <c r="AK22" s="424">
        <v>37</v>
      </c>
      <c r="AL22" s="424">
        <v>24</v>
      </c>
      <c r="AM22" s="424">
        <v>16</v>
      </c>
      <c r="AN22" s="424">
        <v>14</v>
      </c>
      <c r="AO22" s="424">
        <v>3</v>
      </c>
      <c r="AP22" s="424">
        <v>3</v>
      </c>
      <c r="AQ22" s="424">
        <v>26</v>
      </c>
      <c r="AR22" s="424">
        <v>16</v>
      </c>
      <c r="AS22" s="424">
        <v>68</v>
      </c>
      <c r="AT22" s="424">
        <v>13</v>
      </c>
      <c r="AU22" s="424">
        <v>32</v>
      </c>
      <c r="AV22" s="424">
        <v>24</v>
      </c>
      <c r="AW22" s="424">
        <v>18</v>
      </c>
      <c r="AX22" s="424">
        <v>2</v>
      </c>
      <c r="AY22" s="424">
        <v>18</v>
      </c>
      <c r="AZ22" s="424">
        <v>8</v>
      </c>
      <c r="BA22" s="424">
        <v>37</v>
      </c>
      <c r="BB22" s="424">
        <v>21</v>
      </c>
      <c r="BC22" s="424"/>
      <c r="BD22" s="424"/>
      <c r="BE22" s="424"/>
      <c r="BF22" s="424"/>
      <c r="BG22" s="424"/>
      <c r="BH22" s="424"/>
      <c r="BI22" s="424"/>
      <c r="BJ22" s="424"/>
      <c r="BK22" s="424">
        <v>4</v>
      </c>
      <c r="BL22" s="424">
        <v>2</v>
      </c>
      <c r="BM22" s="30">
        <f t="shared" si="2"/>
        <v>1022</v>
      </c>
      <c r="BN22" s="48">
        <f t="shared" si="3"/>
        <v>796</v>
      </c>
    </row>
    <row r="23" spans="1:66" s="17" customFormat="1" ht="13.5" customHeight="1" x14ac:dyDescent="0.2">
      <c r="A23" s="109">
        <v>17</v>
      </c>
      <c r="B23" s="17" t="s">
        <v>31</v>
      </c>
      <c r="C23" s="350">
        <v>468</v>
      </c>
      <c r="D23" s="350">
        <v>442</v>
      </c>
      <c r="E23" s="350">
        <v>142</v>
      </c>
      <c r="F23" s="350">
        <v>134</v>
      </c>
      <c r="G23" s="350"/>
      <c r="H23" s="350"/>
      <c r="I23" s="350">
        <v>30</v>
      </c>
      <c r="J23" s="350">
        <v>26</v>
      </c>
      <c r="K23" s="350">
        <v>100</v>
      </c>
      <c r="L23" s="350">
        <v>96</v>
      </c>
      <c r="M23" s="350">
        <v>12</v>
      </c>
      <c r="N23" s="350">
        <v>12</v>
      </c>
      <c r="O23" s="350"/>
      <c r="P23" s="350"/>
      <c r="Q23" s="350">
        <v>33</v>
      </c>
      <c r="R23" s="350">
        <v>20</v>
      </c>
      <c r="S23" s="350">
        <v>109</v>
      </c>
      <c r="T23" s="350">
        <v>79</v>
      </c>
      <c r="U23" s="350">
        <v>10</v>
      </c>
      <c r="V23" s="350">
        <v>6</v>
      </c>
      <c r="W23" s="350">
        <v>7</v>
      </c>
      <c r="X23" s="350">
        <v>3</v>
      </c>
      <c r="Y23" s="350">
        <v>47</v>
      </c>
      <c r="Z23" s="350">
        <v>36</v>
      </c>
      <c r="AA23" s="350">
        <v>46</v>
      </c>
      <c r="AB23" s="350">
        <v>40</v>
      </c>
      <c r="AC23" s="350">
        <v>9</v>
      </c>
      <c r="AD23" s="350">
        <v>9</v>
      </c>
      <c r="AE23" s="350">
        <v>47</v>
      </c>
      <c r="AF23" s="350">
        <v>39</v>
      </c>
      <c r="AG23" s="350">
        <v>18</v>
      </c>
      <c r="AH23" s="45">
        <v>14</v>
      </c>
      <c r="AI23" s="29">
        <v>17</v>
      </c>
      <c r="AJ23" s="17" t="s">
        <v>31</v>
      </c>
      <c r="AK23" s="350">
        <v>64</v>
      </c>
      <c r="AL23" s="350">
        <v>45</v>
      </c>
      <c r="AM23" s="350">
        <v>22</v>
      </c>
      <c r="AN23" s="350">
        <v>17</v>
      </c>
      <c r="AO23" s="350">
        <v>7</v>
      </c>
      <c r="AP23" s="350">
        <v>5</v>
      </c>
      <c r="AQ23" s="350">
        <v>33</v>
      </c>
      <c r="AR23" s="350">
        <v>22</v>
      </c>
      <c r="AS23" s="350">
        <v>103</v>
      </c>
      <c r="AT23" s="350">
        <v>23</v>
      </c>
      <c r="AU23" s="350">
        <v>54</v>
      </c>
      <c r="AV23" s="350">
        <v>32</v>
      </c>
      <c r="AW23" s="350">
        <v>21</v>
      </c>
      <c r="AX23" s="350">
        <v>7</v>
      </c>
      <c r="AY23" s="350">
        <v>28</v>
      </c>
      <c r="AZ23" s="350">
        <v>12</v>
      </c>
      <c r="BA23" s="350">
        <v>58</v>
      </c>
      <c r="BB23" s="350">
        <v>31</v>
      </c>
      <c r="BC23" s="350"/>
      <c r="BD23" s="350"/>
      <c r="BE23" s="350"/>
      <c r="BF23" s="350"/>
      <c r="BG23" s="350"/>
      <c r="BH23" s="350"/>
      <c r="BI23" s="350">
        <v>2</v>
      </c>
      <c r="BJ23" s="350">
        <v>2</v>
      </c>
      <c r="BK23" s="350">
        <v>16</v>
      </c>
      <c r="BL23" s="350">
        <v>7</v>
      </c>
      <c r="BM23" s="31">
        <f t="shared" si="2"/>
        <v>1486</v>
      </c>
      <c r="BN23" s="110">
        <f t="shared" si="3"/>
        <v>1159</v>
      </c>
    </row>
    <row r="24" spans="1:66" s="17" customFormat="1" ht="13.5" customHeight="1" x14ac:dyDescent="0.2">
      <c r="A24" s="111">
        <v>18</v>
      </c>
      <c r="B24" s="79" t="s">
        <v>48</v>
      </c>
      <c r="C24" s="424">
        <v>285</v>
      </c>
      <c r="D24" s="424">
        <v>276</v>
      </c>
      <c r="E24" s="424">
        <v>69</v>
      </c>
      <c r="F24" s="424">
        <v>67</v>
      </c>
      <c r="G24" s="424"/>
      <c r="H24" s="424"/>
      <c r="I24" s="424">
        <v>14</v>
      </c>
      <c r="J24" s="424">
        <v>13</v>
      </c>
      <c r="K24" s="424">
        <v>45</v>
      </c>
      <c r="L24" s="424">
        <v>42</v>
      </c>
      <c r="M24" s="424">
        <v>6</v>
      </c>
      <c r="N24" s="424">
        <v>6</v>
      </c>
      <c r="O24" s="424">
        <v>1</v>
      </c>
      <c r="P24" s="424">
        <v>1</v>
      </c>
      <c r="Q24" s="424">
        <v>12</v>
      </c>
      <c r="R24" s="424">
        <v>6</v>
      </c>
      <c r="S24" s="424">
        <v>45</v>
      </c>
      <c r="T24" s="424">
        <v>36</v>
      </c>
      <c r="U24" s="424">
        <v>7</v>
      </c>
      <c r="V24" s="424">
        <v>4</v>
      </c>
      <c r="W24" s="424">
        <v>12</v>
      </c>
      <c r="X24" s="424">
        <v>9</v>
      </c>
      <c r="Y24" s="424">
        <v>19</v>
      </c>
      <c r="Z24" s="424">
        <v>12</v>
      </c>
      <c r="AA24" s="424">
        <v>14</v>
      </c>
      <c r="AB24" s="424">
        <v>14</v>
      </c>
      <c r="AC24" s="424">
        <v>11</v>
      </c>
      <c r="AD24" s="424">
        <v>9</v>
      </c>
      <c r="AE24" s="424">
        <v>19</v>
      </c>
      <c r="AF24" s="424">
        <v>13</v>
      </c>
      <c r="AG24" s="424">
        <v>12</v>
      </c>
      <c r="AH24" s="112">
        <v>11</v>
      </c>
      <c r="AI24" s="5">
        <v>18</v>
      </c>
      <c r="AJ24" s="79" t="s">
        <v>48</v>
      </c>
      <c r="AK24" s="424">
        <v>19</v>
      </c>
      <c r="AL24" s="424">
        <v>15</v>
      </c>
      <c r="AM24" s="424">
        <v>7</v>
      </c>
      <c r="AN24" s="424">
        <v>5</v>
      </c>
      <c r="AO24" s="424">
        <v>9</v>
      </c>
      <c r="AP24" s="424">
        <v>7</v>
      </c>
      <c r="AQ24" s="424">
        <v>12</v>
      </c>
      <c r="AR24" s="424">
        <v>8</v>
      </c>
      <c r="AS24" s="424">
        <v>55</v>
      </c>
      <c r="AT24" s="424">
        <v>10</v>
      </c>
      <c r="AU24" s="424">
        <v>29</v>
      </c>
      <c r="AV24" s="424">
        <v>13</v>
      </c>
      <c r="AW24" s="424">
        <v>6</v>
      </c>
      <c r="AX24" s="424">
        <v>3</v>
      </c>
      <c r="AY24" s="424">
        <v>17</v>
      </c>
      <c r="AZ24" s="424">
        <v>5</v>
      </c>
      <c r="BA24" s="424">
        <v>25</v>
      </c>
      <c r="BB24" s="424">
        <v>15</v>
      </c>
      <c r="BC24" s="424"/>
      <c r="BD24" s="424"/>
      <c r="BE24" s="424"/>
      <c r="BF24" s="424"/>
      <c r="BG24" s="424"/>
      <c r="BH24" s="424"/>
      <c r="BI24" s="424"/>
      <c r="BJ24" s="424"/>
      <c r="BK24" s="424">
        <v>8</v>
      </c>
      <c r="BL24" s="424">
        <v>4</v>
      </c>
      <c r="BM24" s="30">
        <f t="shared" si="2"/>
        <v>758</v>
      </c>
      <c r="BN24" s="48">
        <f t="shared" si="3"/>
        <v>604</v>
      </c>
    </row>
    <row r="25" spans="1:66" s="17" customFormat="1" ht="13.5" customHeight="1" x14ac:dyDescent="0.2">
      <c r="A25" s="109">
        <v>19</v>
      </c>
      <c r="B25" s="17" t="s">
        <v>49</v>
      </c>
      <c r="C25" s="350">
        <v>342</v>
      </c>
      <c r="D25" s="350">
        <v>322</v>
      </c>
      <c r="E25" s="350">
        <v>98</v>
      </c>
      <c r="F25" s="350">
        <v>97</v>
      </c>
      <c r="G25" s="350"/>
      <c r="H25" s="350"/>
      <c r="I25" s="350">
        <v>28</v>
      </c>
      <c r="J25" s="350">
        <v>26</v>
      </c>
      <c r="K25" s="350">
        <v>128</v>
      </c>
      <c r="L25" s="350">
        <v>124</v>
      </c>
      <c r="M25" s="350">
        <v>2</v>
      </c>
      <c r="N25" s="350">
        <v>2</v>
      </c>
      <c r="O25" s="350">
        <v>18</v>
      </c>
      <c r="P25" s="350">
        <v>18</v>
      </c>
      <c r="Q25" s="350">
        <v>33</v>
      </c>
      <c r="R25" s="350">
        <v>26</v>
      </c>
      <c r="S25" s="350">
        <v>79</v>
      </c>
      <c r="T25" s="350">
        <v>61</v>
      </c>
      <c r="U25" s="350">
        <v>2</v>
      </c>
      <c r="V25" s="350">
        <v>1</v>
      </c>
      <c r="W25" s="350">
        <v>3</v>
      </c>
      <c r="X25" s="350">
        <v>1</v>
      </c>
      <c r="Y25" s="350">
        <v>30</v>
      </c>
      <c r="Z25" s="350">
        <v>19</v>
      </c>
      <c r="AA25" s="350">
        <v>31</v>
      </c>
      <c r="AB25" s="350">
        <v>28</v>
      </c>
      <c r="AC25" s="350">
        <v>5</v>
      </c>
      <c r="AD25" s="350">
        <v>5</v>
      </c>
      <c r="AE25" s="350">
        <v>36</v>
      </c>
      <c r="AF25" s="350">
        <v>30</v>
      </c>
      <c r="AG25" s="350">
        <v>3</v>
      </c>
      <c r="AH25" s="45">
        <v>1</v>
      </c>
      <c r="AI25" s="29">
        <v>19</v>
      </c>
      <c r="AJ25" s="17" t="s">
        <v>49</v>
      </c>
      <c r="AK25" s="350">
        <v>58</v>
      </c>
      <c r="AL25" s="350">
        <v>48</v>
      </c>
      <c r="AM25" s="350">
        <v>3</v>
      </c>
      <c r="AN25" s="350">
        <v>1</v>
      </c>
      <c r="AO25" s="350">
        <v>2</v>
      </c>
      <c r="AP25" s="350">
        <v>2</v>
      </c>
      <c r="AQ25" s="350">
        <v>17</v>
      </c>
      <c r="AR25" s="350">
        <v>13</v>
      </c>
      <c r="AS25" s="350">
        <v>73</v>
      </c>
      <c r="AT25" s="350">
        <v>21</v>
      </c>
      <c r="AU25" s="350">
        <v>40</v>
      </c>
      <c r="AV25" s="350">
        <v>25</v>
      </c>
      <c r="AW25" s="350">
        <v>6</v>
      </c>
      <c r="AX25" s="350">
        <v>5</v>
      </c>
      <c r="AY25" s="350">
        <v>17</v>
      </c>
      <c r="AZ25" s="350">
        <v>7</v>
      </c>
      <c r="BA25" s="350">
        <v>36</v>
      </c>
      <c r="BB25" s="350">
        <v>21</v>
      </c>
      <c r="BC25" s="350"/>
      <c r="BD25" s="350"/>
      <c r="BE25" s="350"/>
      <c r="BF25" s="350"/>
      <c r="BG25" s="350"/>
      <c r="BH25" s="350"/>
      <c r="BI25" s="350"/>
      <c r="BJ25" s="350"/>
      <c r="BK25" s="350"/>
      <c r="BL25" s="350"/>
      <c r="BM25" s="31">
        <f t="shared" si="2"/>
        <v>1090</v>
      </c>
      <c r="BN25" s="110">
        <f t="shared" si="3"/>
        <v>904</v>
      </c>
    </row>
    <row r="26" spans="1:66" s="17" customFormat="1" ht="14.25" customHeight="1" x14ac:dyDescent="0.2">
      <c r="A26" s="111">
        <v>20</v>
      </c>
      <c r="B26" s="79" t="s">
        <v>36</v>
      </c>
      <c r="C26" s="424">
        <v>4484</v>
      </c>
      <c r="D26" s="424">
        <v>4365</v>
      </c>
      <c r="E26" s="424">
        <v>1104</v>
      </c>
      <c r="F26" s="424">
        <v>1035</v>
      </c>
      <c r="G26" s="424"/>
      <c r="H26" s="424"/>
      <c r="I26" s="424">
        <v>220</v>
      </c>
      <c r="J26" s="424">
        <v>199</v>
      </c>
      <c r="K26" s="424">
        <v>1297</v>
      </c>
      <c r="L26" s="424">
        <v>1203</v>
      </c>
      <c r="M26" s="424">
        <v>142</v>
      </c>
      <c r="N26" s="424">
        <v>136</v>
      </c>
      <c r="O26" s="424">
        <v>220</v>
      </c>
      <c r="P26" s="424">
        <v>200</v>
      </c>
      <c r="Q26" s="424">
        <v>302</v>
      </c>
      <c r="R26" s="424">
        <v>202</v>
      </c>
      <c r="S26" s="424">
        <v>968</v>
      </c>
      <c r="T26" s="424">
        <v>723</v>
      </c>
      <c r="U26" s="424">
        <v>52</v>
      </c>
      <c r="V26" s="424">
        <v>38</v>
      </c>
      <c r="W26" s="424">
        <v>33</v>
      </c>
      <c r="X26" s="424">
        <v>28</v>
      </c>
      <c r="Y26" s="424">
        <v>386</v>
      </c>
      <c r="Z26" s="424">
        <v>303</v>
      </c>
      <c r="AA26" s="424">
        <v>301</v>
      </c>
      <c r="AB26" s="424">
        <v>273</v>
      </c>
      <c r="AC26" s="424">
        <v>126</v>
      </c>
      <c r="AD26" s="424">
        <v>115</v>
      </c>
      <c r="AE26" s="424">
        <v>358</v>
      </c>
      <c r="AF26" s="424">
        <v>321</v>
      </c>
      <c r="AG26" s="424">
        <v>126</v>
      </c>
      <c r="AH26" s="112">
        <v>92</v>
      </c>
      <c r="AI26" s="5">
        <v>20</v>
      </c>
      <c r="AJ26" s="79" t="s">
        <v>36</v>
      </c>
      <c r="AK26" s="424">
        <v>518</v>
      </c>
      <c r="AL26" s="424">
        <v>377</v>
      </c>
      <c r="AM26" s="424">
        <v>161</v>
      </c>
      <c r="AN26" s="424">
        <v>131</v>
      </c>
      <c r="AO26" s="424">
        <v>40</v>
      </c>
      <c r="AP26" s="424">
        <v>24</v>
      </c>
      <c r="AQ26" s="424">
        <v>206</v>
      </c>
      <c r="AR26" s="424">
        <v>150</v>
      </c>
      <c r="AS26" s="424">
        <v>851</v>
      </c>
      <c r="AT26" s="424">
        <v>289</v>
      </c>
      <c r="AU26" s="424">
        <v>471</v>
      </c>
      <c r="AV26" s="424">
        <v>312</v>
      </c>
      <c r="AW26" s="424">
        <v>133</v>
      </c>
      <c r="AX26" s="424">
        <v>70</v>
      </c>
      <c r="AY26" s="424">
        <v>252</v>
      </c>
      <c r="AZ26" s="424">
        <v>138</v>
      </c>
      <c r="BA26" s="424">
        <v>382</v>
      </c>
      <c r="BB26" s="424">
        <v>219</v>
      </c>
      <c r="BC26" s="424"/>
      <c r="BD26" s="424"/>
      <c r="BE26" s="424">
        <v>4</v>
      </c>
      <c r="BF26" s="424">
        <v>4</v>
      </c>
      <c r="BG26" s="424">
        <v>19</v>
      </c>
      <c r="BH26" s="424">
        <v>16</v>
      </c>
      <c r="BI26" s="424">
        <v>4</v>
      </c>
      <c r="BJ26" s="424">
        <v>4</v>
      </c>
      <c r="BK26" s="424">
        <v>20</v>
      </c>
      <c r="BL26" s="424">
        <v>15</v>
      </c>
      <c r="BM26" s="30">
        <f t="shared" si="2"/>
        <v>13180</v>
      </c>
      <c r="BN26" s="48">
        <f t="shared" si="3"/>
        <v>10982</v>
      </c>
    </row>
    <row r="27" spans="1:66" s="17" customFormat="1" ht="16.5" customHeight="1" x14ac:dyDescent="0.2">
      <c r="A27" s="109">
        <v>21</v>
      </c>
      <c r="B27" s="17" t="s">
        <v>29</v>
      </c>
      <c r="C27" s="350">
        <v>314</v>
      </c>
      <c r="D27" s="350">
        <v>302</v>
      </c>
      <c r="E27" s="350">
        <v>100</v>
      </c>
      <c r="F27" s="350">
        <v>94</v>
      </c>
      <c r="G27" s="350"/>
      <c r="H27" s="350"/>
      <c r="I27" s="350">
        <v>33</v>
      </c>
      <c r="J27" s="350">
        <v>28</v>
      </c>
      <c r="K27" s="350">
        <v>126</v>
      </c>
      <c r="L27" s="350">
        <v>120</v>
      </c>
      <c r="M27" s="350">
        <v>2</v>
      </c>
      <c r="N27" s="350">
        <v>2</v>
      </c>
      <c r="O27" s="350">
        <v>5</v>
      </c>
      <c r="P27" s="350">
        <v>4</v>
      </c>
      <c r="Q27" s="350">
        <v>24</v>
      </c>
      <c r="R27" s="350">
        <v>18</v>
      </c>
      <c r="S27" s="350">
        <v>90</v>
      </c>
      <c r="T27" s="350">
        <v>71</v>
      </c>
      <c r="U27" s="350">
        <v>8</v>
      </c>
      <c r="V27" s="350">
        <v>4</v>
      </c>
      <c r="W27" s="350">
        <v>5</v>
      </c>
      <c r="X27" s="350">
        <v>5</v>
      </c>
      <c r="Y27" s="350">
        <v>38</v>
      </c>
      <c r="Z27" s="350">
        <v>33</v>
      </c>
      <c r="AA27" s="350">
        <v>33</v>
      </c>
      <c r="AB27" s="350">
        <v>30</v>
      </c>
      <c r="AC27" s="350">
        <v>8</v>
      </c>
      <c r="AD27" s="350">
        <v>6</v>
      </c>
      <c r="AE27" s="350">
        <v>32</v>
      </c>
      <c r="AF27" s="350">
        <v>28</v>
      </c>
      <c r="AG27" s="350">
        <v>3</v>
      </c>
      <c r="AH27" s="45">
        <v>3</v>
      </c>
      <c r="AI27" s="29">
        <v>21</v>
      </c>
      <c r="AJ27" s="17" t="s">
        <v>29</v>
      </c>
      <c r="AK27" s="350">
        <v>45</v>
      </c>
      <c r="AL27" s="350">
        <v>35</v>
      </c>
      <c r="AM27" s="350">
        <v>19</v>
      </c>
      <c r="AN27" s="350">
        <v>17</v>
      </c>
      <c r="AO27" s="350">
        <v>7</v>
      </c>
      <c r="AP27" s="350">
        <v>4</v>
      </c>
      <c r="AQ27" s="350">
        <v>19</v>
      </c>
      <c r="AR27" s="350">
        <v>11</v>
      </c>
      <c r="AS27" s="350">
        <v>78</v>
      </c>
      <c r="AT27" s="350">
        <v>31</v>
      </c>
      <c r="AU27" s="350">
        <v>44</v>
      </c>
      <c r="AV27" s="350">
        <v>31</v>
      </c>
      <c r="AW27" s="350">
        <v>13</v>
      </c>
      <c r="AX27" s="350">
        <v>4</v>
      </c>
      <c r="AY27" s="350">
        <v>14</v>
      </c>
      <c r="AZ27" s="350">
        <v>7</v>
      </c>
      <c r="BA27" s="350">
        <v>43</v>
      </c>
      <c r="BB27" s="350">
        <v>25</v>
      </c>
      <c r="BC27" s="350"/>
      <c r="BD27" s="350"/>
      <c r="BE27" s="350"/>
      <c r="BF27" s="350"/>
      <c r="BG27" s="350"/>
      <c r="BH27" s="350"/>
      <c r="BI27" s="350">
        <v>3</v>
      </c>
      <c r="BJ27" s="350">
        <v>2</v>
      </c>
      <c r="BK27" s="350">
        <v>2</v>
      </c>
      <c r="BL27" s="350"/>
      <c r="BM27" s="31">
        <f t="shared" si="2"/>
        <v>1108</v>
      </c>
      <c r="BN27" s="110">
        <f t="shared" si="3"/>
        <v>915</v>
      </c>
    </row>
    <row r="28" spans="1:66" s="17" customFormat="1" ht="15" customHeight="1" x14ac:dyDescent="0.2">
      <c r="A28" s="111">
        <v>22</v>
      </c>
      <c r="B28" s="79" t="s">
        <v>50</v>
      </c>
      <c r="C28" s="424">
        <v>65</v>
      </c>
      <c r="D28" s="424">
        <v>63</v>
      </c>
      <c r="E28" s="424">
        <v>17</v>
      </c>
      <c r="F28" s="424">
        <v>16</v>
      </c>
      <c r="G28" s="424"/>
      <c r="H28" s="424"/>
      <c r="I28" s="424">
        <v>1</v>
      </c>
      <c r="J28" s="424">
        <v>1</v>
      </c>
      <c r="K28" s="424">
        <v>15</v>
      </c>
      <c r="L28" s="424">
        <v>15</v>
      </c>
      <c r="M28" s="424">
        <v>5</v>
      </c>
      <c r="N28" s="424">
        <v>5</v>
      </c>
      <c r="O28" s="424"/>
      <c r="P28" s="424"/>
      <c r="Q28" s="424">
        <v>5</v>
      </c>
      <c r="R28" s="424">
        <v>3</v>
      </c>
      <c r="S28" s="424">
        <v>10</v>
      </c>
      <c r="T28" s="424">
        <v>8</v>
      </c>
      <c r="U28" s="424">
        <v>1</v>
      </c>
      <c r="V28" s="424">
        <v>1</v>
      </c>
      <c r="W28" s="424">
        <v>2</v>
      </c>
      <c r="X28" s="424">
        <v>2</v>
      </c>
      <c r="Y28" s="424">
        <v>5</v>
      </c>
      <c r="Z28" s="424">
        <v>4</v>
      </c>
      <c r="AA28" s="424">
        <v>3</v>
      </c>
      <c r="AB28" s="424">
        <v>3</v>
      </c>
      <c r="AC28" s="424">
        <v>3</v>
      </c>
      <c r="AD28" s="424">
        <v>3</v>
      </c>
      <c r="AE28" s="424">
        <v>4</v>
      </c>
      <c r="AF28" s="424">
        <v>4</v>
      </c>
      <c r="AG28" s="424">
        <v>3</v>
      </c>
      <c r="AH28" s="112">
        <v>3</v>
      </c>
      <c r="AI28" s="5">
        <v>22</v>
      </c>
      <c r="AJ28" s="79" t="s">
        <v>50</v>
      </c>
      <c r="AK28" s="424">
        <v>8</v>
      </c>
      <c r="AL28" s="424">
        <v>5</v>
      </c>
      <c r="AM28" s="424">
        <v>3</v>
      </c>
      <c r="AN28" s="424">
        <v>2</v>
      </c>
      <c r="AO28" s="424">
        <v>1</v>
      </c>
      <c r="AP28" s="424">
        <v>1</v>
      </c>
      <c r="AQ28" s="424">
        <v>4</v>
      </c>
      <c r="AR28" s="424">
        <v>2</v>
      </c>
      <c r="AS28" s="424">
        <v>13</v>
      </c>
      <c r="AT28" s="424">
        <v>7</v>
      </c>
      <c r="AU28" s="424">
        <v>7</v>
      </c>
      <c r="AV28" s="424">
        <v>3</v>
      </c>
      <c r="AW28" s="424">
        <v>2</v>
      </c>
      <c r="AX28" s="424">
        <v>2</v>
      </c>
      <c r="AY28" s="424">
        <v>3</v>
      </c>
      <c r="AZ28" s="424">
        <v>2</v>
      </c>
      <c r="BA28" s="424">
        <v>5</v>
      </c>
      <c r="BB28" s="424">
        <v>3</v>
      </c>
      <c r="BC28" s="424"/>
      <c r="BD28" s="424"/>
      <c r="BE28" s="424"/>
      <c r="BF28" s="424"/>
      <c r="BG28" s="424"/>
      <c r="BH28" s="424"/>
      <c r="BI28" s="424"/>
      <c r="BJ28" s="424"/>
      <c r="BK28" s="424"/>
      <c r="BL28" s="424"/>
      <c r="BM28" s="30">
        <f t="shared" si="2"/>
        <v>185</v>
      </c>
      <c r="BN28" s="48">
        <f t="shared" si="3"/>
        <v>158</v>
      </c>
    </row>
    <row r="29" spans="1:66" s="17" customFormat="1" ht="12" x14ac:dyDescent="0.2">
      <c r="A29" s="50">
        <v>23</v>
      </c>
      <c r="B29" s="18" t="s">
        <v>144</v>
      </c>
      <c r="C29" s="7">
        <v>5</v>
      </c>
      <c r="D29" s="7">
        <v>5</v>
      </c>
      <c r="E29" s="7">
        <v>9</v>
      </c>
      <c r="F29" s="7">
        <v>9</v>
      </c>
      <c r="G29" s="7"/>
      <c r="H29" s="7"/>
      <c r="I29" s="7"/>
      <c r="J29" s="7"/>
      <c r="K29" s="7">
        <v>10</v>
      </c>
      <c r="L29" s="7">
        <v>8</v>
      </c>
      <c r="M29" s="7"/>
      <c r="N29" s="7"/>
      <c r="O29" s="7">
        <v>2</v>
      </c>
      <c r="P29" s="7">
        <v>2</v>
      </c>
      <c r="Q29" s="7">
        <v>4</v>
      </c>
      <c r="R29" s="7">
        <v>2</v>
      </c>
      <c r="S29" s="7">
        <v>10</v>
      </c>
      <c r="T29" s="7">
        <v>7</v>
      </c>
      <c r="U29" s="7">
        <v>1</v>
      </c>
      <c r="V29" s="7"/>
      <c r="W29" s="7"/>
      <c r="X29" s="7"/>
      <c r="Y29" s="7">
        <v>7</v>
      </c>
      <c r="Z29" s="7">
        <v>4</v>
      </c>
      <c r="AA29" s="7">
        <v>5</v>
      </c>
      <c r="AB29" s="7">
        <v>3</v>
      </c>
      <c r="AC29" s="7">
        <v>1</v>
      </c>
      <c r="AD29" s="7">
        <v>1</v>
      </c>
      <c r="AE29" s="7">
        <v>6</v>
      </c>
      <c r="AF29" s="7">
        <v>6</v>
      </c>
      <c r="AG29" s="7">
        <v>2</v>
      </c>
      <c r="AH29" s="46">
        <v>1</v>
      </c>
      <c r="AI29" s="6">
        <v>23</v>
      </c>
      <c r="AJ29" s="18" t="s">
        <v>144</v>
      </c>
      <c r="AK29" s="7">
        <v>5</v>
      </c>
      <c r="AL29" s="7">
        <v>3</v>
      </c>
      <c r="AM29" s="7"/>
      <c r="AN29" s="7"/>
      <c r="AO29" s="7">
        <v>2</v>
      </c>
      <c r="AP29" s="7">
        <v>2</v>
      </c>
      <c r="AQ29" s="7">
        <v>3</v>
      </c>
      <c r="AR29" s="7">
        <v>2</v>
      </c>
      <c r="AS29" s="7">
        <v>4</v>
      </c>
      <c r="AT29" s="7"/>
      <c r="AU29" s="7">
        <v>3</v>
      </c>
      <c r="AV29" s="7">
        <v>1</v>
      </c>
      <c r="AW29" s="7">
        <v>1</v>
      </c>
      <c r="AX29" s="7"/>
      <c r="AY29" s="7">
        <v>1</v>
      </c>
      <c r="AZ29" s="7"/>
      <c r="BA29" s="7">
        <v>3</v>
      </c>
      <c r="BB29" s="7">
        <v>3</v>
      </c>
      <c r="BC29" s="7"/>
      <c r="BD29" s="7"/>
      <c r="BE29" s="7"/>
      <c r="BF29" s="7"/>
      <c r="BG29" s="7"/>
      <c r="BH29" s="7"/>
      <c r="BI29" s="7"/>
      <c r="BJ29" s="7"/>
      <c r="BK29" s="7">
        <v>3</v>
      </c>
      <c r="BL29" s="7">
        <v>3</v>
      </c>
      <c r="BM29" s="9">
        <f t="shared" si="2"/>
        <v>87</v>
      </c>
      <c r="BN29" s="113">
        <f t="shared" si="3"/>
        <v>62</v>
      </c>
    </row>
    <row r="31" spans="1:66" ht="19.5" customHeight="1" x14ac:dyDescent="0.2">
      <c r="B31" s="469" t="s">
        <v>351</v>
      </c>
      <c r="C31" s="469"/>
      <c r="D31" s="469"/>
      <c r="E31" s="469"/>
      <c r="F31" s="469"/>
      <c r="G31" s="469"/>
      <c r="H31" s="469"/>
      <c r="I31" s="469"/>
      <c r="J31" s="469"/>
      <c r="K31" s="469"/>
      <c r="L31" s="469"/>
      <c r="M31" s="469"/>
      <c r="N31" s="469"/>
      <c r="O31" s="469"/>
      <c r="P31" s="469"/>
      <c r="Q31" s="469"/>
      <c r="R31" s="469"/>
      <c r="S31" s="469"/>
      <c r="T31" s="469"/>
      <c r="U31" s="469"/>
      <c r="V31" s="469"/>
      <c r="W31" s="469"/>
      <c r="X31" s="469"/>
    </row>
    <row r="32" spans="1:66" ht="19.5" customHeight="1" x14ac:dyDescent="0.2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</sheetData>
  <mergeCells count="38">
    <mergeCell ref="C4:D4"/>
    <mergeCell ref="E4:F4"/>
    <mergeCell ref="G4:H4"/>
    <mergeCell ref="I4:J4"/>
    <mergeCell ref="AE4:AF4"/>
    <mergeCell ref="Q4:R4"/>
    <mergeCell ref="S4:T4"/>
    <mergeCell ref="W4:X4"/>
    <mergeCell ref="Y4:Z4"/>
    <mergeCell ref="AC4:AD4"/>
    <mergeCell ref="U4:V4"/>
    <mergeCell ref="K4:L4"/>
    <mergeCell ref="M4:N4"/>
    <mergeCell ref="O4:P4"/>
    <mergeCell ref="BM4:BN4"/>
    <mergeCell ref="AS4:AT4"/>
    <mergeCell ref="AU4:AV4"/>
    <mergeCell ref="AW4:AX4"/>
    <mergeCell ref="AY4:AZ4"/>
    <mergeCell ref="BG4:BH4"/>
    <mergeCell ref="BI4:BJ4"/>
    <mergeCell ref="BK4:BL4"/>
    <mergeCell ref="AQ4:AR4"/>
    <mergeCell ref="BA4:BB4"/>
    <mergeCell ref="BC4:BD4"/>
    <mergeCell ref="BE4:BF4"/>
    <mergeCell ref="B31:X31"/>
    <mergeCell ref="AG4:AH4"/>
    <mergeCell ref="AA4:AB4"/>
    <mergeCell ref="AM4:AN4"/>
    <mergeCell ref="AO4:AP4"/>
    <mergeCell ref="AK4:AL4"/>
    <mergeCell ref="A6:B6"/>
    <mergeCell ref="AI6:AJ6"/>
    <mergeCell ref="A4:A5"/>
    <mergeCell ref="B4:B5"/>
    <mergeCell ref="AI4:AI5"/>
    <mergeCell ref="AJ4:AJ5"/>
  </mergeCells>
  <printOptions horizontalCentered="1" verticalCentered="1"/>
  <pageMargins left="0" right="0" top="0" bottom="0" header="0" footer="0"/>
  <pageSetup scale="69" orientation="landscape" r:id="rId1"/>
  <colBreaks count="1" manualBreakCount="1">
    <brk id="3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W49"/>
  <sheetViews>
    <sheetView topLeftCell="A24" zoomScaleNormal="100" workbookViewId="0">
      <selection activeCell="S8" sqref="S8"/>
    </sheetView>
  </sheetViews>
  <sheetFormatPr defaultRowHeight="14.25" x14ac:dyDescent="0.2"/>
  <cols>
    <col min="1" max="1" width="13" style="1" customWidth="1"/>
    <col min="2" max="2" width="23" style="1" customWidth="1"/>
    <col min="3" max="3" width="10.125" style="1" hidden="1" customWidth="1"/>
    <col min="4" max="4" width="9.875" style="1" hidden="1" customWidth="1"/>
    <col min="5" max="5" width="10.125" style="1" hidden="1" customWidth="1"/>
    <col min="6" max="7" width="10" style="1" hidden="1" customWidth="1"/>
    <col min="8" max="8" width="9.5" style="1" hidden="1" customWidth="1"/>
    <col min="9" max="9" width="10.25" style="1" hidden="1" customWidth="1"/>
    <col min="10" max="10" width="9.625" style="1" hidden="1" customWidth="1"/>
    <col min="11" max="11" width="10" style="1" customWidth="1"/>
    <col min="12" max="12" width="9.25" style="1" customWidth="1"/>
    <col min="13" max="13" width="9.625" style="1" customWidth="1"/>
    <col min="14" max="14" width="9.875" style="1" customWidth="1"/>
    <col min="15" max="15" width="10.25" style="1" customWidth="1"/>
    <col min="16" max="16" width="9.75" style="1" customWidth="1"/>
    <col min="17" max="17" width="9.625" style="1" customWidth="1"/>
    <col min="18" max="16384" width="9" style="1"/>
  </cols>
  <sheetData>
    <row r="1" spans="1:23" ht="20.25" customHeight="1" x14ac:dyDescent="0.2">
      <c r="U1" s="425"/>
      <c r="V1" s="425"/>
      <c r="W1" s="425"/>
    </row>
    <row r="2" spans="1:23" ht="20.25" customHeight="1" x14ac:dyDescent="0.25">
      <c r="A2" s="42" t="s">
        <v>260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190"/>
      <c r="U2" s="425"/>
      <c r="V2" s="425"/>
      <c r="W2" s="425"/>
    </row>
    <row r="3" spans="1:23" ht="15" thickBot="1" x14ac:dyDescent="0.25">
      <c r="M3" s="82"/>
      <c r="N3" s="82"/>
      <c r="O3" s="82"/>
      <c r="P3" s="82"/>
      <c r="Q3" s="82"/>
      <c r="U3" s="127"/>
      <c r="V3" s="127"/>
      <c r="W3" s="425"/>
    </row>
    <row r="4" spans="1:23" ht="18.75" customHeight="1" x14ac:dyDescent="0.2">
      <c r="A4" s="448" t="s">
        <v>0</v>
      </c>
      <c r="B4" s="449"/>
      <c r="C4" s="429" t="s">
        <v>352</v>
      </c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9"/>
    </row>
    <row r="5" spans="1:23" ht="32.25" customHeight="1" x14ac:dyDescent="0.2">
      <c r="A5" s="450"/>
      <c r="B5" s="451"/>
      <c r="C5" s="119" t="s">
        <v>1</v>
      </c>
      <c r="D5" s="119" t="s">
        <v>2</v>
      </c>
      <c r="E5" s="119" t="s">
        <v>3</v>
      </c>
      <c r="F5" s="119" t="s">
        <v>4</v>
      </c>
      <c r="G5" s="119" t="s">
        <v>5</v>
      </c>
      <c r="H5" s="119" t="s">
        <v>6</v>
      </c>
      <c r="I5" s="119" t="s">
        <v>216</v>
      </c>
      <c r="J5" s="119" t="s">
        <v>245</v>
      </c>
      <c r="K5" s="119" t="s">
        <v>251</v>
      </c>
      <c r="L5" s="119" t="s">
        <v>261</v>
      </c>
      <c r="M5" s="119" t="s">
        <v>293</v>
      </c>
      <c r="N5" s="119" t="s">
        <v>353</v>
      </c>
      <c r="O5" s="119" t="s">
        <v>373</v>
      </c>
      <c r="P5" s="191" t="s">
        <v>422</v>
      </c>
      <c r="Q5" s="191" t="s">
        <v>436</v>
      </c>
    </row>
    <row r="6" spans="1:23" ht="18" customHeight="1" x14ac:dyDescent="0.2">
      <c r="A6" s="432" t="s">
        <v>71</v>
      </c>
      <c r="B6" s="433"/>
      <c r="C6" s="207">
        <f t="shared" ref="C6:H6" si="0">SUM(C7:C8)</f>
        <v>724</v>
      </c>
      <c r="D6" s="207">
        <f t="shared" si="0"/>
        <v>742</v>
      </c>
      <c r="E6" s="207">
        <f t="shared" si="0"/>
        <v>754</v>
      </c>
      <c r="F6" s="207">
        <f t="shared" si="0"/>
        <v>748</v>
      </c>
      <c r="G6" s="260">
        <f t="shared" si="0"/>
        <v>755</v>
      </c>
      <c r="H6" s="207">
        <f t="shared" si="0"/>
        <v>751</v>
      </c>
      <c r="I6" s="207">
        <f t="shared" ref="I6:N6" si="1">SUM(I7:I8)</f>
        <v>752</v>
      </c>
      <c r="J6" s="207">
        <f t="shared" si="1"/>
        <v>755</v>
      </c>
      <c r="K6" s="207">
        <f t="shared" si="1"/>
        <v>756</v>
      </c>
      <c r="L6" s="207">
        <f t="shared" si="1"/>
        <v>762</v>
      </c>
      <c r="M6" s="207">
        <f t="shared" si="1"/>
        <v>768</v>
      </c>
      <c r="N6" s="207">
        <f t="shared" si="1"/>
        <v>778</v>
      </c>
      <c r="O6" s="146">
        <f>SUM(O7:O8)</f>
        <v>798</v>
      </c>
      <c r="P6" s="192">
        <f>SUM(P7:P8)</f>
        <v>803</v>
      </c>
      <c r="Q6" s="192">
        <v>820</v>
      </c>
    </row>
    <row r="7" spans="1:23" ht="25.5" customHeight="1" x14ac:dyDescent="0.2">
      <c r="A7" s="452" t="s">
        <v>207</v>
      </c>
      <c r="B7" s="16" t="s">
        <v>202</v>
      </c>
      <c r="C7" s="133">
        <v>585</v>
      </c>
      <c r="D7" s="133">
        <v>590</v>
      </c>
      <c r="E7" s="133">
        <v>597</v>
      </c>
      <c r="F7" s="133">
        <v>594</v>
      </c>
      <c r="G7" s="16">
        <v>605</v>
      </c>
      <c r="H7" s="133">
        <v>609</v>
      </c>
      <c r="I7" s="133">
        <v>614</v>
      </c>
      <c r="J7" s="133">
        <v>621</v>
      </c>
      <c r="K7" s="133">
        <v>628</v>
      </c>
      <c r="L7" s="133">
        <v>628</v>
      </c>
      <c r="M7" s="133">
        <v>636</v>
      </c>
      <c r="N7" s="133">
        <v>645</v>
      </c>
      <c r="O7" s="134">
        <v>652</v>
      </c>
      <c r="P7" s="194">
        <v>656</v>
      </c>
      <c r="Q7" s="194">
        <v>662</v>
      </c>
      <c r="R7" s="127"/>
      <c r="S7" s="127"/>
    </row>
    <row r="8" spans="1:23" ht="22.5" customHeight="1" x14ac:dyDescent="0.2">
      <c r="A8" s="453"/>
      <c r="B8" s="258" t="s">
        <v>201</v>
      </c>
      <c r="C8" s="208">
        <v>139</v>
      </c>
      <c r="D8" s="208">
        <v>152</v>
      </c>
      <c r="E8" s="208">
        <v>157</v>
      </c>
      <c r="F8" s="208">
        <v>154</v>
      </c>
      <c r="G8" s="258">
        <v>150</v>
      </c>
      <c r="H8" s="208">
        <v>142</v>
      </c>
      <c r="I8" s="208">
        <v>138</v>
      </c>
      <c r="J8" s="208">
        <v>134</v>
      </c>
      <c r="K8" s="208">
        <v>128</v>
      </c>
      <c r="L8" s="208">
        <v>134</v>
      </c>
      <c r="M8" s="208">
        <v>132</v>
      </c>
      <c r="N8" s="208">
        <v>133</v>
      </c>
      <c r="O8" s="204">
        <v>146</v>
      </c>
      <c r="P8" s="259">
        <v>147</v>
      </c>
      <c r="Q8" s="259">
        <v>158</v>
      </c>
      <c r="R8" s="127"/>
    </row>
    <row r="9" spans="1:23" ht="19.5" customHeight="1" x14ac:dyDescent="0.2">
      <c r="A9" s="436" t="s">
        <v>25</v>
      </c>
      <c r="B9" s="16" t="s">
        <v>68</v>
      </c>
      <c r="C9" s="133">
        <v>190</v>
      </c>
      <c r="D9" s="133">
        <v>200</v>
      </c>
      <c r="E9" s="133">
        <v>210</v>
      </c>
      <c r="F9" s="133">
        <v>207</v>
      </c>
      <c r="G9" s="16">
        <v>209</v>
      </c>
      <c r="H9" s="133">
        <v>206</v>
      </c>
      <c r="I9" s="133">
        <v>206</v>
      </c>
      <c r="J9" s="133">
        <v>207</v>
      </c>
      <c r="K9" s="133">
        <v>203</v>
      </c>
      <c r="L9" s="133">
        <v>214</v>
      </c>
      <c r="M9" s="133">
        <v>215</v>
      </c>
      <c r="N9" s="133">
        <v>226</v>
      </c>
      <c r="O9" s="134">
        <v>241</v>
      </c>
      <c r="P9" s="194">
        <v>245</v>
      </c>
      <c r="Q9" s="194">
        <v>258</v>
      </c>
      <c r="R9" s="127"/>
    </row>
    <row r="10" spans="1:23" ht="20.25" customHeight="1" x14ac:dyDescent="0.2">
      <c r="A10" s="436"/>
      <c r="B10" s="188" t="s">
        <v>69</v>
      </c>
      <c r="C10" s="189">
        <v>534</v>
      </c>
      <c r="D10" s="189">
        <v>542</v>
      </c>
      <c r="E10" s="189">
        <v>544</v>
      </c>
      <c r="F10" s="189">
        <v>541</v>
      </c>
      <c r="G10" s="188">
        <f>+G6-G9</f>
        <v>546</v>
      </c>
      <c r="H10" s="189">
        <v>545</v>
      </c>
      <c r="I10" s="189">
        <f t="shared" ref="I10:N10" si="2">+I6-I9</f>
        <v>546</v>
      </c>
      <c r="J10" s="189">
        <f t="shared" si="2"/>
        <v>548</v>
      </c>
      <c r="K10" s="189">
        <f t="shared" si="2"/>
        <v>553</v>
      </c>
      <c r="L10" s="189">
        <f t="shared" si="2"/>
        <v>548</v>
      </c>
      <c r="M10" s="189">
        <f t="shared" si="2"/>
        <v>553</v>
      </c>
      <c r="N10" s="189">
        <f t="shared" si="2"/>
        <v>552</v>
      </c>
      <c r="O10" s="147">
        <f>+O6-O9</f>
        <v>557</v>
      </c>
      <c r="P10" s="193">
        <f>+P6-P9</f>
        <v>558</v>
      </c>
      <c r="Q10" s="193">
        <v>562</v>
      </c>
      <c r="R10" s="127"/>
    </row>
    <row r="11" spans="1:23" ht="16.5" customHeight="1" x14ac:dyDescent="0.2">
      <c r="A11" s="434" t="s">
        <v>70</v>
      </c>
      <c r="B11" s="435"/>
      <c r="C11" s="148">
        <v>17114</v>
      </c>
      <c r="D11" s="148">
        <v>16770</v>
      </c>
      <c r="E11" s="148">
        <v>17428</v>
      </c>
      <c r="F11" s="148">
        <v>17626</v>
      </c>
      <c r="G11" s="261">
        <v>17626</v>
      </c>
      <c r="H11" s="148">
        <v>17683</v>
      </c>
      <c r="I11" s="148">
        <v>17591</v>
      </c>
      <c r="J11" s="148">
        <v>17619</v>
      </c>
      <c r="K11" s="148">
        <v>17960</v>
      </c>
      <c r="L11" s="148">
        <v>18521</v>
      </c>
      <c r="M11" s="148">
        <v>19304</v>
      </c>
      <c r="N11" s="148">
        <v>19677</v>
      </c>
      <c r="O11" s="149">
        <v>20211</v>
      </c>
      <c r="P11" s="195">
        <v>20574</v>
      </c>
      <c r="Q11" s="195">
        <v>21794</v>
      </c>
      <c r="R11" s="82"/>
      <c r="S11" s="82"/>
    </row>
    <row r="12" spans="1:23" ht="16.5" customHeight="1" x14ac:dyDescent="0.2">
      <c r="A12" s="436" t="s">
        <v>207</v>
      </c>
      <c r="B12" s="16" t="s">
        <v>202</v>
      </c>
      <c r="C12" s="148"/>
      <c r="D12" s="148"/>
      <c r="E12" s="148"/>
      <c r="F12" s="205"/>
      <c r="G12" s="262">
        <v>16176</v>
      </c>
      <c r="H12" s="205">
        <v>16234</v>
      </c>
      <c r="I12" s="205">
        <v>16167</v>
      </c>
      <c r="J12" s="205">
        <v>16159</v>
      </c>
      <c r="K12" s="205">
        <v>16486</v>
      </c>
      <c r="L12" s="205">
        <v>16926</v>
      </c>
      <c r="M12" s="205">
        <v>17634</v>
      </c>
      <c r="N12" s="205">
        <v>17933</v>
      </c>
      <c r="O12" s="206">
        <v>18249</v>
      </c>
      <c r="P12" s="196">
        <v>18488</v>
      </c>
      <c r="Q12" s="196">
        <v>19420</v>
      </c>
      <c r="R12" s="82"/>
    </row>
    <row r="13" spans="1:23" ht="16.5" customHeight="1" x14ac:dyDescent="0.2">
      <c r="A13" s="436"/>
      <c r="B13" s="188" t="s">
        <v>201</v>
      </c>
      <c r="C13" s="214"/>
      <c r="D13" s="214"/>
      <c r="E13" s="214"/>
      <c r="F13" s="215">
        <f t="shared" ref="F13:N13" si="3">+F11-F12</f>
        <v>17626</v>
      </c>
      <c r="G13" s="263">
        <f t="shared" si="3"/>
        <v>1450</v>
      </c>
      <c r="H13" s="215">
        <f t="shared" si="3"/>
        <v>1449</v>
      </c>
      <c r="I13" s="215">
        <f t="shared" si="3"/>
        <v>1424</v>
      </c>
      <c r="J13" s="215">
        <f t="shared" si="3"/>
        <v>1460</v>
      </c>
      <c r="K13" s="215">
        <f t="shared" si="3"/>
        <v>1474</v>
      </c>
      <c r="L13" s="215">
        <f t="shared" si="3"/>
        <v>1595</v>
      </c>
      <c r="M13" s="215">
        <f t="shared" si="3"/>
        <v>1670</v>
      </c>
      <c r="N13" s="215">
        <f t="shared" si="3"/>
        <v>1744</v>
      </c>
      <c r="O13" s="216">
        <f>+O11-O12</f>
        <v>1962</v>
      </c>
      <c r="P13" s="196">
        <f>+P11-P12</f>
        <v>2086</v>
      </c>
      <c r="Q13" s="196">
        <f>+Q11-Q12</f>
        <v>2374</v>
      </c>
      <c r="R13" s="82"/>
    </row>
    <row r="14" spans="1:23" ht="25.5" hidden="1" customHeight="1" x14ac:dyDescent="0.2">
      <c r="A14" s="437" t="s">
        <v>423</v>
      </c>
      <c r="B14" s="440"/>
      <c r="C14" s="217"/>
      <c r="D14" s="217">
        <v>10</v>
      </c>
      <c r="E14" s="217">
        <v>16</v>
      </c>
      <c r="F14" s="218">
        <v>31</v>
      </c>
      <c r="G14" s="264">
        <v>35</v>
      </c>
      <c r="H14" s="218">
        <v>34</v>
      </c>
      <c r="I14" s="218">
        <v>25</v>
      </c>
      <c r="J14" s="218">
        <v>20</v>
      </c>
      <c r="K14" s="218">
        <v>23</v>
      </c>
      <c r="L14" s="218">
        <v>22</v>
      </c>
      <c r="M14" s="218">
        <v>24</v>
      </c>
      <c r="N14" s="218">
        <v>32</v>
      </c>
      <c r="O14" s="219">
        <v>25</v>
      </c>
      <c r="P14" s="282">
        <v>28</v>
      </c>
      <c r="Q14" s="282">
        <v>2</v>
      </c>
    </row>
    <row r="15" spans="1:23" ht="21" customHeight="1" x14ac:dyDescent="0.2">
      <c r="A15" s="437" t="s">
        <v>214</v>
      </c>
      <c r="B15" s="438"/>
      <c r="C15" s="208">
        <v>154</v>
      </c>
      <c r="D15" s="208">
        <v>58</v>
      </c>
      <c r="E15" s="208">
        <v>94</v>
      </c>
      <c r="F15" s="208">
        <v>146</v>
      </c>
      <c r="G15" s="258">
        <v>158</v>
      </c>
      <c r="H15" s="208">
        <v>179</v>
      </c>
      <c r="I15" s="208">
        <v>131</v>
      </c>
      <c r="J15" s="208">
        <v>136</v>
      </c>
      <c r="K15" s="208">
        <v>141</v>
      </c>
      <c r="L15" s="208">
        <v>157</v>
      </c>
      <c r="M15" s="208">
        <v>175</v>
      </c>
      <c r="N15" s="208">
        <v>224</v>
      </c>
      <c r="O15" s="204">
        <v>186</v>
      </c>
      <c r="P15" s="203">
        <v>212</v>
      </c>
      <c r="Q15" s="203">
        <v>9</v>
      </c>
    </row>
    <row r="16" spans="1:23" ht="31.5" hidden="1" customHeight="1" x14ac:dyDescent="0.2">
      <c r="A16" s="437" t="s">
        <v>424</v>
      </c>
      <c r="B16" s="438"/>
      <c r="C16" s="189"/>
      <c r="D16" s="189">
        <v>2377</v>
      </c>
      <c r="E16" s="189">
        <v>3506</v>
      </c>
      <c r="F16" s="189">
        <v>5114</v>
      </c>
      <c r="G16" s="188">
        <v>5483</v>
      </c>
      <c r="H16" s="189">
        <v>6150</v>
      </c>
      <c r="I16" s="189">
        <v>4454</v>
      </c>
      <c r="J16" s="189">
        <v>4723</v>
      </c>
      <c r="K16" s="189">
        <v>4729</v>
      </c>
      <c r="L16" s="189">
        <v>5469</v>
      </c>
      <c r="M16" s="189">
        <v>6311</v>
      </c>
      <c r="N16" s="189">
        <v>8755</v>
      </c>
      <c r="O16" s="147">
        <v>7335</v>
      </c>
      <c r="P16" s="194">
        <v>8451</v>
      </c>
      <c r="Q16" s="194">
        <v>308</v>
      </c>
    </row>
    <row r="17" spans="1:20" ht="18.75" customHeight="1" x14ac:dyDescent="0.2">
      <c r="A17" s="434" t="s">
        <v>205</v>
      </c>
      <c r="B17" s="435"/>
      <c r="C17" s="148">
        <v>556876</v>
      </c>
      <c r="D17" s="148">
        <v>542505</v>
      </c>
      <c r="E17" s="148">
        <v>537546</v>
      </c>
      <c r="F17" s="148">
        <v>532058</v>
      </c>
      <c r="G17" s="261">
        <v>522066</v>
      </c>
      <c r="H17" s="148">
        <v>512213</v>
      </c>
      <c r="I17" s="148">
        <v>505409</v>
      </c>
      <c r="J17" s="148">
        <v>496123</v>
      </c>
      <c r="K17" s="148">
        <v>497022</v>
      </c>
      <c r="L17" s="148">
        <v>505816</v>
      </c>
      <c r="M17" s="148">
        <v>535055</v>
      </c>
      <c r="N17" s="148">
        <v>551953</v>
      </c>
      <c r="O17" s="149">
        <v>572752</v>
      </c>
      <c r="P17" s="197">
        <v>593150</v>
      </c>
      <c r="Q17" s="197">
        <v>640449</v>
      </c>
      <c r="R17" s="82"/>
      <c r="S17" s="159"/>
      <c r="T17" s="159"/>
    </row>
    <row r="18" spans="1:20" ht="22.5" customHeight="1" x14ac:dyDescent="0.2">
      <c r="A18" s="436" t="s">
        <v>204</v>
      </c>
      <c r="B18" s="16" t="s">
        <v>196</v>
      </c>
      <c r="C18" s="209">
        <v>285128</v>
      </c>
      <c r="D18" s="209">
        <v>276704</v>
      </c>
      <c r="E18" s="209">
        <v>273271</v>
      </c>
      <c r="F18" s="209">
        <v>269175</v>
      </c>
      <c r="G18" s="265">
        <v>262576</v>
      </c>
      <c r="H18" s="209">
        <v>257302</v>
      </c>
      <c r="I18" s="209">
        <v>253456</v>
      </c>
      <c r="J18" s="209">
        <v>248974</v>
      </c>
      <c r="K18" s="209">
        <v>248960</v>
      </c>
      <c r="L18" s="209">
        <v>253505</v>
      </c>
      <c r="M18" s="209">
        <v>269384</v>
      </c>
      <c r="N18" s="209">
        <v>277047</v>
      </c>
      <c r="O18" s="135">
        <v>286014</v>
      </c>
      <c r="P18" s="198">
        <v>295558</v>
      </c>
      <c r="Q18" s="198">
        <v>319912</v>
      </c>
      <c r="R18" s="82"/>
    </row>
    <row r="19" spans="1:20" ht="21" customHeight="1" x14ac:dyDescent="0.2">
      <c r="A19" s="439"/>
      <c r="B19" s="188" t="s">
        <v>203</v>
      </c>
      <c r="C19" s="210">
        <f t="shared" ref="C19:H19" si="4">C17-C18</f>
        <v>271748</v>
      </c>
      <c r="D19" s="210">
        <f t="shared" si="4"/>
        <v>265801</v>
      </c>
      <c r="E19" s="210">
        <f t="shared" si="4"/>
        <v>264275</v>
      </c>
      <c r="F19" s="210">
        <f t="shared" si="4"/>
        <v>262883</v>
      </c>
      <c r="G19" s="266">
        <f t="shared" si="4"/>
        <v>259490</v>
      </c>
      <c r="H19" s="210">
        <f t="shared" si="4"/>
        <v>254911</v>
      </c>
      <c r="I19" s="210">
        <f>I17-I18</f>
        <v>251953</v>
      </c>
      <c r="J19" s="210">
        <f>J17-J18</f>
        <v>247149</v>
      </c>
      <c r="K19" s="210">
        <f>K17-K18</f>
        <v>248062</v>
      </c>
      <c r="L19" s="210">
        <f>L17-L18</f>
        <v>252311</v>
      </c>
      <c r="M19" s="210">
        <f>M17-M18</f>
        <v>265671</v>
      </c>
      <c r="N19" s="210">
        <v>274906</v>
      </c>
      <c r="O19" s="34">
        <f>+O17-O18</f>
        <v>286738</v>
      </c>
      <c r="P19" s="199">
        <f>+P17-P18</f>
        <v>297592</v>
      </c>
      <c r="Q19" s="199">
        <v>320537</v>
      </c>
    </row>
    <row r="20" spans="1:20" ht="30.75" customHeight="1" x14ac:dyDescent="0.2">
      <c r="A20" s="454" t="s">
        <v>195</v>
      </c>
      <c r="B20" s="16" t="s">
        <v>372</v>
      </c>
      <c r="C20" s="209">
        <v>56190</v>
      </c>
      <c r="D20" s="209">
        <v>56806</v>
      </c>
      <c r="E20" s="209">
        <v>60331</v>
      </c>
      <c r="F20" s="209">
        <v>63285</v>
      </c>
      <c r="G20" s="265">
        <v>50747</v>
      </c>
      <c r="H20" s="209">
        <v>46785</v>
      </c>
      <c r="I20" s="209">
        <v>46840</v>
      </c>
      <c r="J20" s="209">
        <v>48092</v>
      </c>
      <c r="K20" s="209">
        <v>55972</v>
      </c>
      <c r="L20" s="209">
        <v>62366</v>
      </c>
      <c r="M20" s="209">
        <v>66048</v>
      </c>
      <c r="N20" s="209">
        <v>62245</v>
      </c>
      <c r="O20" s="135">
        <v>68238</v>
      </c>
      <c r="P20" s="198">
        <v>72247</v>
      </c>
      <c r="Q20" s="198">
        <v>76892</v>
      </c>
    </row>
    <row r="21" spans="1:20" s="284" customFormat="1" ht="14.25" hidden="1" customHeight="1" x14ac:dyDescent="0.2">
      <c r="A21" s="455"/>
      <c r="B21" s="285" t="s">
        <v>196</v>
      </c>
      <c r="C21" s="286"/>
      <c r="D21" s="286"/>
      <c r="E21" s="286"/>
      <c r="F21" s="286"/>
      <c r="G21" s="266"/>
      <c r="H21" s="286"/>
      <c r="I21" s="286"/>
      <c r="J21" s="286"/>
      <c r="K21" s="286"/>
      <c r="L21" s="286"/>
      <c r="M21" s="286"/>
      <c r="N21" s="286"/>
      <c r="O21" s="34"/>
      <c r="P21" s="199"/>
      <c r="Q21" s="199"/>
    </row>
    <row r="22" spans="1:20" ht="33" customHeight="1" x14ac:dyDescent="0.2">
      <c r="A22" s="455"/>
      <c r="B22" s="188" t="s">
        <v>212</v>
      </c>
      <c r="C22" s="210"/>
      <c r="D22" s="210">
        <v>38569</v>
      </c>
      <c r="E22" s="210">
        <v>35899</v>
      </c>
      <c r="F22" s="210">
        <v>23969</v>
      </c>
      <c r="G22" s="266">
        <v>22966</v>
      </c>
      <c r="H22" s="210">
        <v>18298</v>
      </c>
      <c r="I22" s="210">
        <v>18012</v>
      </c>
      <c r="J22" s="210">
        <v>16373</v>
      </c>
      <c r="K22" s="210">
        <v>16197</v>
      </c>
      <c r="L22" s="210">
        <v>11072</v>
      </c>
      <c r="M22" s="210">
        <v>9143</v>
      </c>
      <c r="N22" s="210">
        <v>8362</v>
      </c>
      <c r="O22" s="34">
        <v>7279</v>
      </c>
      <c r="P22" s="199">
        <v>6518</v>
      </c>
      <c r="Q22" s="199">
        <v>6053</v>
      </c>
    </row>
    <row r="23" spans="1:20" s="284" customFormat="1" ht="23.25" hidden="1" customHeight="1" x14ac:dyDescent="0.2">
      <c r="A23" s="455"/>
      <c r="B23" s="285" t="s">
        <v>196</v>
      </c>
      <c r="C23" s="210"/>
      <c r="D23" s="210"/>
      <c r="E23" s="210"/>
      <c r="F23" s="210"/>
      <c r="G23" s="266"/>
      <c r="H23" s="210"/>
      <c r="I23" s="210"/>
      <c r="J23" s="210"/>
      <c r="K23" s="210"/>
      <c r="L23" s="210"/>
      <c r="M23" s="210"/>
      <c r="N23" s="210"/>
      <c r="O23" s="34"/>
      <c r="P23" s="199"/>
      <c r="Q23" s="199"/>
    </row>
    <row r="24" spans="1:20" ht="21" customHeight="1" x14ac:dyDescent="0.2">
      <c r="A24" s="455"/>
      <c r="B24" s="188" t="s">
        <v>24</v>
      </c>
      <c r="C24" s="210"/>
      <c r="D24" s="210"/>
      <c r="E24" s="210"/>
      <c r="F24" s="210">
        <v>120127</v>
      </c>
      <c r="G24" s="266">
        <v>122024</v>
      </c>
      <c r="H24" s="210">
        <v>119588</v>
      </c>
      <c r="I24" s="210">
        <v>118145</v>
      </c>
      <c r="J24" s="210">
        <v>118145</v>
      </c>
      <c r="K24" s="210">
        <v>112097</v>
      </c>
      <c r="L24" s="210">
        <v>109599</v>
      </c>
      <c r="M24" s="210">
        <v>96810</v>
      </c>
      <c r="N24" s="210">
        <v>104530</v>
      </c>
      <c r="O24" s="34">
        <v>109618</v>
      </c>
      <c r="P24" s="199">
        <v>114198</v>
      </c>
      <c r="Q24" s="199">
        <v>119080</v>
      </c>
    </row>
    <row r="25" spans="1:20" s="284" customFormat="1" ht="21" hidden="1" customHeight="1" x14ac:dyDescent="0.2">
      <c r="A25" s="283"/>
      <c r="B25" s="285" t="s">
        <v>196</v>
      </c>
      <c r="C25" s="210"/>
      <c r="D25" s="210"/>
      <c r="E25" s="210"/>
      <c r="F25" s="210"/>
      <c r="G25" s="266"/>
      <c r="H25" s="210"/>
      <c r="I25" s="210"/>
      <c r="J25" s="210"/>
      <c r="K25" s="210"/>
      <c r="L25" s="210"/>
      <c r="M25" s="210"/>
      <c r="N25" s="210"/>
      <c r="O25" s="34"/>
      <c r="P25" s="199"/>
      <c r="Q25" s="199"/>
    </row>
    <row r="26" spans="1:20" ht="18.75" customHeight="1" x14ac:dyDescent="0.2">
      <c r="A26" s="430" t="s">
        <v>194</v>
      </c>
      <c r="B26" s="431"/>
      <c r="C26" s="150">
        <f>C17-C29</f>
        <v>532551</v>
      </c>
      <c r="D26" s="150">
        <f>D17-D29</f>
        <v>513557</v>
      </c>
      <c r="E26" s="150">
        <v>508598</v>
      </c>
      <c r="F26" s="150">
        <v>502240</v>
      </c>
      <c r="G26" s="267">
        <v>494261</v>
      </c>
      <c r="H26" s="150">
        <v>484878</v>
      </c>
      <c r="I26" s="150">
        <v>477073</v>
      </c>
      <c r="J26" s="150">
        <v>467918</v>
      </c>
      <c r="K26" s="150">
        <v>468370</v>
      </c>
      <c r="L26" s="150">
        <v>476676</v>
      </c>
      <c r="M26" s="150">
        <v>504070</v>
      </c>
      <c r="N26" s="150">
        <v>520201</v>
      </c>
      <c r="O26" s="151">
        <v>537740</v>
      </c>
      <c r="P26" s="220">
        <v>553562</v>
      </c>
      <c r="Q26" s="220">
        <v>593438</v>
      </c>
      <c r="R26" s="82"/>
    </row>
    <row r="27" spans="1:20" ht="20.25" customHeight="1" x14ac:dyDescent="0.2">
      <c r="A27" s="436" t="s">
        <v>204</v>
      </c>
      <c r="B27" s="16" t="s">
        <v>196</v>
      </c>
      <c r="C27" s="209">
        <f>C18-C30</f>
        <v>272826</v>
      </c>
      <c r="D27" s="209">
        <f>D18-D30</f>
        <v>262215</v>
      </c>
      <c r="E27" s="209">
        <v>258778</v>
      </c>
      <c r="F27" s="209">
        <v>254471</v>
      </c>
      <c r="G27" s="265">
        <v>248919</v>
      </c>
      <c r="H27" s="209">
        <v>243925</v>
      </c>
      <c r="I27" s="209">
        <v>239725</v>
      </c>
      <c r="J27" s="209">
        <v>235183</v>
      </c>
      <c r="K27" s="209">
        <v>235040</v>
      </c>
      <c r="L27" s="209">
        <v>239235</v>
      </c>
      <c r="M27" s="209">
        <v>254223</v>
      </c>
      <c r="N27" s="209">
        <v>261552</v>
      </c>
      <c r="O27" s="135">
        <v>268972</v>
      </c>
      <c r="P27" s="198">
        <v>276238</v>
      </c>
      <c r="Q27" s="198">
        <v>296813</v>
      </c>
      <c r="R27" s="277"/>
    </row>
    <row r="28" spans="1:20" ht="24.75" customHeight="1" x14ac:dyDescent="0.2">
      <c r="A28" s="436"/>
      <c r="B28" s="188" t="s">
        <v>203</v>
      </c>
      <c r="C28" s="210">
        <f t="shared" ref="C28:H28" si="5">C26-C27</f>
        <v>259725</v>
      </c>
      <c r="D28" s="210">
        <f t="shared" si="5"/>
        <v>251342</v>
      </c>
      <c r="E28" s="210">
        <f t="shared" si="5"/>
        <v>249820</v>
      </c>
      <c r="F28" s="210">
        <f t="shared" si="5"/>
        <v>247769</v>
      </c>
      <c r="G28" s="266">
        <f t="shared" si="5"/>
        <v>245342</v>
      </c>
      <c r="H28" s="210">
        <f t="shared" si="5"/>
        <v>240953</v>
      </c>
      <c r="I28" s="210">
        <f>I26-I27</f>
        <v>237348</v>
      </c>
      <c r="J28" s="210">
        <f>J26-J27</f>
        <v>232735</v>
      </c>
      <c r="K28" s="210">
        <f>K26-K27</f>
        <v>233330</v>
      </c>
      <c r="L28" s="210">
        <f>L26-L27</f>
        <v>237441</v>
      </c>
      <c r="M28" s="210">
        <f>M26-M27</f>
        <v>249847</v>
      </c>
      <c r="N28" s="210">
        <v>258649</v>
      </c>
      <c r="O28" s="34">
        <f>+O26-O27</f>
        <v>268768</v>
      </c>
      <c r="P28" s="199">
        <f>+P26-P27</f>
        <v>277324</v>
      </c>
      <c r="Q28" s="199">
        <v>296625</v>
      </c>
    </row>
    <row r="29" spans="1:20" ht="19.5" customHeight="1" x14ac:dyDescent="0.2">
      <c r="A29" s="430" t="s">
        <v>206</v>
      </c>
      <c r="B29" s="431"/>
      <c r="C29" s="150">
        <v>24325</v>
      </c>
      <c r="D29" s="150">
        <v>28948</v>
      </c>
      <c r="E29" s="150">
        <v>28948</v>
      </c>
      <c r="F29" s="150">
        <v>29818</v>
      </c>
      <c r="G29" s="267">
        <v>27805</v>
      </c>
      <c r="H29" s="150">
        <v>27335</v>
      </c>
      <c r="I29" s="150">
        <v>28336</v>
      </c>
      <c r="J29" s="150">
        <v>28205</v>
      </c>
      <c r="K29" s="150">
        <v>28652</v>
      </c>
      <c r="L29" s="150">
        <v>29140</v>
      </c>
      <c r="M29" s="150">
        <v>30985</v>
      </c>
      <c r="N29" s="150">
        <v>31752</v>
      </c>
      <c r="O29" s="151">
        <f>+O17-O26</f>
        <v>35012</v>
      </c>
      <c r="P29" s="220">
        <f>+P17-P26</f>
        <v>39588</v>
      </c>
      <c r="Q29" s="220">
        <v>47011</v>
      </c>
    </row>
    <row r="30" spans="1:20" ht="21" customHeight="1" x14ac:dyDescent="0.2">
      <c r="A30" s="436" t="s">
        <v>204</v>
      </c>
      <c r="B30" s="16" t="s">
        <v>196</v>
      </c>
      <c r="C30" s="209">
        <v>12302</v>
      </c>
      <c r="D30" s="209">
        <v>14489</v>
      </c>
      <c r="E30" s="209">
        <v>14493</v>
      </c>
      <c r="F30" s="209">
        <v>14704</v>
      </c>
      <c r="G30" s="265">
        <v>13657</v>
      </c>
      <c r="H30" s="209">
        <v>13377</v>
      </c>
      <c r="I30" s="209">
        <v>13731</v>
      </c>
      <c r="J30" s="209">
        <v>13791</v>
      </c>
      <c r="K30" s="209">
        <v>13920</v>
      </c>
      <c r="L30" s="209">
        <v>14270</v>
      </c>
      <c r="M30" s="209">
        <v>15161</v>
      </c>
      <c r="N30" s="209">
        <v>15495</v>
      </c>
      <c r="O30" s="135">
        <f>+O18-O27</f>
        <v>17042</v>
      </c>
      <c r="P30" s="198">
        <f>+P18-P27</f>
        <v>19320</v>
      </c>
      <c r="Q30" s="198">
        <v>23099</v>
      </c>
      <c r="R30" s="277"/>
    </row>
    <row r="31" spans="1:20" ht="25.5" customHeight="1" x14ac:dyDescent="0.2">
      <c r="A31" s="436"/>
      <c r="B31" s="188" t="s">
        <v>203</v>
      </c>
      <c r="C31" s="210">
        <f t="shared" ref="C31:H31" si="6">C29-C30</f>
        <v>12023</v>
      </c>
      <c r="D31" s="210">
        <f t="shared" si="6"/>
        <v>14459</v>
      </c>
      <c r="E31" s="210">
        <f t="shared" si="6"/>
        <v>14455</v>
      </c>
      <c r="F31" s="210">
        <f t="shared" si="6"/>
        <v>15114</v>
      </c>
      <c r="G31" s="266">
        <f t="shared" si="6"/>
        <v>14148</v>
      </c>
      <c r="H31" s="210">
        <f t="shared" si="6"/>
        <v>13958</v>
      </c>
      <c r="I31" s="210">
        <f t="shared" ref="I31:N31" si="7">I29-I30</f>
        <v>14605</v>
      </c>
      <c r="J31" s="210">
        <f t="shared" si="7"/>
        <v>14414</v>
      </c>
      <c r="K31" s="210">
        <f t="shared" si="7"/>
        <v>14732</v>
      </c>
      <c r="L31" s="210">
        <f t="shared" si="7"/>
        <v>14870</v>
      </c>
      <c r="M31" s="210">
        <f t="shared" si="7"/>
        <v>15824</v>
      </c>
      <c r="N31" s="210">
        <f t="shared" si="7"/>
        <v>16257</v>
      </c>
      <c r="O31" s="34">
        <f>+O29-O30</f>
        <v>17970</v>
      </c>
      <c r="P31" s="199">
        <f>+P29-P30</f>
        <v>20268</v>
      </c>
      <c r="Q31" s="199">
        <v>23912</v>
      </c>
    </row>
    <row r="32" spans="1:20" s="138" customFormat="1" ht="21.75" customHeight="1" x14ac:dyDescent="0.2">
      <c r="A32" s="446" t="s">
        <v>210</v>
      </c>
      <c r="B32" s="447"/>
      <c r="C32" s="152">
        <v>6914</v>
      </c>
      <c r="D32" s="152">
        <v>4737</v>
      </c>
      <c r="E32" s="152">
        <f t="shared" ref="E32:J32" si="8">E33+E34</f>
        <v>3888</v>
      </c>
      <c r="F32" s="152">
        <f t="shared" si="8"/>
        <v>3463</v>
      </c>
      <c r="G32" s="268">
        <f t="shared" si="8"/>
        <v>3428</v>
      </c>
      <c r="H32" s="152">
        <f t="shared" si="8"/>
        <v>2858</v>
      </c>
      <c r="I32" s="152">
        <f t="shared" si="8"/>
        <v>2365</v>
      </c>
      <c r="J32" s="152">
        <f t="shared" si="8"/>
        <v>1859</v>
      </c>
      <c r="K32" s="152">
        <f>K33+K34</f>
        <v>1561</v>
      </c>
      <c r="L32" s="152">
        <v>995</v>
      </c>
      <c r="M32" s="152">
        <v>967</v>
      </c>
      <c r="N32" s="152">
        <v>624</v>
      </c>
      <c r="O32" s="153">
        <v>461</v>
      </c>
      <c r="P32" s="197">
        <v>327</v>
      </c>
      <c r="Q32" s="197">
        <v>211</v>
      </c>
    </row>
    <row r="33" spans="1:20" s="138" customFormat="1" ht="18.75" customHeight="1" x14ac:dyDescent="0.2">
      <c r="A33" s="444" t="s">
        <v>21</v>
      </c>
      <c r="B33" s="222" t="s">
        <v>208</v>
      </c>
      <c r="C33" s="442">
        <v>6914</v>
      </c>
      <c r="D33" s="442">
        <v>4737</v>
      </c>
      <c r="E33" s="155">
        <v>1424</v>
      </c>
      <c r="F33" s="155">
        <v>974</v>
      </c>
      <c r="G33" s="269">
        <v>1041</v>
      </c>
      <c r="H33" s="155">
        <v>652</v>
      </c>
      <c r="I33" s="155">
        <v>659</v>
      </c>
      <c r="J33" s="155">
        <v>617</v>
      </c>
      <c r="K33" s="155">
        <v>588</v>
      </c>
      <c r="L33" s="155">
        <f>+L32-L34</f>
        <v>315</v>
      </c>
      <c r="M33" s="155">
        <f>+M32-M34</f>
        <v>244</v>
      </c>
      <c r="N33" s="155">
        <f>+N32-N34</f>
        <v>177</v>
      </c>
      <c r="O33" s="156">
        <f>+O32-O34</f>
        <v>111</v>
      </c>
      <c r="P33" s="198">
        <v>108</v>
      </c>
      <c r="Q33" s="198">
        <v>88</v>
      </c>
    </row>
    <row r="34" spans="1:20" s="138" customFormat="1" ht="18.75" customHeight="1" x14ac:dyDescent="0.2">
      <c r="A34" s="445"/>
      <c r="B34" s="223" t="s">
        <v>209</v>
      </c>
      <c r="C34" s="443"/>
      <c r="D34" s="443"/>
      <c r="E34" s="154">
        <v>2464</v>
      </c>
      <c r="F34" s="154">
        <v>2489</v>
      </c>
      <c r="G34" s="270">
        <v>2387</v>
      </c>
      <c r="H34" s="154">
        <v>2206</v>
      </c>
      <c r="I34" s="154">
        <v>1706</v>
      </c>
      <c r="J34" s="154">
        <v>1242</v>
      </c>
      <c r="K34" s="154">
        <v>973</v>
      </c>
      <c r="L34" s="154">
        <v>680</v>
      </c>
      <c r="M34" s="154">
        <v>723</v>
      </c>
      <c r="N34" s="154">
        <v>447</v>
      </c>
      <c r="O34" s="143">
        <v>350</v>
      </c>
      <c r="P34" s="199">
        <v>219</v>
      </c>
      <c r="Q34" s="199">
        <v>123</v>
      </c>
    </row>
    <row r="35" spans="1:20" s="138" customFormat="1" ht="21.75" customHeight="1" x14ac:dyDescent="0.2">
      <c r="A35" s="444" t="s">
        <v>204</v>
      </c>
      <c r="B35" s="222" t="s">
        <v>196</v>
      </c>
      <c r="C35" s="155">
        <v>3058</v>
      </c>
      <c r="D35" s="155">
        <v>1977</v>
      </c>
      <c r="E35" s="155">
        <f>705+1033</f>
        <v>1738</v>
      </c>
      <c r="F35" s="155">
        <f>515+1026</f>
        <v>1541</v>
      </c>
      <c r="G35" s="269">
        <f>498+989</f>
        <v>1487</v>
      </c>
      <c r="H35" s="155">
        <f>311+954</f>
        <v>1265</v>
      </c>
      <c r="I35" s="155">
        <v>1006</v>
      </c>
      <c r="J35" s="155">
        <v>766</v>
      </c>
      <c r="K35" s="155">
        <v>606</v>
      </c>
      <c r="L35" s="155">
        <v>405</v>
      </c>
      <c r="M35" s="155">
        <v>389</v>
      </c>
      <c r="N35" s="155">
        <v>258</v>
      </c>
      <c r="O35" s="156">
        <v>176</v>
      </c>
      <c r="P35" s="198">
        <v>117</v>
      </c>
      <c r="Q35" s="198">
        <v>99</v>
      </c>
    </row>
    <row r="36" spans="1:20" s="138" customFormat="1" ht="21.75" customHeight="1" x14ac:dyDescent="0.2">
      <c r="A36" s="444"/>
      <c r="B36" s="223" t="s">
        <v>203</v>
      </c>
      <c r="C36" s="154">
        <f t="shared" ref="C36:H36" si="9">C32-C35</f>
        <v>3856</v>
      </c>
      <c r="D36" s="154">
        <f t="shared" si="9"/>
        <v>2760</v>
      </c>
      <c r="E36" s="154">
        <f t="shared" si="9"/>
        <v>2150</v>
      </c>
      <c r="F36" s="154">
        <f t="shared" si="9"/>
        <v>1922</v>
      </c>
      <c r="G36" s="270">
        <f t="shared" si="9"/>
        <v>1941</v>
      </c>
      <c r="H36" s="154">
        <f t="shared" si="9"/>
        <v>1593</v>
      </c>
      <c r="I36" s="154">
        <f>I32-I35</f>
        <v>1359</v>
      </c>
      <c r="J36" s="154">
        <f>1859-766</f>
        <v>1093</v>
      </c>
      <c r="K36" s="154">
        <f>+K32-K35</f>
        <v>955</v>
      </c>
      <c r="L36" s="154">
        <f>+L32-L35</f>
        <v>590</v>
      </c>
      <c r="M36" s="154">
        <f>+M32-M35</f>
        <v>578</v>
      </c>
      <c r="N36" s="154">
        <f>+N32-N35</f>
        <v>366</v>
      </c>
      <c r="O36" s="143">
        <f>+O32-O35</f>
        <v>285</v>
      </c>
      <c r="P36" s="199">
        <v>210</v>
      </c>
      <c r="Q36" s="199">
        <v>112</v>
      </c>
    </row>
    <row r="37" spans="1:20" ht="25.5" customHeight="1" x14ac:dyDescent="0.2">
      <c r="A37" s="434" t="s">
        <v>226</v>
      </c>
      <c r="B37" s="435"/>
      <c r="C37" s="148">
        <v>3771</v>
      </c>
      <c r="D37" s="148">
        <v>8229</v>
      </c>
      <c r="E37" s="148">
        <v>10069</v>
      </c>
      <c r="F37" s="148">
        <v>12336</v>
      </c>
      <c r="G37" s="261">
        <v>11668</v>
      </c>
      <c r="H37" s="148">
        <v>12024</v>
      </c>
      <c r="I37" s="148">
        <v>12200</v>
      </c>
      <c r="J37" s="148">
        <v>11810</v>
      </c>
      <c r="K37" s="148">
        <v>11620</v>
      </c>
      <c r="L37" s="148">
        <v>10067</v>
      </c>
      <c r="M37" s="148">
        <v>10193</v>
      </c>
      <c r="N37" s="148">
        <v>9116</v>
      </c>
      <c r="O37" s="149">
        <v>7947</v>
      </c>
      <c r="P37" s="197">
        <v>6917</v>
      </c>
      <c r="Q37" s="197">
        <v>6179</v>
      </c>
    </row>
    <row r="38" spans="1:20" ht="25.5" customHeight="1" x14ac:dyDescent="0.2">
      <c r="A38" s="436" t="s">
        <v>204</v>
      </c>
      <c r="B38" s="16" t="s">
        <v>196</v>
      </c>
      <c r="C38" s="209">
        <v>1743</v>
      </c>
      <c r="D38" s="209">
        <v>3067</v>
      </c>
      <c r="E38" s="209">
        <v>3693</v>
      </c>
      <c r="F38" s="209">
        <v>4448</v>
      </c>
      <c r="G38" s="265">
        <v>4167</v>
      </c>
      <c r="H38" s="209">
        <v>4069</v>
      </c>
      <c r="I38" s="209">
        <v>3953</v>
      </c>
      <c r="J38" s="209">
        <v>3794</v>
      </c>
      <c r="K38" s="209">
        <v>3703</v>
      </c>
      <c r="L38" s="209">
        <v>3172</v>
      </c>
      <c r="M38" s="209">
        <v>3240</v>
      </c>
      <c r="N38" s="209">
        <v>2761</v>
      </c>
      <c r="O38" s="135">
        <v>2353</v>
      </c>
      <c r="P38" s="198">
        <v>1976</v>
      </c>
      <c r="Q38" s="198">
        <v>1740</v>
      </c>
    </row>
    <row r="39" spans="1:20" ht="25.5" customHeight="1" x14ac:dyDescent="0.2">
      <c r="A39" s="436"/>
      <c r="B39" s="188" t="s">
        <v>203</v>
      </c>
      <c r="C39" s="210">
        <f t="shared" ref="C39:H39" si="10">C37-C38</f>
        <v>2028</v>
      </c>
      <c r="D39" s="210">
        <f t="shared" si="10"/>
        <v>5162</v>
      </c>
      <c r="E39" s="210">
        <f t="shared" si="10"/>
        <v>6376</v>
      </c>
      <c r="F39" s="210">
        <f t="shared" si="10"/>
        <v>7888</v>
      </c>
      <c r="G39" s="266">
        <f t="shared" si="10"/>
        <v>7501</v>
      </c>
      <c r="H39" s="210">
        <f t="shared" si="10"/>
        <v>7955</v>
      </c>
      <c r="I39" s="210">
        <f t="shared" ref="I39:N39" si="11">I37-I38</f>
        <v>8247</v>
      </c>
      <c r="J39" s="210">
        <f t="shared" si="11"/>
        <v>8016</v>
      </c>
      <c r="K39" s="210">
        <f t="shared" si="11"/>
        <v>7917</v>
      </c>
      <c r="L39" s="210">
        <f t="shared" si="11"/>
        <v>6895</v>
      </c>
      <c r="M39" s="210">
        <f t="shared" si="11"/>
        <v>6953</v>
      </c>
      <c r="N39" s="210">
        <f t="shared" si="11"/>
        <v>6355</v>
      </c>
      <c r="O39" s="34">
        <f>O37-O38</f>
        <v>5594</v>
      </c>
      <c r="P39" s="199">
        <f>+P37-P38</f>
        <v>4941</v>
      </c>
      <c r="Q39" s="199">
        <v>4439</v>
      </c>
    </row>
    <row r="40" spans="1:20" ht="18.75" customHeight="1" x14ac:dyDescent="0.2">
      <c r="A40" s="441" t="s">
        <v>213</v>
      </c>
      <c r="B40" s="435"/>
      <c r="C40" s="148">
        <v>410</v>
      </c>
      <c r="D40" s="148">
        <v>493</v>
      </c>
      <c r="E40" s="148">
        <v>495</v>
      </c>
      <c r="F40" s="148">
        <v>502</v>
      </c>
      <c r="G40" s="272">
        <v>505</v>
      </c>
      <c r="H40" s="273">
        <v>511</v>
      </c>
      <c r="I40" s="273">
        <v>512</v>
      </c>
      <c r="J40" s="273">
        <v>506</v>
      </c>
      <c r="K40" s="273">
        <v>511</v>
      </c>
      <c r="L40" s="273">
        <v>486</v>
      </c>
      <c r="M40" s="274">
        <v>457</v>
      </c>
      <c r="N40" s="274">
        <v>513</v>
      </c>
      <c r="O40" s="275">
        <v>517</v>
      </c>
      <c r="P40" s="276">
        <v>522</v>
      </c>
      <c r="Q40" s="276">
        <v>532</v>
      </c>
    </row>
    <row r="41" spans="1:20" ht="25.5" customHeight="1" x14ac:dyDescent="0.2">
      <c r="A41" s="434" t="s">
        <v>227</v>
      </c>
      <c r="B41" s="435"/>
      <c r="C41" s="148">
        <v>41068</v>
      </c>
      <c r="D41" s="148">
        <v>42968</v>
      </c>
      <c r="E41" s="148">
        <v>44037</v>
      </c>
      <c r="F41" s="148">
        <v>42086</v>
      </c>
      <c r="G41" s="261">
        <v>42156</v>
      </c>
      <c r="H41" s="148">
        <v>40488</v>
      </c>
      <c r="I41" s="148">
        <v>38065</v>
      </c>
      <c r="J41" s="148">
        <v>36130</v>
      </c>
      <c r="K41" s="148">
        <v>34704</v>
      </c>
      <c r="L41" s="148">
        <v>32858</v>
      </c>
      <c r="M41" s="152">
        <v>33253</v>
      </c>
      <c r="N41" s="152">
        <v>34598</v>
      </c>
      <c r="O41" s="153">
        <v>35196</v>
      </c>
      <c r="P41" s="197">
        <v>34706</v>
      </c>
      <c r="Q41" s="197">
        <v>35757</v>
      </c>
      <c r="R41" s="159"/>
    </row>
    <row r="42" spans="1:20" ht="17.25" customHeight="1" x14ac:dyDescent="0.2">
      <c r="A42" s="436" t="s">
        <v>204</v>
      </c>
      <c r="B42" s="16" t="s">
        <v>196</v>
      </c>
      <c r="C42" s="209">
        <v>21878</v>
      </c>
      <c r="D42" s="209">
        <v>23384</v>
      </c>
      <c r="E42" s="209">
        <v>24045</v>
      </c>
      <c r="F42" s="209">
        <v>22735</v>
      </c>
      <c r="G42" s="265">
        <v>22416</v>
      </c>
      <c r="H42" s="209">
        <v>21595</v>
      </c>
      <c r="I42" s="209">
        <v>19929</v>
      </c>
      <c r="J42" s="209">
        <v>18884</v>
      </c>
      <c r="K42" s="209">
        <v>18029</v>
      </c>
      <c r="L42" s="209">
        <v>17005</v>
      </c>
      <c r="M42" s="155">
        <v>17338</v>
      </c>
      <c r="N42" s="155">
        <v>17935</v>
      </c>
      <c r="O42" s="156">
        <v>18194</v>
      </c>
      <c r="P42" s="198">
        <v>17870</v>
      </c>
      <c r="Q42" s="198">
        <v>18608</v>
      </c>
    </row>
    <row r="43" spans="1:20" ht="17.25" customHeight="1" x14ac:dyDescent="0.2">
      <c r="A43" s="436"/>
      <c r="B43" s="188" t="s">
        <v>203</v>
      </c>
      <c r="C43" s="210">
        <f t="shared" ref="C43:H43" si="12">C41-C42</f>
        <v>19190</v>
      </c>
      <c r="D43" s="210">
        <f t="shared" si="12"/>
        <v>19584</v>
      </c>
      <c r="E43" s="210">
        <f t="shared" si="12"/>
        <v>19992</v>
      </c>
      <c r="F43" s="210">
        <f t="shared" si="12"/>
        <v>19351</v>
      </c>
      <c r="G43" s="266">
        <f t="shared" si="12"/>
        <v>19740</v>
      </c>
      <c r="H43" s="210">
        <f t="shared" si="12"/>
        <v>18893</v>
      </c>
      <c r="I43" s="210">
        <f t="shared" ref="I43:N43" si="13">I41-I42</f>
        <v>18136</v>
      </c>
      <c r="J43" s="210">
        <f t="shared" si="13"/>
        <v>17246</v>
      </c>
      <c r="K43" s="210">
        <f t="shared" si="13"/>
        <v>16675</v>
      </c>
      <c r="L43" s="210">
        <f t="shared" si="13"/>
        <v>15853</v>
      </c>
      <c r="M43" s="154">
        <f t="shared" si="13"/>
        <v>15915</v>
      </c>
      <c r="N43" s="154">
        <f t="shared" si="13"/>
        <v>16663</v>
      </c>
      <c r="O43" s="143">
        <f>O41-O42</f>
        <v>17002</v>
      </c>
      <c r="P43" s="199">
        <f>+P41-P42</f>
        <v>16836</v>
      </c>
      <c r="Q43" s="199">
        <v>17149</v>
      </c>
    </row>
    <row r="44" spans="1:20" ht="20.25" customHeight="1" x14ac:dyDescent="0.2">
      <c r="A44" s="434" t="s">
        <v>211</v>
      </c>
      <c r="B44" s="435"/>
      <c r="C44" s="148">
        <v>36628</v>
      </c>
      <c r="D44" s="148">
        <v>36448</v>
      </c>
      <c r="E44" s="148">
        <v>38611</v>
      </c>
      <c r="F44" s="148">
        <v>41485</v>
      </c>
      <c r="G44" s="261">
        <v>42970</v>
      </c>
      <c r="H44" s="148">
        <v>44143</v>
      </c>
      <c r="I44" s="148">
        <v>44618</v>
      </c>
      <c r="J44" s="148">
        <v>45363</v>
      </c>
      <c r="K44" s="148">
        <v>45367</v>
      </c>
      <c r="L44" s="148">
        <v>45882</v>
      </c>
      <c r="M44" s="148">
        <v>46791</v>
      </c>
      <c r="N44" s="148">
        <v>47168</v>
      </c>
      <c r="O44" s="149">
        <v>47991</v>
      </c>
      <c r="P44" s="197">
        <v>49441</v>
      </c>
      <c r="Q44" s="197">
        <v>51550</v>
      </c>
    </row>
    <row r="45" spans="1:20" ht="19.5" customHeight="1" x14ac:dyDescent="0.2">
      <c r="A45" s="436" t="s">
        <v>204</v>
      </c>
      <c r="B45" s="16" t="s">
        <v>196</v>
      </c>
      <c r="C45" s="209">
        <v>27553</v>
      </c>
      <c r="D45" s="209">
        <v>27329</v>
      </c>
      <c r="E45" s="209">
        <v>28857</v>
      </c>
      <c r="F45" s="209">
        <v>31210</v>
      </c>
      <c r="G45" s="265">
        <v>32326</v>
      </c>
      <c r="H45" s="209">
        <v>33090</v>
      </c>
      <c r="I45" s="209">
        <v>33544</v>
      </c>
      <c r="J45" s="209">
        <v>34075</v>
      </c>
      <c r="K45" s="209">
        <v>33980</v>
      </c>
      <c r="L45" s="209">
        <v>34460</v>
      </c>
      <c r="M45" s="209">
        <v>35264</v>
      </c>
      <c r="N45" s="209">
        <v>35634</v>
      </c>
      <c r="O45" s="135">
        <v>36434</v>
      </c>
      <c r="P45" s="198">
        <v>37745</v>
      </c>
      <c r="Q45" s="198">
        <v>39502</v>
      </c>
    </row>
    <row r="46" spans="1:20" ht="19.5" customHeight="1" x14ac:dyDescent="0.2">
      <c r="A46" s="436"/>
      <c r="B46" s="188" t="s">
        <v>203</v>
      </c>
      <c r="C46" s="210">
        <f t="shared" ref="C46:H46" si="14">C44-C45</f>
        <v>9075</v>
      </c>
      <c r="D46" s="210">
        <f t="shared" si="14"/>
        <v>9119</v>
      </c>
      <c r="E46" s="210">
        <f t="shared" si="14"/>
        <v>9754</v>
      </c>
      <c r="F46" s="210">
        <f t="shared" si="14"/>
        <v>10275</v>
      </c>
      <c r="G46" s="266">
        <f t="shared" si="14"/>
        <v>10644</v>
      </c>
      <c r="H46" s="210">
        <f t="shared" si="14"/>
        <v>11053</v>
      </c>
      <c r="I46" s="210">
        <f t="shared" ref="I46:N46" si="15">I44-I45</f>
        <v>11074</v>
      </c>
      <c r="J46" s="210">
        <f t="shared" si="15"/>
        <v>11288</v>
      </c>
      <c r="K46" s="210">
        <f t="shared" si="15"/>
        <v>11387</v>
      </c>
      <c r="L46" s="210">
        <f t="shared" si="15"/>
        <v>11422</v>
      </c>
      <c r="M46" s="210">
        <f t="shared" si="15"/>
        <v>11527</v>
      </c>
      <c r="N46" s="210">
        <f t="shared" si="15"/>
        <v>11534</v>
      </c>
      <c r="O46" s="34">
        <f>O44-O45</f>
        <v>11557</v>
      </c>
      <c r="P46" s="199">
        <f>+P44-P45</f>
        <v>11696</v>
      </c>
      <c r="Q46" s="199">
        <v>12048</v>
      </c>
    </row>
    <row r="47" spans="1:20" ht="21" customHeight="1" x14ac:dyDescent="0.2">
      <c r="A47" s="434" t="s">
        <v>27</v>
      </c>
      <c r="B47" s="435"/>
      <c r="C47" s="148">
        <v>22628</v>
      </c>
      <c r="D47" s="148">
        <v>22891</v>
      </c>
      <c r="E47" s="148">
        <v>23897</v>
      </c>
      <c r="F47" s="148">
        <v>25543</v>
      </c>
      <c r="G47" s="261">
        <v>26070</v>
      </c>
      <c r="H47" s="148">
        <v>26358</v>
      </c>
      <c r="I47" s="148">
        <v>26492</v>
      </c>
      <c r="J47" s="148">
        <v>26863</v>
      </c>
      <c r="K47" s="148">
        <v>27205</v>
      </c>
      <c r="L47" s="148">
        <v>27449</v>
      </c>
      <c r="M47" s="148">
        <v>28490</v>
      </c>
      <c r="N47" s="148">
        <v>28889</v>
      </c>
      <c r="O47" s="149">
        <v>29242</v>
      </c>
      <c r="P47" s="197">
        <v>30411</v>
      </c>
      <c r="Q47" s="197">
        <v>32085</v>
      </c>
      <c r="T47" s="127"/>
    </row>
    <row r="48" spans="1:20" ht="23.25" customHeight="1" x14ac:dyDescent="0.2">
      <c r="A48" s="436" t="s">
        <v>204</v>
      </c>
      <c r="B48" s="16" t="s">
        <v>196</v>
      </c>
      <c r="C48" s="209">
        <v>18337</v>
      </c>
      <c r="D48" s="209">
        <v>18621</v>
      </c>
      <c r="E48" s="209">
        <v>19462</v>
      </c>
      <c r="F48" s="209">
        <v>20755</v>
      </c>
      <c r="G48" s="265">
        <v>21320</v>
      </c>
      <c r="H48" s="209">
        <v>21614</v>
      </c>
      <c r="I48" s="209">
        <v>21717</v>
      </c>
      <c r="J48" s="209">
        <v>21936</v>
      </c>
      <c r="K48" s="209">
        <v>22051</v>
      </c>
      <c r="L48" s="209">
        <v>22285</v>
      </c>
      <c r="M48" s="209">
        <v>23120</v>
      </c>
      <c r="N48" s="209">
        <v>23479</v>
      </c>
      <c r="O48" s="135">
        <v>23876</v>
      </c>
      <c r="P48" s="198">
        <v>24879</v>
      </c>
      <c r="Q48" s="198">
        <v>26149</v>
      </c>
    </row>
    <row r="49" spans="1:17" ht="19.5" customHeight="1" thickBot="1" x14ac:dyDescent="0.25">
      <c r="A49" s="456"/>
      <c r="B49" s="200" t="s">
        <v>203</v>
      </c>
      <c r="C49" s="201">
        <f t="shared" ref="C49:H49" si="16">C47-C48</f>
        <v>4291</v>
      </c>
      <c r="D49" s="201">
        <f t="shared" si="16"/>
        <v>4270</v>
      </c>
      <c r="E49" s="201">
        <f t="shared" si="16"/>
        <v>4435</v>
      </c>
      <c r="F49" s="201">
        <f t="shared" si="16"/>
        <v>4788</v>
      </c>
      <c r="G49" s="271">
        <f t="shared" si="16"/>
        <v>4750</v>
      </c>
      <c r="H49" s="201">
        <f t="shared" si="16"/>
        <v>4744</v>
      </c>
      <c r="I49" s="201">
        <f t="shared" ref="I49:N49" si="17">I47-I48</f>
        <v>4775</v>
      </c>
      <c r="J49" s="201">
        <f t="shared" si="17"/>
        <v>4927</v>
      </c>
      <c r="K49" s="201">
        <f t="shared" si="17"/>
        <v>5154</v>
      </c>
      <c r="L49" s="201">
        <f t="shared" si="17"/>
        <v>5164</v>
      </c>
      <c r="M49" s="201">
        <f t="shared" si="17"/>
        <v>5370</v>
      </c>
      <c r="N49" s="201">
        <f t="shared" si="17"/>
        <v>5410</v>
      </c>
      <c r="O49" s="202">
        <f>O47-O48</f>
        <v>5366</v>
      </c>
      <c r="P49" s="221">
        <f>+P47-P48</f>
        <v>5532</v>
      </c>
      <c r="Q49" s="221">
        <v>5936</v>
      </c>
    </row>
  </sheetData>
  <mergeCells count="31">
    <mergeCell ref="A48:A49"/>
    <mergeCell ref="A42:A43"/>
    <mergeCell ref="A47:B47"/>
    <mergeCell ref="A44:B44"/>
    <mergeCell ref="A41:B41"/>
    <mergeCell ref="A45:A46"/>
    <mergeCell ref="A30:A31"/>
    <mergeCell ref="A32:B32"/>
    <mergeCell ref="A35:A36"/>
    <mergeCell ref="A4:B5"/>
    <mergeCell ref="A7:A8"/>
    <mergeCell ref="A11:B11"/>
    <mergeCell ref="A20:A24"/>
    <mergeCell ref="A27:A28"/>
    <mergeCell ref="A38:A39"/>
    <mergeCell ref="A40:B40"/>
    <mergeCell ref="D33:D34"/>
    <mergeCell ref="C33:C34"/>
    <mergeCell ref="A33:A34"/>
    <mergeCell ref="A37:B37"/>
    <mergeCell ref="C4:Q4"/>
    <mergeCell ref="A26:B26"/>
    <mergeCell ref="A6:B6"/>
    <mergeCell ref="A17:B17"/>
    <mergeCell ref="A29:B29"/>
    <mergeCell ref="A9:A10"/>
    <mergeCell ref="A15:B15"/>
    <mergeCell ref="A18:A19"/>
    <mergeCell ref="A12:A13"/>
    <mergeCell ref="A14:B14"/>
    <mergeCell ref="A16:B16"/>
  </mergeCells>
  <phoneticPr fontId="57" type="noConversion"/>
  <printOptions horizontalCentered="1" verticalCentered="1"/>
  <pageMargins left="2" right="0.5" top="0.75" bottom="0.5" header="0.25" footer="0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J36"/>
  <sheetViews>
    <sheetView zoomScale="89" zoomScaleNormal="89" workbookViewId="0">
      <pane xSplit="2" ySplit="7" topLeftCell="C11" activePane="bottomRight" state="frozen"/>
      <selection pane="topRight" activeCell="C1" sqref="C1"/>
      <selection pane="bottomLeft" activeCell="A8" sqref="A8"/>
      <selection pane="bottomRight" activeCell="K38" sqref="K38:L39"/>
    </sheetView>
  </sheetViews>
  <sheetFormatPr defaultRowHeight="14.25" x14ac:dyDescent="0.2"/>
  <cols>
    <col min="1" max="1" width="3.625" style="1" customWidth="1" collapsed="1"/>
    <col min="2" max="2" width="11.5" style="1" customWidth="1" collapsed="1"/>
    <col min="3" max="3" width="5.375" style="1" customWidth="1" collapsed="1"/>
    <col min="4" max="4" width="4.75" style="1" customWidth="1" collapsed="1"/>
    <col min="5" max="5" width="4.875" style="1" customWidth="1" collapsed="1"/>
    <col min="6" max="6" width="4.375" style="1" customWidth="1" collapsed="1"/>
    <col min="7" max="9" width="5.25" style="1" customWidth="1" collapsed="1"/>
    <col min="10" max="10" width="5.5" style="1" customWidth="1" collapsed="1"/>
    <col min="11" max="12" width="7.625" style="1" customWidth="1" collapsed="1"/>
    <col min="13" max="13" width="6.25" style="1" customWidth="1" collapsed="1"/>
    <col min="14" max="14" width="5.25" style="1" customWidth="1" collapsed="1"/>
    <col min="15" max="16" width="7.25" style="1" customWidth="1" collapsed="1"/>
    <col min="17" max="17" width="6.375" style="1" customWidth="1" collapsed="1"/>
    <col min="18" max="18" width="7.125" style="1" customWidth="1" collapsed="1"/>
    <col min="19" max="19" width="9.375" style="1" customWidth="1" collapsed="1"/>
    <col min="20" max="20" width="8.375" style="1" customWidth="1" collapsed="1"/>
    <col min="21" max="21" width="8.25" style="1" customWidth="1" collapsed="1"/>
    <col min="22" max="22" width="7.25" style="1" customWidth="1" collapsed="1"/>
    <col min="23" max="24" width="8.375" style="1" customWidth="1" collapsed="1"/>
    <col min="25" max="25" width="7.5" style="1" customWidth="1" collapsed="1"/>
    <col min="26" max="26" width="7.375" style="1" customWidth="1" collapsed="1"/>
    <col min="27" max="27" width="7.75" style="1" customWidth="1" collapsed="1"/>
    <col min="28" max="28" width="7.5" style="1" customWidth="1" collapsed="1"/>
    <col min="29" max="29" width="6.5" style="1" customWidth="1" collapsed="1"/>
    <col min="30" max="30" width="4.875" style="1" customWidth="1" collapsed="1"/>
    <col min="31" max="31" width="8" style="1" customWidth="1" collapsed="1"/>
    <col min="32" max="32" width="7.375" style="1" customWidth="1" collapsed="1"/>
    <col min="33" max="33" width="6.875" style="1" customWidth="1" collapsed="1"/>
    <col min="34" max="34" width="6.5" style="1" customWidth="1" collapsed="1"/>
    <col min="35" max="16384" width="9" style="1" collapsed="1"/>
  </cols>
  <sheetData>
    <row r="1" spans="1:36" x14ac:dyDescent="0.2"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 t="s">
        <v>437</v>
      </c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  <c r="AF1" s="426"/>
      <c r="AG1" s="426"/>
      <c r="AH1" s="426"/>
    </row>
    <row r="3" spans="1:36" ht="15" x14ac:dyDescent="0.2">
      <c r="C3" s="427" t="s">
        <v>266</v>
      </c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7"/>
      <c r="T3" s="427"/>
      <c r="U3" s="427"/>
      <c r="V3" s="427"/>
      <c r="W3" s="427"/>
      <c r="X3" s="427"/>
      <c r="Y3" s="427"/>
      <c r="Z3" s="427"/>
      <c r="AA3" s="427"/>
      <c r="AB3" s="427"/>
      <c r="AC3" s="427"/>
      <c r="AD3" s="427"/>
      <c r="AE3" s="427"/>
      <c r="AF3" s="427"/>
      <c r="AG3" s="427"/>
      <c r="AH3" s="427"/>
      <c r="AI3" s="427"/>
      <c r="AJ3" s="427"/>
    </row>
    <row r="4" spans="1:36" ht="15" x14ac:dyDescent="0.2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</row>
    <row r="5" spans="1:36" ht="14.25" customHeight="1" x14ac:dyDescent="0.2">
      <c r="A5" s="463" t="s">
        <v>37</v>
      </c>
      <c r="B5" s="463" t="s">
        <v>9</v>
      </c>
      <c r="C5" s="458" t="s">
        <v>71</v>
      </c>
      <c r="D5" s="458"/>
      <c r="E5" s="458"/>
      <c r="F5" s="458"/>
      <c r="G5" s="458"/>
      <c r="H5" s="458"/>
      <c r="I5" s="458"/>
      <c r="J5" s="458"/>
      <c r="K5" s="458" t="s">
        <v>70</v>
      </c>
      <c r="L5" s="458"/>
      <c r="M5" s="458"/>
      <c r="N5" s="458"/>
      <c r="O5" s="458"/>
      <c r="P5" s="458"/>
      <c r="Q5" s="458"/>
      <c r="R5" s="458"/>
      <c r="S5" s="458" t="s">
        <v>61</v>
      </c>
      <c r="T5" s="458"/>
      <c r="U5" s="458"/>
      <c r="V5" s="458"/>
      <c r="W5" s="458"/>
      <c r="X5" s="458"/>
      <c r="Y5" s="458"/>
      <c r="Z5" s="458"/>
      <c r="AA5" s="458" t="s">
        <v>27</v>
      </c>
      <c r="AB5" s="458"/>
      <c r="AC5" s="458"/>
      <c r="AD5" s="458"/>
      <c r="AE5" s="458"/>
      <c r="AF5" s="458"/>
      <c r="AG5" s="458"/>
      <c r="AH5" s="458"/>
    </row>
    <row r="6" spans="1:36" ht="14.25" customHeight="1" x14ac:dyDescent="0.2">
      <c r="A6" s="463"/>
      <c r="B6" s="463"/>
      <c r="C6" s="459" t="s">
        <v>22</v>
      </c>
      <c r="D6" s="458" t="s">
        <v>267</v>
      </c>
      <c r="E6" s="458"/>
      <c r="F6" s="458"/>
      <c r="G6" s="459" t="s">
        <v>22</v>
      </c>
      <c r="H6" s="458" t="s">
        <v>268</v>
      </c>
      <c r="I6" s="458"/>
      <c r="J6" s="458"/>
      <c r="K6" s="459" t="s">
        <v>22</v>
      </c>
      <c r="L6" s="458" t="s">
        <v>267</v>
      </c>
      <c r="M6" s="458"/>
      <c r="N6" s="458"/>
      <c r="O6" s="459" t="s">
        <v>22</v>
      </c>
      <c r="P6" s="458" t="s">
        <v>268</v>
      </c>
      <c r="Q6" s="458"/>
      <c r="R6" s="458"/>
      <c r="S6" s="459" t="s">
        <v>22</v>
      </c>
      <c r="T6" s="458" t="s">
        <v>267</v>
      </c>
      <c r="U6" s="458"/>
      <c r="V6" s="458"/>
      <c r="W6" s="459" t="s">
        <v>22</v>
      </c>
      <c r="X6" s="458" t="s">
        <v>269</v>
      </c>
      <c r="Y6" s="458"/>
      <c r="Z6" s="458"/>
      <c r="AA6" s="459" t="s">
        <v>22</v>
      </c>
      <c r="AB6" s="458" t="s">
        <v>267</v>
      </c>
      <c r="AC6" s="458"/>
      <c r="AD6" s="458"/>
      <c r="AE6" s="459" t="s">
        <v>22</v>
      </c>
      <c r="AF6" s="458" t="s">
        <v>269</v>
      </c>
      <c r="AG6" s="458"/>
      <c r="AH6" s="458"/>
    </row>
    <row r="7" spans="1:36" ht="51" x14ac:dyDescent="0.2">
      <c r="A7" s="463"/>
      <c r="B7" s="463"/>
      <c r="C7" s="459"/>
      <c r="D7" s="289" t="s">
        <v>270</v>
      </c>
      <c r="E7" s="289" t="s">
        <v>271</v>
      </c>
      <c r="F7" s="289" t="s">
        <v>272</v>
      </c>
      <c r="G7" s="459"/>
      <c r="H7" s="289" t="s">
        <v>273</v>
      </c>
      <c r="I7" s="289" t="s">
        <v>274</v>
      </c>
      <c r="J7" s="289" t="s">
        <v>18</v>
      </c>
      <c r="K7" s="459"/>
      <c r="L7" s="289" t="s">
        <v>270</v>
      </c>
      <c r="M7" s="289" t="s">
        <v>271</v>
      </c>
      <c r="N7" s="289" t="s">
        <v>272</v>
      </c>
      <c r="O7" s="459"/>
      <c r="P7" s="289" t="s">
        <v>273</v>
      </c>
      <c r="Q7" s="289" t="s">
        <v>274</v>
      </c>
      <c r="R7" s="289" t="s">
        <v>18</v>
      </c>
      <c r="S7" s="459"/>
      <c r="T7" s="289" t="s">
        <v>270</v>
      </c>
      <c r="U7" s="289" t="s">
        <v>271</v>
      </c>
      <c r="V7" s="289" t="s">
        <v>272</v>
      </c>
      <c r="W7" s="459"/>
      <c r="X7" s="289" t="s">
        <v>273</v>
      </c>
      <c r="Y7" s="289" t="s">
        <v>274</v>
      </c>
      <c r="Z7" s="289" t="s">
        <v>18</v>
      </c>
      <c r="AA7" s="459"/>
      <c r="AB7" s="289" t="s">
        <v>270</v>
      </c>
      <c r="AC7" s="289" t="s">
        <v>271</v>
      </c>
      <c r="AD7" s="289" t="s">
        <v>272</v>
      </c>
      <c r="AE7" s="459"/>
      <c r="AF7" s="289" t="s">
        <v>273</v>
      </c>
      <c r="AG7" s="289" t="s">
        <v>274</v>
      </c>
      <c r="AH7" s="289" t="s">
        <v>18</v>
      </c>
    </row>
    <row r="8" spans="1:36" ht="15" customHeight="1" thickBot="1" x14ac:dyDescent="0.25">
      <c r="A8" s="460" t="s">
        <v>16</v>
      </c>
      <c r="B8" s="460"/>
      <c r="C8" s="300">
        <f>+C32+C33</f>
        <v>820</v>
      </c>
      <c r="D8" s="300">
        <f t="shared" ref="D8:AH8" si="0">+D32+D33</f>
        <v>431</v>
      </c>
      <c r="E8" s="300">
        <f t="shared" si="0"/>
        <v>343</v>
      </c>
      <c r="F8" s="300">
        <f t="shared" si="0"/>
        <v>46</v>
      </c>
      <c r="G8" s="300">
        <f t="shared" si="0"/>
        <v>820</v>
      </c>
      <c r="H8" s="300">
        <f t="shared" si="0"/>
        <v>629</v>
      </c>
      <c r="I8" s="300">
        <f t="shared" si="0"/>
        <v>113</v>
      </c>
      <c r="J8" s="300">
        <f t="shared" si="0"/>
        <v>78</v>
      </c>
      <c r="K8" s="301">
        <f>+K32+K33</f>
        <v>21794</v>
      </c>
      <c r="L8" s="300">
        <f t="shared" si="0"/>
        <v>14468</v>
      </c>
      <c r="M8" s="300">
        <f t="shared" si="0"/>
        <v>6934</v>
      </c>
      <c r="N8" s="300">
        <f t="shared" si="0"/>
        <v>392</v>
      </c>
      <c r="O8" s="300">
        <f t="shared" si="0"/>
        <v>21794</v>
      </c>
      <c r="P8" s="300">
        <f t="shared" si="0"/>
        <v>3799</v>
      </c>
      <c r="Q8" s="300">
        <f t="shared" si="0"/>
        <v>7184</v>
      </c>
      <c r="R8" s="302">
        <f t="shared" si="0"/>
        <v>10811</v>
      </c>
      <c r="S8" s="301">
        <f t="shared" si="0"/>
        <v>640449</v>
      </c>
      <c r="T8" s="300">
        <f t="shared" si="0"/>
        <v>461872</v>
      </c>
      <c r="U8" s="300">
        <f t="shared" si="0"/>
        <v>172300</v>
      </c>
      <c r="V8" s="300">
        <f t="shared" si="0"/>
        <v>6277</v>
      </c>
      <c r="W8" s="300">
        <f t="shared" si="0"/>
        <v>640449</v>
      </c>
      <c r="X8" s="300">
        <f t="shared" si="0"/>
        <v>97009</v>
      </c>
      <c r="Y8" s="300">
        <f t="shared" si="0"/>
        <v>200806</v>
      </c>
      <c r="Z8" s="302">
        <f t="shared" si="0"/>
        <v>342634</v>
      </c>
      <c r="AA8" s="301">
        <f t="shared" si="0"/>
        <v>32085</v>
      </c>
      <c r="AB8" s="300">
        <f t="shared" si="0"/>
        <v>21698</v>
      </c>
      <c r="AC8" s="300">
        <f t="shared" si="0"/>
        <v>9894</v>
      </c>
      <c r="AD8" s="300">
        <f t="shared" si="0"/>
        <v>493</v>
      </c>
      <c r="AE8" s="300">
        <f t="shared" si="0"/>
        <v>32085</v>
      </c>
      <c r="AF8" s="300">
        <f t="shared" si="0"/>
        <v>7352</v>
      </c>
      <c r="AG8" s="300">
        <f t="shared" si="0"/>
        <v>13703</v>
      </c>
      <c r="AH8" s="300">
        <f t="shared" si="0"/>
        <v>11030</v>
      </c>
    </row>
    <row r="9" spans="1:36" x14ac:dyDescent="0.2">
      <c r="A9" s="291">
        <v>1</v>
      </c>
      <c r="B9" s="291" t="s">
        <v>38</v>
      </c>
      <c r="C9" s="303">
        <f>D9+E9+F9</f>
        <v>33</v>
      </c>
      <c r="D9" s="136">
        <v>9</v>
      </c>
      <c r="E9" s="136">
        <v>18</v>
      </c>
      <c r="F9" s="136">
        <v>6</v>
      </c>
      <c r="G9" s="303">
        <f>H9+I9+J9</f>
        <v>33</v>
      </c>
      <c r="H9" s="136">
        <v>23</v>
      </c>
      <c r="I9" s="136">
        <v>5</v>
      </c>
      <c r="J9" s="136">
        <v>5</v>
      </c>
      <c r="K9" s="304">
        <f>L9+M9+N9</f>
        <v>675</v>
      </c>
      <c r="L9" s="305">
        <v>222</v>
      </c>
      <c r="M9" s="305">
        <v>416</v>
      </c>
      <c r="N9" s="305">
        <v>37</v>
      </c>
      <c r="O9" s="306">
        <f>P9+Q9+R9</f>
        <v>675</v>
      </c>
      <c r="P9" s="305">
        <v>120</v>
      </c>
      <c r="Q9" s="305">
        <v>221</v>
      </c>
      <c r="R9" s="175">
        <v>334</v>
      </c>
      <c r="S9" s="304">
        <f>T9+U9+V9</f>
        <v>18192</v>
      </c>
      <c r="T9" s="305">
        <v>6674</v>
      </c>
      <c r="U9" s="305">
        <v>11258</v>
      </c>
      <c r="V9" s="305">
        <v>260</v>
      </c>
      <c r="W9" s="306">
        <f>X9+Y9+Z9</f>
        <v>18192</v>
      </c>
      <c r="X9" s="305">
        <v>3070</v>
      </c>
      <c r="Y9" s="305">
        <v>5820</v>
      </c>
      <c r="Z9" s="175">
        <v>9302</v>
      </c>
      <c r="AA9" s="304">
        <f>AB9+AC9+AD9</f>
        <v>1008</v>
      </c>
      <c r="AB9" s="305">
        <v>348</v>
      </c>
      <c r="AC9" s="305">
        <v>625</v>
      </c>
      <c r="AD9" s="305">
        <v>35</v>
      </c>
      <c r="AE9" s="306">
        <f>AF9+AG9+AH9</f>
        <v>1008</v>
      </c>
      <c r="AF9" s="305">
        <v>317</v>
      </c>
      <c r="AG9" s="305">
        <v>360</v>
      </c>
      <c r="AH9" s="305">
        <v>331</v>
      </c>
    </row>
    <row r="10" spans="1:36" x14ac:dyDescent="0.2">
      <c r="A10" s="79">
        <v>2</v>
      </c>
      <c r="B10" s="79" t="s">
        <v>39</v>
      </c>
      <c r="C10" s="307">
        <f t="shared" ref="C10:C31" si="1">D10+E10+F10</f>
        <v>43</v>
      </c>
      <c r="D10" s="137">
        <v>14</v>
      </c>
      <c r="E10" s="137">
        <v>16</v>
      </c>
      <c r="F10" s="137">
        <v>13</v>
      </c>
      <c r="G10" s="307">
        <f t="shared" ref="G10:G31" si="2">H10+I10+J10</f>
        <v>43</v>
      </c>
      <c r="H10" s="137">
        <v>24</v>
      </c>
      <c r="I10" s="137">
        <v>3</v>
      </c>
      <c r="J10" s="137">
        <v>16</v>
      </c>
      <c r="K10" s="308">
        <f t="shared" ref="K10:K31" si="3">L10+M10+N10</f>
        <v>953</v>
      </c>
      <c r="L10" s="309">
        <v>406</v>
      </c>
      <c r="M10" s="309">
        <v>401</v>
      </c>
      <c r="N10" s="309">
        <v>146</v>
      </c>
      <c r="O10" s="310">
        <f t="shared" ref="O10:O31" si="4">P10+Q10+R10</f>
        <v>953</v>
      </c>
      <c r="P10" s="309">
        <v>175</v>
      </c>
      <c r="Q10" s="309">
        <v>304</v>
      </c>
      <c r="R10" s="176">
        <v>474</v>
      </c>
      <c r="S10" s="308">
        <f t="shared" ref="S10:S31" si="5">T10+U10+V10</f>
        <v>23821</v>
      </c>
      <c r="T10" s="309">
        <v>11613</v>
      </c>
      <c r="U10" s="309">
        <v>9392</v>
      </c>
      <c r="V10" s="309">
        <v>2816</v>
      </c>
      <c r="W10" s="310">
        <f>X10+Y10+Z10</f>
        <v>23821</v>
      </c>
      <c r="X10" s="309">
        <v>4626</v>
      </c>
      <c r="Y10" s="309">
        <v>7853</v>
      </c>
      <c r="Z10" s="176">
        <v>11342</v>
      </c>
      <c r="AA10" s="308">
        <f t="shared" ref="AA10:AA31" si="6">AB10+AC10+AD10</f>
        <v>1600</v>
      </c>
      <c r="AB10" s="309">
        <v>694</v>
      </c>
      <c r="AC10" s="309">
        <v>689</v>
      </c>
      <c r="AD10" s="309">
        <v>217</v>
      </c>
      <c r="AE10" s="310">
        <f t="shared" ref="AE10:AE31" si="7">AF10+AG10+AH10</f>
        <v>1600</v>
      </c>
      <c r="AF10" s="309">
        <v>388</v>
      </c>
      <c r="AG10" s="309">
        <v>676</v>
      </c>
      <c r="AH10" s="309">
        <v>536</v>
      </c>
    </row>
    <row r="11" spans="1:36" x14ac:dyDescent="0.2">
      <c r="A11" s="291">
        <v>3</v>
      </c>
      <c r="B11" s="291" t="s">
        <v>40</v>
      </c>
      <c r="C11" s="303">
        <f t="shared" si="1"/>
        <v>31</v>
      </c>
      <c r="D11" s="136">
        <v>8</v>
      </c>
      <c r="E11" s="136">
        <v>20</v>
      </c>
      <c r="F11" s="136">
        <v>3</v>
      </c>
      <c r="G11" s="303">
        <f t="shared" si="2"/>
        <v>31</v>
      </c>
      <c r="H11" s="136">
        <v>15</v>
      </c>
      <c r="I11" s="136">
        <v>11</v>
      </c>
      <c r="J11" s="136">
        <v>5</v>
      </c>
      <c r="K11" s="304">
        <f t="shared" si="3"/>
        <v>651</v>
      </c>
      <c r="L11" s="305">
        <v>296</v>
      </c>
      <c r="M11" s="305">
        <v>341</v>
      </c>
      <c r="N11" s="305">
        <v>14</v>
      </c>
      <c r="O11" s="306">
        <f t="shared" si="4"/>
        <v>651</v>
      </c>
      <c r="P11" s="305">
        <v>100</v>
      </c>
      <c r="Q11" s="305">
        <v>225</v>
      </c>
      <c r="R11" s="175">
        <v>326</v>
      </c>
      <c r="S11" s="304">
        <f t="shared" si="5"/>
        <v>17484</v>
      </c>
      <c r="T11" s="305">
        <v>9294</v>
      </c>
      <c r="U11" s="305">
        <v>8145</v>
      </c>
      <c r="V11" s="305">
        <v>45</v>
      </c>
      <c r="W11" s="306">
        <f t="shared" ref="W11:W29" si="8">X11+Y11+Z11</f>
        <v>17484</v>
      </c>
      <c r="X11" s="305">
        <v>2410</v>
      </c>
      <c r="Y11" s="305">
        <v>5595</v>
      </c>
      <c r="Z11" s="175">
        <v>9479</v>
      </c>
      <c r="AA11" s="304">
        <f t="shared" si="6"/>
        <v>923</v>
      </c>
      <c r="AB11" s="305">
        <v>445</v>
      </c>
      <c r="AC11" s="305">
        <v>473</v>
      </c>
      <c r="AD11" s="305">
        <v>5</v>
      </c>
      <c r="AE11" s="306">
        <f t="shared" si="7"/>
        <v>923</v>
      </c>
      <c r="AF11" s="305">
        <v>212</v>
      </c>
      <c r="AG11" s="305">
        <v>394</v>
      </c>
      <c r="AH11" s="305">
        <v>317</v>
      </c>
    </row>
    <row r="12" spans="1:36" x14ac:dyDescent="0.2">
      <c r="A12" s="79">
        <v>4</v>
      </c>
      <c r="B12" s="79" t="s">
        <v>28</v>
      </c>
      <c r="C12" s="307">
        <f t="shared" si="1"/>
        <v>22</v>
      </c>
      <c r="D12" s="137">
        <v>4</v>
      </c>
      <c r="E12" s="137">
        <v>16</v>
      </c>
      <c r="F12" s="137">
        <v>2</v>
      </c>
      <c r="G12" s="307">
        <f t="shared" si="2"/>
        <v>22</v>
      </c>
      <c r="H12" s="137">
        <v>15</v>
      </c>
      <c r="I12" s="137">
        <v>5</v>
      </c>
      <c r="J12" s="137">
        <v>2</v>
      </c>
      <c r="K12" s="308">
        <f t="shared" si="3"/>
        <v>435</v>
      </c>
      <c r="L12" s="309">
        <v>115</v>
      </c>
      <c r="M12" s="309">
        <v>310</v>
      </c>
      <c r="N12" s="309">
        <v>10</v>
      </c>
      <c r="O12" s="310">
        <f t="shared" si="4"/>
        <v>435</v>
      </c>
      <c r="P12" s="309">
        <v>76</v>
      </c>
      <c r="Q12" s="309">
        <v>141</v>
      </c>
      <c r="R12" s="176">
        <v>218</v>
      </c>
      <c r="S12" s="308">
        <f t="shared" si="5"/>
        <v>10672</v>
      </c>
      <c r="T12" s="309">
        <v>3075</v>
      </c>
      <c r="U12" s="309">
        <v>7496</v>
      </c>
      <c r="V12" s="309">
        <v>101</v>
      </c>
      <c r="W12" s="310">
        <f t="shared" si="8"/>
        <v>10672</v>
      </c>
      <c r="X12" s="309">
        <v>1705</v>
      </c>
      <c r="Y12" s="309">
        <v>3397</v>
      </c>
      <c r="Z12" s="176">
        <v>5570</v>
      </c>
      <c r="AA12" s="308">
        <f t="shared" si="6"/>
        <v>601</v>
      </c>
      <c r="AB12" s="309">
        <v>172</v>
      </c>
      <c r="AC12" s="309">
        <v>419</v>
      </c>
      <c r="AD12" s="309">
        <v>10</v>
      </c>
      <c r="AE12" s="310">
        <f t="shared" si="7"/>
        <v>601</v>
      </c>
      <c r="AF12" s="309">
        <v>160</v>
      </c>
      <c r="AG12" s="309">
        <v>226</v>
      </c>
      <c r="AH12" s="309">
        <v>215</v>
      </c>
    </row>
    <row r="13" spans="1:36" s="138" customFormat="1" x14ac:dyDescent="0.2">
      <c r="A13" s="177">
        <v>5</v>
      </c>
      <c r="B13" s="177" t="s">
        <v>41</v>
      </c>
      <c r="C13" s="311">
        <f t="shared" si="1"/>
        <v>29</v>
      </c>
      <c r="D13" s="144">
        <v>7</v>
      </c>
      <c r="E13" s="144">
        <v>19</v>
      </c>
      <c r="F13" s="144">
        <v>3</v>
      </c>
      <c r="G13" s="311">
        <f t="shared" si="2"/>
        <v>29</v>
      </c>
      <c r="H13" s="144">
        <v>22</v>
      </c>
      <c r="I13" s="144">
        <v>3</v>
      </c>
      <c r="J13" s="144">
        <v>4</v>
      </c>
      <c r="K13" s="312">
        <f t="shared" si="3"/>
        <v>512</v>
      </c>
      <c r="L13" s="313">
        <v>180</v>
      </c>
      <c r="M13" s="313">
        <v>322</v>
      </c>
      <c r="N13" s="313">
        <v>10</v>
      </c>
      <c r="O13" s="314">
        <f t="shared" si="4"/>
        <v>512</v>
      </c>
      <c r="P13" s="313">
        <v>95</v>
      </c>
      <c r="Q13" s="313">
        <v>169</v>
      </c>
      <c r="R13" s="145">
        <v>248</v>
      </c>
      <c r="S13" s="312">
        <f t="shared" si="5"/>
        <v>11699</v>
      </c>
      <c r="T13" s="313">
        <v>5304</v>
      </c>
      <c r="U13" s="313">
        <v>6360</v>
      </c>
      <c r="V13" s="313">
        <v>35</v>
      </c>
      <c r="W13" s="314">
        <f t="shared" si="8"/>
        <v>11699</v>
      </c>
      <c r="X13" s="313">
        <v>2006</v>
      </c>
      <c r="Y13" s="313">
        <v>3903</v>
      </c>
      <c r="Z13" s="145">
        <v>5790</v>
      </c>
      <c r="AA13" s="312">
        <f t="shared" si="6"/>
        <v>751</v>
      </c>
      <c r="AB13" s="313">
        <v>277</v>
      </c>
      <c r="AC13" s="313">
        <v>463</v>
      </c>
      <c r="AD13" s="313">
        <v>11</v>
      </c>
      <c r="AE13" s="314">
        <f t="shared" si="7"/>
        <v>751</v>
      </c>
      <c r="AF13" s="313">
        <v>156</v>
      </c>
      <c r="AG13" s="313">
        <v>342</v>
      </c>
      <c r="AH13" s="313">
        <v>253</v>
      </c>
    </row>
    <row r="14" spans="1:36" x14ac:dyDescent="0.2">
      <c r="A14" s="79">
        <v>6</v>
      </c>
      <c r="B14" s="79" t="s">
        <v>42</v>
      </c>
      <c r="C14" s="307">
        <f t="shared" si="1"/>
        <v>22</v>
      </c>
      <c r="D14" s="137">
        <v>4</v>
      </c>
      <c r="E14" s="137">
        <v>16</v>
      </c>
      <c r="F14" s="137">
        <v>2</v>
      </c>
      <c r="G14" s="307">
        <f t="shared" si="2"/>
        <v>22</v>
      </c>
      <c r="H14" s="137">
        <v>11</v>
      </c>
      <c r="I14" s="137">
        <v>10</v>
      </c>
      <c r="J14" s="137">
        <v>1</v>
      </c>
      <c r="K14" s="308">
        <f t="shared" si="3"/>
        <v>455</v>
      </c>
      <c r="L14" s="309">
        <v>169</v>
      </c>
      <c r="M14" s="309">
        <v>266</v>
      </c>
      <c r="N14" s="309">
        <v>20</v>
      </c>
      <c r="O14" s="310">
        <f t="shared" si="4"/>
        <v>455</v>
      </c>
      <c r="P14" s="309">
        <v>61</v>
      </c>
      <c r="Q14" s="309">
        <v>157</v>
      </c>
      <c r="R14" s="309">
        <v>237</v>
      </c>
      <c r="S14" s="308">
        <f t="shared" si="5"/>
        <v>13971</v>
      </c>
      <c r="T14" s="309">
        <v>5920</v>
      </c>
      <c r="U14" s="309">
        <v>7543</v>
      </c>
      <c r="V14" s="309">
        <v>508</v>
      </c>
      <c r="W14" s="310">
        <f t="shared" si="8"/>
        <v>13971</v>
      </c>
      <c r="X14" s="309">
        <v>1827</v>
      </c>
      <c r="Y14" s="309">
        <v>4553</v>
      </c>
      <c r="Z14" s="176">
        <v>7591</v>
      </c>
      <c r="AA14" s="308">
        <f t="shared" si="6"/>
        <v>649</v>
      </c>
      <c r="AB14" s="309">
        <v>248</v>
      </c>
      <c r="AC14" s="309">
        <v>373</v>
      </c>
      <c r="AD14" s="309">
        <v>28</v>
      </c>
      <c r="AE14" s="310">
        <f t="shared" si="7"/>
        <v>649</v>
      </c>
      <c r="AF14" s="309">
        <v>139</v>
      </c>
      <c r="AG14" s="309">
        <v>276</v>
      </c>
      <c r="AH14" s="309">
        <v>234</v>
      </c>
    </row>
    <row r="15" spans="1:36" x14ac:dyDescent="0.2">
      <c r="A15" s="291">
        <v>7</v>
      </c>
      <c r="B15" s="291" t="s">
        <v>43</v>
      </c>
      <c r="C15" s="303">
        <f t="shared" si="1"/>
        <v>27</v>
      </c>
      <c r="D15" s="136">
        <v>13</v>
      </c>
      <c r="E15" s="136">
        <v>13</v>
      </c>
      <c r="F15" s="136">
        <v>1</v>
      </c>
      <c r="G15" s="303">
        <f t="shared" si="2"/>
        <v>27</v>
      </c>
      <c r="H15" s="136">
        <v>19</v>
      </c>
      <c r="I15" s="136">
        <v>7</v>
      </c>
      <c r="J15" s="136">
        <v>1</v>
      </c>
      <c r="K15" s="304">
        <f t="shared" si="3"/>
        <v>581</v>
      </c>
      <c r="L15" s="305">
        <v>371</v>
      </c>
      <c r="M15" s="305">
        <v>201</v>
      </c>
      <c r="N15" s="305">
        <v>9</v>
      </c>
      <c r="O15" s="306">
        <f t="shared" si="4"/>
        <v>581</v>
      </c>
      <c r="P15" s="305">
        <v>102</v>
      </c>
      <c r="Q15" s="305">
        <v>191</v>
      </c>
      <c r="R15" s="175">
        <v>288</v>
      </c>
      <c r="S15" s="304">
        <f t="shared" si="5"/>
        <v>16648</v>
      </c>
      <c r="T15" s="305">
        <v>11531</v>
      </c>
      <c r="U15" s="305">
        <v>5032</v>
      </c>
      <c r="V15" s="305">
        <v>85</v>
      </c>
      <c r="W15" s="306">
        <f t="shared" si="8"/>
        <v>16648</v>
      </c>
      <c r="X15" s="305">
        <v>2478</v>
      </c>
      <c r="Y15" s="305">
        <v>5159</v>
      </c>
      <c r="Z15" s="305">
        <v>9011</v>
      </c>
      <c r="AA15" s="304">
        <f t="shared" si="6"/>
        <v>828</v>
      </c>
      <c r="AB15" s="305">
        <v>537</v>
      </c>
      <c r="AC15" s="305">
        <v>282</v>
      </c>
      <c r="AD15" s="305">
        <v>9</v>
      </c>
      <c r="AE15" s="306">
        <f t="shared" si="7"/>
        <v>828</v>
      </c>
      <c r="AF15" s="305">
        <v>185</v>
      </c>
      <c r="AG15" s="305">
        <v>358</v>
      </c>
      <c r="AH15" s="305">
        <v>285</v>
      </c>
    </row>
    <row r="16" spans="1:36" x14ac:dyDescent="0.2">
      <c r="A16" s="79">
        <v>8</v>
      </c>
      <c r="B16" s="79" t="s">
        <v>44</v>
      </c>
      <c r="C16" s="307">
        <f t="shared" si="1"/>
        <v>19</v>
      </c>
      <c r="D16" s="137">
        <v>5</v>
      </c>
      <c r="E16" s="137">
        <v>14</v>
      </c>
      <c r="F16" s="137"/>
      <c r="G16" s="307">
        <f t="shared" si="2"/>
        <v>19</v>
      </c>
      <c r="H16" s="137">
        <v>8</v>
      </c>
      <c r="I16" s="137">
        <v>11</v>
      </c>
      <c r="J16" s="137"/>
      <c r="K16" s="308">
        <f t="shared" si="3"/>
        <v>337</v>
      </c>
      <c r="L16" s="309">
        <v>151</v>
      </c>
      <c r="M16" s="309">
        <v>186</v>
      </c>
      <c r="N16" s="309"/>
      <c r="O16" s="310">
        <f t="shared" si="4"/>
        <v>337</v>
      </c>
      <c r="P16" s="309">
        <v>53</v>
      </c>
      <c r="Q16" s="309">
        <v>125</v>
      </c>
      <c r="R16" s="176">
        <v>159</v>
      </c>
      <c r="S16" s="308">
        <f t="shared" si="5"/>
        <v>8434</v>
      </c>
      <c r="T16" s="309">
        <v>4395</v>
      </c>
      <c r="U16" s="309">
        <v>4039</v>
      </c>
      <c r="V16" s="309"/>
      <c r="W16" s="310">
        <f t="shared" si="8"/>
        <v>8434</v>
      </c>
      <c r="X16" s="309">
        <v>1297</v>
      </c>
      <c r="Y16" s="309">
        <v>2882</v>
      </c>
      <c r="Z16" s="309">
        <v>4255</v>
      </c>
      <c r="AA16" s="308">
        <f t="shared" si="6"/>
        <v>522</v>
      </c>
      <c r="AB16" s="309">
        <v>239</v>
      </c>
      <c r="AC16" s="309">
        <v>283</v>
      </c>
      <c r="AD16" s="309"/>
      <c r="AE16" s="310">
        <f t="shared" si="7"/>
        <v>522</v>
      </c>
      <c r="AF16" s="309">
        <v>96</v>
      </c>
      <c r="AG16" s="309">
        <v>264</v>
      </c>
      <c r="AH16" s="309">
        <v>162</v>
      </c>
    </row>
    <row r="17" spans="1:34" x14ac:dyDescent="0.2">
      <c r="A17" s="291">
        <v>9</v>
      </c>
      <c r="B17" s="291" t="s">
        <v>33</v>
      </c>
      <c r="C17" s="303">
        <f t="shared" si="1"/>
        <v>30</v>
      </c>
      <c r="D17" s="136">
        <v>6</v>
      </c>
      <c r="E17" s="136">
        <v>24</v>
      </c>
      <c r="F17" s="136"/>
      <c r="G17" s="303">
        <f t="shared" si="2"/>
        <v>30</v>
      </c>
      <c r="H17" s="136">
        <v>22</v>
      </c>
      <c r="I17" s="136">
        <v>8</v>
      </c>
      <c r="J17" s="136"/>
      <c r="K17" s="304">
        <f t="shared" si="3"/>
        <v>607</v>
      </c>
      <c r="L17" s="305">
        <v>179</v>
      </c>
      <c r="M17" s="305">
        <v>428</v>
      </c>
      <c r="N17" s="305"/>
      <c r="O17" s="306">
        <f t="shared" si="4"/>
        <v>607</v>
      </c>
      <c r="P17" s="305">
        <v>116</v>
      </c>
      <c r="Q17" s="305">
        <v>217</v>
      </c>
      <c r="R17" s="175">
        <v>274</v>
      </c>
      <c r="S17" s="304">
        <f t="shared" si="5"/>
        <v>15165</v>
      </c>
      <c r="T17" s="305">
        <v>5186</v>
      </c>
      <c r="U17" s="305">
        <v>9979</v>
      </c>
      <c r="V17" s="305"/>
      <c r="W17" s="306">
        <f t="shared" si="8"/>
        <v>15165</v>
      </c>
      <c r="X17" s="305">
        <v>2658</v>
      </c>
      <c r="Y17" s="305">
        <v>5170</v>
      </c>
      <c r="Z17" s="305">
        <v>7337</v>
      </c>
      <c r="AA17" s="304">
        <f t="shared" si="6"/>
        <v>916</v>
      </c>
      <c r="AB17" s="305">
        <v>289</v>
      </c>
      <c r="AC17" s="305">
        <v>627</v>
      </c>
      <c r="AD17" s="305"/>
      <c r="AE17" s="306">
        <f t="shared" si="7"/>
        <v>916</v>
      </c>
      <c r="AF17" s="305">
        <v>199</v>
      </c>
      <c r="AG17" s="305">
        <v>443</v>
      </c>
      <c r="AH17" s="305">
        <v>274</v>
      </c>
    </row>
    <row r="18" spans="1:34" x14ac:dyDescent="0.2">
      <c r="A18" s="79">
        <v>10</v>
      </c>
      <c r="B18" s="79" t="s">
        <v>45</v>
      </c>
      <c r="C18" s="307">
        <f t="shared" si="1"/>
        <v>31</v>
      </c>
      <c r="D18" s="137">
        <v>6</v>
      </c>
      <c r="E18" s="137">
        <v>22</v>
      </c>
      <c r="F18" s="137">
        <v>3</v>
      </c>
      <c r="G18" s="307">
        <f t="shared" si="2"/>
        <v>31</v>
      </c>
      <c r="H18" s="137">
        <v>27</v>
      </c>
      <c r="I18" s="137"/>
      <c r="J18" s="137">
        <v>4</v>
      </c>
      <c r="K18" s="308">
        <f t="shared" si="3"/>
        <v>799</v>
      </c>
      <c r="L18" s="309">
        <v>229</v>
      </c>
      <c r="M18" s="309">
        <v>541</v>
      </c>
      <c r="N18" s="309">
        <v>29</v>
      </c>
      <c r="O18" s="310">
        <f t="shared" si="4"/>
        <v>799</v>
      </c>
      <c r="P18" s="309">
        <v>141</v>
      </c>
      <c r="Q18" s="309">
        <v>274</v>
      </c>
      <c r="R18" s="176">
        <v>384</v>
      </c>
      <c r="S18" s="308">
        <f t="shared" si="5"/>
        <v>21566</v>
      </c>
      <c r="T18" s="309">
        <v>7785</v>
      </c>
      <c r="U18" s="309">
        <v>13367</v>
      </c>
      <c r="V18" s="309">
        <v>414</v>
      </c>
      <c r="W18" s="310">
        <f t="shared" si="8"/>
        <v>21566</v>
      </c>
      <c r="X18" s="309">
        <v>3387</v>
      </c>
      <c r="Y18" s="309">
        <v>7279</v>
      </c>
      <c r="Z18" s="309">
        <v>10900</v>
      </c>
      <c r="AA18" s="308">
        <f t="shared" si="6"/>
        <v>1122</v>
      </c>
      <c r="AB18" s="309">
        <v>355</v>
      </c>
      <c r="AC18" s="309">
        <v>731</v>
      </c>
      <c r="AD18" s="309">
        <v>36</v>
      </c>
      <c r="AE18" s="310">
        <f t="shared" si="7"/>
        <v>1122</v>
      </c>
      <c r="AF18" s="309">
        <v>279</v>
      </c>
      <c r="AG18" s="309">
        <v>451</v>
      </c>
      <c r="AH18" s="309">
        <v>392</v>
      </c>
    </row>
    <row r="19" spans="1:34" x14ac:dyDescent="0.2">
      <c r="A19" s="291">
        <v>11</v>
      </c>
      <c r="B19" s="291" t="s">
        <v>34</v>
      </c>
      <c r="C19" s="303">
        <f t="shared" si="1"/>
        <v>22</v>
      </c>
      <c r="D19" s="136">
        <v>6</v>
      </c>
      <c r="E19" s="136">
        <v>16</v>
      </c>
      <c r="F19" s="136"/>
      <c r="G19" s="303">
        <f t="shared" si="2"/>
        <v>22</v>
      </c>
      <c r="H19" s="136">
        <v>13</v>
      </c>
      <c r="I19" s="136">
        <v>9</v>
      </c>
      <c r="J19" s="136"/>
      <c r="K19" s="304">
        <f t="shared" si="3"/>
        <v>476</v>
      </c>
      <c r="L19" s="305">
        <v>211</v>
      </c>
      <c r="M19" s="305">
        <v>265</v>
      </c>
      <c r="N19" s="305"/>
      <c r="O19" s="306">
        <f t="shared" si="4"/>
        <v>476</v>
      </c>
      <c r="P19" s="305">
        <v>80</v>
      </c>
      <c r="Q19" s="305">
        <v>161</v>
      </c>
      <c r="R19" s="175">
        <v>235</v>
      </c>
      <c r="S19" s="304">
        <f t="shared" si="5"/>
        <v>13413</v>
      </c>
      <c r="T19" s="305">
        <v>6716</v>
      </c>
      <c r="U19" s="305">
        <v>6697</v>
      </c>
      <c r="V19" s="305"/>
      <c r="W19" s="306">
        <f t="shared" si="8"/>
        <v>13413</v>
      </c>
      <c r="X19" s="305">
        <v>1916</v>
      </c>
      <c r="Y19" s="305">
        <v>4061</v>
      </c>
      <c r="Z19" s="175">
        <v>7436</v>
      </c>
      <c r="AA19" s="304">
        <f t="shared" si="6"/>
        <v>692</v>
      </c>
      <c r="AB19" s="305">
        <v>313</v>
      </c>
      <c r="AC19" s="305">
        <v>379</v>
      </c>
      <c r="AD19" s="305"/>
      <c r="AE19" s="306">
        <f t="shared" si="7"/>
        <v>692</v>
      </c>
      <c r="AF19" s="305">
        <v>148</v>
      </c>
      <c r="AG19" s="305">
        <v>308</v>
      </c>
      <c r="AH19" s="305">
        <v>236</v>
      </c>
    </row>
    <row r="20" spans="1:34" x14ac:dyDescent="0.2">
      <c r="A20" s="79">
        <v>12</v>
      </c>
      <c r="B20" s="79" t="s">
        <v>32</v>
      </c>
      <c r="C20" s="307">
        <f t="shared" si="1"/>
        <v>16</v>
      </c>
      <c r="D20" s="137">
        <v>4</v>
      </c>
      <c r="E20" s="137">
        <v>12</v>
      </c>
      <c r="F20" s="137"/>
      <c r="G20" s="307">
        <f t="shared" si="2"/>
        <v>16</v>
      </c>
      <c r="H20" s="137">
        <v>11</v>
      </c>
      <c r="I20" s="137">
        <v>5</v>
      </c>
      <c r="J20" s="137"/>
      <c r="K20" s="308">
        <f t="shared" si="3"/>
        <v>424</v>
      </c>
      <c r="L20" s="309">
        <v>159</v>
      </c>
      <c r="M20" s="309">
        <v>265</v>
      </c>
      <c r="N20" s="309"/>
      <c r="O20" s="310">
        <f t="shared" si="4"/>
        <v>424</v>
      </c>
      <c r="P20" s="309">
        <v>69</v>
      </c>
      <c r="Q20" s="309">
        <v>136</v>
      </c>
      <c r="R20" s="176">
        <v>219</v>
      </c>
      <c r="S20" s="308">
        <f t="shared" si="5"/>
        <v>12294</v>
      </c>
      <c r="T20" s="309">
        <v>5195</v>
      </c>
      <c r="U20" s="309">
        <v>7099</v>
      </c>
      <c r="V20" s="309"/>
      <c r="W20" s="310">
        <f t="shared" si="8"/>
        <v>12294</v>
      </c>
      <c r="X20" s="309">
        <v>1915</v>
      </c>
      <c r="Y20" s="309">
        <v>3716</v>
      </c>
      <c r="Z20" s="176">
        <v>6663</v>
      </c>
      <c r="AA20" s="308">
        <f t="shared" si="6"/>
        <v>610</v>
      </c>
      <c r="AB20" s="309">
        <v>237</v>
      </c>
      <c r="AC20" s="309">
        <v>373</v>
      </c>
      <c r="AD20" s="309"/>
      <c r="AE20" s="310">
        <f t="shared" si="7"/>
        <v>610</v>
      </c>
      <c r="AF20" s="309">
        <v>153</v>
      </c>
      <c r="AG20" s="309">
        <v>238</v>
      </c>
      <c r="AH20" s="309">
        <v>219</v>
      </c>
    </row>
    <row r="21" spans="1:34" x14ac:dyDescent="0.2">
      <c r="A21" s="291">
        <v>13</v>
      </c>
      <c r="B21" s="291" t="s">
        <v>30</v>
      </c>
      <c r="C21" s="303">
        <f t="shared" si="1"/>
        <v>34</v>
      </c>
      <c r="D21" s="136">
        <v>7</v>
      </c>
      <c r="E21" s="136">
        <v>27</v>
      </c>
      <c r="F21" s="136"/>
      <c r="G21" s="303">
        <f t="shared" si="2"/>
        <v>34</v>
      </c>
      <c r="H21" s="136">
        <v>33</v>
      </c>
      <c r="I21" s="136"/>
      <c r="J21" s="136">
        <v>1</v>
      </c>
      <c r="K21" s="304">
        <f t="shared" si="3"/>
        <v>760</v>
      </c>
      <c r="L21" s="305">
        <v>170</v>
      </c>
      <c r="M21" s="305">
        <v>590</v>
      </c>
      <c r="N21" s="305"/>
      <c r="O21" s="306">
        <f t="shared" si="4"/>
        <v>760</v>
      </c>
      <c r="P21" s="305">
        <v>146</v>
      </c>
      <c r="Q21" s="305">
        <v>249</v>
      </c>
      <c r="R21" s="175">
        <v>365</v>
      </c>
      <c r="S21" s="304">
        <f t="shared" si="5"/>
        <v>20338</v>
      </c>
      <c r="T21" s="305">
        <v>4701</v>
      </c>
      <c r="U21" s="305">
        <v>15637</v>
      </c>
      <c r="V21" s="305"/>
      <c r="W21" s="306">
        <f t="shared" si="8"/>
        <v>20338</v>
      </c>
      <c r="X21" s="305">
        <v>3206</v>
      </c>
      <c r="Y21" s="305">
        <v>6456</v>
      </c>
      <c r="Z21" s="175">
        <v>10676</v>
      </c>
      <c r="AA21" s="304">
        <f t="shared" si="6"/>
        <v>1074</v>
      </c>
      <c r="AB21" s="305">
        <v>249</v>
      </c>
      <c r="AC21" s="305">
        <v>825</v>
      </c>
      <c r="AD21" s="305"/>
      <c r="AE21" s="306">
        <f t="shared" si="7"/>
        <v>1074</v>
      </c>
      <c r="AF21" s="305">
        <v>284</v>
      </c>
      <c r="AG21" s="305">
        <v>419</v>
      </c>
      <c r="AH21" s="305">
        <v>371</v>
      </c>
    </row>
    <row r="22" spans="1:34" x14ac:dyDescent="0.2">
      <c r="A22" s="79">
        <v>14</v>
      </c>
      <c r="B22" s="79" t="s">
        <v>46</v>
      </c>
      <c r="C22" s="307">
        <f t="shared" si="1"/>
        <v>31</v>
      </c>
      <c r="D22" s="137">
        <v>4</v>
      </c>
      <c r="E22" s="137">
        <v>26</v>
      </c>
      <c r="F22" s="137">
        <v>1</v>
      </c>
      <c r="G22" s="307">
        <f t="shared" si="2"/>
        <v>31</v>
      </c>
      <c r="H22" s="137">
        <v>21</v>
      </c>
      <c r="I22" s="137">
        <v>9</v>
      </c>
      <c r="J22" s="137">
        <v>1</v>
      </c>
      <c r="K22" s="308">
        <f t="shared" si="3"/>
        <v>632</v>
      </c>
      <c r="L22" s="309">
        <v>130</v>
      </c>
      <c r="M22" s="309">
        <v>484</v>
      </c>
      <c r="N22" s="309">
        <v>18</v>
      </c>
      <c r="O22" s="310">
        <f t="shared" si="4"/>
        <v>632</v>
      </c>
      <c r="P22" s="309">
        <v>96</v>
      </c>
      <c r="Q22" s="309">
        <v>211</v>
      </c>
      <c r="R22" s="176">
        <v>325</v>
      </c>
      <c r="S22" s="308">
        <f t="shared" si="5"/>
        <v>16537</v>
      </c>
      <c r="T22" s="309">
        <v>4178</v>
      </c>
      <c r="U22" s="309">
        <v>11807</v>
      </c>
      <c r="V22" s="309">
        <v>552</v>
      </c>
      <c r="W22" s="310">
        <f t="shared" si="8"/>
        <v>16537</v>
      </c>
      <c r="X22" s="309">
        <v>2274</v>
      </c>
      <c r="Y22" s="309">
        <v>5271</v>
      </c>
      <c r="Z22" s="176">
        <v>8992</v>
      </c>
      <c r="AA22" s="308">
        <f t="shared" si="6"/>
        <v>855</v>
      </c>
      <c r="AB22" s="309">
        <v>185</v>
      </c>
      <c r="AC22" s="309">
        <v>646</v>
      </c>
      <c r="AD22" s="309">
        <v>24</v>
      </c>
      <c r="AE22" s="310">
        <f t="shared" si="7"/>
        <v>855</v>
      </c>
      <c r="AF22" s="309">
        <v>178</v>
      </c>
      <c r="AG22" s="309">
        <v>348</v>
      </c>
      <c r="AH22" s="309">
        <v>329</v>
      </c>
    </row>
    <row r="23" spans="1:34" x14ac:dyDescent="0.2">
      <c r="A23" s="291">
        <v>15</v>
      </c>
      <c r="B23" s="291" t="s">
        <v>47</v>
      </c>
      <c r="C23" s="303">
        <f t="shared" si="1"/>
        <v>30</v>
      </c>
      <c r="D23" s="136">
        <v>7</v>
      </c>
      <c r="E23" s="136">
        <v>19</v>
      </c>
      <c r="F23" s="136">
        <v>4</v>
      </c>
      <c r="G23" s="303">
        <f t="shared" si="2"/>
        <v>30</v>
      </c>
      <c r="H23" s="136">
        <v>17</v>
      </c>
      <c r="I23" s="136">
        <v>7</v>
      </c>
      <c r="J23" s="136">
        <v>6</v>
      </c>
      <c r="K23" s="304">
        <f t="shared" si="3"/>
        <v>709</v>
      </c>
      <c r="L23" s="305">
        <v>293</v>
      </c>
      <c r="M23" s="305">
        <v>397</v>
      </c>
      <c r="N23" s="305">
        <v>19</v>
      </c>
      <c r="O23" s="306">
        <f t="shared" si="4"/>
        <v>709</v>
      </c>
      <c r="P23" s="305">
        <v>115</v>
      </c>
      <c r="Q23" s="305">
        <v>232</v>
      </c>
      <c r="R23" s="175">
        <v>362</v>
      </c>
      <c r="S23" s="304">
        <f t="shared" si="5"/>
        <v>17960</v>
      </c>
      <c r="T23" s="305">
        <v>8466</v>
      </c>
      <c r="U23" s="305">
        <v>9314</v>
      </c>
      <c r="V23" s="305">
        <v>180</v>
      </c>
      <c r="W23" s="306">
        <f t="shared" si="8"/>
        <v>17960</v>
      </c>
      <c r="X23" s="305">
        <v>2903</v>
      </c>
      <c r="Y23" s="305">
        <v>5820</v>
      </c>
      <c r="Z23" s="175">
        <v>9237</v>
      </c>
      <c r="AA23" s="304">
        <f t="shared" si="6"/>
        <v>1018</v>
      </c>
      <c r="AB23" s="305">
        <v>431</v>
      </c>
      <c r="AC23" s="305">
        <v>567</v>
      </c>
      <c r="AD23" s="305">
        <v>20</v>
      </c>
      <c r="AE23" s="306">
        <f t="shared" si="7"/>
        <v>1018</v>
      </c>
      <c r="AF23" s="305">
        <v>230</v>
      </c>
      <c r="AG23" s="305">
        <v>428</v>
      </c>
      <c r="AH23" s="305">
        <v>360</v>
      </c>
    </row>
    <row r="24" spans="1:34" x14ac:dyDescent="0.2">
      <c r="A24" s="79">
        <v>16</v>
      </c>
      <c r="B24" s="79" t="s">
        <v>35</v>
      </c>
      <c r="C24" s="307">
        <f t="shared" si="1"/>
        <v>25</v>
      </c>
      <c r="D24" s="137">
        <v>8</v>
      </c>
      <c r="E24" s="137">
        <v>17</v>
      </c>
      <c r="F24" s="137"/>
      <c r="G24" s="307">
        <f t="shared" si="2"/>
        <v>25</v>
      </c>
      <c r="H24" s="137">
        <v>25</v>
      </c>
      <c r="I24" s="137"/>
      <c r="J24" s="137"/>
      <c r="K24" s="308">
        <f t="shared" si="3"/>
        <v>707</v>
      </c>
      <c r="L24" s="309">
        <v>306</v>
      </c>
      <c r="M24" s="309">
        <v>401</v>
      </c>
      <c r="N24" s="309"/>
      <c r="O24" s="310">
        <f t="shared" si="4"/>
        <v>707</v>
      </c>
      <c r="P24" s="309">
        <v>145</v>
      </c>
      <c r="Q24" s="309">
        <v>231</v>
      </c>
      <c r="R24" s="176">
        <v>331</v>
      </c>
      <c r="S24" s="308">
        <f t="shared" si="5"/>
        <v>19401</v>
      </c>
      <c r="T24" s="309">
        <v>9232</v>
      </c>
      <c r="U24" s="309">
        <v>10169</v>
      </c>
      <c r="V24" s="309"/>
      <c r="W24" s="310">
        <f t="shared" si="8"/>
        <v>19401</v>
      </c>
      <c r="X24" s="309">
        <v>3452</v>
      </c>
      <c r="Y24" s="309">
        <v>6050</v>
      </c>
      <c r="Z24" s="176">
        <v>9899</v>
      </c>
      <c r="AA24" s="308">
        <f t="shared" si="6"/>
        <v>1022</v>
      </c>
      <c r="AB24" s="309">
        <v>448</v>
      </c>
      <c r="AC24" s="309">
        <v>574</v>
      </c>
      <c r="AD24" s="309"/>
      <c r="AE24" s="310">
        <f t="shared" si="7"/>
        <v>1022</v>
      </c>
      <c r="AF24" s="309">
        <v>241</v>
      </c>
      <c r="AG24" s="309">
        <v>449</v>
      </c>
      <c r="AH24" s="309">
        <v>332</v>
      </c>
    </row>
    <row r="25" spans="1:34" x14ac:dyDescent="0.2">
      <c r="A25" s="291">
        <v>17</v>
      </c>
      <c r="B25" s="291" t="s">
        <v>31</v>
      </c>
      <c r="C25" s="303">
        <f t="shared" si="1"/>
        <v>36</v>
      </c>
      <c r="D25" s="136">
        <v>10</v>
      </c>
      <c r="E25" s="136">
        <v>23</v>
      </c>
      <c r="F25" s="136">
        <v>3</v>
      </c>
      <c r="G25" s="303">
        <f t="shared" si="2"/>
        <v>36</v>
      </c>
      <c r="H25" s="136">
        <v>32</v>
      </c>
      <c r="I25" s="136"/>
      <c r="J25" s="136">
        <v>4</v>
      </c>
      <c r="K25" s="304">
        <f t="shared" si="3"/>
        <v>1009</v>
      </c>
      <c r="L25" s="305">
        <v>348</v>
      </c>
      <c r="M25" s="305">
        <v>646</v>
      </c>
      <c r="N25" s="305">
        <v>15</v>
      </c>
      <c r="O25" s="306">
        <f t="shared" si="4"/>
        <v>1009</v>
      </c>
      <c r="P25" s="305">
        <v>200</v>
      </c>
      <c r="Q25" s="305">
        <v>336</v>
      </c>
      <c r="R25" s="175">
        <v>473</v>
      </c>
      <c r="S25" s="304">
        <f t="shared" si="5"/>
        <v>27931</v>
      </c>
      <c r="T25" s="305">
        <v>10764</v>
      </c>
      <c r="U25" s="305">
        <v>17008</v>
      </c>
      <c r="V25" s="305">
        <v>159</v>
      </c>
      <c r="W25" s="306">
        <f t="shared" si="8"/>
        <v>27931</v>
      </c>
      <c r="X25" s="305">
        <v>4664</v>
      </c>
      <c r="Y25" s="305">
        <v>8956</v>
      </c>
      <c r="Z25" s="175">
        <v>14311</v>
      </c>
      <c r="AA25" s="304">
        <f t="shared" si="6"/>
        <v>1486</v>
      </c>
      <c r="AB25" s="305">
        <v>540</v>
      </c>
      <c r="AC25" s="305">
        <v>932</v>
      </c>
      <c r="AD25" s="305">
        <v>14</v>
      </c>
      <c r="AE25" s="306">
        <f t="shared" si="7"/>
        <v>1486</v>
      </c>
      <c r="AF25" s="305">
        <v>323</v>
      </c>
      <c r="AG25" s="305">
        <v>687</v>
      </c>
      <c r="AH25" s="305">
        <v>476</v>
      </c>
    </row>
    <row r="26" spans="1:34" x14ac:dyDescent="0.2">
      <c r="A26" s="79">
        <v>18</v>
      </c>
      <c r="B26" s="79" t="s">
        <v>48</v>
      </c>
      <c r="C26" s="307">
        <f t="shared" si="1"/>
        <v>26</v>
      </c>
      <c r="D26" s="137">
        <v>4</v>
      </c>
      <c r="E26" s="137">
        <v>18</v>
      </c>
      <c r="F26" s="137">
        <v>4</v>
      </c>
      <c r="G26" s="307">
        <f t="shared" si="2"/>
        <v>26</v>
      </c>
      <c r="H26" s="137">
        <v>10</v>
      </c>
      <c r="I26" s="137">
        <v>15</v>
      </c>
      <c r="J26" s="137">
        <v>1</v>
      </c>
      <c r="K26" s="308">
        <f t="shared" si="3"/>
        <v>574</v>
      </c>
      <c r="L26" s="309">
        <v>195</v>
      </c>
      <c r="M26" s="309">
        <v>327</v>
      </c>
      <c r="N26" s="309">
        <v>52</v>
      </c>
      <c r="O26" s="310">
        <f t="shared" si="4"/>
        <v>574</v>
      </c>
      <c r="P26" s="309">
        <v>87</v>
      </c>
      <c r="Q26" s="309">
        <v>197</v>
      </c>
      <c r="R26" s="176">
        <v>290</v>
      </c>
      <c r="S26" s="308">
        <f t="shared" si="5"/>
        <v>15194</v>
      </c>
      <c r="T26" s="309">
        <v>6202</v>
      </c>
      <c r="U26" s="309">
        <v>8144</v>
      </c>
      <c r="V26" s="309">
        <v>848</v>
      </c>
      <c r="W26" s="310">
        <f t="shared" si="8"/>
        <v>15194</v>
      </c>
      <c r="X26" s="309">
        <v>2293</v>
      </c>
      <c r="Y26" s="309">
        <v>4968</v>
      </c>
      <c r="Z26" s="176">
        <v>7933</v>
      </c>
      <c r="AA26" s="308">
        <f t="shared" si="6"/>
        <v>758</v>
      </c>
      <c r="AB26" s="309">
        <v>272</v>
      </c>
      <c r="AC26" s="309">
        <v>420</v>
      </c>
      <c r="AD26" s="309">
        <v>66</v>
      </c>
      <c r="AE26" s="310">
        <f t="shared" si="7"/>
        <v>758</v>
      </c>
      <c r="AF26" s="309">
        <v>108</v>
      </c>
      <c r="AG26" s="309">
        <v>361</v>
      </c>
      <c r="AH26" s="309">
        <v>289</v>
      </c>
    </row>
    <row r="27" spans="1:34" x14ac:dyDescent="0.2">
      <c r="A27" s="291">
        <v>19</v>
      </c>
      <c r="B27" s="291" t="s">
        <v>49</v>
      </c>
      <c r="C27" s="303">
        <f t="shared" si="1"/>
        <v>26</v>
      </c>
      <c r="D27" s="136">
        <v>21</v>
      </c>
      <c r="E27" s="136">
        <v>4</v>
      </c>
      <c r="F27" s="136">
        <v>1</v>
      </c>
      <c r="G27" s="303">
        <f t="shared" si="2"/>
        <v>26</v>
      </c>
      <c r="H27" s="136">
        <v>26</v>
      </c>
      <c r="I27" s="136"/>
      <c r="J27" s="136"/>
      <c r="K27" s="304">
        <f t="shared" si="3"/>
        <v>732</v>
      </c>
      <c r="L27" s="305">
        <v>627</v>
      </c>
      <c r="M27" s="305">
        <v>92</v>
      </c>
      <c r="N27" s="305">
        <v>13</v>
      </c>
      <c r="O27" s="306">
        <f t="shared" si="4"/>
        <v>732</v>
      </c>
      <c r="P27" s="305">
        <v>137</v>
      </c>
      <c r="Q27" s="305">
        <v>246</v>
      </c>
      <c r="R27" s="175">
        <v>349</v>
      </c>
      <c r="S27" s="304">
        <f t="shared" si="5"/>
        <v>21732</v>
      </c>
      <c r="T27" s="305">
        <v>19051</v>
      </c>
      <c r="U27" s="305">
        <v>2407</v>
      </c>
      <c r="V27" s="305">
        <v>274</v>
      </c>
      <c r="W27" s="306">
        <f t="shared" si="8"/>
        <v>21732</v>
      </c>
      <c r="X27" s="305">
        <v>3417</v>
      </c>
      <c r="Y27" s="305">
        <v>7054</v>
      </c>
      <c r="Z27" s="175">
        <v>11261</v>
      </c>
      <c r="AA27" s="304">
        <f t="shared" si="6"/>
        <v>1090</v>
      </c>
      <c r="AB27" s="305">
        <v>939</v>
      </c>
      <c r="AC27" s="305">
        <v>133</v>
      </c>
      <c r="AD27" s="305">
        <v>18</v>
      </c>
      <c r="AE27" s="306">
        <f t="shared" si="7"/>
        <v>1090</v>
      </c>
      <c r="AF27" s="305">
        <v>308</v>
      </c>
      <c r="AG27" s="305">
        <v>440</v>
      </c>
      <c r="AH27" s="305">
        <v>342</v>
      </c>
    </row>
    <row r="28" spans="1:34" x14ac:dyDescent="0.2">
      <c r="A28" s="79">
        <v>20</v>
      </c>
      <c r="B28" s="79" t="s">
        <v>36</v>
      </c>
      <c r="C28" s="307">
        <f t="shared" si="1"/>
        <v>254</v>
      </c>
      <c r="D28" s="137">
        <v>254</v>
      </c>
      <c r="E28" s="137"/>
      <c r="F28" s="137"/>
      <c r="G28" s="307">
        <f t="shared" si="2"/>
        <v>254</v>
      </c>
      <c r="H28" s="137">
        <v>223</v>
      </c>
      <c r="I28" s="137">
        <v>4</v>
      </c>
      <c r="J28" s="137">
        <v>27</v>
      </c>
      <c r="K28" s="308">
        <f t="shared" si="3"/>
        <v>8866</v>
      </c>
      <c r="L28" s="309">
        <v>8866</v>
      </c>
      <c r="M28" s="309"/>
      <c r="N28" s="309"/>
      <c r="O28" s="310">
        <f t="shared" si="4"/>
        <v>8866</v>
      </c>
      <c r="P28" s="309">
        <v>1504</v>
      </c>
      <c r="Q28" s="309">
        <v>2842</v>
      </c>
      <c r="R28" s="176">
        <v>4520</v>
      </c>
      <c r="S28" s="308">
        <f>T28+U28+V28</f>
        <v>291516</v>
      </c>
      <c r="T28" s="309">
        <v>291516</v>
      </c>
      <c r="U28" s="309"/>
      <c r="V28" s="309"/>
      <c r="W28" s="310">
        <f t="shared" si="8"/>
        <v>291516</v>
      </c>
      <c r="X28" s="309">
        <v>41023</v>
      </c>
      <c r="Y28" s="309">
        <v>88209</v>
      </c>
      <c r="Z28" s="176">
        <v>162284</v>
      </c>
      <c r="AA28" s="308">
        <f t="shared" si="6"/>
        <v>13180</v>
      </c>
      <c r="AB28" s="309">
        <v>13180</v>
      </c>
      <c r="AC28" s="309"/>
      <c r="AD28" s="309"/>
      <c r="AE28" s="310">
        <f t="shared" si="7"/>
        <v>13180</v>
      </c>
      <c r="AF28" s="309">
        <v>2835</v>
      </c>
      <c r="AG28" s="309">
        <v>5651</v>
      </c>
      <c r="AH28" s="309">
        <v>4694</v>
      </c>
    </row>
    <row r="29" spans="1:34" x14ac:dyDescent="0.2">
      <c r="A29" s="291">
        <v>21</v>
      </c>
      <c r="B29" s="291" t="s">
        <v>29</v>
      </c>
      <c r="C29" s="303">
        <f t="shared" si="1"/>
        <v>24</v>
      </c>
      <c r="D29" s="136">
        <v>23</v>
      </c>
      <c r="E29" s="136">
        <v>1</v>
      </c>
      <c r="F29" s="136"/>
      <c r="G29" s="303">
        <f t="shared" si="2"/>
        <v>24</v>
      </c>
      <c r="H29" s="136">
        <v>24</v>
      </c>
      <c r="I29" s="136"/>
      <c r="J29" s="136"/>
      <c r="K29" s="304">
        <f t="shared" si="3"/>
        <v>712</v>
      </c>
      <c r="L29" s="305">
        <v>693</v>
      </c>
      <c r="M29" s="305">
        <v>19</v>
      </c>
      <c r="N29" s="305"/>
      <c r="O29" s="306">
        <f t="shared" si="4"/>
        <v>712</v>
      </c>
      <c r="P29" s="305">
        <v>134</v>
      </c>
      <c r="Q29" s="305">
        <v>248</v>
      </c>
      <c r="R29" s="175">
        <v>330</v>
      </c>
      <c r="S29" s="304">
        <f t="shared" si="5"/>
        <v>21461</v>
      </c>
      <c r="T29" s="305">
        <v>20937</v>
      </c>
      <c r="U29" s="305">
        <v>524</v>
      </c>
      <c r="V29" s="305"/>
      <c r="W29" s="306">
        <f t="shared" si="8"/>
        <v>21461</v>
      </c>
      <c r="X29" s="305">
        <v>3427</v>
      </c>
      <c r="Y29" s="305">
        <v>6818</v>
      </c>
      <c r="Z29" s="175">
        <v>11216</v>
      </c>
      <c r="AA29" s="304">
        <f t="shared" si="6"/>
        <v>1108</v>
      </c>
      <c r="AB29" s="305">
        <v>1077</v>
      </c>
      <c r="AC29" s="305">
        <v>31</v>
      </c>
      <c r="AD29" s="305"/>
      <c r="AE29" s="306">
        <f t="shared" si="7"/>
        <v>1108</v>
      </c>
      <c r="AF29" s="305">
        <v>328</v>
      </c>
      <c r="AG29" s="305">
        <v>467</v>
      </c>
      <c r="AH29" s="305">
        <v>313</v>
      </c>
    </row>
    <row r="30" spans="1:34" x14ac:dyDescent="0.2">
      <c r="A30" s="79">
        <v>22</v>
      </c>
      <c r="B30" s="79" t="s">
        <v>50</v>
      </c>
      <c r="C30" s="307">
        <f>D30+E30+F30</f>
        <v>5</v>
      </c>
      <c r="D30" s="137">
        <v>3</v>
      </c>
      <c r="E30" s="137">
        <v>2</v>
      </c>
      <c r="F30" s="137"/>
      <c r="G30" s="307">
        <f>H30+I30+J30</f>
        <v>5</v>
      </c>
      <c r="H30" s="137">
        <v>4</v>
      </c>
      <c r="I30" s="137">
        <v>1</v>
      </c>
      <c r="J30" s="137"/>
      <c r="K30" s="308">
        <f>L30+M30+N30</f>
        <v>136</v>
      </c>
      <c r="L30" s="309">
        <v>100</v>
      </c>
      <c r="M30" s="309">
        <v>36</v>
      </c>
      <c r="N30" s="309"/>
      <c r="O30" s="310">
        <f>P30+Q30+R30</f>
        <v>136</v>
      </c>
      <c r="P30" s="309">
        <v>25</v>
      </c>
      <c r="Q30" s="309">
        <v>46</v>
      </c>
      <c r="R30" s="176">
        <v>65</v>
      </c>
      <c r="S30" s="308">
        <f>T30+U30+V30</f>
        <v>3797</v>
      </c>
      <c r="T30" s="309">
        <v>2914</v>
      </c>
      <c r="U30" s="309">
        <v>883</v>
      </c>
      <c r="V30" s="309"/>
      <c r="W30" s="310">
        <f>X30+Y30+Z30</f>
        <v>3797</v>
      </c>
      <c r="X30" s="309">
        <v>563</v>
      </c>
      <c r="Y30" s="309">
        <v>1213</v>
      </c>
      <c r="Z30" s="176">
        <v>2021</v>
      </c>
      <c r="AA30" s="308">
        <f>AB30+AC30+AD30</f>
        <v>185</v>
      </c>
      <c r="AB30" s="309">
        <v>136</v>
      </c>
      <c r="AC30" s="309">
        <v>49</v>
      </c>
      <c r="AD30" s="309"/>
      <c r="AE30" s="310">
        <f>AF30+AG30+AH30</f>
        <v>185</v>
      </c>
      <c r="AF30" s="309">
        <v>36</v>
      </c>
      <c r="AG30" s="309">
        <v>84</v>
      </c>
      <c r="AH30" s="309">
        <v>65</v>
      </c>
    </row>
    <row r="31" spans="1:34" x14ac:dyDescent="0.2">
      <c r="A31" s="291">
        <v>23</v>
      </c>
      <c r="B31" s="291" t="s">
        <v>144</v>
      </c>
      <c r="C31" s="303">
        <f t="shared" si="1"/>
        <v>4</v>
      </c>
      <c r="D31" s="136">
        <v>4</v>
      </c>
      <c r="E31" s="136"/>
      <c r="F31" s="136"/>
      <c r="G31" s="303">
        <f t="shared" si="2"/>
        <v>4</v>
      </c>
      <c r="H31" s="136">
        <v>4</v>
      </c>
      <c r="I31" s="136"/>
      <c r="J31" s="136"/>
      <c r="K31" s="304">
        <f t="shared" si="3"/>
        <v>52</v>
      </c>
      <c r="L31" s="305">
        <v>52</v>
      </c>
      <c r="M31" s="305"/>
      <c r="N31" s="305"/>
      <c r="O31" s="306">
        <f t="shared" si="4"/>
        <v>52</v>
      </c>
      <c r="P31" s="305">
        <v>22</v>
      </c>
      <c r="Q31" s="305">
        <v>25</v>
      </c>
      <c r="R31" s="175">
        <v>5</v>
      </c>
      <c r="S31" s="304">
        <f t="shared" si="5"/>
        <v>1223</v>
      </c>
      <c r="T31" s="305">
        <v>1223</v>
      </c>
      <c r="U31" s="305"/>
      <c r="V31" s="305"/>
      <c r="W31" s="306">
        <f>SUM(X31:Z31)</f>
        <v>1223</v>
      </c>
      <c r="X31" s="305">
        <v>492</v>
      </c>
      <c r="Y31" s="305">
        <v>603</v>
      </c>
      <c r="Z31" s="175">
        <v>128</v>
      </c>
      <c r="AA31" s="304">
        <f t="shared" si="6"/>
        <v>87</v>
      </c>
      <c r="AB31" s="305">
        <v>87</v>
      </c>
      <c r="AC31" s="305"/>
      <c r="AD31" s="305"/>
      <c r="AE31" s="306">
        <f t="shared" si="7"/>
        <v>87</v>
      </c>
      <c r="AF31" s="305">
        <v>49</v>
      </c>
      <c r="AG31" s="305">
        <v>33</v>
      </c>
      <c r="AH31" s="305">
        <v>5</v>
      </c>
    </row>
    <row r="32" spans="1:34" x14ac:dyDescent="0.2">
      <c r="A32" s="461" t="s">
        <v>69</v>
      </c>
      <c r="B32" s="461"/>
      <c r="C32" s="315">
        <f>C9+C10+C11+C12+C13+C14+C15+C16+C17+C18+C19+C20+C21+C22+C23+C24+C25+C26+C27+C29+C30</f>
        <v>562</v>
      </c>
      <c r="D32" s="315">
        <f t="shared" ref="D32:AH32" si="9">D9+D10+D11+D12+D13+D14+D15+D16+D17+D18+D19+D20+D21+D22+D23+D24+D25+D26+D27+D29+D30</f>
        <v>173</v>
      </c>
      <c r="E32" s="315">
        <f t="shared" si="9"/>
        <v>343</v>
      </c>
      <c r="F32" s="315">
        <f t="shared" si="9"/>
        <v>46</v>
      </c>
      <c r="G32" s="315">
        <f t="shared" si="9"/>
        <v>562</v>
      </c>
      <c r="H32" s="315">
        <f t="shared" si="9"/>
        <v>402</v>
      </c>
      <c r="I32" s="315">
        <f t="shared" si="9"/>
        <v>109</v>
      </c>
      <c r="J32" s="315">
        <f t="shared" si="9"/>
        <v>51</v>
      </c>
      <c r="K32" s="315">
        <f t="shared" si="9"/>
        <v>12876</v>
      </c>
      <c r="L32" s="315">
        <f t="shared" si="9"/>
        <v>5550</v>
      </c>
      <c r="M32" s="315">
        <f t="shared" si="9"/>
        <v>6934</v>
      </c>
      <c r="N32" s="315">
        <f t="shared" si="9"/>
        <v>392</v>
      </c>
      <c r="O32" s="315">
        <f t="shared" si="9"/>
        <v>12876</v>
      </c>
      <c r="P32" s="315">
        <f t="shared" si="9"/>
        <v>2273</v>
      </c>
      <c r="Q32" s="315">
        <f t="shared" si="9"/>
        <v>4317</v>
      </c>
      <c r="R32" s="315">
        <f t="shared" si="9"/>
        <v>6286</v>
      </c>
      <c r="S32" s="315">
        <f t="shared" si="9"/>
        <v>347710</v>
      </c>
      <c r="T32" s="315">
        <f t="shared" si="9"/>
        <v>169133</v>
      </c>
      <c r="U32" s="315">
        <f t="shared" si="9"/>
        <v>172300</v>
      </c>
      <c r="V32" s="315">
        <f t="shared" si="9"/>
        <v>6277</v>
      </c>
      <c r="W32" s="315">
        <f t="shared" si="9"/>
        <v>347710</v>
      </c>
      <c r="X32" s="315">
        <f t="shared" si="9"/>
        <v>55494</v>
      </c>
      <c r="Y32" s="315">
        <f t="shared" si="9"/>
        <v>111994</v>
      </c>
      <c r="Z32" s="315">
        <f t="shared" si="9"/>
        <v>180222</v>
      </c>
      <c r="AA32" s="315">
        <f t="shared" si="9"/>
        <v>18818</v>
      </c>
      <c r="AB32" s="315">
        <f t="shared" si="9"/>
        <v>8431</v>
      </c>
      <c r="AC32" s="315">
        <f t="shared" si="9"/>
        <v>9894</v>
      </c>
      <c r="AD32" s="315">
        <f t="shared" si="9"/>
        <v>493</v>
      </c>
      <c r="AE32" s="315">
        <f t="shared" si="9"/>
        <v>18818</v>
      </c>
      <c r="AF32" s="315">
        <f t="shared" si="9"/>
        <v>4468</v>
      </c>
      <c r="AG32" s="315">
        <f t="shared" si="9"/>
        <v>8019</v>
      </c>
      <c r="AH32" s="315">
        <f t="shared" si="9"/>
        <v>6331</v>
      </c>
    </row>
    <row r="33" spans="1:34" x14ac:dyDescent="0.2">
      <c r="A33" s="462" t="s">
        <v>68</v>
      </c>
      <c r="B33" s="462"/>
      <c r="C33" s="316">
        <f>C28+C31</f>
        <v>258</v>
      </c>
      <c r="D33" s="316">
        <f t="shared" ref="D33:AH33" si="10">D28+D31</f>
        <v>258</v>
      </c>
      <c r="E33" s="316">
        <f t="shared" si="10"/>
        <v>0</v>
      </c>
      <c r="F33" s="316">
        <f t="shared" si="10"/>
        <v>0</v>
      </c>
      <c r="G33" s="316">
        <f t="shared" si="10"/>
        <v>258</v>
      </c>
      <c r="H33" s="316">
        <f t="shared" si="10"/>
        <v>227</v>
      </c>
      <c r="I33" s="316">
        <f t="shared" si="10"/>
        <v>4</v>
      </c>
      <c r="J33" s="316">
        <f t="shared" si="10"/>
        <v>27</v>
      </c>
      <c r="K33" s="316">
        <f t="shared" si="10"/>
        <v>8918</v>
      </c>
      <c r="L33" s="316">
        <f t="shared" si="10"/>
        <v>8918</v>
      </c>
      <c r="M33" s="316">
        <f t="shared" si="10"/>
        <v>0</v>
      </c>
      <c r="N33" s="316">
        <f t="shared" si="10"/>
        <v>0</v>
      </c>
      <c r="O33" s="316">
        <f t="shared" si="10"/>
        <v>8918</v>
      </c>
      <c r="P33" s="316">
        <f t="shared" si="10"/>
        <v>1526</v>
      </c>
      <c r="Q33" s="316">
        <f t="shared" si="10"/>
        <v>2867</v>
      </c>
      <c r="R33" s="316">
        <f t="shared" si="10"/>
        <v>4525</v>
      </c>
      <c r="S33" s="316">
        <f t="shared" si="10"/>
        <v>292739</v>
      </c>
      <c r="T33" s="316">
        <f t="shared" si="10"/>
        <v>292739</v>
      </c>
      <c r="U33" s="316">
        <f t="shared" si="10"/>
        <v>0</v>
      </c>
      <c r="V33" s="316">
        <f t="shared" si="10"/>
        <v>0</v>
      </c>
      <c r="W33" s="316">
        <f t="shared" si="10"/>
        <v>292739</v>
      </c>
      <c r="X33" s="316">
        <f t="shared" si="10"/>
        <v>41515</v>
      </c>
      <c r="Y33" s="316">
        <f t="shared" si="10"/>
        <v>88812</v>
      </c>
      <c r="Z33" s="316">
        <f t="shared" si="10"/>
        <v>162412</v>
      </c>
      <c r="AA33" s="316">
        <f t="shared" si="10"/>
        <v>13267</v>
      </c>
      <c r="AB33" s="316">
        <f t="shared" si="10"/>
        <v>13267</v>
      </c>
      <c r="AC33" s="316">
        <f t="shared" si="10"/>
        <v>0</v>
      </c>
      <c r="AD33" s="316">
        <f t="shared" si="10"/>
        <v>0</v>
      </c>
      <c r="AE33" s="316">
        <f t="shared" si="10"/>
        <v>13267</v>
      </c>
      <c r="AF33" s="316">
        <f t="shared" si="10"/>
        <v>2884</v>
      </c>
      <c r="AG33" s="316">
        <f t="shared" si="10"/>
        <v>5684</v>
      </c>
      <c r="AH33" s="316">
        <f t="shared" si="10"/>
        <v>4699</v>
      </c>
    </row>
    <row r="34" spans="1:34" ht="21" customHeight="1" x14ac:dyDescent="0.2">
      <c r="A34" s="139" t="s">
        <v>374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58"/>
      <c r="M34" s="158"/>
      <c r="N34" s="158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</row>
    <row r="35" spans="1:34" x14ac:dyDescent="0.2">
      <c r="A35" s="457"/>
      <c r="B35" s="457"/>
      <c r="C35" s="457"/>
      <c r="D35" s="457"/>
      <c r="E35" s="457"/>
      <c r="F35" s="457"/>
      <c r="G35" s="457"/>
      <c r="H35" s="457"/>
      <c r="I35" s="457"/>
      <c r="J35" s="457"/>
      <c r="S35" s="457"/>
      <c r="T35" s="457"/>
      <c r="U35" s="457"/>
      <c r="V35" s="457"/>
      <c r="W35" s="457"/>
      <c r="X35" s="457"/>
      <c r="Y35" s="457"/>
      <c r="Z35" s="457"/>
      <c r="AA35" s="457"/>
      <c r="AB35" s="457"/>
      <c r="AC35" s="457"/>
      <c r="AD35" s="457"/>
      <c r="AE35" s="457"/>
      <c r="AF35" s="457"/>
      <c r="AG35" s="457"/>
    </row>
    <row r="36" spans="1:34" x14ac:dyDescent="0.2">
      <c r="D36" s="187"/>
      <c r="E36" s="187"/>
      <c r="F36" s="187"/>
      <c r="P36" s="159"/>
      <c r="T36" s="82"/>
      <c r="U36" s="82"/>
      <c r="V36" s="82"/>
      <c r="X36" s="82"/>
      <c r="Y36" s="82"/>
      <c r="Z36" s="82"/>
    </row>
  </sheetData>
  <mergeCells count="27">
    <mergeCell ref="AA5:AH5"/>
    <mergeCell ref="C6:C7"/>
    <mergeCell ref="H6:J6"/>
    <mergeCell ref="K6:K7"/>
    <mergeCell ref="L6:N6"/>
    <mergeCell ref="O6:O7"/>
    <mergeCell ref="A5:A7"/>
    <mergeCell ref="B5:B7"/>
    <mergeCell ref="C5:J5"/>
    <mergeCell ref="K5:R5"/>
    <mergeCell ref="S5:Z5"/>
    <mergeCell ref="A35:J35"/>
    <mergeCell ref="S35:AG35"/>
    <mergeCell ref="AB6:AD6"/>
    <mergeCell ref="AE6:AE7"/>
    <mergeCell ref="AF6:AH6"/>
    <mergeCell ref="A8:B8"/>
    <mergeCell ref="A32:B32"/>
    <mergeCell ref="A33:B33"/>
    <mergeCell ref="P6:R6"/>
    <mergeCell ref="S6:S7"/>
    <mergeCell ref="T6:V6"/>
    <mergeCell ref="W6:W7"/>
    <mergeCell ref="X6:Z6"/>
    <mergeCell ref="AA6:AA7"/>
    <mergeCell ref="D6:F6"/>
    <mergeCell ref="G6:G7"/>
  </mergeCells>
  <printOptions horizontalCentered="1" verticalCentered="1"/>
  <pageMargins left="0" right="0" top="1" bottom="0" header="0.3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C44"/>
  <sheetViews>
    <sheetView zoomScaleNormal="100" workbookViewId="0">
      <pane xSplit="2" ySplit="10" topLeftCell="C26" activePane="bottomRight" state="frozen"/>
      <selection pane="topRight" activeCell="C1" sqref="C1"/>
      <selection pane="bottomLeft" activeCell="A11" sqref="A11"/>
      <selection pane="bottomRight" activeCell="AD9" sqref="AD9:AF12"/>
    </sheetView>
  </sheetViews>
  <sheetFormatPr defaultRowHeight="15" x14ac:dyDescent="0.25"/>
  <cols>
    <col min="1" max="1" width="4.375" style="1" customWidth="1" collapsed="1"/>
    <col min="2" max="2" width="12.25" style="1" customWidth="1" collapsed="1"/>
    <col min="3" max="3" width="4.75" style="1" customWidth="1" collapsed="1"/>
    <col min="4" max="4" width="4.375" style="1" customWidth="1" collapsed="1"/>
    <col min="5" max="5" width="4.5" style="1" customWidth="1" collapsed="1"/>
    <col min="6" max="6" width="5" style="1" customWidth="1" collapsed="1"/>
    <col min="7" max="7" width="4.625" style="1" customWidth="1" collapsed="1"/>
    <col min="8" max="8" width="4.5" style="1" customWidth="1" collapsed="1"/>
    <col min="9" max="10" width="4.625" style="1" customWidth="1" collapsed="1"/>
    <col min="11" max="11" width="7.875" style="1" customWidth="1" collapsed="1"/>
    <col min="12" max="12" width="7.75" style="1" customWidth="1" collapsed="1"/>
    <col min="13" max="13" width="6.75" style="1" customWidth="1" collapsed="1"/>
    <col min="14" max="14" width="6.875" style="1" customWidth="1" collapsed="1"/>
    <col min="15" max="15" width="7.75" style="1" customWidth="1" collapsed="1"/>
    <col min="16" max="16" width="7.5" style="1" customWidth="1" collapsed="1"/>
    <col min="17" max="17" width="7.75" style="1" customWidth="1" collapsed="1"/>
    <col min="18" max="18" width="7.875" style="1" customWidth="1" collapsed="1"/>
    <col min="19" max="19" width="6.5" style="1" customWidth="1" collapsed="1"/>
    <col min="20" max="20" width="6.75" style="42" customWidth="1" collapsed="1"/>
    <col min="21" max="21" width="5.75" style="1" customWidth="1" collapsed="1"/>
    <col min="22" max="22" width="6.5" style="1" customWidth="1" collapsed="1"/>
    <col min="23" max="23" width="6.5" style="42" customWidth="1" collapsed="1"/>
    <col min="24" max="24" width="6" style="1" customWidth="1" collapsed="1"/>
    <col min="25" max="25" width="5.125" style="1" customWidth="1" collapsed="1"/>
    <col min="26" max="26" width="4.625" style="1" customWidth="1" collapsed="1"/>
    <col min="27" max="27" width="4.375" style="1" customWidth="1" collapsed="1"/>
    <col min="28" max="28" width="4.25" style="1" customWidth="1" collapsed="1"/>
    <col min="29" max="29" width="6.625" style="1" customWidth="1" collapsed="1"/>
    <col min="30" max="16384" width="9" style="1" collapsed="1"/>
  </cols>
  <sheetData>
    <row r="1" spans="1:29" ht="14.25" x14ac:dyDescent="0.2">
      <c r="A1" s="469">
        <f>+'2.2'!A1:R1</f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</row>
    <row r="2" spans="1:29" x14ac:dyDescent="0.25">
      <c r="A2" s="470" t="s">
        <v>278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</row>
    <row r="3" spans="1:29" ht="14.25" x14ac:dyDescent="0.2">
      <c r="T3" s="1"/>
      <c r="W3" s="1"/>
    </row>
    <row r="4" spans="1:29" ht="14.25" customHeight="1" x14ac:dyDescent="0.2">
      <c r="A4" s="458" t="s">
        <v>37</v>
      </c>
      <c r="B4" s="458" t="s">
        <v>9</v>
      </c>
      <c r="C4" s="458" t="s">
        <v>217</v>
      </c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W4" s="458"/>
      <c r="X4" s="458"/>
      <c r="Y4" s="458"/>
      <c r="Z4" s="459" t="s">
        <v>120</v>
      </c>
      <c r="AA4" s="458" t="s">
        <v>21</v>
      </c>
      <c r="AB4" s="458"/>
      <c r="AC4" s="459" t="s">
        <v>232</v>
      </c>
    </row>
    <row r="5" spans="1:29" ht="25.5" customHeight="1" x14ac:dyDescent="0.2">
      <c r="A5" s="458"/>
      <c r="B5" s="458"/>
      <c r="C5" s="458" t="s">
        <v>71</v>
      </c>
      <c r="D5" s="458"/>
      <c r="E5" s="458"/>
      <c r="F5" s="458" t="s">
        <v>229</v>
      </c>
      <c r="G5" s="458"/>
      <c r="H5" s="458"/>
      <c r="I5" s="458"/>
      <c r="J5" s="458"/>
      <c r="K5" s="458" t="s">
        <v>84</v>
      </c>
      <c r="L5" s="458"/>
      <c r="M5" s="458"/>
      <c r="N5" s="458"/>
      <c r="O5" s="458"/>
      <c r="P5" s="458"/>
      <c r="Q5" s="458"/>
      <c r="R5" s="458"/>
      <c r="S5" s="458"/>
      <c r="T5" s="473" t="s">
        <v>246</v>
      </c>
      <c r="U5" s="458" t="s">
        <v>17</v>
      </c>
      <c r="V5" s="458"/>
      <c r="W5" s="458" t="s">
        <v>218</v>
      </c>
      <c r="X5" s="458"/>
      <c r="Y5" s="458"/>
      <c r="Z5" s="459"/>
      <c r="AA5" s="458"/>
      <c r="AB5" s="458"/>
      <c r="AC5" s="459"/>
    </row>
    <row r="6" spans="1:29" ht="9" customHeight="1" x14ac:dyDescent="0.2">
      <c r="A6" s="458"/>
      <c r="B6" s="458"/>
      <c r="C6" s="458"/>
      <c r="D6" s="458"/>
      <c r="E6" s="458"/>
      <c r="F6" s="459" t="s">
        <v>22</v>
      </c>
      <c r="G6" s="468" t="s">
        <v>221</v>
      </c>
      <c r="H6" s="468" t="s">
        <v>222</v>
      </c>
      <c r="I6" s="468" t="s">
        <v>223</v>
      </c>
      <c r="J6" s="468" t="s">
        <v>219</v>
      </c>
      <c r="K6" s="458"/>
      <c r="L6" s="458"/>
      <c r="M6" s="458"/>
      <c r="N6" s="458"/>
      <c r="O6" s="458"/>
      <c r="P6" s="458"/>
      <c r="Q6" s="458"/>
      <c r="R6" s="458"/>
      <c r="S6" s="458"/>
      <c r="T6" s="473"/>
      <c r="U6" s="458"/>
      <c r="V6" s="458"/>
      <c r="W6" s="458"/>
      <c r="X6" s="458"/>
      <c r="Y6" s="458"/>
      <c r="Z6" s="459"/>
      <c r="AA6" s="458"/>
      <c r="AB6" s="458"/>
      <c r="AC6" s="459"/>
    </row>
    <row r="7" spans="1:29" ht="14.25" customHeight="1" x14ac:dyDescent="0.2">
      <c r="A7" s="458"/>
      <c r="B7" s="458"/>
      <c r="C7" s="458"/>
      <c r="D7" s="458"/>
      <c r="E7" s="458"/>
      <c r="F7" s="459"/>
      <c r="G7" s="468"/>
      <c r="H7" s="468"/>
      <c r="I7" s="468"/>
      <c r="J7" s="468"/>
      <c r="K7" s="458" t="s">
        <v>228</v>
      </c>
      <c r="L7" s="458"/>
      <c r="M7" s="458" t="s">
        <v>230</v>
      </c>
      <c r="N7" s="458"/>
      <c r="O7" s="458" t="s">
        <v>199</v>
      </c>
      <c r="P7" s="458"/>
      <c r="Q7" s="458" t="s">
        <v>17</v>
      </c>
      <c r="R7" s="458"/>
      <c r="S7" s="458"/>
      <c r="T7" s="473"/>
      <c r="U7" s="458"/>
      <c r="V7" s="458"/>
      <c r="W7" s="458"/>
      <c r="X7" s="458"/>
      <c r="Y7" s="458"/>
      <c r="Z7" s="459"/>
      <c r="AA7" s="458"/>
      <c r="AB7" s="458"/>
      <c r="AC7" s="459"/>
    </row>
    <row r="8" spans="1:29" ht="14.25" customHeight="1" x14ac:dyDescent="0.2">
      <c r="A8" s="458"/>
      <c r="B8" s="458"/>
      <c r="C8" s="458" t="s">
        <v>22</v>
      </c>
      <c r="D8" s="458" t="s">
        <v>10</v>
      </c>
      <c r="E8" s="458"/>
      <c r="F8" s="459"/>
      <c r="G8" s="468"/>
      <c r="H8" s="468"/>
      <c r="I8" s="468"/>
      <c r="J8" s="468"/>
      <c r="K8" s="458"/>
      <c r="L8" s="458"/>
      <c r="M8" s="458"/>
      <c r="N8" s="458"/>
      <c r="O8" s="458"/>
      <c r="P8" s="458"/>
      <c r="Q8" s="458" t="s">
        <v>57</v>
      </c>
      <c r="R8" s="458" t="s">
        <v>58</v>
      </c>
      <c r="S8" s="458" t="s">
        <v>59</v>
      </c>
      <c r="T8" s="473"/>
      <c r="U8" s="458" t="s">
        <v>18</v>
      </c>
      <c r="V8" s="458" t="s">
        <v>19</v>
      </c>
      <c r="W8" s="467" t="s">
        <v>22</v>
      </c>
      <c r="X8" s="458" t="s">
        <v>18</v>
      </c>
      <c r="Y8" s="458" t="s">
        <v>19</v>
      </c>
      <c r="Z8" s="459"/>
      <c r="AA8" s="458"/>
      <c r="AB8" s="458"/>
      <c r="AC8" s="459"/>
    </row>
    <row r="9" spans="1:29" ht="59.25" customHeight="1" x14ac:dyDescent="0.2">
      <c r="A9" s="458"/>
      <c r="B9" s="458"/>
      <c r="C9" s="458"/>
      <c r="D9" s="289" t="s">
        <v>220</v>
      </c>
      <c r="E9" s="289" t="s">
        <v>231</v>
      </c>
      <c r="F9" s="459"/>
      <c r="G9" s="468"/>
      <c r="H9" s="468"/>
      <c r="I9" s="468"/>
      <c r="J9" s="468"/>
      <c r="K9" s="288" t="s">
        <v>22</v>
      </c>
      <c r="L9" s="288" t="s">
        <v>119</v>
      </c>
      <c r="M9" s="288" t="s">
        <v>22</v>
      </c>
      <c r="N9" s="288" t="s">
        <v>119</v>
      </c>
      <c r="O9" s="288" t="s">
        <v>22</v>
      </c>
      <c r="P9" s="288" t="s">
        <v>119</v>
      </c>
      <c r="Q9" s="458"/>
      <c r="R9" s="458"/>
      <c r="S9" s="458"/>
      <c r="T9" s="473"/>
      <c r="U9" s="458"/>
      <c r="V9" s="458"/>
      <c r="W9" s="467"/>
      <c r="X9" s="458"/>
      <c r="Y9" s="458"/>
      <c r="Z9" s="459"/>
      <c r="AA9" s="289" t="s">
        <v>202</v>
      </c>
      <c r="AB9" s="289" t="s">
        <v>197</v>
      </c>
      <c r="AC9" s="459"/>
    </row>
    <row r="10" spans="1:29" ht="15" customHeight="1" thickBot="1" x14ac:dyDescent="0.25">
      <c r="A10" s="471" t="s">
        <v>16</v>
      </c>
      <c r="B10" s="472"/>
      <c r="C10" s="160">
        <f>SUM(C11:C33)</f>
        <v>820</v>
      </c>
      <c r="D10" s="161">
        <f>SUM(D11:D33)</f>
        <v>662</v>
      </c>
      <c r="E10" s="161">
        <f t="shared" ref="E10:AC10" si="0">SUM(E11:E33)</f>
        <v>158</v>
      </c>
      <c r="F10" s="161">
        <f t="shared" si="0"/>
        <v>820</v>
      </c>
      <c r="G10" s="161">
        <f t="shared" si="0"/>
        <v>78</v>
      </c>
      <c r="H10" s="161">
        <f t="shared" si="0"/>
        <v>113</v>
      </c>
      <c r="I10" s="161">
        <f t="shared" si="0"/>
        <v>584</v>
      </c>
      <c r="J10" s="161">
        <f t="shared" si="0"/>
        <v>45</v>
      </c>
      <c r="K10" s="160">
        <f t="shared" si="0"/>
        <v>593438</v>
      </c>
      <c r="L10" s="161">
        <f t="shared" si="0"/>
        <v>296813</v>
      </c>
      <c r="M10" s="161">
        <f t="shared" si="0"/>
        <v>47011</v>
      </c>
      <c r="N10" s="161">
        <f t="shared" si="0"/>
        <v>23099</v>
      </c>
      <c r="O10" s="161">
        <f t="shared" si="0"/>
        <v>640449</v>
      </c>
      <c r="P10" s="161">
        <f t="shared" si="0"/>
        <v>319912</v>
      </c>
      <c r="Q10" s="161">
        <f t="shared" si="0"/>
        <v>342634</v>
      </c>
      <c r="R10" s="161">
        <f t="shared" si="0"/>
        <v>200806</v>
      </c>
      <c r="S10" s="162">
        <f t="shared" si="0"/>
        <v>97009</v>
      </c>
      <c r="T10" s="161">
        <f t="shared" si="0"/>
        <v>32085</v>
      </c>
      <c r="U10" s="161">
        <f t="shared" si="0"/>
        <v>11030</v>
      </c>
      <c r="V10" s="161">
        <f t="shared" si="0"/>
        <v>21055</v>
      </c>
      <c r="W10" s="161">
        <f t="shared" si="0"/>
        <v>28767</v>
      </c>
      <c r="X10" s="161">
        <f t="shared" si="0"/>
        <v>9853</v>
      </c>
      <c r="Y10" s="161">
        <f t="shared" si="0"/>
        <v>18914</v>
      </c>
      <c r="Z10" s="160">
        <f t="shared" si="0"/>
        <v>532</v>
      </c>
      <c r="AA10" s="161">
        <f t="shared" si="0"/>
        <v>522</v>
      </c>
      <c r="AB10" s="161">
        <f t="shared" si="0"/>
        <v>10</v>
      </c>
      <c r="AC10" s="162">
        <f t="shared" si="0"/>
        <v>35757</v>
      </c>
    </row>
    <row r="11" spans="1:29" ht="22.5" customHeight="1" x14ac:dyDescent="0.2">
      <c r="A11" s="40">
        <v>1</v>
      </c>
      <c r="B11" s="291" t="s">
        <v>38</v>
      </c>
      <c r="C11" s="163">
        <f>SUM(D11:E11)</f>
        <v>33</v>
      </c>
      <c r="D11" s="317">
        <v>30</v>
      </c>
      <c r="E11" s="317">
        <v>3</v>
      </c>
      <c r="F11" s="318">
        <f>SUM(G11:J11)</f>
        <v>33</v>
      </c>
      <c r="G11" s="317">
        <v>5</v>
      </c>
      <c r="H11" s="317">
        <v>5</v>
      </c>
      <c r="I11" s="317">
        <v>23</v>
      </c>
      <c r="J11" s="317"/>
      <c r="K11" s="19">
        <v>18079</v>
      </c>
      <c r="L11" s="317">
        <v>9115</v>
      </c>
      <c r="M11" s="317">
        <v>113</v>
      </c>
      <c r="N11" s="317">
        <v>52</v>
      </c>
      <c r="O11" s="319">
        <f>+K11+M11</f>
        <v>18192</v>
      </c>
      <c r="P11" s="319">
        <f>+L11+N11</f>
        <v>9167</v>
      </c>
      <c r="Q11" s="317">
        <v>9302</v>
      </c>
      <c r="R11" s="317">
        <v>5820</v>
      </c>
      <c r="S11" s="20">
        <v>3070</v>
      </c>
      <c r="T11" s="164">
        <f>SUM(U11:V11)</f>
        <v>1008</v>
      </c>
      <c r="U11" s="317">
        <v>331</v>
      </c>
      <c r="V11" s="317">
        <v>677</v>
      </c>
      <c r="W11" s="320">
        <f>SUM(X11:Y11)</f>
        <v>987</v>
      </c>
      <c r="X11" s="317">
        <v>326</v>
      </c>
      <c r="Y11" s="20">
        <v>661</v>
      </c>
      <c r="Z11" s="163">
        <f>SUM(AA11:AB11)</f>
        <v>31</v>
      </c>
      <c r="AA11" s="317">
        <v>31</v>
      </c>
      <c r="AB11" s="317"/>
      <c r="AC11" s="20">
        <v>2415</v>
      </c>
    </row>
    <row r="12" spans="1:29" ht="22.5" customHeight="1" x14ac:dyDescent="0.2">
      <c r="A12" s="41">
        <v>2</v>
      </c>
      <c r="B12" s="79" t="s">
        <v>39</v>
      </c>
      <c r="C12" s="165">
        <f>SUM(D12:E12)</f>
        <v>43</v>
      </c>
      <c r="D12" s="321">
        <v>37</v>
      </c>
      <c r="E12" s="321">
        <v>6</v>
      </c>
      <c r="F12" s="322">
        <f>SUM(G12:J12)</f>
        <v>43</v>
      </c>
      <c r="G12" s="321">
        <v>16</v>
      </c>
      <c r="H12" s="321">
        <v>3</v>
      </c>
      <c r="I12" s="321">
        <v>23</v>
      </c>
      <c r="J12" s="321">
        <v>1</v>
      </c>
      <c r="K12" s="21">
        <v>21396</v>
      </c>
      <c r="L12" s="321">
        <v>10829</v>
      </c>
      <c r="M12" s="321">
        <v>2425</v>
      </c>
      <c r="N12" s="321">
        <v>1163</v>
      </c>
      <c r="O12" s="323">
        <f>+K12+M12</f>
        <v>23821</v>
      </c>
      <c r="P12" s="323">
        <f>+L12+N12</f>
        <v>11992</v>
      </c>
      <c r="Q12" s="321">
        <v>11342</v>
      </c>
      <c r="R12" s="321">
        <v>7853</v>
      </c>
      <c r="S12" s="22">
        <v>4626</v>
      </c>
      <c r="T12" s="166">
        <f>SUM(U12:V12)</f>
        <v>1600</v>
      </c>
      <c r="U12" s="321">
        <v>536</v>
      </c>
      <c r="V12" s="321">
        <v>1064</v>
      </c>
      <c r="W12" s="323">
        <f>SUM(X12:Y12)</f>
        <v>1449</v>
      </c>
      <c r="X12" s="321">
        <v>513</v>
      </c>
      <c r="Y12" s="22">
        <v>936</v>
      </c>
      <c r="Z12" s="21">
        <f>SUM(AA12:AB12)</f>
        <v>50</v>
      </c>
      <c r="AA12" s="321">
        <v>47</v>
      </c>
      <c r="AB12" s="321">
        <v>3</v>
      </c>
      <c r="AC12" s="22">
        <v>4324</v>
      </c>
    </row>
    <row r="13" spans="1:29" ht="22.5" customHeight="1" x14ac:dyDescent="0.2">
      <c r="A13" s="40">
        <v>3</v>
      </c>
      <c r="B13" s="291" t="s">
        <v>40</v>
      </c>
      <c r="C13" s="163">
        <f t="shared" ref="C13:C34" si="1">SUM(D13:E13)</f>
        <v>31</v>
      </c>
      <c r="D13" s="317">
        <v>29</v>
      </c>
      <c r="E13" s="317">
        <v>2</v>
      </c>
      <c r="F13" s="318">
        <f t="shared" ref="F13:F35" si="2">SUM(G13:J13)</f>
        <v>31</v>
      </c>
      <c r="G13" s="317">
        <v>5</v>
      </c>
      <c r="H13" s="317">
        <v>11</v>
      </c>
      <c r="I13" s="317">
        <v>14</v>
      </c>
      <c r="J13" s="317">
        <v>1</v>
      </c>
      <c r="K13" s="19">
        <v>17020</v>
      </c>
      <c r="L13" s="317">
        <v>8664</v>
      </c>
      <c r="M13" s="317">
        <v>464</v>
      </c>
      <c r="N13" s="317">
        <v>216</v>
      </c>
      <c r="O13" s="319">
        <f t="shared" ref="O13:P32" si="3">+K13+M13</f>
        <v>17484</v>
      </c>
      <c r="P13" s="319">
        <f t="shared" si="3"/>
        <v>8880</v>
      </c>
      <c r="Q13" s="317">
        <v>9479</v>
      </c>
      <c r="R13" s="317">
        <v>5595</v>
      </c>
      <c r="S13" s="20">
        <v>2410</v>
      </c>
      <c r="T13" s="164">
        <f t="shared" ref="T13:T35" si="4">SUM(U13:V13)</f>
        <v>923</v>
      </c>
      <c r="U13" s="317">
        <v>317</v>
      </c>
      <c r="V13" s="317">
        <v>606</v>
      </c>
      <c r="W13" s="320">
        <f t="shared" ref="W13:W35" si="5">SUM(X13:Y13)</f>
        <v>900</v>
      </c>
      <c r="X13" s="317">
        <v>304</v>
      </c>
      <c r="Y13" s="20">
        <v>596</v>
      </c>
      <c r="Z13" s="163">
        <f t="shared" ref="Z13:Z34" si="6">SUM(AA13:AB13)</f>
        <v>27</v>
      </c>
      <c r="AA13" s="317">
        <v>27</v>
      </c>
      <c r="AB13" s="317"/>
      <c r="AC13" s="20">
        <v>1770</v>
      </c>
    </row>
    <row r="14" spans="1:29" ht="22.5" customHeight="1" x14ac:dyDescent="0.2">
      <c r="A14" s="41">
        <v>4</v>
      </c>
      <c r="B14" s="79" t="s">
        <v>28</v>
      </c>
      <c r="C14" s="165">
        <f t="shared" si="1"/>
        <v>22</v>
      </c>
      <c r="D14" s="321">
        <v>22</v>
      </c>
      <c r="E14" s="321"/>
      <c r="F14" s="322">
        <f t="shared" si="2"/>
        <v>22</v>
      </c>
      <c r="G14" s="321">
        <v>2</v>
      </c>
      <c r="H14" s="321">
        <v>5</v>
      </c>
      <c r="I14" s="321">
        <v>14</v>
      </c>
      <c r="J14" s="321">
        <v>1</v>
      </c>
      <c r="K14" s="21">
        <v>10672</v>
      </c>
      <c r="L14" s="321">
        <v>5253</v>
      </c>
      <c r="M14" s="321"/>
      <c r="N14" s="321"/>
      <c r="O14" s="323">
        <f t="shared" si="3"/>
        <v>10672</v>
      </c>
      <c r="P14" s="323">
        <f t="shared" si="3"/>
        <v>5253</v>
      </c>
      <c r="Q14" s="321">
        <v>5570</v>
      </c>
      <c r="R14" s="321">
        <v>3397</v>
      </c>
      <c r="S14" s="22">
        <v>1705</v>
      </c>
      <c r="T14" s="166">
        <f t="shared" si="4"/>
        <v>601</v>
      </c>
      <c r="U14" s="321">
        <v>215</v>
      </c>
      <c r="V14" s="321">
        <v>386</v>
      </c>
      <c r="W14" s="323">
        <f t="shared" si="5"/>
        <v>601</v>
      </c>
      <c r="X14" s="321">
        <v>215</v>
      </c>
      <c r="Y14" s="22">
        <v>386</v>
      </c>
      <c r="Z14" s="165">
        <f t="shared" si="6"/>
        <v>27</v>
      </c>
      <c r="AA14" s="321">
        <v>27</v>
      </c>
      <c r="AB14" s="321"/>
      <c r="AC14" s="22">
        <v>1850</v>
      </c>
    </row>
    <row r="15" spans="1:29" ht="22.5" customHeight="1" x14ac:dyDescent="0.2">
      <c r="A15" s="40">
        <v>5</v>
      </c>
      <c r="B15" s="291" t="s">
        <v>41</v>
      </c>
      <c r="C15" s="163">
        <f t="shared" si="1"/>
        <v>29</v>
      </c>
      <c r="D15" s="317">
        <v>28</v>
      </c>
      <c r="E15" s="317">
        <v>1</v>
      </c>
      <c r="F15" s="318">
        <f t="shared" si="2"/>
        <v>29</v>
      </c>
      <c r="G15" s="317">
        <v>4</v>
      </c>
      <c r="H15" s="317">
        <v>3</v>
      </c>
      <c r="I15" s="317">
        <v>21</v>
      </c>
      <c r="J15" s="317">
        <v>1</v>
      </c>
      <c r="K15" s="19">
        <v>11609</v>
      </c>
      <c r="L15" s="317">
        <v>5807</v>
      </c>
      <c r="M15" s="317">
        <v>90</v>
      </c>
      <c r="N15" s="317">
        <v>49</v>
      </c>
      <c r="O15" s="319">
        <f t="shared" si="3"/>
        <v>11699</v>
      </c>
      <c r="P15" s="319">
        <f t="shared" si="3"/>
        <v>5856</v>
      </c>
      <c r="Q15" s="317">
        <v>5790</v>
      </c>
      <c r="R15" s="317">
        <v>3903</v>
      </c>
      <c r="S15" s="20">
        <v>2006</v>
      </c>
      <c r="T15" s="164">
        <f t="shared" si="4"/>
        <v>751</v>
      </c>
      <c r="U15" s="317">
        <v>253</v>
      </c>
      <c r="V15" s="317">
        <v>498</v>
      </c>
      <c r="W15" s="320">
        <f t="shared" si="5"/>
        <v>746</v>
      </c>
      <c r="X15" s="317">
        <v>248</v>
      </c>
      <c r="Y15" s="20">
        <v>498</v>
      </c>
      <c r="Z15" s="163">
        <f t="shared" si="6"/>
        <v>29</v>
      </c>
      <c r="AA15" s="317">
        <v>29</v>
      </c>
      <c r="AB15" s="317"/>
      <c r="AC15" s="20">
        <v>1334</v>
      </c>
    </row>
    <row r="16" spans="1:29" ht="22.5" customHeight="1" x14ac:dyDescent="0.2">
      <c r="A16" s="41">
        <v>6</v>
      </c>
      <c r="B16" s="79" t="s">
        <v>42</v>
      </c>
      <c r="C16" s="165">
        <f t="shared" si="1"/>
        <v>22</v>
      </c>
      <c r="D16" s="321">
        <v>21</v>
      </c>
      <c r="E16" s="321">
        <v>1</v>
      </c>
      <c r="F16" s="322">
        <f t="shared" si="2"/>
        <v>22</v>
      </c>
      <c r="G16" s="321">
        <v>1</v>
      </c>
      <c r="H16" s="321">
        <v>10</v>
      </c>
      <c r="I16" s="321">
        <v>11</v>
      </c>
      <c r="J16" s="321"/>
      <c r="K16" s="21">
        <v>13840</v>
      </c>
      <c r="L16" s="321">
        <v>6895</v>
      </c>
      <c r="M16" s="321">
        <v>131</v>
      </c>
      <c r="N16" s="321">
        <v>64</v>
      </c>
      <c r="O16" s="323">
        <f t="shared" si="3"/>
        <v>13971</v>
      </c>
      <c r="P16" s="323">
        <f t="shared" si="3"/>
        <v>6959</v>
      </c>
      <c r="Q16" s="321">
        <v>7591</v>
      </c>
      <c r="R16" s="321">
        <v>4553</v>
      </c>
      <c r="S16" s="22">
        <v>1827</v>
      </c>
      <c r="T16" s="166">
        <f t="shared" si="4"/>
        <v>649</v>
      </c>
      <c r="U16" s="321">
        <v>234</v>
      </c>
      <c r="V16" s="321">
        <v>415</v>
      </c>
      <c r="W16" s="323">
        <f t="shared" si="5"/>
        <v>646</v>
      </c>
      <c r="X16" s="321">
        <v>231</v>
      </c>
      <c r="Y16" s="22">
        <v>415</v>
      </c>
      <c r="Z16" s="165">
        <f t="shared" si="6"/>
        <v>17</v>
      </c>
      <c r="AA16" s="321">
        <v>17</v>
      </c>
      <c r="AB16" s="321"/>
      <c r="AC16" s="22">
        <v>807</v>
      </c>
    </row>
    <row r="17" spans="1:29" ht="22.5" customHeight="1" x14ac:dyDescent="0.2">
      <c r="A17" s="40">
        <v>7</v>
      </c>
      <c r="B17" s="291" t="s">
        <v>43</v>
      </c>
      <c r="C17" s="163">
        <f t="shared" si="1"/>
        <v>27</v>
      </c>
      <c r="D17" s="317">
        <v>23</v>
      </c>
      <c r="E17" s="317">
        <v>4</v>
      </c>
      <c r="F17" s="318">
        <f t="shared" si="2"/>
        <v>27</v>
      </c>
      <c r="G17" s="317">
        <v>1</v>
      </c>
      <c r="H17" s="317">
        <v>7</v>
      </c>
      <c r="I17" s="317">
        <v>17</v>
      </c>
      <c r="J17" s="317">
        <v>2</v>
      </c>
      <c r="K17" s="19">
        <v>16175</v>
      </c>
      <c r="L17" s="317">
        <v>8090</v>
      </c>
      <c r="M17" s="317">
        <v>473</v>
      </c>
      <c r="N17" s="317">
        <v>238</v>
      </c>
      <c r="O17" s="319">
        <f t="shared" si="3"/>
        <v>16648</v>
      </c>
      <c r="P17" s="319">
        <f t="shared" si="3"/>
        <v>8328</v>
      </c>
      <c r="Q17" s="317">
        <v>9011</v>
      </c>
      <c r="R17" s="317">
        <v>5159</v>
      </c>
      <c r="S17" s="20">
        <v>2478</v>
      </c>
      <c r="T17" s="164">
        <f t="shared" si="4"/>
        <v>828</v>
      </c>
      <c r="U17" s="317">
        <v>285</v>
      </c>
      <c r="V17" s="317">
        <v>543</v>
      </c>
      <c r="W17" s="320">
        <f t="shared" si="5"/>
        <v>788</v>
      </c>
      <c r="X17" s="317">
        <v>266</v>
      </c>
      <c r="Y17" s="20">
        <v>522</v>
      </c>
      <c r="Z17" s="163">
        <f t="shared" si="6"/>
        <v>24</v>
      </c>
      <c r="AA17" s="317">
        <v>24</v>
      </c>
      <c r="AB17" s="317"/>
      <c r="AC17" s="20">
        <v>957</v>
      </c>
    </row>
    <row r="18" spans="1:29" ht="22.5" customHeight="1" x14ac:dyDescent="0.2">
      <c r="A18" s="41">
        <v>8</v>
      </c>
      <c r="B18" s="79" t="s">
        <v>44</v>
      </c>
      <c r="C18" s="165">
        <f t="shared" si="1"/>
        <v>19</v>
      </c>
      <c r="D18" s="321">
        <v>19</v>
      </c>
      <c r="E18" s="321"/>
      <c r="F18" s="322">
        <f t="shared" si="2"/>
        <v>19</v>
      </c>
      <c r="G18" s="321"/>
      <c r="H18" s="321">
        <v>11</v>
      </c>
      <c r="I18" s="321">
        <v>6</v>
      </c>
      <c r="J18" s="321">
        <v>2</v>
      </c>
      <c r="K18" s="21">
        <v>8434</v>
      </c>
      <c r="L18" s="321">
        <v>4228</v>
      </c>
      <c r="M18" s="321"/>
      <c r="N18" s="321"/>
      <c r="O18" s="323">
        <f t="shared" si="3"/>
        <v>8434</v>
      </c>
      <c r="P18" s="323">
        <f t="shared" si="3"/>
        <v>4228</v>
      </c>
      <c r="Q18" s="321">
        <v>4255</v>
      </c>
      <c r="R18" s="321">
        <v>2882</v>
      </c>
      <c r="S18" s="22">
        <v>1297</v>
      </c>
      <c r="T18" s="166">
        <f t="shared" si="4"/>
        <v>522</v>
      </c>
      <c r="U18" s="321">
        <v>162</v>
      </c>
      <c r="V18" s="321">
        <v>360</v>
      </c>
      <c r="W18" s="323">
        <f t="shared" si="5"/>
        <v>522</v>
      </c>
      <c r="X18" s="321">
        <v>162</v>
      </c>
      <c r="Y18" s="22">
        <v>360</v>
      </c>
      <c r="Z18" s="165">
        <f t="shared" si="6"/>
        <v>17</v>
      </c>
      <c r="AA18" s="321">
        <v>17</v>
      </c>
      <c r="AB18" s="321"/>
      <c r="AC18" s="22">
        <v>965</v>
      </c>
    </row>
    <row r="19" spans="1:29" ht="22.5" customHeight="1" x14ac:dyDescent="0.2">
      <c r="A19" s="40">
        <v>9</v>
      </c>
      <c r="B19" s="291" t="s">
        <v>33</v>
      </c>
      <c r="C19" s="163">
        <f t="shared" si="1"/>
        <v>30</v>
      </c>
      <c r="D19" s="317">
        <v>30</v>
      </c>
      <c r="E19" s="317"/>
      <c r="F19" s="318">
        <f t="shared" si="2"/>
        <v>30</v>
      </c>
      <c r="G19" s="317"/>
      <c r="H19" s="317">
        <v>8</v>
      </c>
      <c r="I19" s="317">
        <v>20</v>
      </c>
      <c r="J19" s="317">
        <v>2</v>
      </c>
      <c r="K19" s="19">
        <v>15165</v>
      </c>
      <c r="L19" s="317">
        <v>7587</v>
      </c>
      <c r="M19" s="317"/>
      <c r="N19" s="317"/>
      <c r="O19" s="319">
        <f t="shared" si="3"/>
        <v>15165</v>
      </c>
      <c r="P19" s="319">
        <f t="shared" si="3"/>
        <v>7587</v>
      </c>
      <c r="Q19" s="317">
        <v>7337</v>
      </c>
      <c r="R19" s="317">
        <v>5170</v>
      </c>
      <c r="S19" s="20">
        <v>2658</v>
      </c>
      <c r="T19" s="164">
        <f t="shared" si="4"/>
        <v>916</v>
      </c>
      <c r="U19" s="317">
        <v>274</v>
      </c>
      <c r="V19" s="317">
        <v>642</v>
      </c>
      <c r="W19" s="320">
        <f t="shared" si="5"/>
        <v>916</v>
      </c>
      <c r="X19" s="317">
        <v>274</v>
      </c>
      <c r="Y19" s="20">
        <v>642</v>
      </c>
      <c r="Z19" s="163">
        <f t="shared" si="6"/>
        <v>26</v>
      </c>
      <c r="AA19" s="317">
        <v>26</v>
      </c>
      <c r="AB19" s="317"/>
      <c r="AC19" s="20">
        <v>1518</v>
      </c>
    </row>
    <row r="20" spans="1:29" ht="22.5" customHeight="1" x14ac:dyDescent="0.2">
      <c r="A20" s="41">
        <v>10</v>
      </c>
      <c r="B20" s="79" t="s">
        <v>45</v>
      </c>
      <c r="C20" s="165">
        <f t="shared" si="1"/>
        <v>31</v>
      </c>
      <c r="D20" s="321">
        <v>30</v>
      </c>
      <c r="E20" s="321">
        <v>1</v>
      </c>
      <c r="F20" s="322">
        <f t="shared" si="2"/>
        <v>31</v>
      </c>
      <c r="G20" s="321">
        <v>4</v>
      </c>
      <c r="H20" s="321"/>
      <c r="I20" s="321">
        <v>25</v>
      </c>
      <c r="J20" s="321">
        <v>2</v>
      </c>
      <c r="K20" s="21">
        <v>21566</v>
      </c>
      <c r="L20" s="321">
        <v>10905</v>
      </c>
      <c r="M20" s="321"/>
      <c r="N20" s="321"/>
      <c r="O20" s="323">
        <f t="shared" si="3"/>
        <v>21566</v>
      </c>
      <c r="P20" s="323">
        <f t="shared" si="3"/>
        <v>10905</v>
      </c>
      <c r="Q20" s="321">
        <v>10900</v>
      </c>
      <c r="R20" s="321">
        <v>7279</v>
      </c>
      <c r="S20" s="22">
        <v>3387</v>
      </c>
      <c r="T20" s="166">
        <f t="shared" si="4"/>
        <v>1122</v>
      </c>
      <c r="U20" s="321">
        <v>392</v>
      </c>
      <c r="V20" s="321">
        <v>730</v>
      </c>
      <c r="W20" s="323">
        <f t="shared" si="5"/>
        <v>1122</v>
      </c>
      <c r="X20" s="321">
        <v>392</v>
      </c>
      <c r="Y20" s="22">
        <v>730</v>
      </c>
      <c r="Z20" s="165">
        <f t="shared" si="6"/>
        <v>36</v>
      </c>
      <c r="AA20" s="321">
        <v>36</v>
      </c>
      <c r="AB20" s="321"/>
      <c r="AC20" s="22">
        <v>2013</v>
      </c>
    </row>
    <row r="21" spans="1:29" ht="22.5" customHeight="1" x14ac:dyDescent="0.2">
      <c r="A21" s="40">
        <v>11</v>
      </c>
      <c r="B21" s="291" t="s">
        <v>34</v>
      </c>
      <c r="C21" s="163">
        <f t="shared" si="1"/>
        <v>22</v>
      </c>
      <c r="D21" s="317">
        <v>22</v>
      </c>
      <c r="E21" s="317"/>
      <c r="F21" s="318">
        <f t="shared" si="2"/>
        <v>22</v>
      </c>
      <c r="G21" s="317"/>
      <c r="H21" s="317">
        <v>9</v>
      </c>
      <c r="I21" s="317">
        <v>13</v>
      </c>
      <c r="J21" s="317"/>
      <c r="K21" s="19">
        <v>13413</v>
      </c>
      <c r="L21" s="317">
        <v>6791</v>
      </c>
      <c r="M21" s="317"/>
      <c r="N21" s="317"/>
      <c r="O21" s="319">
        <f t="shared" si="3"/>
        <v>13413</v>
      </c>
      <c r="P21" s="319">
        <f t="shared" si="3"/>
        <v>6791</v>
      </c>
      <c r="Q21" s="317">
        <v>7436</v>
      </c>
      <c r="R21" s="317">
        <v>4061</v>
      </c>
      <c r="S21" s="20">
        <v>1916</v>
      </c>
      <c r="T21" s="164">
        <f t="shared" si="4"/>
        <v>692</v>
      </c>
      <c r="U21" s="317">
        <v>236</v>
      </c>
      <c r="V21" s="317">
        <v>456</v>
      </c>
      <c r="W21" s="320">
        <f t="shared" si="5"/>
        <v>692</v>
      </c>
      <c r="X21" s="317">
        <v>236</v>
      </c>
      <c r="Y21" s="20">
        <v>456</v>
      </c>
      <c r="Z21" s="163">
        <f t="shared" si="6"/>
        <v>19</v>
      </c>
      <c r="AA21" s="317">
        <v>19</v>
      </c>
      <c r="AB21" s="317"/>
      <c r="AC21" s="20">
        <v>958</v>
      </c>
    </row>
    <row r="22" spans="1:29" ht="22.5" customHeight="1" x14ac:dyDescent="0.2">
      <c r="A22" s="41">
        <v>12</v>
      </c>
      <c r="B22" s="79" t="s">
        <v>32</v>
      </c>
      <c r="C22" s="165">
        <f t="shared" si="1"/>
        <v>16</v>
      </c>
      <c r="D22" s="321">
        <v>16</v>
      </c>
      <c r="E22" s="321"/>
      <c r="F22" s="322">
        <f t="shared" si="2"/>
        <v>16</v>
      </c>
      <c r="G22" s="321"/>
      <c r="H22" s="321">
        <v>5</v>
      </c>
      <c r="I22" s="321">
        <v>11</v>
      </c>
      <c r="J22" s="321"/>
      <c r="K22" s="21">
        <v>12294</v>
      </c>
      <c r="L22" s="321">
        <v>6127</v>
      </c>
      <c r="M22" s="321"/>
      <c r="N22" s="321"/>
      <c r="O22" s="323">
        <f t="shared" si="3"/>
        <v>12294</v>
      </c>
      <c r="P22" s="323">
        <f t="shared" si="3"/>
        <v>6127</v>
      </c>
      <c r="Q22" s="321">
        <v>6663</v>
      </c>
      <c r="R22" s="321">
        <v>3716</v>
      </c>
      <c r="S22" s="22">
        <v>1915</v>
      </c>
      <c r="T22" s="166">
        <f t="shared" si="4"/>
        <v>610</v>
      </c>
      <c r="U22" s="321">
        <v>219</v>
      </c>
      <c r="V22" s="321">
        <v>391</v>
      </c>
      <c r="W22" s="323">
        <f t="shared" si="5"/>
        <v>610</v>
      </c>
      <c r="X22" s="321">
        <v>219</v>
      </c>
      <c r="Y22" s="22">
        <v>391</v>
      </c>
      <c r="Z22" s="165">
        <f t="shared" si="6"/>
        <v>16</v>
      </c>
      <c r="AA22" s="321">
        <v>16</v>
      </c>
      <c r="AB22" s="321"/>
      <c r="AC22" s="22">
        <v>1050</v>
      </c>
    </row>
    <row r="23" spans="1:29" ht="22.5" customHeight="1" x14ac:dyDescent="0.2">
      <c r="A23" s="40">
        <v>13</v>
      </c>
      <c r="B23" s="291" t="s">
        <v>30</v>
      </c>
      <c r="C23" s="163">
        <f t="shared" si="1"/>
        <v>34</v>
      </c>
      <c r="D23" s="317">
        <v>33</v>
      </c>
      <c r="E23" s="317">
        <v>1</v>
      </c>
      <c r="F23" s="318">
        <f t="shared" si="2"/>
        <v>34</v>
      </c>
      <c r="G23" s="317">
        <v>1</v>
      </c>
      <c r="H23" s="317"/>
      <c r="I23" s="317">
        <v>33</v>
      </c>
      <c r="J23" s="317"/>
      <c r="K23" s="19">
        <v>19952</v>
      </c>
      <c r="L23" s="317">
        <v>9885</v>
      </c>
      <c r="M23" s="317">
        <v>386</v>
      </c>
      <c r="N23" s="317">
        <v>206</v>
      </c>
      <c r="O23" s="319">
        <f t="shared" si="3"/>
        <v>20338</v>
      </c>
      <c r="P23" s="319">
        <f t="shared" si="3"/>
        <v>10091</v>
      </c>
      <c r="Q23" s="317">
        <v>10676</v>
      </c>
      <c r="R23" s="317">
        <v>6456</v>
      </c>
      <c r="S23" s="20">
        <v>3206</v>
      </c>
      <c r="T23" s="164">
        <f t="shared" si="4"/>
        <v>1074</v>
      </c>
      <c r="U23" s="317">
        <v>371</v>
      </c>
      <c r="V23" s="317">
        <v>703</v>
      </c>
      <c r="W23" s="320">
        <f t="shared" si="5"/>
        <v>1051</v>
      </c>
      <c r="X23" s="317">
        <v>364</v>
      </c>
      <c r="Y23" s="20">
        <v>687</v>
      </c>
      <c r="Z23" s="163">
        <f t="shared" si="6"/>
        <v>20</v>
      </c>
      <c r="AA23" s="317">
        <v>20</v>
      </c>
      <c r="AB23" s="317"/>
      <c r="AC23" s="20">
        <v>1270</v>
      </c>
    </row>
    <row r="24" spans="1:29" ht="22.5" customHeight="1" x14ac:dyDescent="0.2">
      <c r="A24" s="41">
        <v>14</v>
      </c>
      <c r="B24" s="79" t="s">
        <v>46</v>
      </c>
      <c r="C24" s="165">
        <f t="shared" si="1"/>
        <v>31</v>
      </c>
      <c r="D24" s="321">
        <v>30</v>
      </c>
      <c r="E24" s="321">
        <v>1</v>
      </c>
      <c r="F24" s="322">
        <f t="shared" si="2"/>
        <v>31</v>
      </c>
      <c r="G24" s="321">
        <v>1</v>
      </c>
      <c r="H24" s="321">
        <v>9</v>
      </c>
      <c r="I24" s="321">
        <v>20</v>
      </c>
      <c r="J24" s="321">
        <v>1</v>
      </c>
      <c r="K24" s="21">
        <v>16494</v>
      </c>
      <c r="L24" s="321">
        <v>8032</v>
      </c>
      <c r="M24" s="321">
        <v>43</v>
      </c>
      <c r="N24" s="321">
        <v>16</v>
      </c>
      <c r="O24" s="323">
        <f t="shared" si="3"/>
        <v>16537</v>
      </c>
      <c r="P24" s="323">
        <f t="shared" si="3"/>
        <v>8048</v>
      </c>
      <c r="Q24" s="321">
        <v>8992</v>
      </c>
      <c r="R24" s="321">
        <v>5271</v>
      </c>
      <c r="S24" s="22">
        <v>2274</v>
      </c>
      <c r="T24" s="166">
        <f t="shared" si="4"/>
        <v>855</v>
      </c>
      <c r="U24" s="321">
        <v>329</v>
      </c>
      <c r="V24" s="321">
        <v>526</v>
      </c>
      <c r="W24" s="323">
        <f t="shared" si="5"/>
        <v>850</v>
      </c>
      <c r="X24" s="321">
        <v>324</v>
      </c>
      <c r="Y24" s="22">
        <v>526</v>
      </c>
      <c r="Z24" s="165">
        <f t="shared" si="6"/>
        <v>34</v>
      </c>
      <c r="AA24" s="321">
        <v>34</v>
      </c>
      <c r="AB24" s="321"/>
      <c r="AC24" s="22">
        <v>2244</v>
      </c>
    </row>
    <row r="25" spans="1:29" ht="22.5" customHeight="1" x14ac:dyDescent="0.2">
      <c r="A25" s="40">
        <v>15</v>
      </c>
      <c r="B25" s="291" t="s">
        <v>47</v>
      </c>
      <c r="C25" s="163">
        <f t="shared" si="1"/>
        <v>30</v>
      </c>
      <c r="D25" s="317">
        <v>28</v>
      </c>
      <c r="E25" s="317">
        <v>2</v>
      </c>
      <c r="F25" s="318">
        <f t="shared" si="2"/>
        <v>30</v>
      </c>
      <c r="G25" s="317">
        <v>6</v>
      </c>
      <c r="H25" s="317">
        <v>7</v>
      </c>
      <c r="I25" s="317">
        <v>15</v>
      </c>
      <c r="J25" s="317">
        <v>2</v>
      </c>
      <c r="K25" s="19">
        <v>17781</v>
      </c>
      <c r="L25" s="317">
        <v>9034</v>
      </c>
      <c r="M25" s="317">
        <v>179</v>
      </c>
      <c r="N25" s="317">
        <v>81</v>
      </c>
      <c r="O25" s="319">
        <f t="shared" si="3"/>
        <v>17960</v>
      </c>
      <c r="P25" s="319">
        <f t="shared" si="3"/>
        <v>9115</v>
      </c>
      <c r="Q25" s="317">
        <v>9237</v>
      </c>
      <c r="R25" s="317">
        <v>5820</v>
      </c>
      <c r="S25" s="20">
        <v>2903</v>
      </c>
      <c r="T25" s="164">
        <f t="shared" si="4"/>
        <v>1018</v>
      </c>
      <c r="U25" s="317">
        <v>360</v>
      </c>
      <c r="V25" s="317">
        <v>658</v>
      </c>
      <c r="W25" s="320">
        <f t="shared" si="5"/>
        <v>1009</v>
      </c>
      <c r="X25" s="317">
        <v>352</v>
      </c>
      <c r="Y25" s="20">
        <v>657</v>
      </c>
      <c r="Z25" s="163">
        <f t="shared" si="6"/>
        <v>38</v>
      </c>
      <c r="AA25" s="317">
        <v>38</v>
      </c>
      <c r="AB25" s="317"/>
      <c r="AC25" s="20">
        <v>2996</v>
      </c>
    </row>
    <row r="26" spans="1:29" ht="22.5" customHeight="1" x14ac:dyDescent="0.2">
      <c r="A26" s="41">
        <v>16</v>
      </c>
      <c r="B26" s="79" t="s">
        <v>35</v>
      </c>
      <c r="C26" s="165">
        <f t="shared" si="1"/>
        <v>25</v>
      </c>
      <c r="D26" s="321">
        <v>25</v>
      </c>
      <c r="E26" s="321"/>
      <c r="F26" s="322">
        <f t="shared" si="2"/>
        <v>25</v>
      </c>
      <c r="G26" s="321"/>
      <c r="H26" s="321"/>
      <c r="I26" s="321">
        <v>23</v>
      </c>
      <c r="J26" s="321">
        <v>2</v>
      </c>
      <c r="K26" s="21">
        <v>19401</v>
      </c>
      <c r="L26" s="321">
        <v>9642</v>
      </c>
      <c r="M26" s="321"/>
      <c r="N26" s="321"/>
      <c r="O26" s="323">
        <f t="shared" si="3"/>
        <v>19401</v>
      </c>
      <c r="P26" s="323">
        <f t="shared" si="3"/>
        <v>9642</v>
      </c>
      <c r="Q26" s="321">
        <v>9899</v>
      </c>
      <c r="R26" s="321">
        <v>6050</v>
      </c>
      <c r="S26" s="22">
        <v>3452</v>
      </c>
      <c r="T26" s="166">
        <f t="shared" si="4"/>
        <v>1022</v>
      </c>
      <c r="U26" s="321">
        <v>332</v>
      </c>
      <c r="V26" s="321">
        <v>690</v>
      </c>
      <c r="W26" s="323">
        <f t="shared" si="5"/>
        <v>1022</v>
      </c>
      <c r="X26" s="321">
        <v>332</v>
      </c>
      <c r="Y26" s="22">
        <v>690</v>
      </c>
      <c r="Z26" s="165">
        <f t="shared" si="6"/>
        <v>22</v>
      </c>
      <c r="AA26" s="321">
        <v>22</v>
      </c>
      <c r="AB26" s="321"/>
      <c r="AC26" s="22">
        <v>1817</v>
      </c>
    </row>
    <row r="27" spans="1:29" ht="22.5" customHeight="1" x14ac:dyDescent="0.2">
      <c r="A27" s="40">
        <v>17</v>
      </c>
      <c r="B27" s="291" t="s">
        <v>31</v>
      </c>
      <c r="C27" s="163">
        <f t="shared" si="1"/>
        <v>36</v>
      </c>
      <c r="D27" s="317">
        <v>35</v>
      </c>
      <c r="E27" s="317">
        <v>1</v>
      </c>
      <c r="F27" s="318">
        <f t="shared" si="2"/>
        <v>36</v>
      </c>
      <c r="G27" s="317">
        <v>4</v>
      </c>
      <c r="H27" s="317"/>
      <c r="I27" s="317">
        <v>29</v>
      </c>
      <c r="J27" s="317">
        <v>3</v>
      </c>
      <c r="K27" s="19">
        <v>27794</v>
      </c>
      <c r="L27" s="317">
        <v>14003</v>
      </c>
      <c r="M27" s="317">
        <v>137</v>
      </c>
      <c r="N27" s="317">
        <v>68</v>
      </c>
      <c r="O27" s="319">
        <f t="shared" si="3"/>
        <v>27931</v>
      </c>
      <c r="P27" s="319">
        <f t="shared" si="3"/>
        <v>14071</v>
      </c>
      <c r="Q27" s="317">
        <v>14311</v>
      </c>
      <c r="R27" s="317">
        <v>8956</v>
      </c>
      <c r="S27" s="20">
        <v>4664</v>
      </c>
      <c r="T27" s="164">
        <f t="shared" si="4"/>
        <v>1486</v>
      </c>
      <c r="U27" s="317">
        <v>476</v>
      </c>
      <c r="V27" s="317">
        <v>1010</v>
      </c>
      <c r="W27" s="320">
        <f t="shared" si="5"/>
        <v>1466</v>
      </c>
      <c r="X27" s="317">
        <v>470</v>
      </c>
      <c r="Y27" s="20">
        <v>996</v>
      </c>
      <c r="Z27" s="163">
        <f t="shared" si="6"/>
        <v>43</v>
      </c>
      <c r="AA27" s="317">
        <v>43</v>
      </c>
      <c r="AB27" s="317"/>
      <c r="AC27" s="20">
        <v>3720</v>
      </c>
    </row>
    <row r="28" spans="1:29" ht="22.5" customHeight="1" x14ac:dyDescent="0.2">
      <c r="A28" s="41">
        <v>18</v>
      </c>
      <c r="B28" s="79" t="s">
        <v>48</v>
      </c>
      <c r="C28" s="165">
        <f t="shared" si="1"/>
        <v>26</v>
      </c>
      <c r="D28" s="321">
        <v>25</v>
      </c>
      <c r="E28" s="321">
        <v>1</v>
      </c>
      <c r="F28" s="322">
        <f t="shared" si="2"/>
        <v>26</v>
      </c>
      <c r="G28" s="321">
        <v>1</v>
      </c>
      <c r="H28" s="321">
        <v>15</v>
      </c>
      <c r="I28" s="321">
        <v>7</v>
      </c>
      <c r="J28" s="321">
        <v>3</v>
      </c>
      <c r="K28" s="21">
        <v>15093</v>
      </c>
      <c r="L28" s="321">
        <v>7552</v>
      </c>
      <c r="M28" s="321">
        <v>101</v>
      </c>
      <c r="N28" s="321">
        <v>61</v>
      </c>
      <c r="O28" s="323">
        <f t="shared" si="3"/>
        <v>15194</v>
      </c>
      <c r="P28" s="323">
        <f t="shared" si="3"/>
        <v>7613</v>
      </c>
      <c r="Q28" s="321">
        <v>7933</v>
      </c>
      <c r="R28" s="321">
        <v>4968</v>
      </c>
      <c r="S28" s="22">
        <v>2293</v>
      </c>
      <c r="T28" s="166">
        <f t="shared" si="4"/>
        <v>758</v>
      </c>
      <c r="U28" s="321">
        <v>289</v>
      </c>
      <c r="V28" s="321">
        <v>469</v>
      </c>
      <c r="W28" s="323">
        <f t="shared" si="5"/>
        <v>752</v>
      </c>
      <c r="X28" s="321">
        <v>283</v>
      </c>
      <c r="Y28" s="22">
        <v>469</v>
      </c>
      <c r="Z28" s="165">
        <f t="shared" si="6"/>
        <v>27</v>
      </c>
      <c r="AA28" s="321">
        <v>27</v>
      </c>
      <c r="AB28" s="321"/>
      <c r="AC28" s="22">
        <v>1289</v>
      </c>
    </row>
    <row r="29" spans="1:29" ht="22.5" customHeight="1" x14ac:dyDescent="0.2">
      <c r="A29" s="40">
        <v>19</v>
      </c>
      <c r="B29" s="291" t="s">
        <v>49</v>
      </c>
      <c r="C29" s="163">
        <f t="shared" si="1"/>
        <v>26</v>
      </c>
      <c r="D29" s="317">
        <v>17</v>
      </c>
      <c r="E29" s="317">
        <v>9</v>
      </c>
      <c r="F29" s="318">
        <f t="shared" si="2"/>
        <v>26</v>
      </c>
      <c r="G29" s="317"/>
      <c r="H29" s="317"/>
      <c r="I29" s="317">
        <v>24</v>
      </c>
      <c r="J29" s="317">
        <v>2</v>
      </c>
      <c r="K29" s="19">
        <v>19476</v>
      </c>
      <c r="L29" s="317">
        <v>9676</v>
      </c>
      <c r="M29" s="317">
        <v>2256</v>
      </c>
      <c r="N29" s="317">
        <v>1199</v>
      </c>
      <c r="O29" s="319">
        <f t="shared" si="3"/>
        <v>21732</v>
      </c>
      <c r="P29" s="319">
        <f t="shared" si="3"/>
        <v>10875</v>
      </c>
      <c r="Q29" s="317">
        <v>11261</v>
      </c>
      <c r="R29" s="317">
        <v>7054</v>
      </c>
      <c r="S29" s="20">
        <v>3417</v>
      </c>
      <c r="T29" s="164">
        <f t="shared" si="4"/>
        <v>1090</v>
      </c>
      <c r="U29" s="317">
        <v>342</v>
      </c>
      <c r="V29" s="317">
        <v>748</v>
      </c>
      <c r="W29" s="320">
        <f t="shared" si="5"/>
        <v>895</v>
      </c>
      <c r="X29" s="317">
        <v>291</v>
      </c>
      <c r="Y29" s="20">
        <v>604</v>
      </c>
      <c r="Z29" s="163">
        <f t="shared" si="6"/>
        <v>7</v>
      </c>
      <c r="AA29" s="317">
        <v>6</v>
      </c>
      <c r="AB29" s="317">
        <v>1</v>
      </c>
      <c r="AC29" s="20">
        <v>589</v>
      </c>
    </row>
    <row r="30" spans="1:29" ht="22.5" customHeight="1" x14ac:dyDescent="0.2">
      <c r="A30" s="41">
        <v>20</v>
      </c>
      <c r="B30" s="79" t="s">
        <v>36</v>
      </c>
      <c r="C30" s="165">
        <f t="shared" si="1"/>
        <v>254</v>
      </c>
      <c r="D30" s="321">
        <v>137</v>
      </c>
      <c r="E30" s="321">
        <v>117</v>
      </c>
      <c r="F30" s="322">
        <f t="shared" si="2"/>
        <v>254</v>
      </c>
      <c r="G30" s="321">
        <v>27</v>
      </c>
      <c r="H30" s="321">
        <v>4</v>
      </c>
      <c r="I30" s="321">
        <v>203</v>
      </c>
      <c r="J30" s="321">
        <v>20</v>
      </c>
      <c r="K30" s="21">
        <v>253524</v>
      </c>
      <c r="L30" s="321">
        <v>126636</v>
      </c>
      <c r="M30" s="321">
        <v>37992</v>
      </c>
      <c r="N30" s="321">
        <v>18587</v>
      </c>
      <c r="O30" s="323">
        <f t="shared" si="3"/>
        <v>291516</v>
      </c>
      <c r="P30" s="323">
        <f t="shared" si="3"/>
        <v>145223</v>
      </c>
      <c r="Q30" s="321">
        <v>162284</v>
      </c>
      <c r="R30" s="321">
        <v>88209</v>
      </c>
      <c r="S30" s="22">
        <v>41023</v>
      </c>
      <c r="T30" s="166">
        <f t="shared" si="4"/>
        <v>13180</v>
      </c>
      <c r="U30" s="321">
        <v>4694</v>
      </c>
      <c r="V30" s="321">
        <v>8486</v>
      </c>
      <c r="W30" s="323">
        <f t="shared" si="5"/>
        <v>10516</v>
      </c>
      <c r="X30" s="321">
        <v>3702</v>
      </c>
      <c r="Y30" s="22">
        <v>6814</v>
      </c>
      <c r="Z30" s="165">
        <f t="shared" si="6"/>
        <v>14</v>
      </c>
      <c r="AA30" s="321">
        <v>11</v>
      </c>
      <c r="AB30" s="321">
        <v>3</v>
      </c>
      <c r="AC30" s="22">
        <v>1498</v>
      </c>
    </row>
    <row r="31" spans="1:29" ht="22.5" customHeight="1" x14ac:dyDescent="0.2">
      <c r="A31" s="40">
        <v>21</v>
      </c>
      <c r="B31" s="291" t="s">
        <v>29</v>
      </c>
      <c r="C31" s="163">
        <f t="shared" si="1"/>
        <v>24</v>
      </c>
      <c r="D31" s="317">
        <v>17</v>
      </c>
      <c r="E31" s="317">
        <v>7</v>
      </c>
      <c r="F31" s="318">
        <f t="shared" si="2"/>
        <v>24</v>
      </c>
      <c r="G31" s="317"/>
      <c r="H31" s="317"/>
      <c r="I31" s="317">
        <v>24</v>
      </c>
      <c r="J31" s="317"/>
      <c r="K31" s="19">
        <v>19521</v>
      </c>
      <c r="L31" s="317">
        <v>9699</v>
      </c>
      <c r="M31" s="317">
        <v>1940</v>
      </c>
      <c r="N31" s="317">
        <v>966</v>
      </c>
      <c r="O31" s="319">
        <f t="shared" si="3"/>
        <v>21461</v>
      </c>
      <c r="P31" s="319">
        <f t="shared" si="3"/>
        <v>10665</v>
      </c>
      <c r="Q31" s="317">
        <v>11216</v>
      </c>
      <c r="R31" s="317">
        <v>6818</v>
      </c>
      <c r="S31" s="20">
        <v>3427</v>
      </c>
      <c r="T31" s="164">
        <f t="shared" si="4"/>
        <v>1108</v>
      </c>
      <c r="U31" s="317">
        <v>313</v>
      </c>
      <c r="V31" s="317">
        <v>795</v>
      </c>
      <c r="W31" s="320">
        <f t="shared" si="5"/>
        <v>968</v>
      </c>
      <c r="X31" s="317">
        <v>284</v>
      </c>
      <c r="Y31" s="20">
        <v>684</v>
      </c>
      <c r="Z31" s="163">
        <f t="shared" si="6"/>
        <v>3</v>
      </c>
      <c r="AA31" s="317">
        <v>2</v>
      </c>
      <c r="AB31" s="317">
        <v>1</v>
      </c>
      <c r="AC31" s="20">
        <v>202</v>
      </c>
    </row>
    <row r="32" spans="1:29" ht="22.5" customHeight="1" x14ac:dyDescent="0.2">
      <c r="A32" s="41">
        <v>22</v>
      </c>
      <c r="B32" s="79" t="s">
        <v>50</v>
      </c>
      <c r="C32" s="165">
        <f>SUM(D32:E32)</f>
        <v>5</v>
      </c>
      <c r="D32" s="321">
        <v>5</v>
      </c>
      <c r="E32" s="321"/>
      <c r="F32" s="322">
        <f t="shared" si="2"/>
        <v>5</v>
      </c>
      <c r="G32" s="321"/>
      <c r="H32" s="321">
        <v>1</v>
      </c>
      <c r="I32" s="321">
        <v>4</v>
      </c>
      <c r="J32" s="321"/>
      <c r="K32" s="21">
        <v>3797</v>
      </c>
      <c r="L32" s="321">
        <v>1923</v>
      </c>
      <c r="M32" s="321"/>
      <c r="N32" s="321"/>
      <c r="O32" s="323">
        <f t="shared" si="3"/>
        <v>3797</v>
      </c>
      <c r="P32" s="323">
        <f t="shared" si="3"/>
        <v>1923</v>
      </c>
      <c r="Q32" s="321">
        <v>2021</v>
      </c>
      <c r="R32" s="321">
        <v>1213</v>
      </c>
      <c r="S32" s="22">
        <v>563</v>
      </c>
      <c r="T32" s="166">
        <f t="shared" si="4"/>
        <v>185</v>
      </c>
      <c r="U32" s="321">
        <v>65</v>
      </c>
      <c r="V32" s="321">
        <v>120</v>
      </c>
      <c r="W32" s="323">
        <f t="shared" si="5"/>
        <v>185</v>
      </c>
      <c r="X32" s="321">
        <v>65</v>
      </c>
      <c r="Y32" s="22">
        <v>120</v>
      </c>
      <c r="Z32" s="165">
        <f t="shared" si="6"/>
        <v>3</v>
      </c>
      <c r="AA32" s="321">
        <v>3</v>
      </c>
      <c r="AB32" s="321"/>
      <c r="AC32" s="22">
        <v>142</v>
      </c>
    </row>
    <row r="33" spans="1:29" ht="22.5" customHeight="1" x14ac:dyDescent="0.2">
      <c r="A33" s="40">
        <v>23</v>
      </c>
      <c r="B33" s="291" t="s">
        <v>144</v>
      </c>
      <c r="C33" s="163">
        <f t="shared" si="1"/>
        <v>4</v>
      </c>
      <c r="D33" s="317">
        <v>3</v>
      </c>
      <c r="E33" s="317">
        <v>1</v>
      </c>
      <c r="F33" s="318">
        <f t="shared" si="2"/>
        <v>4</v>
      </c>
      <c r="G33" s="317"/>
      <c r="H33" s="317"/>
      <c r="I33" s="317">
        <v>4</v>
      </c>
      <c r="J33" s="317"/>
      <c r="K33" s="19">
        <v>942</v>
      </c>
      <c r="L33" s="317">
        <v>440</v>
      </c>
      <c r="M33" s="317">
        <v>281</v>
      </c>
      <c r="N33" s="317">
        <v>133</v>
      </c>
      <c r="O33" s="319">
        <f>+K33+M33</f>
        <v>1223</v>
      </c>
      <c r="P33" s="319">
        <f>+L33+N33</f>
        <v>573</v>
      </c>
      <c r="Q33" s="317">
        <v>128</v>
      </c>
      <c r="R33" s="317">
        <v>603</v>
      </c>
      <c r="S33" s="20">
        <v>492</v>
      </c>
      <c r="T33" s="164">
        <f t="shared" si="4"/>
        <v>87</v>
      </c>
      <c r="U33" s="317">
        <v>5</v>
      </c>
      <c r="V33" s="317">
        <v>82</v>
      </c>
      <c r="W33" s="320">
        <f t="shared" si="5"/>
        <v>74</v>
      </c>
      <c r="X33" s="317"/>
      <c r="Y33" s="20">
        <v>74</v>
      </c>
      <c r="Z33" s="163">
        <f t="shared" si="6"/>
        <v>2</v>
      </c>
      <c r="AA33" s="317"/>
      <c r="AB33" s="317">
        <v>2</v>
      </c>
      <c r="AC33" s="20">
        <v>29</v>
      </c>
    </row>
    <row r="34" spans="1:29" ht="22.5" customHeight="1" x14ac:dyDescent="0.2">
      <c r="A34" s="465" t="s">
        <v>10</v>
      </c>
      <c r="B34" s="123" t="s">
        <v>68</v>
      </c>
      <c r="C34" s="167">
        <f t="shared" si="1"/>
        <v>258</v>
      </c>
      <c r="D34" s="120">
        <f>+D30+D33</f>
        <v>140</v>
      </c>
      <c r="E34" s="120">
        <f>+E30+E33</f>
        <v>118</v>
      </c>
      <c r="F34" s="168">
        <f t="shared" si="2"/>
        <v>258</v>
      </c>
      <c r="G34" s="120">
        <f t="shared" ref="G34:N34" si="7">+G30+G33</f>
        <v>27</v>
      </c>
      <c r="H34" s="120">
        <f t="shared" si="7"/>
        <v>4</v>
      </c>
      <c r="I34" s="120">
        <f t="shared" si="7"/>
        <v>207</v>
      </c>
      <c r="J34" s="120">
        <f t="shared" si="7"/>
        <v>20</v>
      </c>
      <c r="K34" s="81">
        <f t="shared" si="7"/>
        <v>254466</v>
      </c>
      <c r="L34" s="120">
        <f t="shared" si="7"/>
        <v>127076</v>
      </c>
      <c r="M34" s="120">
        <f t="shared" si="7"/>
        <v>38273</v>
      </c>
      <c r="N34" s="120">
        <f t="shared" si="7"/>
        <v>18720</v>
      </c>
      <c r="O34" s="168">
        <f>+K34+M34</f>
        <v>292739</v>
      </c>
      <c r="P34" s="168">
        <f>+L34+N34</f>
        <v>145796</v>
      </c>
      <c r="Q34" s="120">
        <f>+Q30+Q33</f>
        <v>162412</v>
      </c>
      <c r="R34" s="120">
        <f>+R30+R33</f>
        <v>88812</v>
      </c>
      <c r="S34" s="121">
        <f>+S30+S33</f>
        <v>41515</v>
      </c>
      <c r="T34" s="168">
        <f>+T32+T33</f>
        <v>272</v>
      </c>
      <c r="U34" s="120">
        <f>+U30+U33</f>
        <v>4699</v>
      </c>
      <c r="V34" s="120">
        <f>+V30+V33</f>
        <v>8568</v>
      </c>
      <c r="W34" s="168">
        <f t="shared" si="5"/>
        <v>10590</v>
      </c>
      <c r="X34" s="120">
        <f>+X30+X33</f>
        <v>3702</v>
      </c>
      <c r="Y34" s="120">
        <f>+Y30+Y33</f>
        <v>6888</v>
      </c>
      <c r="Z34" s="167">
        <f t="shared" si="6"/>
        <v>16</v>
      </c>
      <c r="AA34" s="120">
        <f>+AA30+AA33</f>
        <v>11</v>
      </c>
      <c r="AB34" s="120">
        <f>+AB30+AB33</f>
        <v>5</v>
      </c>
      <c r="AC34" s="121">
        <f>+AC30+AC33</f>
        <v>1527</v>
      </c>
    </row>
    <row r="35" spans="1:29" ht="22.5" customHeight="1" x14ac:dyDescent="0.2">
      <c r="A35" s="466"/>
      <c r="B35" s="122" t="s">
        <v>69</v>
      </c>
      <c r="C35" s="169">
        <f>+C10-C34</f>
        <v>562</v>
      </c>
      <c r="D35" s="170">
        <f t="shared" ref="D35:AC35" si="8">+D10-D34</f>
        <v>522</v>
      </c>
      <c r="E35" s="170">
        <f t="shared" si="8"/>
        <v>40</v>
      </c>
      <c r="F35" s="170">
        <f t="shared" si="2"/>
        <v>562</v>
      </c>
      <c r="G35" s="170">
        <f t="shared" si="8"/>
        <v>51</v>
      </c>
      <c r="H35" s="170">
        <f t="shared" si="8"/>
        <v>109</v>
      </c>
      <c r="I35" s="170">
        <f t="shared" si="8"/>
        <v>377</v>
      </c>
      <c r="J35" s="170">
        <f t="shared" si="8"/>
        <v>25</v>
      </c>
      <c r="K35" s="169">
        <f t="shared" si="8"/>
        <v>338972</v>
      </c>
      <c r="L35" s="170">
        <f t="shared" si="8"/>
        <v>169737</v>
      </c>
      <c r="M35" s="170">
        <f t="shared" si="8"/>
        <v>8738</v>
      </c>
      <c r="N35" s="170">
        <f t="shared" si="8"/>
        <v>4379</v>
      </c>
      <c r="O35" s="170">
        <f t="shared" si="8"/>
        <v>347710</v>
      </c>
      <c r="P35" s="170">
        <f t="shared" si="8"/>
        <v>174116</v>
      </c>
      <c r="Q35" s="170">
        <f t="shared" si="8"/>
        <v>180222</v>
      </c>
      <c r="R35" s="170">
        <f t="shared" si="8"/>
        <v>111994</v>
      </c>
      <c r="S35" s="171">
        <f t="shared" si="8"/>
        <v>55494</v>
      </c>
      <c r="T35" s="170">
        <f t="shared" si="4"/>
        <v>18818</v>
      </c>
      <c r="U35" s="170">
        <f t="shared" si="8"/>
        <v>6331</v>
      </c>
      <c r="V35" s="170">
        <f t="shared" si="8"/>
        <v>12487</v>
      </c>
      <c r="W35" s="170">
        <f t="shared" si="5"/>
        <v>18177</v>
      </c>
      <c r="X35" s="170">
        <f t="shared" si="8"/>
        <v>6151</v>
      </c>
      <c r="Y35" s="171">
        <f t="shared" si="8"/>
        <v>12026</v>
      </c>
      <c r="Z35" s="169">
        <f t="shared" si="8"/>
        <v>516</v>
      </c>
      <c r="AA35" s="170">
        <f t="shared" si="8"/>
        <v>511</v>
      </c>
      <c r="AB35" s="170">
        <f t="shared" si="8"/>
        <v>5</v>
      </c>
      <c r="AC35" s="171">
        <f t="shared" si="8"/>
        <v>34230</v>
      </c>
    </row>
    <row r="36" spans="1:29" s="17" customFormat="1" ht="12" x14ac:dyDescent="0.2">
      <c r="A36" s="464" t="s">
        <v>374</v>
      </c>
      <c r="B36" s="464"/>
      <c r="C36" s="464"/>
      <c r="D36" s="464"/>
      <c r="E36" s="464"/>
      <c r="F36" s="464"/>
      <c r="G36" s="464"/>
      <c r="H36" s="464"/>
      <c r="I36" s="464"/>
      <c r="J36" s="464"/>
      <c r="K36" s="464"/>
      <c r="L36" s="464"/>
      <c r="M36" s="464"/>
      <c r="N36" s="464"/>
      <c r="O36" s="464"/>
      <c r="P36" s="464"/>
      <c r="Q36" s="464"/>
      <c r="R36" s="464"/>
      <c r="S36" s="464"/>
      <c r="T36" s="464"/>
      <c r="U36" s="464"/>
      <c r="V36" s="464"/>
      <c r="W36" s="464"/>
      <c r="X36" s="464"/>
      <c r="Y36" s="291"/>
      <c r="Z36" s="291"/>
      <c r="AA36" s="291"/>
      <c r="AB36" s="291"/>
      <c r="AC36" s="291"/>
    </row>
    <row r="37" spans="1:29" x14ac:dyDescent="0.25">
      <c r="L37" s="1" t="s">
        <v>198</v>
      </c>
    </row>
    <row r="39" spans="1:29" x14ac:dyDescent="0.25">
      <c r="L39" s="127"/>
    </row>
    <row r="43" spans="1:29" ht="17.25" customHeight="1" x14ac:dyDescent="0.25"/>
    <row r="44" spans="1:29" x14ac:dyDescent="0.25">
      <c r="L44" s="280"/>
      <c r="M44" s="280"/>
    </row>
  </sheetData>
  <mergeCells count="36">
    <mergeCell ref="Z4:Z9"/>
    <mergeCell ref="AA4:AB8"/>
    <mergeCell ref="AC4:AC9"/>
    <mergeCell ref="C5:E7"/>
    <mergeCell ref="F5:J5"/>
    <mergeCell ref="K5:S6"/>
    <mergeCell ref="T5:T9"/>
    <mergeCell ref="U5:V7"/>
    <mergeCell ref="C4:Y4"/>
    <mergeCell ref="W5:Y7"/>
    <mergeCell ref="F6:F9"/>
    <mergeCell ref="G6:G9"/>
    <mergeCell ref="H6:H9"/>
    <mergeCell ref="Y8:Y9"/>
    <mergeCell ref="K7:L8"/>
    <mergeCell ref="A1:X1"/>
    <mergeCell ref="A2:V2"/>
    <mergeCell ref="A4:A9"/>
    <mergeCell ref="B4:B9"/>
    <mergeCell ref="A10:B10"/>
    <mergeCell ref="A36:X36"/>
    <mergeCell ref="A34:A35"/>
    <mergeCell ref="U8:U9"/>
    <mergeCell ref="V8:V9"/>
    <mergeCell ref="W8:W9"/>
    <mergeCell ref="X8:X9"/>
    <mergeCell ref="D8:E8"/>
    <mergeCell ref="Q8:Q9"/>
    <mergeCell ref="R8:R9"/>
    <mergeCell ref="S8:S9"/>
    <mergeCell ref="I6:I9"/>
    <mergeCell ref="J6:J9"/>
    <mergeCell ref="M7:N8"/>
    <mergeCell ref="O7:P8"/>
    <mergeCell ref="Q7:S7"/>
    <mergeCell ref="C8:C9"/>
  </mergeCells>
  <printOptions horizontalCentered="1" verticalCentered="1"/>
  <pageMargins left="0" right="0" top="0.5" bottom="0" header="0.25" footer="0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W39"/>
  <sheetViews>
    <sheetView topLeftCell="A10" zoomScaleNormal="100" zoomScaleSheetLayoutView="89" workbookViewId="0">
      <selection activeCell="M4" sqref="M4:O4"/>
    </sheetView>
  </sheetViews>
  <sheetFormatPr defaultRowHeight="14.25" x14ac:dyDescent="0.2"/>
  <cols>
    <col min="1" max="1" width="3.75" style="1" customWidth="1" collapsed="1"/>
    <col min="2" max="2" width="12" style="1" customWidth="1" collapsed="1"/>
    <col min="3" max="3" width="9" style="1" customWidth="1" collapsed="1"/>
    <col min="4" max="4" width="8.875" style="1" customWidth="1" collapsed="1"/>
    <col min="5" max="5" width="9" style="1" customWidth="1" collapsed="1"/>
    <col min="6" max="6" width="8.625" style="1" customWidth="1" collapsed="1"/>
    <col min="7" max="7" width="9" style="1" customWidth="1" collapsed="1"/>
    <col min="8" max="8" width="7.625" style="1" customWidth="1" collapsed="1"/>
    <col min="9" max="9" width="7" style="1" customWidth="1" collapsed="1"/>
    <col min="10" max="10" width="7.875" style="1" customWidth="1" collapsed="1"/>
    <col min="11" max="11" width="7.5" style="1" customWidth="1" collapsed="1"/>
    <col min="12" max="12" width="4.625" style="1" customWidth="1" collapsed="1"/>
    <col min="13" max="13" width="6.375" style="1" customWidth="1" collapsed="1"/>
    <col min="14" max="14" width="6.5" style="1" customWidth="1" collapsed="1"/>
    <col min="15" max="15" width="7.75" style="1" bestFit="1" customWidth="1" collapsed="1"/>
    <col min="16" max="19" width="6.5" style="82" customWidth="1" collapsed="1"/>
    <col min="20" max="20" width="7.5" style="1" customWidth="1" collapsed="1"/>
    <col min="21" max="21" width="6.625" style="1" customWidth="1" collapsed="1"/>
    <col min="22" max="22" width="6.875" style="1" customWidth="1" collapsed="1"/>
    <col min="23" max="23" width="6" style="1" customWidth="1" collapsed="1"/>
    <col min="24" max="16384" width="9" style="1" collapsed="1"/>
  </cols>
  <sheetData>
    <row r="1" spans="1:23" x14ac:dyDescent="0.2">
      <c r="A1" s="469">
        <f>+'2.3.'!A1:X1</f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</row>
    <row r="3" spans="1:23" ht="15" x14ac:dyDescent="0.2">
      <c r="A3" s="476" t="s">
        <v>277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</row>
    <row r="4" spans="1:23" s="172" customFormat="1" ht="12" customHeight="1" x14ac:dyDescent="0.2">
      <c r="C4" s="127"/>
      <c r="F4" s="127"/>
      <c r="G4" s="127"/>
      <c r="H4" s="127"/>
      <c r="I4" s="127"/>
      <c r="J4" s="127"/>
      <c r="K4" s="127"/>
      <c r="M4" s="127">
        <f>+M7/$K$7*100</f>
        <v>49.605395980545104</v>
      </c>
      <c r="N4" s="127">
        <f t="shared" ref="N4:O4" si="0">+N7/$K$7*100</f>
        <v>32.963200880976416</v>
      </c>
      <c r="O4" s="127">
        <f t="shared" si="0"/>
        <v>17.43140313847848</v>
      </c>
      <c r="U4" s="127"/>
      <c r="V4" s="127"/>
      <c r="W4" s="127"/>
    </row>
    <row r="5" spans="1:23" ht="26.25" customHeight="1" x14ac:dyDescent="0.2">
      <c r="A5" s="458" t="s">
        <v>8</v>
      </c>
      <c r="B5" s="458" t="s">
        <v>9</v>
      </c>
      <c r="C5" s="458" t="s">
        <v>61</v>
      </c>
      <c r="D5" s="458"/>
      <c r="E5" s="458"/>
      <c r="F5" s="458"/>
      <c r="G5" s="458"/>
      <c r="H5" s="458"/>
      <c r="I5" s="458"/>
      <c r="J5" s="458"/>
      <c r="K5" s="458" t="s">
        <v>66</v>
      </c>
      <c r="L5" s="458"/>
      <c r="M5" s="458"/>
      <c r="N5" s="458"/>
      <c r="O5" s="458"/>
      <c r="P5" s="477" t="s">
        <v>67</v>
      </c>
      <c r="Q5" s="477"/>
      <c r="R5" s="477"/>
      <c r="S5" s="477"/>
      <c r="T5" s="458" t="s">
        <v>11</v>
      </c>
      <c r="U5" s="458"/>
      <c r="V5" s="458"/>
      <c r="W5" s="458"/>
    </row>
    <row r="6" spans="1:23" ht="52.5" customHeight="1" x14ac:dyDescent="0.2">
      <c r="A6" s="458"/>
      <c r="B6" s="458"/>
      <c r="C6" s="288" t="s">
        <v>22</v>
      </c>
      <c r="D6" s="288" t="s">
        <v>7</v>
      </c>
      <c r="E6" s="288" t="s">
        <v>62</v>
      </c>
      <c r="F6" s="288" t="s">
        <v>7</v>
      </c>
      <c r="G6" s="288" t="s">
        <v>63</v>
      </c>
      <c r="H6" s="288" t="s">
        <v>7</v>
      </c>
      <c r="I6" s="288" t="s">
        <v>64</v>
      </c>
      <c r="J6" s="288" t="s">
        <v>7</v>
      </c>
      <c r="K6" s="288" t="s">
        <v>22</v>
      </c>
      <c r="L6" s="289" t="s">
        <v>65</v>
      </c>
      <c r="M6" s="289" t="s">
        <v>62</v>
      </c>
      <c r="N6" s="289" t="s">
        <v>63</v>
      </c>
      <c r="O6" s="289" t="s">
        <v>64</v>
      </c>
      <c r="P6" s="173" t="s">
        <v>22</v>
      </c>
      <c r="Q6" s="173" t="s">
        <v>62</v>
      </c>
      <c r="R6" s="173" t="s">
        <v>63</v>
      </c>
      <c r="S6" s="173" t="s">
        <v>64</v>
      </c>
      <c r="T6" s="288" t="s">
        <v>22</v>
      </c>
      <c r="U6" s="288" t="s">
        <v>62</v>
      </c>
      <c r="V6" s="288" t="s">
        <v>63</v>
      </c>
      <c r="W6" s="288" t="s">
        <v>64</v>
      </c>
    </row>
    <row r="7" spans="1:23" ht="15.95" customHeight="1" thickBot="1" x14ac:dyDescent="0.25">
      <c r="A7" s="474" t="s">
        <v>16</v>
      </c>
      <c r="B7" s="475"/>
      <c r="C7" s="224">
        <f>+C8+C14+C21+C29+C33+C34</f>
        <v>640449</v>
      </c>
      <c r="D7" s="224">
        <f t="shared" ref="D7:O7" si="1">+D8+D14+D21+D29+D33+D34</f>
        <v>319912</v>
      </c>
      <c r="E7" s="224">
        <f t="shared" si="1"/>
        <v>342634</v>
      </c>
      <c r="F7" s="224">
        <f t="shared" si="1"/>
        <v>167461</v>
      </c>
      <c r="G7" s="224">
        <f t="shared" si="1"/>
        <v>200806</v>
      </c>
      <c r="H7" s="224">
        <f t="shared" si="1"/>
        <v>99426</v>
      </c>
      <c r="I7" s="224">
        <f t="shared" si="1"/>
        <v>97009</v>
      </c>
      <c r="J7" s="224">
        <f t="shared" si="1"/>
        <v>53025</v>
      </c>
      <c r="K7" s="225">
        <f t="shared" si="1"/>
        <v>21794</v>
      </c>
      <c r="L7" s="224">
        <f t="shared" si="1"/>
        <v>9</v>
      </c>
      <c r="M7" s="224">
        <f t="shared" si="1"/>
        <v>10811</v>
      </c>
      <c r="N7" s="224">
        <f t="shared" si="1"/>
        <v>7184</v>
      </c>
      <c r="O7" s="226">
        <f t="shared" si="1"/>
        <v>3799</v>
      </c>
      <c r="P7" s="227">
        <f>C7/K7</f>
        <v>29.386482518124254</v>
      </c>
      <c r="Q7" s="228">
        <f>E7/M7</f>
        <v>31.693090370918508</v>
      </c>
      <c r="R7" s="228">
        <f t="shared" ref="R7:R33" si="2">G7/N7</f>
        <v>27.951837416481069</v>
      </c>
      <c r="S7" s="229">
        <f t="shared" ref="S7:S33" si="3">I7/O7</f>
        <v>25.535404053698343</v>
      </c>
      <c r="T7" s="224">
        <f>+T8+T14+T21+T29+T33+T34</f>
        <v>32085</v>
      </c>
      <c r="U7" s="224">
        <f>+U8+U14+U21+U29+U33+U34</f>
        <v>11030</v>
      </c>
      <c r="V7" s="224">
        <f>+V8+V14+V21+V29+V33+V34</f>
        <v>13703</v>
      </c>
      <c r="W7" s="226">
        <f>+W8+W14+W21+W29+W33+W34</f>
        <v>7352</v>
      </c>
    </row>
    <row r="8" spans="1:23" ht="18" customHeight="1" x14ac:dyDescent="0.2">
      <c r="A8" s="478" t="s">
        <v>12</v>
      </c>
      <c r="B8" s="479"/>
      <c r="C8" s="230">
        <f>SUM(C9:C13)</f>
        <v>88046</v>
      </c>
      <c r="D8" s="230">
        <f t="shared" ref="D8:O8" si="4">SUM(D9:D13)</f>
        <v>44192</v>
      </c>
      <c r="E8" s="230">
        <f t="shared" si="4"/>
        <v>43605</v>
      </c>
      <c r="F8" s="230">
        <f t="shared" si="4"/>
        <v>21263</v>
      </c>
      <c r="G8" s="230">
        <f t="shared" si="4"/>
        <v>28796</v>
      </c>
      <c r="H8" s="230">
        <f t="shared" si="4"/>
        <v>14427</v>
      </c>
      <c r="I8" s="230">
        <f t="shared" si="4"/>
        <v>15645</v>
      </c>
      <c r="J8" s="230">
        <f t="shared" si="4"/>
        <v>8502</v>
      </c>
      <c r="K8" s="231">
        <f t="shared" si="4"/>
        <v>3488</v>
      </c>
      <c r="L8" s="324">
        <f t="shared" si="4"/>
        <v>2</v>
      </c>
      <c r="M8" s="324">
        <f t="shared" si="4"/>
        <v>1689</v>
      </c>
      <c r="N8" s="324">
        <f t="shared" si="4"/>
        <v>1153</v>
      </c>
      <c r="O8" s="232">
        <f t="shared" si="4"/>
        <v>646</v>
      </c>
      <c r="P8" s="233">
        <f t="shared" ref="P8:P36" si="5">C8/K8</f>
        <v>25.242545871559631</v>
      </c>
      <c r="Q8" s="325">
        <f t="shared" ref="Q8:Q33" si="6">E8/M8</f>
        <v>25.817051509769094</v>
      </c>
      <c r="R8" s="325">
        <f t="shared" si="2"/>
        <v>24.97484822202949</v>
      </c>
      <c r="S8" s="235">
        <f t="shared" si="3"/>
        <v>24.21826625386997</v>
      </c>
      <c r="T8" s="324">
        <f>SUM(T9:T13)</f>
        <v>5307</v>
      </c>
      <c r="U8" s="324">
        <f>SUM(U9:U13)</f>
        <v>1755</v>
      </c>
      <c r="V8" s="324">
        <f>SUM(V9:V13)</f>
        <v>2338</v>
      </c>
      <c r="W8" s="232">
        <f>SUM(W9:W13)</f>
        <v>1214</v>
      </c>
    </row>
    <row r="9" spans="1:23" ht="18" customHeight="1" x14ac:dyDescent="0.2">
      <c r="A9" s="37">
        <v>1</v>
      </c>
      <c r="B9" s="38" t="s">
        <v>39</v>
      </c>
      <c r="C9" s="236">
        <f t="shared" ref="C9:D13" si="7">SUM(E9,G9,I9)</f>
        <v>23821</v>
      </c>
      <c r="D9" s="236">
        <f>SUM(F9,H9,J9)</f>
        <v>11992</v>
      </c>
      <c r="E9" s="23">
        <v>11342</v>
      </c>
      <c r="F9" s="23">
        <v>5572</v>
      </c>
      <c r="G9" s="23">
        <v>7853</v>
      </c>
      <c r="H9" s="23">
        <v>3986</v>
      </c>
      <c r="I9" s="23">
        <v>4626</v>
      </c>
      <c r="J9" s="23">
        <v>2434</v>
      </c>
      <c r="K9" s="237">
        <f>M9+N9+O9</f>
        <v>953</v>
      </c>
      <c r="L9" s="326"/>
      <c r="M9" s="326">
        <v>474</v>
      </c>
      <c r="N9" s="326">
        <v>304</v>
      </c>
      <c r="O9" s="24">
        <v>175</v>
      </c>
      <c r="P9" s="238">
        <f>C9/K9</f>
        <v>24.995802728226653</v>
      </c>
      <c r="Q9" s="327">
        <f>E9/M9</f>
        <v>23.928270042194093</v>
      </c>
      <c r="R9" s="327">
        <f t="shared" si="2"/>
        <v>25.832236842105264</v>
      </c>
      <c r="S9" s="240">
        <f t="shared" si="3"/>
        <v>26.434285714285714</v>
      </c>
      <c r="T9" s="328">
        <f>U9+V9+W9</f>
        <v>1600</v>
      </c>
      <c r="U9" s="326">
        <v>536</v>
      </c>
      <c r="V9" s="326">
        <v>676</v>
      </c>
      <c r="W9" s="24">
        <v>388</v>
      </c>
    </row>
    <row r="10" spans="1:23" ht="18" customHeight="1" x14ac:dyDescent="0.2">
      <c r="A10" s="37">
        <v>2</v>
      </c>
      <c r="B10" s="38" t="s">
        <v>41</v>
      </c>
      <c r="C10" s="236">
        <f t="shared" si="7"/>
        <v>11699</v>
      </c>
      <c r="D10" s="236">
        <f t="shared" si="7"/>
        <v>5856</v>
      </c>
      <c r="E10" s="23">
        <v>5790</v>
      </c>
      <c r="F10" s="23">
        <v>2801</v>
      </c>
      <c r="G10" s="23">
        <v>3903</v>
      </c>
      <c r="H10" s="23">
        <v>1934</v>
      </c>
      <c r="I10" s="23">
        <v>2006</v>
      </c>
      <c r="J10" s="23">
        <v>1121</v>
      </c>
      <c r="K10" s="237">
        <f>M10+N10+O10</f>
        <v>512</v>
      </c>
      <c r="L10" s="326">
        <v>2</v>
      </c>
      <c r="M10" s="326">
        <v>248</v>
      </c>
      <c r="N10" s="326">
        <v>169</v>
      </c>
      <c r="O10" s="24">
        <v>95</v>
      </c>
      <c r="P10" s="238">
        <f t="shared" si="5"/>
        <v>22.849609375</v>
      </c>
      <c r="Q10" s="327">
        <f t="shared" si="6"/>
        <v>23.346774193548388</v>
      </c>
      <c r="R10" s="327">
        <f t="shared" si="2"/>
        <v>23.094674556213018</v>
      </c>
      <c r="S10" s="240">
        <f t="shared" si="3"/>
        <v>21.11578947368421</v>
      </c>
      <c r="T10" s="328">
        <f>U10+V10+W10</f>
        <v>751</v>
      </c>
      <c r="U10" s="326">
        <v>253</v>
      </c>
      <c r="V10" s="326">
        <v>342</v>
      </c>
      <c r="W10" s="24">
        <v>156</v>
      </c>
    </row>
    <row r="11" spans="1:23" ht="18" customHeight="1" x14ac:dyDescent="0.2">
      <c r="A11" s="37">
        <v>3</v>
      </c>
      <c r="B11" s="38" t="s">
        <v>33</v>
      </c>
      <c r="C11" s="236">
        <f t="shared" si="7"/>
        <v>15165</v>
      </c>
      <c r="D11" s="236">
        <f t="shared" si="7"/>
        <v>7587</v>
      </c>
      <c r="E11" s="23">
        <v>7337</v>
      </c>
      <c r="F11" s="23">
        <v>3573</v>
      </c>
      <c r="G11" s="23">
        <v>5170</v>
      </c>
      <c r="H11" s="23">
        <v>2591</v>
      </c>
      <c r="I11" s="23">
        <v>2658</v>
      </c>
      <c r="J11" s="23">
        <v>1423</v>
      </c>
      <c r="K11" s="237">
        <f>M11+N11+O11</f>
        <v>607</v>
      </c>
      <c r="L11" s="326"/>
      <c r="M11" s="326">
        <v>274</v>
      </c>
      <c r="N11" s="326">
        <v>217</v>
      </c>
      <c r="O11" s="24">
        <v>116</v>
      </c>
      <c r="P11" s="238">
        <f t="shared" si="5"/>
        <v>24.9835255354201</v>
      </c>
      <c r="Q11" s="327">
        <f t="shared" si="6"/>
        <v>26.777372262773724</v>
      </c>
      <c r="R11" s="327">
        <f t="shared" si="2"/>
        <v>23.82488479262673</v>
      </c>
      <c r="S11" s="240">
        <f t="shared" si="3"/>
        <v>22.913793103448278</v>
      </c>
      <c r="T11" s="328">
        <f>U11+V11+W11</f>
        <v>916</v>
      </c>
      <c r="U11" s="326">
        <v>274</v>
      </c>
      <c r="V11" s="326">
        <v>443</v>
      </c>
      <c r="W11" s="24">
        <v>199</v>
      </c>
    </row>
    <row r="12" spans="1:23" ht="18" customHeight="1" x14ac:dyDescent="0.2">
      <c r="A12" s="37">
        <v>4</v>
      </c>
      <c r="B12" s="38" t="s">
        <v>47</v>
      </c>
      <c r="C12" s="236">
        <f t="shared" si="7"/>
        <v>17960</v>
      </c>
      <c r="D12" s="236">
        <f t="shared" si="7"/>
        <v>9115</v>
      </c>
      <c r="E12" s="23">
        <v>9237</v>
      </c>
      <c r="F12" s="23">
        <v>4511</v>
      </c>
      <c r="G12" s="23">
        <v>5820</v>
      </c>
      <c r="H12" s="23">
        <v>2950</v>
      </c>
      <c r="I12" s="23">
        <v>2903</v>
      </c>
      <c r="J12" s="23">
        <v>1654</v>
      </c>
      <c r="K12" s="237">
        <f>M12+N12+O12</f>
        <v>709</v>
      </c>
      <c r="L12" s="326"/>
      <c r="M12" s="326">
        <v>362</v>
      </c>
      <c r="N12" s="326">
        <v>232</v>
      </c>
      <c r="O12" s="24">
        <v>115</v>
      </c>
      <c r="P12" s="239">
        <f t="shared" si="5"/>
        <v>25.331452750352611</v>
      </c>
      <c r="Q12" s="239">
        <f t="shared" si="6"/>
        <v>25.516574585635357</v>
      </c>
      <c r="R12" s="239">
        <f t="shared" si="2"/>
        <v>25.086206896551722</v>
      </c>
      <c r="S12" s="239">
        <f t="shared" si="3"/>
        <v>25.243478260869566</v>
      </c>
      <c r="T12" s="237">
        <f>U12+V12+W12</f>
        <v>1018</v>
      </c>
      <c r="U12" s="326">
        <v>360</v>
      </c>
      <c r="V12" s="326">
        <v>428</v>
      </c>
      <c r="W12" s="24">
        <v>230</v>
      </c>
    </row>
    <row r="13" spans="1:23" ht="18" customHeight="1" x14ac:dyDescent="0.2">
      <c r="A13" s="37">
        <v>5</v>
      </c>
      <c r="B13" s="38" t="s">
        <v>35</v>
      </c>
      <c r="C13" s="236">
        <f t="shared" si="7"/>
        <v>19401</v>
      </c>
      <c r="D13" s="236">
        <f t="shared" si="7"/>
        <v>9642</v>
      </c>
      <c r="E13" s="23">
        <v>9899</v>
      </c>
      <c r="F13" s="23">
        <v>4806</v>
      </c>
      <c r="G13" s="23">
        <v>6050</v>
      </c>
      <c r="H13" s="23">
        <v>2966</v>
      </c>
      <c r="I13" s="23">
        <v>3452</v>
      </c>
      <c r="J13" s="23">
        <v>1870</v>
      </c>
      <c r="K13" s="237">
        <f>M13+N13+O13</f>
        <v>707</v>
      </c>
      <c r="L13" s="326"/>
      <c r="M13" s="326">
        <v>331</v>
      </c>
      <c r="N13" s="326">
        <v>231</v>
      </c>
      <c r="O13" s="24">
        <v>145</v>
      </c>
      <c r="P13" s="239">
        <f t="shared" si="5"/>
        <v>27.44130127298444</v>
      </c>
      <c r="Q13" s="239">
        <f t="shared" si="6"/>
        <v>29.906344410876134</v>
      </c>
      <c r="R13" s="239">
        <f t="shared" si="2"/>
        <v>26.19047619047619</v>
      </c>
      <c r="S13" s="239">
        <f t="shared" si="3"/>
        <v>23.806896551724137</v>
      </c>
      <c r="T13" s="237">
        <f>U13+V13+W13</f>
        <v>1022</v>
      </c>
      <c r="U13" s="326">
        <v>332</v>
      </c>
      <c r="V13" s="326">
        <v>449</v>
      </c>
      <c r="W13" s="24">
        <v>241</v>
      </c>
    </row>
    <row r="14" spans="1:23" ht="18" customHeight="1" x14ac:dyDescent="0.2">
      <c r="A14" s="478" t="s">
        <v>13</v>
      </c>
      <c r="B14" s="479"/>
      <c r="C14" s="230">
        <f>SUM(C15:C20)</f>
        <v>117306</v>
      </c>
      <c r="D14" s="230">
        <f t="shared" ref="D14:J14" si="8">SUM(D15:D20)</f>
        <v>58941</v>
      </c>
      <c r="E14" s="230">
        <f t="shared" si="8"/>
        <v>60778</v>
      </c>
      <c r="F14" s="230">
        <f t="shared" si="8"/>
        <v>29735</v>
      </c>
      <c r="G14" s="230">
        <f t="shared" si="8"/>
        <v>37865</v>
      </c>
      <c r="H14" s="230">
        <f t="shared" si="8"/>
        <v>18890</v>
      </c>
      <c r="I14" s="230">
        <f t="shared" si="8"/>
        <v>18663</v>
      </c>
      <c r="J14" s="230">
        <f t="shared" si="8"/>
        <v>10316</v>
      </c>
      <c r="K14" s="231">
        <f>SUM(K15:K20)</f>
        <v>4281</v>
      </c>
      <c r="L14" s="324">
        <f>SUM(L15:L20)</f>
        <v>0</v>
      </c>
      <c r="M14" s="324">
        <f>SUM(M15:M20)</f>
        <v>2065</v>
      </c>
      <c r="N14" s="324">
        <f>SUM(N15:N20)</f>
        <v>1445</v>
      </c>
      <c r="O14" s="232">
        <f>SUM(O15:O20)</f>
        <v>771</v>
      </c>
      <c r="P14" s="230">
        <f t="shared" si="5"/>
        <v>27.401541695865451</v>
      </c>
      <c r="Q14" s="230">
        <f t="shared" si="6"/>
        <v>29.432445520581116</v>
      </c>
      <c r="R14" s="230">
        <f t="shared" si="2"/>
        <v>26.20415224913495</v>
      </c>
      <c r="S14" s="230">
        <f t="shared" si="3"/>
        <v>24.206225680933851</v>
      </c>
      <c r="T14" s="231">
        <f>SUM(T15:T20)</f>
        <v>6248</v>
      </c>
      <c r="U14" s="324">
        <f>SUM(U15:U20)</f>
        <v>2044</v>
      </c>
      <c r="V14" s="324">
        <f>SUM(V15:V20)</f>
        <v>2585</v>
      </c>
      <c r="W14" s="232">
        <f>SUM(W15:W20)</f>
        <v>1619</v>
      </c>
    </row>
    <row r="15" spans="1:23" ht="18" customHeight="1" x14ac:dyDescent="0.2">
      <c r="A15" s="37">
        <v>1</v>
      </c>
      <c r="B15" s="38" t="s">
        <v>38</v>
      </c>
      <c r="C15" s="236">
        <f t="shared" ref="C15:D20" si="9">SUM(E15,G15,I15)</f>
        <v>18192</v>
      </c>
      <c r="D15" s="236">
        <f t="shared" si="9"/>
        <v>9167</v>
      </c>
      <c r="E15" s="23">
        <v>9302</v>
      </c>
      <c r="F15" s="23">
        <v>4592</v>
      </c>
      <c r="G15" s="23">
        <v>5820</v>
      </c>
      <c r="H15" s="23">
        <v>2915</v>
      </c>
      <c r="I15" s="23">
        <v>3070</v>
      </c>
      <c r="J15" s="23">
        <v>1660</v>
      </c>
      <c r="K15" s="237">
        <f t="shared" ref="K15:K20" si="10">M15+N15+O15</f>
        <v>675</v>
      </c>
      <c r="L15" s="326"/>
      <c r="M15" s="326">
        <v>334</v>
      </c>
      <c r="N15" s="326">
        <v>221</v>
      </c>
      <c r="O15" s="24">
        <v>120</v>
      </c>
      <c r="P15" s="239">
        <f t="shared" si="5"/>
        <v>26.951111111111111</v>
      </c>
      <c r="Q15" s="239">
        <f t="shared" si="6"/>
        <v>27.850299401197606</v>
      </c>
      <c r="R15" s="239">
        <f t="shared" si="2"/>
        <v>26.334841628959275</v>
      </c>
      <c r="S15" s="239">
        <f t="shared" si="3"/>
        <v>25.583333333333332</v>
      </c>
      <c r="T15" s="237">
        <f t="shared" ref="T15:T20" si="11">U15+V15+W15</f>
        <v>1008</v>
      </c>
      <c r="U15" s="326">
        <v>331</v>
      </c>
      <c r="V15" s="326">
        <v>360</v>
      </c>
      <c r="W15" s="24">
        <v>317</v>
      </c>
    </row>
    <row r="16" spans="1:23" ht="18" customHeight="1" x14ac:dyDescent="0.2">
      <c r="A16" s="37">
        <v>2</v>
      </c>
      <c r="B16" s="38" t="s">
        <v>40</v>
      </c>
      <c r="C16" s="236">
        <f t="shared" si="9"/>
        <v>17484</v>
      </c>
      <c r="D16" s="236">
        <f t="shared" si="9"/>
        <v>8880</v>
      </c>
      <c r="E16" s="23">
        <v>9479</v>
      </c>
      <c r="F16" s="23">
        <v>4619</v>
      </c>
      <c r="G16" s="23">
        <v>5595</v>
      </c>
      <c r="H16" s="23">
        <v>2817</v>
      </c>
      <c r="I16" s="23">
        <v>2410</v>
      </c>
      <c r="J16" s="23">
        <v>1444</v>
      </c>
      <c r="K16" s="237">
        <f t="shared" si="10"/>
        <v>651</v>
      </c>
      <c r="L16" s="326"/>
      <c r="M16" s="326">
        <v>326</v>
      </c>
      <c r="N16" s="326">
        <v>225</v>
      </c>
      <c r="O16" s="24">
        <v>100</v>
      </c>
      <c r="P16" s="239">
        <f t="shared" si="5"/>
        <v>26.857142857142858</v>
      </c>
      <c r="Q16" s="239">
        <f t="shared" si="6"/>
        <v>29.076687116564418</v>
      </c>
      <c r="R16" s="239">
        <f t="shared" si="2"/>
        <v>24.866666666666667</v>
      </c>
      <c r="S16" s="239">
        <f t="shared" si="3"/>
        <v>24.1</v>
      </c>
      <c r="T16" s="237">
        <f t="shared" si="11"/>
        <v>923</v>
      </c>
      <c r="U16" s="326">
        <v>317</v>
      </c>
      <c r="V16" s="326">
        <v>394</v>
      </c>
      <c r="W16" s="24">
        <v>212</v>
      </c>
    </row>
    <row r="17" spans="1:23" ht="18" customHeight="1" x14ac:dyDescent="0.2">
      <c r="A17" s="37">
        <v>3</v>
      </c>
      <c r="B17" s="38" t="s">
        <v>28</v>
      </c>
      <c r="C17" s="236">
        <f t="shared" si="9"/>
        <v>10672</v>
      </c>
      <c r="D17" s="236">
        <f t="shared" si="9"/>
        <v>5253</v>
      </c>
      <c r="E17" s="23">
        <v>5570</v>
      </c>
      <c r="F17" s="23">
        <v>2696</v>
      </c>
      <c r="G17" s="23">
        <v>3397</v>
      </c>
      <c r="H17" s="23">
        <v>1658</v>
      </c>
      <c r="I17" s="23">
        <v>1705</v>
      </c>
      <c r="J17" s="23">
        <v>899</v>
      </c>
      <c r="K17" s="237">
        <f t="shared" si="10"/>
        <v>435</v>
      </c>
      <c r="L17" s="326"/>
      <c r="M17" s="326">
        <v>218</v>
      </c>
      <c r="N17" s="326">
        <v>141</v>
      </c>
      <c r="O17" s="24">
        <v>76</v>
      </c>
      <c r="P17" s="239">
        <f t="shared" si="5"/>
        <v>24.533333333333335</v>
      </c>
      <c r="Q17" s="239">
        <f t="shared" si="6"/>
        <v>25.550458715596331</v>
      </c>
      <c r="R17" s="239">
        <f t="shared" si="2"/>
        <v>24.092198581560282</v>
      </c>
      <c r="S17" s="239">
        <f t="shared" si="3"/>
        <v>22.434210526315791</v>
      </c>
      <c r="T17" s="237">
        <f t="shared" si="11"/>
        <v>601</v>
      </c>
      <c r="U17" s="326">
        <v>215</v>
      </c>
      <c r="V17" s="326">
        <v>226</v>
      </c>
      <c r="W17" s="24">
        <v>160</v>
      </c>
    </row>
    <row r="18" spans="1:23" ht="18" customHeight="1" x14ac:dyDescent="0.2">
      <c r="A18" s="37">
        <v>4</v>
      </c>
      <c r="B18" s="38" t="s">
        <v>45</v>
      </c>
      <c r="C18" s="236">
        <f t="shared" si="9"/>
        <v>21461</v>
      </c>
      <c r="D18" s="236">
        <f t="shared" si="9"/>
        <v>10665</v>
      </c>
      <c r="E18" s="23">
        <v>11216</v>
      </c>
      <c r="F18" s="23">
        <v>5513</v>
      </c>
      <c r="G18" s="23">
        <v>6818</v>
      </c>
      <c r="H18" s="23">
        <v>3348</v>
      </c>
      <c r="I18" s="23">
        <v>3427</v>
      </c>
      <c r="J18" s="23">
        <v>1804</v>
      </c>
      <c r="K18" s="237">
        <f t="shared" si="10"/>
        <v>712</v>
      </c>
      <c r="L18" s="326"/>
      <c r="M18" s="326">
        <v>330</v>
      </c>
      <c r="N18" s="326">
        <v>248</v>
      </c>
      <c r="O18" s="24">
        <v>134</v>
      </c>
      <c r="P18" s="239">
        <f t="shared" si="5"/>
        <v>30.141853932584269</v>
      </c>
      <c r="Q18" s="239">
        <f t="shared" si="6"/>
        <v>33.987878787878785</v>
      </c>
      <c r="R18" s="239">
        <f t="shared" si="2"/>
        <v>27.491935483870968</v>
      </c>
      <c r="S18" s="239">
        <f t="shared" si="3"/>
        <v>25.574626865671643</v>
      </c>
      <c r="T18" s="237">
        <f t="shared" si="11"/>
        <v>1108</v>
      </c>
      <c r="U18" s="326">
        <v>313</v>
      </c>
      <c r="V18" s="326">
        <v>467</v>
      </c>
      <c r="W18" s="24">
        <v>328</v>
      </c>
    </row>
    <row r="19" spans="1:23" ht="18" customHeight="1" x14ac:dyDescent="0.2">
      <c r="A19" s="37">
        <v>5</v>
      </c>
      <c r="B19" s="38" t="s">
        <v>31</v>
      </c>
      <c r="C19" s="236">
        <f t="shared" si="9"/>
        <v>21566</v>
      </c>
      <c r="D19" s="236">
        <f t="shared" si="9"/>
        <v>10905</v>
      </c>
      <c r="E19" s="23">
        <v>10900</v>
      </c>
      <c r="F19" s="23">
        <v>5308</v>
      </c>
      <c r="G19" s="23">
        <v>7279</v>
      </c>
      <c r="H19" s="23">
        <v>3658</v>
      </c>
      <c r="I19" s="23">
        <v>3387</v>
      </c>
      <c r="J19" s="23">
        <v>1939</v>
      </c>
      <c r="K19" s="237">
        <f t="shared" si="10"/>
        <v>799</v>
      </c>
      <c r="L19" s="326"/>
      <c r="M19" s="326">
        <v>384</v>
      </c>
      <c r="N19" s="326">
        <v>274</v>
      </c>
      <c r="O19" s="24">
        <v>141</v>
      </c>
      <c r="P19" s="239">
        <f t="shared" si="5"/>
        <v>26.991239048811014</v>
      </c>
      <c r="Q19" s="239">
        <f t="shared" si="6"/>
        <v>28.385416666666668</v>
      </c>
      <c r="R19" s="239">
        <f t="shared" si="2"/>
        <v>26.565693430656935</v>
      </c>
      <c r="S19" s="239">
        <f t="shared" si="3"/>
        <v>24.021276595744681</v>
      </c>
      <c r="T19" s="237">
        <f t="shared" si="11"/>
        <v>1122</v>
      </c>
      <c r="U19" s="326">
        <v>392</v>
      </c>
      <c r="V19" s="326">
        <v>451</v>
      </c>
      <c r="W19" s="24">
        <v>279</v>
      </c>
    </row>
    <row r="20" spans="1:23" ht="18" customHeight="1" x14ac:dyDescent="0.2">
      <c r="A20" s="37">
        <v>6</v>
      </c>
      <c r="B20" s="38" t="s">
        <v>29</v>
      </c>
      <c r="C20" s="236">
        <f t="shared" si="9"/>
        <v>27931</v>
      </c>
      <c r="D20" s="236">
        <f t="shared" si="9"/>
        <v>14071</v>
      </c>
      <c r="E20" s="23">
        <v>14311</v>
      </c>
      <c r="F20" s="23">
        <v>7007</v>
      </c>
      <c r="G20" s="23">
        <v>8956</v>
      </c>
      <c r="H20" s="23">
        <v>4494</v>
      </c>
      <c r="I20" s="23">
        <v>4664</v>
      </c>
      <c r="J20" s="23">
        <v>2570</v>
      </c>
      <c r="K20" s="237">
        <f t="shared" si="10"/>
        <v>1009</v>
      </c>
      <c r="L20" s="326"/>
      <c r="M20" s="326">
        <v>473</v>
      </c>
      <c r="N20" s="326">
        <v>336</v>
      </c>
      <c r="O20" s="24">
        <v>200</v>
      </c>
      <c r="P20" s="239">
        <f t="shared" si="5"/>
        <v>27.681863230921703</v>
      </c>
      <c r="Q20" s="239">
        <f t="shared" si="6"/>
        <v>30.255813953488371</v>
      </c>
      <c r="R20" s="239">
        <f t="shared" si="2"/>
        <v>26.654761904761905</v>
      </c>
      <c r="S20" s="239">
        <f t="shared" si="3"/>
        <v>23.32</v>
      </c>
      <c r="T20" s="237">
        <f t="shared" si="11"/>
        <v>1486</v>
      </c>
      <c r="U20" s="326">
        <v>476</v>
      </c>
      <c r="V20" s="326">
        <v>687</v>
      </c>
      <c r="W20" s="24">
        <v>323</v>
      </c>
    </row>
    <row r="21" spans="1:23" ht="18" customHeight="1" x14ac:dyDescent="0.2">
      <c r="A21" s="478" t="s">
        <v>14</v>
      </c>
      <c r="B21" s="479"/>
      <c r="C21" s="230">
        <f>SUM(C22:C28)</f>
        <v>98222</v>
      </c>
      <c r="D21" s="230">
        <f t="shared" ref="D21:J21" si="12">SUM(D22:D28)</f>
        <v>48915</v>
      </c>
      <c r="E21" s="230">
        <f t="shared" si="12"/>
        <v>52232</v>
      </c>
      <c r="F21" s="230">
        <f t="shared" si="12"/>
        <v>25412</v>
      </c>
      <c r="G21" s="230">
        <f t="shared" si="12"/>
        <v>31490</v>
      </c>
      <c r="H21" s="230">
        <f t="shared" si="12"/>
        <v>15440</v>
      </c>
      <c r="I21" s="230">
        <f t="shared" si="12"/>
        <v>14500</v>
      </c>
      <c r="J21" s="230">
        <f t="shared" si="12"/>
        <v>8063</v>
      </c>
      <c r="K21" s="231">
        <f>SUM(K22:K28)</f>
        <v>3528</v>
      </c>
      <c r="L21" s="324">
        <f>SUM(L22:L28)</f>
        <v>0</v>
      </c>
      <c r="M21" s="324">
        <f>SUM(M22:M28)</f>
        <v>1735</v>
      </c>
      <c r="N21" s="324">
        <f>SUM(N22:N28)</f>
        <v>1195</v>
      </c>
      <c r="O21" s="232">
        <f>SUM(O22:O28)</f>
        <v>598</v>
      </c>
      <c r="P21" s="230">
        <f t="shared" si="5"/>
        <v>27.840702947845806</v>
      </c>
      <c r="Q21" s="230">
        <f t="shared" si="6"/>
        <v>30.104899135446686</v>
      </c>
      <c r="R21" s="230">
        <f t="shared" si="2"/>
        <v>26.351464435146443</v>
      </c>
      <c r="S21" s="230">
        <f t="shared" si="3"/>
        <v>24.247491638795985</v>
      </c>
      <c r="T21" s="231">
        <f>SUM(T22:T28)</f>
        <v>5067</v>
      </c>
      <c r="U21" s="324">
        <f>SUM(U22:U28)</f>
        <v>1739</v>
      </c>
      <c r="V21" s="324">
        <f>SUM(V22:V28)</f>
        <v>2139</v>
      </c>
      <c r="W21" s="232">
        <f>SUM(W22:W28)</f>
        <v>1189</v>
      </c>
    </row>
    <row r="22" spans="1:23" ht="18" customHeight="1" x14ac:dyDescent="0.2">
      <c r="A22" s="37">
        <v>1</v>
      </c>
      <c r="B22" s="38" t="s">
        <v>42</v>
      </c>
      <c r="C22" s="236">
        <f t="shared" ref="C22:D28" si="13">SUM(E22,G22,I22)</f>
        <v>3797</v>
      </c>
      <c r="D22" s="236">
        <f t="shared" si="13"/>
        <v>1923</v>
      </c>
      <c r="E22" s="23">
        <v>2021</v>
      </c>
      <c r="F22" s="23">
        <v>969</v>
      </c>
      <c r="G22" s="23">
        <v>1213</v>
      </c>
      <c r="H22" s="23">
        <v>604</v>
      </c>
      <c r="I22" s="23">
        <v>563</v>
      </c>
      <c r="J22" s="23">
        <v>350</v>
      </c>
      <c r="K22" s="237">
        <f t="shared" ref="K22:K28" si="14">M22+N22+O22</f>
        <v>136</v>
      </c>
      <c r="L22" s="326"/>
      <c r="M22" s="326">
        <v>65</v>
      </c>
      <c r="N22" s="326">
        <v>46</v>
      </c>
      <c r="O22" s="24">
        <v>25</v>
      </c>
      <c r="P22" s="239">
        <f t="shared" si="5"/>
        <v>27.919117647058822</v>
      </c>
      <c r="Q22" s="239">
        <f t="shared" si="6"/>
        <v>31.092307692307692</v>
      </c>
      <c r="R22" s="239">
        <f t="shared" si="2"/>
        <v>26.369565217391305</v>
      </c>
      <c r="S22" s="239">
        <f t="shared" si="3"/>
        <v>22.52</v>
      </c>
      <c r="T22" s="237">
        <f t="shared" ref="T22:T28" si="15">U22+V22+W22</f>
        <v>185</v>
      </c>
      <c r="U22" s="326">
        <v>65</v>
      </c>
      <c r="V22" s="326">
        <v>84</v>
      </c>
      <c r="W22" s="24">
        <v>36</v>
      </c>
    </row>
    <row r="23" spans="1:23" ht="18" customHeight="1" x14ac:dyDescent="0.2">
      <c r="A23" s="37">
        <v>2</v>
      </c>
      <c r="B23" s="38" t="s">
        <v>44</v>
      </c>
      <c r="C23" s="236">
        <f t="shared" si="13"/>
        <v>21732</v>
      </c>
      <c r="D23" s="236">
        <f t="shared" si="13"/>
        <v>10875</v>
      </c>
      <c r="E23" s="23">
        <v>11261</v>
      </c>
      <c r="F23" s="23">
        <v>5512</v>
      </c>
      <c r="G23" s="23">
        <v>7054</v>
      </c>
      <c r="H23" s="23">
        <v>3516</v>
      </c>
      <c r="I23" s="23">
        <v>3417</v>
      </c>
      <c r="J23" s="23">
        <v>1847</v>
      </c>
      <c r="K23" s="237">
        <f t="shared" si="14"/>
        <v>732</v>
      </c>
      <c r="L23" s="326"/>
      <c r="M23" s="326">
        <v>349</v>
      </c>
      <c r="N23" s="326">
        <v>246</v>
      </c>
      <c r="O23" s="24">
        <v>137</v>
      </c>
      <c r="P23" s="239">
        <f t="shared" si="5"/>
        <v>29.688524590163933</v>
      </c>
      <c r="Q23" s="239">
        <f t="shared" si="6"/>
        <v>32.266475644699142</v>
      </c>
      <c r="R23" s="239">
        <f t="shared" si="2"/>
        <v>28.674796747967481</v>
      </c>
      <c r="S23" s="239">
        <f t="shared" si="3"/>
        <v>24.941605839416059</v>
      </c>
      <c r="T23" s="237">
        <f t="shared" si="15"/>
        <v>1090</v>
      </c>
      <c r="U23" s="326">
        <v>342</v>
      </c>
      <c r="V23" s="326">
        <v>440</v>
      </c>
      <c r="W23" s="24">
        <v>308</v>
      </c>
    </row>
    <row r="24" spans="1:23" ht="18" customHeight="1" x14ac:dyDescent="0.2">
      <c r="A24" s="37">
        <v>3</v>
      </c>
      <c r="B24" s="38" t="s">
        <v>34</v>
      </c>
      <c r="C24" s="236">
        <f t="shared" si="13"/>
        <v>13971</v>
      </c>
      <c r="D24" s="236">
        <f t="shared" si="13"/>
        <v>6959</v>
      </c>
      <c r="E24" s="23">
        <v>7591</v>
      </c>
      <c r="F24" s="23">
        <v>3655</v>
      </c>
      <c r="G24" s="23">
        <v>4553</v>
      </c>
      <c r="H24" s="23">
        <v>2240</v>
      </c>
      <c r="I24" s="23">
        <v>1827</v>
      </c>
      <c r="J24" s="23">
        <v>1064</v>
      </c>
      <c r="K24" s="237">
        <f t="shared" si="14"/>
        <v>455</v>
      </c>
      <c r="L24" s="326"/>
      <c r="M24" s="326">
        <v>237</v>
      </c>
      <c r="N24" s="326">
        <v>157</v>
      </c>
      <c r="O24" s="24">
        <v>61</v>
      </c>
      <c r="P24" s="239">
        <f t="shared" si="5"/>
        <v>30.705494505494507</v>
      </c>
      <c r="Q24" s="239">
        <f t="shared" si="6"/>
        <v>32.029535864978904</v>
      </c>
      <c r="R24" s="239">
        <f t="shared" si="2"/>
        <v>29</v>
      </c>
      <c r="S24" s="239">
        <f t="shared" si="3"/>
        <v>29.950819672131146</v>
      </c>
      <c r="T24" s="237">
        <f t="shared" si="15"/>
        <v>649</v>
      </c>
      <c r="U24" s="326">
        <v>234</v>
      </c>
      <c r="V24" s="326">
        <v>276</v>
      </c>
      <c r="W24" s="24">
        <v>139</v>
      </c>
    </row>
    <row r="25" spans="1:23" ht="18" customHeight="1" x14ac:dyDescent="0.2">
      <c r="A25" s="37">
        <v>4</v>
      </c>
      <c r="B25" s="38" t="s">
        <v>30</v>
      </c>
      <c r="C25" s="236">
        <f t="shared" si="13"/>
        <v>8434</v>
      </c>
      <c r="D25" s="236">
        <f t="shared" si="13"/>
        <v>4228</v>
      </c>
      <c r="E25" s="23">
        <v>4255</v>
      </c>
      <c r="F25" s="23">
        <v>2074</v>
      </c>
      <c r="G25" s="23">
        <v>2882</v>
      </c>
      <c r="H25" s="23">
        <v>1388</v>
      </c>
      <c r="I25" s="23">
        <v>1297</v>
      </c>
      <c r="J25" s="23">
        <v>766</v>
      </c>
      <c r="K25" s="237">
        <f t="shared" si="14"/>
        <v>337</v>
      </c>
      <c r="L25" s="326"/>
      <c r="M25" s="326">
        <v>159</v>
      </c>
      <c r="N25" s="326">
        <v>125</v>
      </c>
      <c r="O25" s="24">
        <v>53</v>
      </c>
      <c r="P25" s="239">
        <f t="shared" si="5"/>
        <v>25.026706231454007</v>
      </c>
      <c r="Q25" s="239">
        <f t="shared" si="6"/>
        <v>26.761006289308177</v>
      </c>
      <c r="R25" s="239">
        <f t="shared" si="2"/>
        <v>23.056000000000001</v>
      </c>
      <c r="S25" s="239">
        <f t="shared" si="3"/>
        <v>24.471698113207548</v>
      </c>
      <c r="T25" s="237">
        <f t="shared" si="15"/>
        <v>522</v>
      </c>
      <c r="U25" s="326">
        <v>162</v>
      </c>
      <c r="V25" s="326">
        <v>264</v>
      </c>
      <c r="W25" s="24">
        <v>96</v>
      </c>
    </row>
    <row r="26" spans="1:23" ht="18" customHeight="1" x14ac:dyDescent="0.2">
      <c r="A26" s="37">
        <v>5</v>
      </c>
      <c r="B26" s="38" t="s">
        <v>46</v>
      </c>
      <c r="C26" s="236">
        <f t="shared" si="13"/>
        <v>13413</v>
      </c>
      <c r="D26" s="236">
        <f t="shared" si="13"/>
        <v>6791</v>
      </c>
      <c r="E26" s="23">
        <v>7436</v>
      </c>
      <c r="F26" s="23">
        <v>3643</v>
      </c>
      <c r="G26" s="23">
        <v>4061</v>
      </c>
      <c r="H26" s="23">
        <v>2053</v>
      </c>
      <c r="I26" s="23">
        <v>1916</v>
      </c>
      <c r="J26" s="23">
        <v>1095</v>
      </c>
      <c r="K26" s="237">
        <f t="shared" si="14"/>
        <v>476</v>
      </c>
      <c r="L26" s="326"/>
      <c r="M26" s="326">
        <v>235</v>
      </c>
      <c r="N26" s="326">
        <v>161</v>
      </c>
      <c r="O26" s="24">
        <v>80</v>
      </c>
      <c r="P26" s="239">
        <f t="shared" si="5"/>
        <v>28.178571428571427</v>
      </c>
      <c r="Q26" s="239">
        <f t="shared" si="6"/>
        <v>31.642553191489363</v>
      </c>
      <c r="R26" s="239">
        <f t="shared" si="2"/>
        <v>25.22360248447205</v>
      </c>
      <c r="S26" s="239">
        <f t="shared" si="3"/>
        <v>23.95</v>
      </c>
      <c r="T26" s="237">
        <f t="shared" si="15"/>
        <v>692</v>
      </c>
      <c r="U26" s="326">
        <v>236</v>
      </c>
      <c r="V26" s="326">
        <v>308</v>
      </c>
      <c r="W26" s="24">
        <v>148</v>
      </c>
    </row>
    <row r="27" spans="1:23" ht="18" customHeight="1" x14ac:dyDescent="0.2">
      <c r="A27" s="37">
        <v>6</v>
      </c>
      <c r="B27" s="38" t="s">
        <v>49</v>
      </c>
      <c r="C27" s="236">
        <f t="shared" si="13"/>
        <v>20338</v>
      </c>
      <c r="D27" s="236">
        <f>SUM(F27,H27,J27)</f>
        <v>10091</v>
      </c>
      <c r="E27" s="23">
        <v>10676</v>
      </c>
      <c r="F27" s="23">
        <v>5266</v>
      </c>
      <c r="G27" s="23">
        <v>6456</v>
      </c>
      <c r="H27" s="23">
        <v>3121</v>
      </c>
      <c r="I27" s="23">
        <v>3206</v>
      </c>
      <c r="J27" s="23">
        <v>1704</v>
      </c>
      <c r="K27" s="237">
        <f t="shared" si="14"/>
        <v>760</v>
      </c>
      <c r="L27" s="326"/>
      <c r="M27" s="326">
        <v>365</v>
      </c>
      <c r="N27" s="326">
        <v>249</v>
      </c>
      <c r="O27" s="24">
        <v>146</v>
      </c>
      <c r="P27" s="239">
        <f t="shared" si="5"/>
        <v>26.760526315789473</v>
      </c>
      <c r="Q27" s="239">
        <f t="shared" si="6"/>
        <v>29.24931506849315</v>
      </c>
      <c r="R27" s="239">
        <f t="shared" si="2"/>
        <v>25.927710843373493</v>
      </c>
      <c r="S27" s="239">
        <f t="shared" si="3"/>
        <v>21.958904109589042</v>
      </c>
      <c r="T27" s="237">
        <f t="shared" si="15"/>
        <v>1074</v>
      </c>
      <c r="U27" s="326">
        <v>371</v>
      </c>
      <c r="V27" s="326">
        <v>419</v>
      </c>
      <c r="W27" s="24">
        <v>284</v>
      </c>
    </row>
    <row r="28" spans="1:23" ht="18" customHeight="1" x14ac:dyDescent="0.2">
      <c r="A28" s="37">
        <v>7</v>
      </c>
      <c r="B28" s="38" t="s">
        <v>50</v>
      </c>
      <c r="C28" s="236">
        <f t="shared" si="13"/>
        <v>16537</v>
      </c>
      <c r="D28" s="236">
        <f t="shared" si="13"/>
        <v>8048</v>
      </c>
      <c r="E28" s="23">
        <v>8992</v>
      </c>
      <c r="F28" s="23">
        <v>4293</v>
      </c>
      <c r="G28" s="23">
        <v>5271</v>
      </c>
      <c r="H28" s="23">
        <v>2518</v>
      </c>
      <c r="I28" s="23">
        <v>2274</v>
      </c>
      <c r="J28" s="23">
        <v>1237</v>
      </c>
      <c r="K28" s="237">
        <f t="shared" si="14"/>
        <v>632</v>
      </c>
      <c r="L28" s="326"/>
      <c r="M28" s="326">
        <v>325</v>
      </c>
      <c r="N28" s="326">
        <v>211</v>
      </c>
      <c r="O28" s="24">
        <v>96</v>
      </c>
      <c r="P28" s="239">
        <f t="shared" si="5"/>
        <v>26.166139240506329</v>
      </c>
      <c r="Q28" s="239">
        <f t="shared" si="6"/>
        <v>27.667692307692306</v>
      </c>
      <c r="R28" s="239">
        <f t="shared" si="2"/>
        <v>24.981042654028435</v>
      </c>
      <c r="S28" s="239">
        <f t="shared" si="3"/>
        <v>23.6875</v>
      </c>
      <c r="T28" s="237">
        <f t="shared" si="15"/>
        <v>855</v>
      </c>
      <c r="U28" s="326">
        <v>329</v>
      </c>
      <c r="V28" s="326">
        <v>348</v>
      </c>
      <c r="W28" s="24">
        <v>178</v>
      </c>
    </row>
    <row r="29" spans="1:23" ht="18" customHeight="1" x14ac:dyDescent="0.2">
      <c r="A29" s="478" t="s">
        <v>15</v>
      </c>
      <c r="B29" s="479"/>
      <c r="C29" s="230">
        <f>SUM(C30:C32)</f>
        <v>44136</v>
      </c>
      <c r="D29" s="230">
        <f t="shared" ref="D29:J29" si="16">SUM(D30:D32)</f>
        <v>22068</v>
      </c>
      <c r="E29" s="230">
        <f t="shared" si="16"/>
        <v>23607</v>
      </c>
      <c r="F29" s="230">
        <f t="shared" si="16"/>
        <v>11521</v>
      </c>
      <c r="G29" s="230">
        <f t="shared" si="16"/>
        <v>13843</v>
      </c>
      <c r="H29" s="230">
        <f t="shared" si="16"/>
        <v>6781</v>
      </c>
      <c r="I29" s="230">
        <f t="shared" si="16"/>
        <v>6686</v>
      </c>
      <c r="J29" s="230">
        <f t="shared" si="16"/>
        <v>3766</v>
      </c>
      <c r="K29" s="231">
        <f>SUM(K30:K32)</f>
        <v>1579</v>
      </c>
      <c r="L29" s="324">
        <f>SUM(L30:L32)</f>
        <v>0</v>
      </c>
      <c r="M29" s="324">
        <f>SUM(M30:M32)</f>
        <v>797</v>
      </c>
      <c r="N29" s="324">
        <f>SUM(N30:N32)</f>
        <v>524</v>
      </c>
      <c r="O29" s="232">
        <f>SUM(O30:O32)</f>
        <v>258</v>
      </c>
      <c r="P29" s="230">
        <f t="shared" si="5"/>
        <v>27.951868271057631</v>
      </c>
      <c r="Q29" s="230">
        <f>E29/M29</f>
        <v>29.619824341279799</v>
      </c>
      <c r="R29" s="230">
        <f>G29/N29</f>
        <v>26.417938931297709</v>
      </c>
      <c r="S29" s="230">
        <f>I29/O29</f>
        <v>25.914728682170544</v>
      </c>
      <c r="T29" s="231">
        <f>SUM(T30:T32)</f>
        <v>2196</v>
      </c>
      <c r="U29" s="324">
        <f>SUM(U30:U32)</f>
        <v>793</v>
      </c>
      <c r="V29" s="324">
        <f>SUM(V30:V32)</f>
        <v>957</v>
      </c>
      <c r="W29" s="232">
        <f>SUM(W30:W32)</f>
        <v>446</v>
      </c>
    </row>
    <row r="30" spans="1:23" ht="18" customHeight="1" x14ac:dyDescent="0.2">
      <c r="A30" s="37">
        <v>1</v>
      </c>
      <c r="B30" s="38" t="s">
        <v>43</v>
      </c>
      <c r="C30" s="236">
        <f t="shared" ref="C30:D34" si="17">SUM(E30,G30,I30)</f>
        <v>16648</v>
      </c>
      <c r="D30" s="236">
        <f t="shared" si="17"/>
        <v>8328</v>
      </c>
      <c r="E30" s="23">
        <v>9011</v>
      </c>
      <c r="F30" s="23">
        <v>4408</v>
      </c>
      <c r="G30" s="23">
        <v>5159</v>
      </c>
      <c r="H30" s="23">
        <v>2520</v>
      </c>
      <c r="I30" s="23">
        <v>2478</v>
      </c>
      <c r="J30" s="23">
        <v>1400</v>
      </c>
      <c r="K30" s="237">
        <f>M30+N30+O30</f>
        <v>581</v>
      </c>
      <c r="L30" s="326"/>
      <c r="M30" s="326">
        <v>288</v>
      </c>
      <c r="N30" s="326">
        <v>191</v>
      </c>
      <c r="O30" s="24">
        <v>102</v>
      </c>
      <c r="P30" s="239">
        <f t="shared" si="5"/>
        <v>28.654044750430291</v>
      </c>
      <c r="Q30" s="239">
        <f>E30/M30</f>
        <v>31.288194444444443</v>
      </c>
      <c r="R30" s="239">
        <f>G30/N30</f>
        <v>27.01047120418848</v>
      </c>
      <c r="S30" s="239">
        <f>I30/O30</f>
        <v>24.294117647058822</v>
      </c>
      <c r="T30" s="237">
        <f>U30+V30+W30</f>
        <v>828</v>
      </c>
      <c r="U30" s="326">
        <v>285</v>
      </c>
      <c r="V30" s="326">
        <v>358</v>
      </c>
      <c r="W30" s="24">
        <v>185</v>
      </c>
    </row>
    <row r="31" spans="1:23" ht="18" customHeight="1" x14ac:dyDescent="0.2">
      <c r="A31" s="37">
        <f>+A30+1</f>
        <v>2</v>
      </c>
      <c r="B31" s="38" t="s">
        <v>32</v>
      </c>
      <c r="C31" s="236">
        <f t="shared" si="17"/>
        <v>12294</v>
      </c>
      <c r="D31" s="236">
        <f t="shared" si="17"/>
        <v>6127</v>
      </c>
      <c r="E31" s="23">
        <v>6663</v>
      </c>
      <c r="F31" s="23">
        <v>3224</v>
      </c>
      <c r="G31" s="23">
        <v>3716</v>
      </c>
      <c r="H31" s="23">
        <v>1817</v>
      </c>
      <c r="I31" s="23">
        <v>1915</v>
      </c>
      <c r="J31" s="23">
        <v>1086</v>
      </c>
      <c r="K31" s="237">
        <f>M31+N31+O31</f>
        <v>424</v>
      </c>
      <c r="L31" s="326"/>
      <c r="M31" s="326">
        <v>219</v>
      </c>
      <c r="N31" s="326">
        <v>136</v>
      </c>
      <c r="O31" s="24">
        <v>69</v>
      </c>
      <c r="P31" s="239">
        <f t="shared" si="5"/>
        <v>28.995283018867923</v>
      </c>
      <c r="Q31" s="239">
        <f>E31/M31</f>
        <v>30.424657534246574</v>
      </c>
      <c r="R31" s="239">
        <f>G31/N31</f>
        <v>27.323529411764707</v>
      </c>
      <c r="S31" s="239">
        <f>I31/O31</f>
        <v>27.753623188405797</v>
      </c>
      <c r="T31" s="237">
        <f>U31+V31+W31</f>
        <v>610</v>
      </c>
      <c r="U31" s="326">
        <v>219</v>
      </c>
      <c r="V31" s="326">
        <v>238</v>
      </c>
      <c r="W31" s="24">
        <v>153</v>
      </c>
    </row>
    <row r="32" spans="1:23" ht="18" customHeight="1" x14ac:dyDescent="0.2">
      <c r="A32" s="37">
        <f>+A31+1</f>
        <v>3</v>
      </c>
      <c r="B32" s="38" t="s">
        <v>48</v>
      </c>
      <c r="C32" s="236">
        <f t="shared" si="17"/>
        <v>15194</v>
      </c>
      <c r="D32" s="236">
        <f t="shared" si="17"/>
        <v>7613</v>
      </c>
      <c r="E32" s="23">
        <v>7933</v>
      </c>
      <c r="F32" s="23">
        <v>3889</v>
      </c>
      <c r="G32" s="23">
        <v>4968</v>
      </c>
      <c r="H32" s="23">
        <v>2444</v>
      </c>
      <c r="I32" s="23">
        <v>2293</v>
      </c>
      <c r="J32" s="23">
        <v>1280</v>
      </c>
      <c r="K32" s="237">
        <f>M32+N32+O32</f>
        <v>574</v>
      </c>
      <c r="L32" s="326"/>
      <c r="M32" s="326">
        <v>290</v>
      </c>
      <c r="N32" s="326">
        <v>197</v>
      </c>
      <c r="O32" s="24">
        <v>87</v>
      </c>
      <c r="P32" s="239">
        <f t="shared" si="5"/>
        <v>26.470383275261323</v>
      </c>
      <c r="Q32" s="239">
        <f t="shared" si="6"/>
        <v>27.355172413793102</v>
      </c>
      <c r="R32" s="239">
        <f t="shared" si="2"/>
        <v>25.218274111675125</v>
      </c>
      <c r="S32" s="239">
        <f t="shared" si="3"/>
        <v>26.356321839080461</v>
      </c>
      <c r="T32" s="237">
        <f>U32+V32+W32</f>
        <v>758</v>
      </c>
      <c r="U32" s="326">
        <v>289</v>
      </c>
      <c r="V32" s="326">
        <v>361</v>
      </c>
      <c r="W32" s="24">
        <v>108</v>
      </c>
    </row>
    <row r="33" spans="1:23" s="42" customFormat="1" ht="18" customHeight="1" x14ac:dyDescent="0.25">
      <c r="A33" s="292">
        <v>1</v>
      </c>
      <c r="B33" s="293" t="s">
        <v>36</v>
      </c>
      <c r="C33" s="230">
        <f t="shared" si="17"/>
        <v>291516</v>
      </c>
      <c r="D33" s="230">
        <f t="shared" si="17"/>
        <v>145223</v>
      </c>
      <c r="E33" s="27">
        <v>162284</v>
      </c>
      <c r="F33" s="27">
        <v>79467</v>
      </c>
      <c r="G33" s="27">
        <v>88209</v>
      </c>
      <c r="H33" s="27">
        <v>43610</v>
      </c>
      <c r="I33" s="27">
        <v>41023</v>
      </c>
      <c r="J33" s="27">
        <v>22146</v>
      </c>
      <c r="K33" s="231">
        <f>M33+N33+O33</f>
        <v>8866</v>
      </c>
      <c r="L33" s="329">
        <v>7</v>
      </c>
      <c r="M33" s="329">
        <v>4520</v>
      </c>
      <c r="N33" s="329">
        <v>2842</v>
      </c>
      <c r="O33" s="28">
        <v>1504</v>
      </c>
      <c r="P33" s="234">
        <f t="shared" si="5"/>
        <v>32.880216557635912</v>
      </c>
      <c r="Q33" s="234">
        <f t="shared" si="6"/>
        <v>35.903539823008849</v>
      </c>
      <c r="R33" s="234">
        <f t="shared" si="2"/>
        <v>31.03764954257565</v>
      </c>
      <c r="S33" s="234">
        <f t="shared" si="3"/>
        <v>27.27593085106383</v>
      </c>
      <c r="T33" s="231">
        <f>U33+V33+W33</f>
        <v>13180</v>
      </c>
      <c r="U33" s="329">
        <v>4694</v>
      </c>
      <c r="V33" s="329">
        <v>5651</v>
      </c>
      <c r="W33" s="28">
        <v>2835</v>
      </c>
    </row>
    <row r="34" spans="1:23" ht="18" customHeight="1" x14ac:dyDescent="0.2">
      <c r="A34" s="37">
        <f>+A33+1</f>
        <v>2</v>
      </c>
      <c r="B34" s="38" t="s">
        <v>144</v>
      </c>
      <c r="C34" s="236">
        <f t="shared" si="17"/>
        <v>1223</v>
      </c>
      <c r="D34" s="236">
        <f t="shared" si="17"/>
        <v>573</v>
      </c>
      <c r="E34" s="23">
        <v>128</v>
      </c>
      <c r="F34" s="23">
        <v>63</v>
      </c>
      <c r="G34" s="23">
        <v>603</v>
      </c>
      <c r="H34" s="23">
        <v>278</v>
      </c>
      <c r="I34" s="23">
        <v>492</v>
      </c>
      <c r="J34" s="23">
        <v>232</v>
      </c>
      <c r="K34" s="241">
        <f>M34+N34+O34</f>
        <v>52</v>
      </c>
      <c r="L34" s="25"/>
      <c r="M34" s="25">
        <v>5</v>
      </c>
      <c r="N34" s="25">
        <v>25</v>
      </c>
      <c r="O34" s="26">
        <v>22</v>
      </c>
      <c r="P34" s="239">
        <f t="shared" si="5"/>
        <v>23.51923076923077</v>
      </c>
      <c r="Q34" s="239">
        <f>E34/M34</f>
        <v>25.6</v>
      </c>
      <c r="R34" s="239">
        <f>G34/N34</f>
        <v>24.12</v>
      </c>
      <c r="S34" s="234">
        <f>I34/O34</f>
        <v>22.363636363636363</v>
      </c>
      <c r="T34" s="237">
        <f>U34+V34+W34</f>
        <v>87</v>
      </c>
      <c r="U34" s="326">
        <v>5</v>
      </c>
      <c r="V34" s="326">
        <v>33</v>
      </c>
      <c r="W34" s="24">
        <v>49</v>
      </c>
    </row>
    <row r="35" spans="1:23" ht="18" customHeight="1" x14ac:dyDescent="0.2">
      <c r="A35" s="480" t="s">
        <v>10</v>
      </c>
      <c r="B35" s="157" t="s">
        <v>68</v>
      </c>
      <c r="C35" s="242">
        <f>+C33+C34</f>
        <v>292739</v>
      </c>
      <c r="D35" s="242">
        <f t="shared" ref="D35:W35" si="18">+D33+D34</f>
        <v>145796</v>
      </c>
      <c r="E35" s="242">
        <f t="shared" si="18"/>
        <v>162412</v>
      </c>
      <c r="F35" s="242">
        <f t="shared" si="18"/>
        <v>79530</v>
      </c>
      <c r="G35" s="242">
        <f t="shared" si="18"/>
        <v>88812</v>
      </c>
      <c r="H35" s="242">
        <f t="shared" si="18"/>
        <v>43888</v>
      </c>
      <c r="I35" s="242">
        <f t="shared" si="18"/>
        <v>41515</v>
      </c>
      <c r="J35" s="242">
        <f t="shared" si="18"/>
        <v>22378</v>
      </c>
      <c r="K35" s="242">
        <f t="shared" si="18"/>
        <v>8918</v>
      </c>
      <c r="L35" s="242">
        <f t="shared" si="18"/>
        <v>7</v>
      </c>
      <c r="M35" s="242">
        <f t="shared" si="18"/>
        <v>4525</v>
      </c>
      <c r="N35" s="242">
        <f t="shared" si="18"/>
        <v>2867</v>
      </c>
      <c r="O35" s="242">
        <f t="shared" si="18"/>
        <v>1526</v>
      </c>
      <c r="P35" s="242">
        <f t="shared" si="18"/>
        <v>56.399447326866678</v>
      </c>
      <c r="Q35" s="242">
        <f t="shared" si="18"/>
        <v>61.50353982300885</v>
      </c>
      <c r="R35" s="242">
        <f t="shared" si="18"/>
        <v>55.157649542575655</v>
      </c>
      <c r="S35" s="242">
        <f t="shared" si="18"/>
        <v>49.639567214700193</v>
      </c>
      <c r="T35" s="242">
        <f t="shared" si="18"/>
        <v>13267</v>
      </c>
      <c r="U35" s="242">
        <f t="shared" si="18"/>
        <v>4699</v>
      </c>
      <c r="V35" s="242">
        <f t="shared" si="18"/>
        <v>5684</v>
      </c>
      <c r="W35" s="242">
        <f t="shared" si="18"/>
        <v>2884</v>
      </c>
    </row>
    <row r="36" spans="1:23" ht="18" customHeight="1" x14ac:dyDescent="0.2">
      <c r="A36" s="481"/>
      <c r="B36" s="39" t="s">
        <v>69</v>
      </c>
      <c r="C36" s="243">
        <f>+C29+C21+C14+C8</f>
        <v>347710</v>
      </c>
      <c r="D36" s="243">
        <f t="shared" ref="D36:O36" si="19">+D29+D21+D14+D8</f>
        <v>174116</v>
      </c>
      <c r="E36" s="243">
        <f t="shared" si="19"/>
        <v>180222</v>
      </c>
      <c r="F36" s="243">
        <f t="shared" si="19"/>
        <v>87931</v>
      </c>
      <c r="G36" s="243">
        <f t="shared" si="19"/>
        <v>111994</v>
      </c>
      <c r="H36" s="243">
        <f t="shared" si="19"/>
        <v>55538</v>
      </c>
      <c r="I36" s="243">
        <f t="shared" si="19"/>
        <v>55494</v>
      </c>
      <c r="J36" s="243">
        <f t="shared" si="19"/>
        <v>30647</v>
      </c>
      <c r="K36" s="241">
        <f t="shared" si="19"/>
        <v>12876</v>
      </c>
      <c r="L36" s="243">
        <f t="shared" si="19"/>
        <v>2</v>
      </c>
      <c r="M36" s="243">
        <f t="shared" si="19"/>
        <v>6286</v>
      </c>
      <c r="N36" s="243">
        <f t="shared" si="19"/>
        <v>4317</v>
      </c>
      <c r="O36" s="244">
        <f t="shared" si="19"/>
        <v>2273</v>
      </c>
      <c r="P36" s="243">
        <f t="shared" si="5"/>
        <v>27.004504504504503</v>
      </c>
      <c r="Q36" s="243">
        <f>E36/M36</f>
        <v>28.670378619153674</v>
      </c>
      <c r="R36" s="243">
        <f>G36/N36</f>
        <v>25.94255269863331</v>
      </c>
      <c r="S36" s="243">
        <f>I36/O36</f>
        <v>24.414430268367795</v>
      </c>
      <c r="T36" s="241">
        <f>+T29+T21+T14+T8</f>
        <v>18818</v>
      </c>
      <c r="U36" s="243">
        <f>+U29+U21+U14+U8</f>
        <v>6331</v>
      </c>
      <c r="V36" s="243">
        <f>+V29+V21+V14+V8</f>
        <v>8019</v>
      </c>
      <c r="W36" s="244">
        <f>+W29+W21+W14+W8</f>
        <v>4468</v>
      </c>
    </row>
    <row r="37" spans="1:23" ht="18" customHeight="1" x14ac:dyDescent="0.2">
      <c r="A37" s="287"/>
      <c r="B37" s="290" t="s">
        <v>72</v>
      </c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83"/>
      <c r="Q37" s="83"/>
      <c r="T37" s="287"/>
      <c r="U37" s="287"/>
      <c r="V37" s="287"/>
      <c r="W37" s="287"/>
    </row>
    <row r="38" spans="1:23" x14ac:dyDescent="0.2">
      <c r="A38" s="287"/>
      <c r="B38" s="464" t="s">
        <v>374</v>
      </c>
      <c r="C38" s="464"/>
      <c r="D38" s="464"/>
      <c r="E38" s="464"/>
      <c r="F38" s="464"/>
      <c r="G38" s="464"/>
      <c r="H38" s="464"/>
      <c r="I38" s="464"/>
      <c r="J38" s="464"/>
      <c r="K38" s="464"/>
      <c r="L38" s="464"/>
      <c r="M38" s="464"/>
      <c r="N38" s="464"/>
      <c r="O38" s="464"/>
      <c r="P38" s="464"/>
      <c r="Q38" s="464"/>
      <c r="R38" s="464"/>
      <c r="S38" s="464"/>
      <c r="T38" s="464"/>
      <c r="U38" s="464"/>
      <c r="V38" s="464"/>
      <c r="W38" s="464"/>
    </row>
    <row r="39" spans="1:23" x14ac:dyDescent="0.2">
      <c r="B39" s="457"/>
      <c r="C39" s="457"/>
      <c r="D39" s="457"/>
      <c r="E39" s="457"/>
      <c r="F39" s="457"/>
      <c r="G39" s="457"/>
      <c r="H39" s="457"/>
      <c r="I39" s="457"/>
      <c r="J39" s="457"/>
      <c r="K39" s="457"/>
      <c r="L39" s="457"/>
      <c r="M39" s="457"/>
      <c r="N39" s="457"/>
      <c r="O39" s="457"/>
      <c r="P39" s="457"/>
      <c r="Q39" s="457"/>
    </row>
  </sheetData>
  <mergeCells count="16">
    <mergeCell ref="A1:W1"/>
    <mergeCell ref="A7:B7"/>
    <mergeCell ref="B38:W38"/>
    <mergeCell ref="B39:Q39"/>
    <mergeCell ref="A3:W3"/>
    <mergeCell ref="A5:A6"/>
    <mergeCell ref="B5:B6"/>
    <mergeCell ref="C5:J5"/>
    <mergeCell ref="K5:O5"/>
    <mergeCell ref="P5:S5"/>
    <mergeCell ref="T5:W5"/>
    <mergeCell ref="A8:B8"/>
    <mergeCell ref="A14:B14"/>
    <mergeCell ref="A21:B21"/>
    <mergeCell ref="A29:B29"/>
    <mergeCell ref="A35:A36"/>
  </mergeCells>
  <printOptions horizontalCentered="1" verticalCentered="1"/>
  <pageMargins left="0" right="0" top="0.25" bottom="0" header="0.25" footer="0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R34"/>
  <sheetViews>
    <sheetView topLeftCell="A13" zoomScaleNormal="100" zoomScaleSheetLayoutView="84" workbookViewId="0">
      <selection activeCell="O14" sqref="O14"/>
    </sheetView>
  </sheetViews>
  <sheetFormatPr defaultRowHeight="14.25" x14ac:dyDescent="0.2"/>
  <cols>
    <col min="1" max="1" width="3.375" style="1" customWidth="1" collapsed="1"/>
    <col min="2" max="2" width="23.75" style="1" customWidth="1" collapsed="1"/>
    <col min="3" max="14" width="7.875" style="1" customWidth="1" collapsed="1"/>
    <col min="15" max="17" width="8.5" style="1" customWidth="1" collapsed="1"/>
    <col min="18" max="18" width="8.375" style="1" customWidth="1" collapsed="1"/>
    <col min="19" max="16384" width="9" style="1" collapsed="1"/>
  </cols>
  <sheetData>
    <row r="1" spans="1:18" x14ac:dyDescent="0.2">
      <c r="A1" s="12">
        <f>+'2.4.'!A1:W1</f>
        <v>0</v>
      </c>
    </row>
    <row r="3" spans="1:18" ht="18.75" customHeight="1" x14ac:dyDescent="0.2">
      <c r="A3" s="476" t="s">
        <v>276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</row>
    <row r="5" spans="1:18" ht="15" customHeight="1" x14ac:dyDescent="0.2">
      <c r="A5" s="488" t="s">
        <v>0</v>
      </c>
      <c r="B5" s="488"/>
      <c r="C5" s="488" t="s">
        <v>90</v>
      </c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 t="s">
        <v>22</v>
      </c>
      <c r="P5" s="488" t="s">
        <v>21</v>
      </c>
      <c r="Q5" s="488"/>
      <c r="R5" s="488"/>
    </row>
    <row r="6" spans="1:18" ht="33" customHeight="1" x14ac:dyDescent="0.2">
      <c r="A6" s="488"/>
      <c r="B6" s="488"/>
      <c r="C6" s="296" t="s">
        <v>73</v>
      </c>
      <c r="D6" s="296" t="s">
        <v>74</v>
      </c>
      <c r="E6" s="296" t="s">
        <v>75</v>
      </c>
      <c r="F6" s="296" t="s">
        <v>76</v>
      </c>
      <c r="G6" s="296" t="s">
        <v>77</v>
      </c>
      <c r="H6" s="296" t="s">
        <v>253</v>
      </c>
      <c r="I6" s="296" t="s">
        <v>263</v>
      </c>
      <c r="J6" s="296" t="s">
        <v>224</v>
      </c>
      <c r="K6" s="174" t="s">
        <v>247</v>
      </c>
      <c r="L6" s="174" t="s">
        <v>252</v>
      </c>
      <c r="M6" s="174" t="s">
        <v>262</v>
      </c>
      <c r="N6" s="296" t="s">
        <v>78</v>
      </c>
      <c r="O6" s="488"/>
      <c r="P6" s="296" t="s">
        <v>18</v>
      </c>
      <c r="Q6" s="296" t="s">
        <v>19</v>
      </c>
      <c r="R6" s="296" t="s">
        <v>20</v>
      </c>
    </row>
    <row r="7" spans="1:18" ht="18" customHeight="1" x14ac:dyDescent="0.2">
      <c r="A7" s="489" t="s">
        <v>91</v>
      </c>
      <c r="B7" s="294" t="s">
        <v>61</v>
      </c>
      <c r="C7" s="330">
        <v>77101</v>
      </c>
      <c r="D7" s="330">
        <v>72347</v>
      </c>
      <c r="E7" s="330">
        <v>67633</v>
      </c>
      <c r="F7" s="330">
        <v>61202</v>
      </c>
      <c r="G7" s="330">
        <v>64351</v>
      </c>
      <c r="H7" s="330">
        <v>60291</v>
      </c>
      <c r="I7" s="330">
        <v>53188</v>
      </c>
      <c r="J7" s="330">
        <v>44764</v>
      </c>
      <c r="K7" s="330">
        <v>42563</v>
      </c>
      <c r="L7" s="330">
        <v>33291</v>
      </c>
      <c r="M7" s="330">
        <v>35151</v>
      </c>
      <c r="N7" s="330">
        <v>28567</v>
      </c>
      <c r="O7" s="331">
        <f t="shared" ref="O7:O16" si="0">SUM(C7:N7)</f>
        <v>640449</v>
      </c>
      <c r="P7" s="331">
        <f t="shared" ref="P7:P16" si="1">C7+D7+E7+F7+G7</f>
        <v>342634</v>
      </c>
      <c r="Q7" s="331">
        <f t="shared" ref="Q7:Q30" si="2">SUM(H7:K7)</f>
        <v>200806</v>
      </c>
      <c r="R7" s="332">
        <f t="shared" ref="R7:R30" si="3">SUM(L7:N7)</f>
        <v>97009</v>
      </c>
    </row>
    <row r="8" spans="1:18" ht="15.95" customHeight="1" x14ac:dyDescent="0.2">
      <c r="A8" s="489"/>
      <c r="B8" s="295" t="s">
        <v>85</v>
      </c>
      <c r="C8" s="333">
        <v>37455</v>
      </c>
      <c r="D8" s="333">
        <v>35442</v>
      </c>
      <c r="E8" s="333">
        <v>32897</v>
      </c>
      <c r="F8" s="333">
        <v>30045</v>
      </c>
      <c r="G8" s="333">
        <v>31622</v>
      </c>
      <c r="H8" s="333">
        <v>29570</v>
      </c>
      <c r="I8" s="333">
        <v>26483</v>
      </c>
      <c r="J8" s="333">
        <v>22087</v>
      </c>
      <c r="K8" s="333">
        <v>21286</v>
      </c>
      <c r="L8" s="333">
        <v>18194</v>
      </c>
      <c r="M8" s="333">
        <v>19119</v>
      </c>
      <c r="N8" s="333">
        <v>15712</v>
      </c>
      <c r="O8" s="334">
        <f t="shared" si="0"/>
        <v>319912</v>
      </c>
      <c r="P8" s="334">
        <f t="shared" si="1"/>
        <v>167461</v>
      </c>
      <c r="Q8" s="334">
        <f t="shared" si="2"/>
        <v>99426</v>
      </c>
      <c r="R8" s="335">
        <f t="shared" si="3"/>
        <v>53025</v>
      </c>
    </row>
    <row r="9" spans="1:18" ht="16.5" customHeight="1" x14ac:dyDescent="0.2">
      <c r="A9" s="489"/>
      <c r="B9" s="43" t="s">
        <v>86</v>
      </c>
      <c r="C9" s="336">
        <v>2351</v>
      </c>
      <c r="D9" s="336">
        <v>2229</v>
      </c>
      <c r="E9" s="336">
        <v>2133</v>
      </c>
      <c r="F9" s="336">
        <v>2002</v>
      </c>
      <c r="G9" s="336">
        <v>2096</v>
      </c>
      <c r="H9" s="336">
        <v>2035</v>
      </c>
      <c r="I9" s="336">
        <v>1887</v>
      </c>
      <c r="J9" s="336">
        <v>1650</v>
      </c>
      <c r="K9" s="336">
        <v>1612</v>
      </c>
      <c r="L9" s="336">
        <v>1282</v>
      </c>
      <c r="M9" s="336">
        <v>1371</v>
      </c>
      <c r="N9" s="336">
        <v>1146</v>
      </c>
      <c r="O9" s="337">
        <f t="shared" si="0"/>
        <v>21794</v>
      </c>
      <c r="P9" s="331">
        <f t="shared" si="1"/>
        <v>10811</v>
      </c>
      <c r="Q9" s="331">
        <f t="shared" si="2"/>
        <v>7184</v>
      </c>
      <c r="R9" s="332">
        <f t="shared" si="3"/>
        <v>3799</v>
      </c>
    </row>
    <row r="10" spans="1:18" ht="25.5" customHeight="1" x14ac:dyDescent="0.2">
      <c r="A10" s="489"/>
      <c r="B10" s="295" t="s">
        <v>87</v>
      </c>
      <c r="C10" s="333"/>
      <c r="D10" s="333">
        <v>1</v>
      </c>
      <c r="E10" s="333"/>
      <c r="F10" s="333">
        <v>3</v>
      </c>
      <c r="G10" s="333"/>
      <c r="H10" s="333">
        <v>3</v>
      </c>
      <c r="I10" s="333"/>
      <c r="J10" s="333"/>
      <c r="K10" s="333"/>
      <c r="L10" s="333">
        <v>2</v>
      </c>
      <c r="M10" s="333"/>
      <c r="N10" s="333"/>
      <c r="O10" s="334">
        <f t="shared" si="0"/>
        <v>9</v>
      </c>
      <c r="P10" s="334">
        <f t="shared" si="1"/>
        <v>4</v>
      </c>
      <c r="Q10" s="334">
        <f t="shared" si="2"/>
        <v>3</v>
      </c>
      <c r="R10" s="335">
        <f t="shared" si="3"/>
        <v>2</v>
      </c>
    </row>
    <row r="11" spans="1:18" ht="21" customHeight="1" x14ac:dyDescent="0.2">
      <c r="A11" s="489"/>
      <c r="B11" s="294" t="s">
        <v>88</v>
      </c>
      <c r="C11" s="330">
        <v>38</v>
      </c>
      <c r="D11" s="330">
        <v>71</v>
      </c>
      <c r="E11" s="330">
        <v>69</v>
      </c>
      <c r="F11" s="330">
        <v>71</v>
      </c>
      <c r="G11" s="330">
        <v>65</v>
      </c>
      <c r="H11" s="330">
        <v>74</v>
      </c>
      <c r="I11" s="330">
        <v>76</v>
      </c>
      <c r="J11" s="330">
        <v>55</v>
      </c>
      <c r="K11" s="330">
        <v>58</v>
      </c>
      <c r="L11" s="330">
        <v>40</v>
      </c>
      <c r="M11" s="330">
        <v>40</v>
      </c>
      <c r="N11" s="330">
        <v>44</v>
      </c>
      <c r="O11" s="331">
        <f t="shared" si="0"/>
        <v>701</v>
      </c>
      <c r="P11" s="331">
        <f t="shared" si="1"/>
        <v>314</v>
      </c>
      <c r="Q11" s="331">
        <f t="shared" si="2"/>
        <v>263</v>
      </c>
      <c r="R11" s="332">
        <f t="shared" si="3"/>
        <v>124</v>
      </c>
    </row>
    <row r="12" spans="1:18" ht="18" customHeight="1" x14ac:dyDescent="0.2">
      <c r="A12" s="489"/>
      <c r="B12" s="295" t="s">
        <v>85</v>
      </c>
      <c r="C12" s="333">
        <v>18</v>
      </c>
      <c r="D12" s="333">
        <v>35</v>
      </c>
      <c r="E12" s="333">
        <v>35</v>
      </c>
      <c r="F12" s="333">
        <v>41</v>
      </c>
      <c r="G12" s="333">
        <v>31</v>
      </c>
      <c r="H12" s="333">
        <v>34</v>
      </c>
      <c r="I12" s="333">
        <v>36</v>
      </c>
      <c r="J12" s="333">
        <v>28</v>
      </c>
      <c r="K12" s="333">
        <v>19</v>
      </c>
      <c r="L12" s="333">
        <v>24</v>
      </c>
      <c r="M12" s="333">
        <v>18</v>
      </c>
      <c r="N12" s="333">
        <v>21</v>
      </c>
      <c r="O12" s="334">
        <f t="shared" si="0"/>
        <v>340</v>
      </c>
      <c r="P12" s="334">
        <f t="shared" si="1"/>
        <v>160</v>
      </c>
      <c r="Q12" s="334">
        <f t="shared" si="2"/>
        <v>117</v>
      </c>
      <c r="R12" s="335">
        <f t="shared" si="3"/>
        <v>63</v>
      </c>
    </row>
    <row r="13" spans="1:18" ht="18" customHeight="1" x14ac:dyDescent="0.2">
      <c r="A13" s="489"/>
      <c r="B13" s="294" t="s">
        <v>89</v>
      </c>
      <c r="C13" s="330">
        <v>42</v>
      </c>
      <c r="D13" s="330">
        <v>46</v>
      </c>
      <c r="E13" s="330">
        <v>72</v>
      </c>
      <c r="F13" s="330">
        <v>73</v>
      </c>
      <c r="G13" s="330">
        <v>114</v>
      </c>
      <c r="H13" s="330">
        <v>118</v>
      </c>
      <c r="I13" s="330">
        <v>164</v>
      </c>
      <c r="J13" s="330">
        <v>206</v>
      </c>
      <c r="K13" s="330">
        <v>220</v>
      </c>
      <c r="L13" s="330">
        <v>186</v>
      </c>
      <c r="M13" s="330">
        <v>221</v>
      </c>
      <c r="N13" s="330">
        <v>210</v>
      </c>
      <c r="O13" s="331">
        <f t="shared" si="0"/>
        <v>1672</v>
      </c>
      <c r="P13" s="331">
        <f t="shared" si="1"/>
        <v>347</v>
      </c>
      <c r="Q13" s="331">
        <f t="shared" si="2"/>
        <v>708</v>
      </c>
      <c r="R13" s="332">
        <f t="shared" si="3"/>
        <v>617</v>
      </c>
    </row>
    <row r="14" spans="1:18" ht="17.25" customHeight="1" x14ac:dyDescent="0.2">
      <c r="A14" s="489"/>
      <c r="B14" s="295" t="s">
        <v>85</v>
      </c>
      <c r="C14" s="338">
        <v>19</v>
      </c>
      <c r="D14" s="333">
        <v>18</v>
      </c>
      <c r="E14" s="333">
        <v>32</v>
      </c>
      <c r="F14" s="333">
        <v>39</v>
      </c>
      <c r="G14" s="333">
        <v>58</v>
      </c>
      <c r="H14" s="333">
        <v>60</v>
      </c>
      <c r="I14" s="333">
        <v>88</v>
      </c>
      <c r="J14" s="333">
        <v>99</v>
      </c>
      <c r="K14" s="333">
        <v>115</v>
      </c>
      <c r="L14" s="333">
        <v>108</v>
      </c>
      <c r="M14" s="333">
        <v>133</v>
      </c>
      <c r="N14" s="333">
        <v>125</v>
      </c>
      <c r="O14" s="334">
        <f t="shared" si="0"/>
        <v>894</v>
      </c>
      <c r="P14" s="334">
        <f t="shared" si="1"/>
        <v>166</v>
      </c>
      <c r="Q14" s="334">
        <f t="shared" si="2"/>
        <v>362</v>
      </c>
      <c r="R14" s="335">
        <f t="shared" si="3"/>
        <v>366</v>
      </c>
    </row>
    <row r="15" spans="1:18" ht="27.75" customHeight="1" x14ac:dyDescent="0.2">
      <c r="A15" s="489"/>
      <c r="B15" s="294" t="s">
        <v>375</v>
      </c>
      <c r="C15" s="330">
        <v>9</v>
      </c>
      <c r="D15" s="330">
        <v>7</v>
      </c>
      <c r="E15" s="330">
        <v>5</v>
      </c>
      <c r="F15" s="330">
        <v>1</v>
      </c>
      <c r="G15" s="330">
        <v>4</v>
      </c>
      <c r="H15" s="330">
        <v>6</v>
      </c>
      <c r="I15" s="330">
        <v>4</v>
      </c>
      <c r="J15" s="330">
        <v>8</v>
      </c>
      <c r="K15" s="330">
        <v>2</v>
      </c>
      <c r="L15" s="330">
        <v>1</v>
      </c>
      <c r="M15" s="330">
        <v>2</v>
      </c>
      <c r="N15" s="330">
        <v>7</v>
      </c>
      <c r="O15" s="331">
        <f t="shared" si="0"/>
        <v>56</v>
      </c>
      <c r="P15" s="331">
        <f t="shared" si="1"/>
        <v>26</v>
      </c>
      <c r="Q15" s="331">
        <f t="shared" si="2"/>
        <v>20</v>
      </c>
      <c r="R15" s="332">
        <f t="shared" si="3"/>
        <v>10</v>
      </c>
    </row>
    <row r="16" spans="1:18" ht="18" customHeight="1" x14ac:dyDescent="0.2">
      <c r="A16" s="489"/>
      <c r="B16" s="295" t="s">
        <v>85</v>
      </c>
      <c r="C16" s="333">
        <v>3</v>
      </c>
      <c r="D16" s="333">
        <v>2</v>
      </c>
      <c r="E16" s="333">
        <v>3</v>
      </c>
      <c r="F16" s="333"/>
      <c r="G16" s="333">
        <v>4</v>
      </c>
      <c r="H16" s="333">
        <v>1</v>
      </c>
      <c r="I16" s="333"/>
      <c r="J16" s="333">
        <v>2</v>
      </c>
      <c r="K16" s="333">
        <v>1</v>
      </c>
      <c r="L16" s="333">
        <v>1</v>
      </c>
      <c r="M16" s="333">
        <v>1</v>
      </c>
      <c r="N16" s="333">
        <v>1</v>
      </c>
      <c r="O16" s="334">
        <f t="shared" si="0"/>
        <v>19</v>
      </c>
      <c r="P16" s="334">
        <f t="shared" si="1"/>
        <v>12</v>
      </c>
      <c r="Q16" s="334">
        <f t="shared" si="2"/>
        <v>4</v>
      </c>
      <c r="R16" s="335">
        <f t="shared" si="3"/>
        <v>3</v>
      </c>
    </row>
    <row r="17" spans="1:18" ht="27.75" customHeight="1" x14ac:dyDescent="0.2">
      <c r="A17" s="482" t="s">
        <v>79</v>
      </c>
      <c r="B17" s="483"/>
      <c r="C17" s="331">
        <f>+C19+C21+C23+C25+C27+C29</f>
        <v>308</v>
      </c>
      <c r="D17" s="331">
        <f t="shared" ref="D17:P18" si="4">+D19+D21+D23+D25+D27+D29</f>
        <v>415</v>
      </c>
      <c r="E17" s="331">
        <f t="shared" si="4"/>
        <v>407</v>
      </c>
      <c r="F17" s="331">
        <f t="shared" si="4"/>
        <v>498</v>
      </c>
      <c r="G17" s="331">
        <f t="shared" si="4"/>
        <v>764</v>
      </c>
      <c r="H17" s="331">
        <f t="shared" si="4"/>
        <v>760</v>
      </c>
      <c r="I17" s="331">
        <f t="shared" si="4"/>
        <v>643</v>
      </c>
      <c r="J17" s="331">
        <f t="shared" si="4"/>
        <v>612</v>
      </c>
      <c r="K17" s="331">
        <f t="shared" si="4"/>
        <v>660</v>
      </c>
      <c r="L17" s="331">
        <f t="shared" si="4"/>
        <v>328</v>
      </c>
      <c r="M17" s="331">
        <f t="shared" si="4"/>
        <v>346</v>
      </c>
      <c r="N17" s="331">
        <f t="shared" si="4"/>
        <v>312</v>
      </c>
      <c r="O17" s="331">
        <f t="shared" si="4"/>
        <v>6053</v>
      </c>
      <c r="P17" s="331">
        <f t="shared" si="4"/>
        <v>2392</v>
      </c>
      <c r="Q17" s="331">
        <f t="shared" si="2"/>
        <v>2675</v>
      </c>
      <c r="R17" s="332">
        <f t="shared" si="3"/>
        <v>986</v>
      </c>
    </row>
    <row r="18" spans="1:18" ht="18" customHeight="1" x14ac:dyDescent="0.2">
      <c r="A18" s="484" t="s">
        <v>85</v>
      </c>
      <c r="B18" s="485"/>
      <c r="C18" s="333">
        <v>112</v>
      </c>
      <c r="D18" s="333">
        <v>162</v>
      </c>
      <c r="E18" s="333">
        <v>165</v>
      </c>
      <c r="F18" s="333">
        <v>210</v>
      </c>
      <c r="G18" s="333">
        <v>335</v>
      </c>
      <c r="H18" s="333">
        <v>336</v>
      </c>
      <c r="I18" s="333">
        <v>278</v>
      </c>
      <c r="J18" s="333">
        <v>254</v>
      </c>
      <c r="K18" s="333">
        <v>285</v>
      </c>
      <c r="L18" s="333">
        <v>170</v>
      </c>
      <c r="M18" s="333">
        <v>199</v>
      </c>
      <c r="N18" s="333">
        <v>179</v>
      </c>
      <c r="O18" s="334">
        <f t="shared" si="4"/>
        <v>2685</v>
      </c>
      <c r="P18" s="334">
        <f t="shared" si="4"/>
        <v>984</v>
      </c>
      <c r="Q18" s="334">
        <f t="shared" si="2"/>
        <v>1153</v>
      </c>
      <c r="R18" s="335">
        <f t="shared" si="3"/>
        <v>548</v>
      </c>
    </row>
    <row r="19" spans="1:18" ht="17.25" customHeight="1" x14ac:dyDescent="0.2">
      <c r="A19" s="486" t="s">
        <v>239</v>
      </c>
      <c r="B19" s="294" t="s">
        <v>240</v>
      </c>
      <c r="C19" s="330">
        <v>29</v>
      </c>
      <c r="D19" s="330">
        <v>46</v>
      </c>
      <c r="E19" s="330">
        <v>50</v>
      </c>
      <c r="F19" s="330">
        <v>56</v>
      </c>
      <c r="G19" s="330">
        <v>140</v>
      </c>
      <c r="H19" s="330">
        <v>179</v>
      </c>
      <c r="I19" s="330">
        <v>140</v>
      </c>
      <c r="J19" s="330">
        <v>127</v>
      </c>
      <c r="K19" s="330">
        <v>200</v>
      </c>
      <c r="L19" s="330">
        <v>132</v>
      </c>
      <c r="M19" s="330">
        <v>136</v>
      </c>
      <c r="N19" s="330">
        <v>123</v>
      </c>
      <c r="O19" s="331">
        <f>SUM(C19:N19)</f>
        <v>1358</v>
      </c>
      <c r="P19" s="331">
        <f t="shared" ref="P19:P30" si="5">C19+D19+E19+F19+G19</f>
        <v>321</v>
      </c>
      <c r="Q19" s="331">
        <f t="shared" si="2"/>
        <v>646</v>
      </c>
      <c r="R19" s="332">
        <f t="shared" si="3"/>
        <v>391</v>
      </c>
    </row>
    <row r="20" spans="1:18" ht="17.25" customHeight="1" x14ac:dyDescent="0.2">
      <c r="A20" s="486"/>
      <c r="B20" s="295" t="s">
        <v>85</v>
      </c>
      <c r="C20" s="333">
        <v>14</v>
      </c>
      <c r="D20" s="333">
        <v>16</v>
      </c>
      <c r="E20" s="333">
        <v>26</v>
      </c>
      <c r="F20" s="333">
        <v>27</v>
      </c>
      <c r="G20" s="333">
        <v>80</v>
      </c>
      <c r="H20" s="333">
        <v>96</v>
      </c>
      <c r="I20" s="333">
        <v>72</v>
      </c>
      <c r="J20" s="333">
        <v>52</v>
      </c>
      <c r="K20" s="333">
        <v>90</v>
      </c>
      <c r="L20" s="333">
        <v>73</v>
      </c>
      <c r="M20" s="333">
        <v>93</v>
      </c>
      <c r="N20" s="333">
        <v>73</v>
      </c>
      <c r="O20" s="334">
        <f t="shared" ref="O20:O30" si="6">SUM(C20:N20)</f>
        <v>712</v>
      </c>
      <c r="P20" s="334">
        <f t="shared" si="5"/>
        <v>163</v>
      </c>
      <c r="Q20" s="334">
        <f t="shared" si="2"/>
        <v>310</v>
      </c>
      <c r="R20" s="335">
        <f t="shared" si="3"/>
        <v>239</v>
      </c>
    </row>
    <row r="21" spans="1:18" ht="17.25" customHeight="1" x14ac:dyDescent="0.2">
      <c r="A21" s="486"/>
      <c r="B21" s="294" t="s">
        <v>241</v>
      </c>
      <c r="C21" s="330">
        <v>26</v>
      </c>
      <c r="D21" s="330">
        <v>29</v>
      </c>
      <c r="E21" s="330">
        <v>32</v>
      </c>
      <c r="F21" s="330">
        <v>57</v>
      </c>
      <c r="G21" s="330">
        <v>70</v>
      </c>
      <c r="H21" s="330">
        <v>76</v>
      </c>
      <c r="I21" s="330">
        <v>49</v>
      </c>
      <c r="J21" s="330">
        <v>66</v>
      </c>
      <c r="K21" s="330">
        <v>80</v>
      </c>
      <c r="L21" s="330">
        <v>50</v>
      </c>
      <c r="M21" s="330">
        <v>55</v>
      </c>
      <c r="N21" s="330">
        <v>43</v>
      </c>
      <c r="O21" s="331">
        <f t="shared" si="6"/>
        <v>633</v>
      </c>
      <c r="P21" s="331">
        <f t="shared" si="5"/>
        <v>214</v>
      </c>
      <c r="Q21" s="331">
        <f t="shared" si="2"/>
        <v>271</v>
      </c>
      <c r="R21" s="332">
        <f t="shared" si="3"/>
        <v>148</v>
      </c>
    </row>
    <row r="22" spans="1:18" ht="17.25" customHeight="1" x14ac:dyDescent="0.2">
      <c r="A22" s="486"/>
      <c r="B22" s="295" t="s">
        <v>85</v>
      </c>
      <c r="C22" s="333">
        <v>15</v>
      </c>
      <c r="D22" s="333">
        <v>8</v>
      </c>
      <c r="E22" s="333">
        <v>15</v>
      </c>
      <c r="F22" s="333">
        <v>26</v>
      </c>
      <c r="G22" s="333">
        <v>30</v>
      </c>
      <c r="H22" s="333">
        <v>38</v>
      </c>
      <c r="I22" s="333">
        <v>23</v>
      </c>
      <c r="J22" s="333">
        <v>27</v>
      </c>
      <c r="K22" s="333">
        <v>33</v>
      </c>
      <c r="L22" s="333">
        <v>28</v>
      </c>
      <c r="M22" s="333">
        <v>29</v>
      </c>
      <c r="N22" s="333">
        <v>24</v>
      </c>
      <c r="O22" s="334">
        <f t="shared" si="6"/>
        <v>296</v>
      </c>
      <c r="P22" s="334">
        <f t="shared" si="5"/>
        <v>94</v>
      </c>
      <c r="Q22" s="334">
        <f t="shared" si="2"/>
        <v>121</v>
      </c>
      <c r="R22" s="335">
        <f t="shared" si="3"/>
        <v>81</v>
      </c>
    </row>
    <row r="23" spans="1:18" ht="17.25" customHeight="1" x14ac:dyDescent="0.2">
      <c r="A23" s="486"/>
      <c r="B23" s="294" t="s">
        <v>376</v>
      </c>
      <c r="C23" s="330">
        <v>29</v>
      </c>
      <c r="D23" s="330">
        <v>43</v>
      </c>
      <c r="E23" s="330">
        <v>44</v>
      </c>
      <c r="F23" s="330">
        <v>81</v>
      </c>
      <c r="G23" s="330">
        <v>160</v>
      </c>
      <c r="H23" s="330">
        <v>127</v>
      </c>
      <c r="I23" s="330">
        <v>107</v>
      </c>
      <c r="J23" s="330">
        <v>86</v>
      </c>
      <c r="K23" s="330">
        <v>75</v>
      </c>
      <c r="L23" s="330">
        <v>39</v>
      </c>
      <c r="M23" s="330">
        <v>35</v>
      </c>
      <c r="N23" s="330">
        <v>31</v>
      </c>
      <c r="O23" s="331">
        <f t="shared" si="6"/>
        <v>857</v>
      </c>
      <c r="P23" s="331">
        <f t="shared" si="5"/>
        <v>357</v>
      </c>
      <c r="Q23" s="331">
        <f t="shared" si="2"/>
        <v>395</v>
      </c>
      <c r="R23" s="332">
        <f t="shared" si="3"/>
        <v>105</v>
      </c>
    </row>
    <row r="24" spans="1:18" ht="17.25" customHeight="1" x14ac:dyDescent="0.2">
      <c r="A24" s="486"/>
      <c r="B24" s="295" t="s">
        <v>85</v>
      </c>
      <c r="C24" s="333">
        <v>9</v>
      </c>
      <c r="D24" s="333">
        <v>18</v>
      </c>
      <c r="E24" s="333">
        <v>22</v>
      </c>
      <c r="F24" s="333">
        <v>33</v>
      </c>
      <c r="G24" s="333">
        <v>59</v>
      </c>
      <c r="H24" s="333">
        <v>47</v>
      </c>
      <c r="I24" s="333">
        <v>38</v>
      </c>
      <c r="J24" s="333">
        <v>33</v>
      </c>
      <c r="K24" s="333">
        <v>32</v>
      </c>
      <c r="L24" s="333">
        <v>16</v>
      </c>
      <c r="M24" s="333">
        <v>15</v>
      </c>
      <c r="N24" s="333">
        <v>15</v>
      </c>
      <c r="O24" s="334">
        <f t="shared" si="6"/>
        <v>337</v>
      </c>
      <c r="P24" s="334">
        <f t="shared" si="5"/>
        <v>141</v>
      </c>
      <c r="Q24" s="334">
        <f t="shared" si="2"/>
        <v>150</v>
      </c>
      <c r="R24" s="335">
        <f t="shared" si="3"/>
        <v>46</v>
      </c>
    </row>
    <row r="25" spans="1:18" ht="17.25" customHeight="1" x14ac:dyDescent="0.2">
      <c r="A25" s="486"/>
      <c r="B25" s="294" t="s">
        <v>377</v>
      </c>
      <c r="C25" s="330">
        <v>41</v>
      </c>
      <c r="D25" s="330">
        <v>86</v>
      </c>
      <c r="E25" s="330">
        <v>65</v>
      </c>
      <c r="F25" s="330">
        <v>82</v>
      </c>
      <c r="G25" s="330">
        <v>94</v>
      </c>
      <c r="H25" s="330">
        <v>99</v>
      </c>
      <c r="I25" s="330">
        <v>127</v>
      </c>
      <c r="J25" s="330">
        <v>126</v>
      </c>
      <c r="K25" s="330">
        <v>107</v>
      </c>
      <c r="L25" s="330">
        <v>16</v>
      </c>
      <c r="M25" s="330">
        <v>25</v>
      </c>
      <c r="N25" s="330">
        <v>17</v>
      </c>
      <c r="O25" s="331">
        <f t="shared" si="6"/>
        <v>885</v>
      </c>
      <c r="P25" s="331">
        <f t="shared" si="5"/>
        <v>368</v>
      </c>
      <c r="Q25" s="331">
        <f t="shared" si="2"/>
        <v>459</v>
      </c>
      <c r="R25" s="332">
        <f t="shared" si="3"/>
        <v>58</v>
      </c>
    </row>
    <row r="26" spans="1:18" ht="17.25" customHeight="1" x14ac:dyDescent="0.2">
      <c r="A26" s="486"/>
      <c r="B26" s="295" t="s">
        <v>85</v>
      </c>
      <c r="C26" s="333">
        <v>13</v>
      </c>
      <c r="D26" s="333">
        <v>36</v>
      </c>
      <c r="E26" s="333">
        <v>23</v>
      </c>
      <c r="F26" s="333">
        <v>39</v>
      </c>
      <c r="G26" s="333">
        <v>40</v>
      </c>
      <c r="H26" s="333">
        <v>34</v>
      </c>
      <c r="I26" s="333">
        <v>51</v>
      </c>
      <c r="J26" s="333">
        <v>52</v>
      </c>
      <c r="K26" s="333">
        <v>37</v>
      </c>
      <c r="L26" s="333">
        <v>8</v>
      </c>
      <c r="M26" s="333">
        <v>14</v>
      </c>
      <c r="N26" s="333">
        <v>12</v>
      </c>
      <c r="O26" s="334">
        <f t="shared" si="6"/>
        <v>359</v>
      </c>
      <c r="P26" s="334">
        <f t="shared" si="5"/>
        <v>151</v>
      </c>
      <c r="Q26" s="334">
        <f t="shared" si="2"/>
        <v>174</v>
      </c>
      <c r="R26" s="335">
        <f t="shared" si="3"/>
        <v>34</v>
      </c>
    </row>
    <row r="27" spans="1:18" ht="17.25" customHeight="1" x14ac:dyDescent="0.2">
      <c r="A27" s="486"/>
      <c r="B27" s="294" t="s">
        <v>378</v>
      </c>
      <c r="C27" s="330">
        <v>49</v>
      </c>
      <c r="D27" s="330">
        <v>51</v>
      </c>
      <c r="E27" s="330">
        <v>55</v>
      </c>
      <c r="F27" s="330">
        <v>75</v>
      </c>
      <c r="G27" s="330">
        <v>126</v>
      </c>
      <c r="H27" s="330">
        <v>105</v>
      </c>
      <c r="I27" s="330">
        <v>90</v>
      </c>
      <c r="J27" s="330">
        <v>71</v>
      </c>
      <c r="K27" s="330">
        <v>81</v>
      </c>
      <c r="L27" s="330">
        <v>60</v>
      </c>
      <c r="M27" s="330">
        <v>73</v>
      </c>
      <c r="N27" s="330">
        <v>58</v>
      </c>
      <c r="O27" s="331">
        <f t="shared" si="6"/>
        <v>894</v>
      </c>
      <c r="P27" s="331">
        <f t="shared" si="5"/>
        <v>356</v>
      </c>
      <c r="Q27" s="331">
        <f t="shared" si="2"/>
        <v>347</v>
      </c>
      <c r="R27" s="332">
        <f t="shared" si="3"/>
        <v>191</v>
      </c>
    </row>
    <row r="28" spans="1:18" ht="17.25" customHeight="1" x14ac:dyDescent="0.2">
      <c r="A28" s="486"/>
      <c r="B28" s="295" t="s">
        <v>85</v>
      </c>
      <c r="C28" s="333">
        <v>18</v>
      </c>
      <c r="D28" s="333">
        <v>22</v>
      </c>
      <c r="E28" s="333">
        <v>23</v>
      </c>
      <c r="F28" s="333">
        <v>29</v>
      </c>
      <c r="G28" s="333">
        <v>54</v>
      </c>
      <c r="H28" s="333">
        <v>58</v>
      </c>
      <c r="I28" s="333">
        <v>41</v>
      </c>
      <c r="J28" s="333">
        <v>31</v>
      </c>
      <c r="K28" s="333">
        <v>38</v>
      </c>
      <c r="L28" s="333">
        <v>32</v>
      </c>
      <c r="M28" s="333">
        <v>40</v>
      </c>
      <c r="N28" s="333">
        <v>34</v>
      </c>
      <c r="O28" s="334">
        <f t="shared" si="6"/>
        <v>420</v>
      </c>
      <c r="P28" s="334">
        <f t="shared" si="5"/>
        <v>146</v>
      </c>
      <c r="Q28" s="334">
        <f t="shared" si="2"/>
        <v>168</v>
      </c>
      <c r="R28" s="335">
        <f t="shared" si="3"/>
        <v>106</v>
      </c>
    </row>
    <row r="29" spans="1:18" ht="17.25" customHeight="1" x14ac:dyDescent="0.2">
      <c r="A29" s="486"/>
      <c r="B29" s="118" t="s">
        <v>242</v>
      </c>
      <c r="C29" s="330">
        <v>134</v>
      </c>
      <c r="D29" s="330">
        <v>160</v>
      </c>
      <c r="E29" s="330">
        <v>161</v>
      </c>
      <c r="F29" s="330">
        <v>147</v>
      </c>
      <c r="G29" s="330">
        <v>174</v>
      </c>
      <c r="H29" s="330">
        <v>174</v>
      </c>
      <c r="I29" s="330">
        <v>130</v>
      </c>
      <c r="J29" s="330">
        <v>136</v>
      </c>
      <c r="K29" s="330">
        <v>117</v>
      </c>
      <c r="L29" s="330">
        <v>31</v>
      </c>
      <c r="M29" s="330">
        <v>22</v>
      </c>
      <c r="N29" s="330">
        <v>40</v>
      </c>
      <c r="O29" s="331">
        <f t="shared" si="6"/>
        <v>1426</v>
      </c>
      <c r="P29" s="331">
        <f t="shared" si="5"/>
        <v>776</v>
      </c>
      <c r="Q29" s="331">
        <f t="shared" si="2"/>
        <v>557</v>
      </c>
      <c r="R29" s="332">
        <f t="shared" si="3"/>
        <v>93</v>
      </c>
    </row>
    <row r="30" spans="1:18" ht="17.25" customHeight="1" x14ac:dyDescent="0.2">
      <c r="A30" s="487"/>
      <c r="B30" s="44" t="s">
        <v>85</v>
      </c>
      <c r="C30" s="339">
        <v>43</v>
      </c>
      <c r="D30" s="339">
        <v>62</v>
      </c>
      <c r="E30" s="339">
        <v>56</v>
      </c>
      <c r="F30" s="339">
        <v>56</v>
      </c>
      <c r="G30" s="339">
        <v>72</v>
      </c>
      <c r="H30" s="339">
        <v>63</v>
      </c>
      <c r="I30" s="339">
        <v>53</v>
      </c>
      <c r="J30" s="339">
        <v>59</v>
      </c>
      <c r="K30" s="339">
        <v>55</v>
      </c>
      <c r="L30" s="339">
        <v>13</v>
      </c>
      <c r="M30" s="339">
        <v>8</v>
      </c>
      <c r="N30" s="339">
        <v>21</v>
      </c>
      <c r="O30" s="340">
        <f t="shared" si="6"/>
        <v>561</v>
      </c>
      <c r="P30" s="340">
        <f t="shared" si="5"/>
        <v>289</v>
      </c>
      <c r="Q30" s="340">
        <f t="shared" si="2"/>
        <v>230</v>
      </c>
      <c r="R30" s="341">
        <f t="shared" si="3"/>
        <v>42</v>
      </c>
    </row>
    <row r="34" spans="4:4" x14ac:dyDescent="0.2">
      <c r="D34" s="127"/>
    </row>
  </sheetData>
  <mergeCells count="9">
    <mergeCell ref="A17:B17"/>
    <mergeCell ref="A18:B18"/>
    <mergeCell ref="A19:A30"/>
    <mergeCell ref="A3:R3"/>
    <mergeCell ref="C5:N5"/>
    <mergeCell ref="O5:O6"/>
    <mergeCell ref="P5:R5"/>
    <mergeCell ref="A7:A16"/>
    <mergeCell ref="A5:B6"/>
  </mergeCells>
  <printOptions horizontalCentered="1" verticalCentered="1"/>
  <pageMargins left="0" right="0" top="0.75" bottom="0" header="0.3" footer="0"/>
  <pageSetup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W39"/>
  <sheetViews>
    <sheetView topLeftCell="A16" zoomScaleNormal="100" zoomScaleSheetLayoutView="90" workbookViewId="0">
      <selection activeCell="H15" sqref="H15"/>
    </sheetView>
  </sheetViews>
  <sheetFormatPr defaultRowHeight="14.25" x14ac:dyDescent="0.2"/>
  <cols>
    <col min="1" max="1" width="4.25" style="1" customWidth="1" collapsed="1"/>
    <col min="2" max="2" width="13.75" style="1" customWidth="1" collapsed="1"/>
    <col min="3" max="3" width="8.25" style="1" customWidth="1" collapsed="1"/>
    <col min="4" max="4" width="8.625" style="1" customWidth="1" collapsed="1"/>
    <col min="5" max="14" width="7.875" style="1" customWidth="1" collapsed="1"/>
    <col min="15" max="15" width="8.625" style="1" customWidth="1" collapsed="1"/>
    <col min="16" max="22" width="7.875" style="1" customWidth="1" collapsed="1"/>
    <col min="23" max="16384" width="9" style="1" collapsed="1"/>
  </cols>
  <sheetData>
    <row r="1" spans="1:22" x14ac:dyDescent="0.2">
      <c r="A1" s="469">
        <f>+'2.5.'!A1</f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</row>
    <row r="2" spans="1:22" ht="15.75" x14ac:dyDescent="0.2">
      <c r="A2" s="476" t="s">
        <v>275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</row>
    <row r="3" spans="1:22" ht="15" customHeight="1" x14ac:dyDescent="0.2"/>
    <row r="4" spans="1:22" ht="18" customHeight="1" x14ac:dyDescent="0.2">
      <c r="A4" s="458" t="s">
        <v>8</v>
      </c>
      <c r="B4" s="458" t="s">
        <v>9</v>
      </c>
      <c r="C4" s="458" t="s">
        <v>22</v>
      </c>
      <c r="D4" s="458"/>
      <c r="E4" s="458" t="s">
        <v>54</v>
      </c>
      <c r="F4" s="458"/>
      <c r="G4" s="458"/>
      <c r="H4" s="458"/>
      <c r="I4" s="458"/>
      <c r="J4" s="458"/>
      <c r="K4" s="458"/>
      <c r="L4" s="458" t="s">
        <v>55</v>
      </c>
      <c r="M4" s="458"/>
      <c r="N4" s="458"/>
      <c r="O4" s="458"/>
      <c r="P4" s="458"/>
      <c r="Q4" s="458"/>
      <c r="R4" s="458" t="s">
        <v>56</v>
      </c>
      <c r="S4" s="458"/>
      <c r="T4" s="458"/>
      <c r="U4" s="458"/>
      <c r="V4" s="458"/>
    </row>
    <row r="5" spans="1:22" ht="21.75" customHeight="1" x14ac:dyDescent="0.2">
      <c r="A5" s="458"/>
      <c r="B5" s="458"/>
      <c r="C5" s="458"/>
      <c r="D5" s="458"/>
      <c r="E5" s="458" t="s">
        <v>22</v>
      </c>
      <c r="F5" s="458"/>
      <c r="G5" s="458" t="s">
        <v>92</v>
      </c>
      <c r="H5" s="458" t="s">
        <v>93</v>
      </c>
      <c r="I5" s="458" t="s">
        <v>94</v>
      </c>
      <c r="J5" s="458" t="s">
        <v>249</v>
      </c>
      <c r="K5" s="458" t="s">
        <v>254</v>
      </c>
      <c r="L5" s="458" t="s">
        <v>22</v>
      </c>
      <c r="M5" s="458"/>
      <c r="N5" s="458" t="s">
        <v>255</v>
      </c>
      <c r="O5" s="458" t="s">
        <v>95</v>
      </c>
      <c r="P5" s="458" t="s">
        <v>225</v>
      </c>
      <c r="Q5" s="458" t="s">
        <v>248</v>
      </c>
      <c r="R5" s="458" t="s">
        <v>22</v>
      </c>
      <c r="S5" s="458"/>
      <c r="T5" s="458" t="s">
        <v>256</v>
      </c>
      <c r="U5" s="458" t="s">
        <v>379</v>
      </c>
      <c r="V5" s="458" t="s">
        <v>100</v>
      </c>
    </row>
    <row r="6" spans="1:22" ht="11.25" customHeight="1" x14ac:dyDescent="0.2">
      <c r="A6" s="458"/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  <c r="Q6" s="458"/>
      <c r="R6" s="458"/>
      <c r="S6" s="458"/>
      <c r="T6" s="458"/>
      <c r="U6" s="458"/>
      <c r="V6" s="458"/>
    </row>
    <row r="7" spans="1:22" ht="26.25" customHeight="1" x14ac:dyDescent="0.2">
      <c r="A7" s="458"/>
      <c r="B7" s="458"/>
      <c r="C7" s="288" t="s">
        <v>22</v>
      </c>
      <c r="D7" s="288" t="s">
        <v>23</v>
      </c>
      <c r="E7" s="288" t="s">
        <v>22</v>
      </c>
      <c r="F7" s="288" t="s">
        <v>23</v>
      </c>
      <c r="G7" s="288" t="s">
        <v>22</v>
      </c>
      <c r="H7" s="288" t="s">
        <v>22</v>
      </c>
      <c r="I7" s="288" t="s">
        <v>22</v>
      </c>
      <c r="J7" s="288" t="s">
        <v>22</v>
      </c>
      <c r="K7" s="288" t="s">
        <v>22</v>
      </c>
      <c r="L7" s="288" t="s">
        <v>22</v>
      </c>
      <c r="M7" s="288" t="s">
        <v>23</v>
      </c>
      <c r="N7" s="288" t="s">
        <v>22</v>
      </c>
      <c r="O7" s="288" t="s">
        <v>22</v>
      </c>
      <c r="P7" s="288" t="s">
        <v>22</v>
      </c>
      <c r="Q7" s="288" t="s">
        <v>22</v>
      </c>
      <c r="R7" s="288" t="s">
        <v>22</v>
      </c>
      <c r="S7" s="288" t="s">
        <v>23</v>
      </c>
      <c r="T7" s="288" t="s">
        <v>22</v>
      </c>
      <c r="U7" s="288" t="s">
        <v>22</v>
      </c>
      <c r="V7" s="288" t="s">
        <v>22</v>
      </c>
    </row>
    <row r="8" spans="1:22" ht="24" customHeight="1" thickBot="1" x14ac:dyDescent="0.25">
      <c r="A8" s="496" t="s">
        <v>16</v>
      </c>
      <c r="B8" s="497"/>
      <c r="C8" s="342">
        <f>+C36+C37</f>
        <v>640449</v>
      </c>
      <c r="D8" s="343">
        <f t="shared" ref="D8:V8" si="0">+D36+D37</f>
        <v>319912</v>
      </c>
      <c r="E8" s="342">
        <f>+E36+E37</f>
        <v>342634</v>
      </c>
      <c r="F8" s="343">
        <f t="shared" si="0"/>
        <v>167461</v>
      </c>
      <c r="G8" s="344">
        <f>+G36+G37</f>
        <v>77101</v>
      </c>
      <c r="H8" s="344">
        <f t="shared" si="0"/>
        <v>72347</v>
      </c>
      <c r="I8" s="344">
        <f t="shared" si="0"/>
        <v>67633</v>
      </c>
      <c r="J8" s="344">
        <f t="shared" si="0"/>
        <v>61202</v>
      </c>
      <c r="K8" s="344">
        <f t="shared" si="0"/>
        <v>64351</v>
      </c>
      <c r="L8" s="342">
        <f>+L36+L37</f>
        <v>200806</v>
      </c>
      <c r="M8" s="343">
        <f t="shared" si="0"/>
        <v>99426</v>
      </c>
      <c r="N8" s="344">
        <f t="shared" si="0"/>
        <v>60291</v>
      </c>
      <c r="O8" s="344">
        <f t="shared" si="0"/>
        <v>53188</v>
      </c>
      <c r="P8" s="344">
        <f t="shared" si="0"/>
        <v>44764</v>
      </c>
      <c r="Q8" s="344">
        <f t="shared" si="0"/>
        <v>42563</v>
      </c>
      <c r="R8" s="342">
        <f>+R36+R37</f>
        <v>97009</v>
      </c>
      <c r="S8" s="343">
        <f t="shared" si="0"/>
        <v>53025</v>
      </c>
      <c r="T8" s="344">
        <f t="shared" si="0"/>
        <v>33291</v>
      </c>
      <c r="U8" s="344">
        <f t="shared" si="0"/>
        <v>35151</v>
      </c>
      <c r="V8" s="343">
        <f t="shared" si="0"/>
        <v>28567</v>
      </c>
    </row>
    <row r="9" spans="1:22" ht="21.75" customHeight="1" x14ac:dyDescent="0.2">
      <c r="A9" s="494" t="s">
        <v>12</v>
      </c>
      <c r="B9" s="495"/>
      <c r="C9" s="345">
        <f>SUM(C10:C14)</f>
        <v>88046</v>
      </c>
      <c r="D9" s="346">
        <f>SUM(D10:D14)</f>
        <v>44192</v>
      </c>
      <c r="E9" s="345">
        <f>SUM(E10:E14)</f>
        <v>43605</v>
      </c>
      <c r="F9" s="346">
        <f t="shared" ref="F9:V9" si="1">SUM(F10:F14)</f>
        <v>21263</v>
      </c>
      <c r="G9" s="347">
        <f>SUM(G10:G14)</f>
        <v>9403</v>
      </c>
      <c r="H9" s="347">
        <f t="shared" si="1"/>
        <v>9181</v>
      </c>
      <c r="I9" s="347">
        <f t="shared" si="1"/>
        <v>8752</v>
      </c>
      <c r="J9" s="347">
        <f>SUM(J10:J14)</f>
        <v>7753</v>
      </c>
      <c r="K9" s="347">
        <f t="shared" si="1"/>
        <v>8516</v>
      </c>
      <c r="L9" s="345">
        <f t="shared" si="1"/>
        <v>28796</v>
      </c>
      <c r="M9" s="346">
        <f t="shared" si="1"/>
        <v>14427</v>
      </c>
      <c r="N9" s="347">
        <f t="shared" si="1"/>
        <v>8226</v>
      </c>
      <c r="O9" s="347">
        <f t="shared" si="1"/>
        <v>7284</v>
      </c>
      <c r="P9" s="347">
        <f t="shared" si="1"/>
        <v>6722</v>
      </c>
      <c r="Q9" s="347">
        <f t="shared" si="1"/>
        <v>6564</v>
      </c>
      <c r="R9" s="345">
        <f>SUM(R10:R14)</f>
        <v>15645</v>
      </c>
      <c r="S9" s="346">
        <f t="shared" si="1"/>
        <v>8502</v>
      </c>
      <c r="T9" s="347">
        <f t="shared" si="1"/>
        <v>5788</v>
      </c>
      <c r="U9" s="347">
        <f t="shared" si="1"/>
        <v>5726</v>
      </c>
      <c r="V9" s="346">
        <f t="shared" si="1"/>
        <v>4131</v>
      </c>
    </row>
    <row r="10" spans="1:22" ht="21.75" customHeight="1" x14ac:dyDescent="0.2">
      <c r="A10" s="297">
        <v>1</v>
      </c>
      <c r="B10" s="298" t="s">
        <v>39</v>
      </c>
      <c r="C10" s="348">
        <f t="shared" ref="C10:D14" si="2">E10+L10+R10</f>
        <v>23821</v>
      </c>
      <c r="D10" s="349">
        <f t="shared" si="2"/>
        <v>11992</v>
      </c>
      <c r="E10" s="348">
        <f>G10+H10+I10+J10+K10</f>
        <v>11342</v>
      </c>
      <c r="F10" s="8">
        <v>5572</v>
      </c>
      <c r="G10" s="350">
        <v>2513</v>
      </c>
      <c r="H10" s="350">
        <v>2393</v>
      </c>
      <c r="I10" s="350">
        <v>2286</v>
      </c>
      <c r="J10" s="350">
        <v>2038</v>
      </c>
      <c r="K10" s="350">
        <v>2112</v>
      </c>
      <c r="L10" s="348">
        <f>N10+O10+P10+Q10</f>
        <v>7853</v>
      </c>
      <c r="M10" s="45">
        <v>3986</v>
      </c>
      <c r="N10" s="350">
        <v>2041</v>
      </c>
      <c r="O10" s="350">
        <v>2046</v>
      </c>
      <c r="P10" s="350">
        <v>1840</v>
      </c>
      <c r="Q10" s="350">
        <v>1926</v>
      </c>
      <c r="R10" s="348">
        <f>T10+U10+V10</f>
        <v>4626</v>
      </c>
      <c r="S10" s="45">
        <v>2434</v>
      </c>
      <c r="T10" s="350">
        <v>1876</v>
      </c>
      <c r="U10" s="350">
        <v>1746</v>
      </c>
      <c r="V10" s="45">
        <v>1004</v>
      </c>
    </row>
    <row r="11" spans="1:22" ht="21.75" customHeight="1" x14ac:dyDescent="0.2">
      <c r="A11" s="297">
        <v>2</v>
      </c>
      <c r="B11" s="298" t="s">
        <v>41</v>
      </c>
      <c r="C11" s="348">
        <f t="shared" si="2"/>
        <v>11699</v>
      </c>
      <c r="D11" s="349">
        <f t="shared" si="2"/>
        <v>5856</v>
      </c>
      <c r="E11" s="348">
        <f>G11+H11+I11+J11+K11</f>
        <v>5790</v>
      </c>
      <c r="F11" s="8">
        <v>2801</v>
      </c>
      <c r="G11" s="350">
        <v>1267</v>
      </c>
      <c r="H11" s="350">
        <v>1238</v>
      </c>
      <c r="I11" s="350">
        <v>1113</v>
      </c>
      <c r="J11" s="350">
        <v>1051</v>
      </c>
      <c r="K11" s="350">
        <v>1121</v>
      </c>
      <c r="L11" s="348">
        <f>N11+O11+P11+Q11</f>
        <v>3903</v>
      </c>
      <c r="M11" s="45">
        <v>1934</v>
      </c>
      <c r="N11" s="350">
        <v>1100</v>
      </c>
      <c r="O11" s="350">
        <v>993</v>
      </c>
      <c r="P11" s="350">
        <v>902</v>
      </c>
      <c r="Q11" s="350">
        <v>908</v>
      </c>
      <c r="R11" s="348">
        <f>T11+U11+V11</f>
        <v>2006</v>
      </c>
      <c r="S11" s="45">
        <v>1121</v>
      </c>
      <c r="T11" s="350">
        <v>645</v>
      </c>
      <c r="U11" s="350">
        <v>766</v>
      </c>
      <c r="V11" s="45">
        <v>595</v>
      </c>
    </row>
    <row r="12" spans="1:22" ht="21.75" customHeight="1" x14ac:dyDescent="0.2">
      <c r="A12" s="297">
        <v>3</v>
      </c>
      <c r="B12" s="298" t="s">
        <v>33</v>
      </c>
      <c r="C12" s="348">
        <f t="shared" si="2"/>
        <v>15165</v>
      </c>
      <c r="D12" s="349">
        <f t="shared" si="2"/>
        <v>7587</v>
      </c>
      <c r="E12" s="348">
        <f>G12+H12+I12+J12+K12</f>
        <v>7337</v>
      </c>
      <c r="F12" s="8">
        <v>3573</v>
      </c>
      <c r="G12" s="350">
        <v>1519</v>
      </c>
      <c r="H12" s="350">
        <v>1477</v>
      </c>
      <c r="I12" s="350">
        <v>1423</v>
      </c>
      <c r="J12" s="350">
        <v>1361</v>
      </c>
      <c r="K12" s="350">
        <v>1557</v>
      </c>
      <c r="L12" s="348">
        <f>N12+O12+P12+Q12</f>
        <v>5170</v>
      </c>
      <c r="M12" s="45">
        <v>2591</v>
      </c>
      <c r="N12" s="350">
        <v>1573</v>
      </c>
      <c r="O12" s="350">
        <v>1304</v>
      </c>
      <c r="P12" s="350">
        <v>1224</v>
      </c>
      <c r="Q12" s="350">
        <v>1069</v>
      </c>
      <c r="R12" s="348">
        <f>T12+U12+V12</f>
        <v>2658</v>
      </c>
      <c r="S12" s="45">
        <v>1423</v>
      </c>
      <c r="T12" s="350">
        <v>925</v>
      </c>
      <c r="U12" s="350">
        <v>904</v>
      </c>
      <c r="V12" s="45">
        <v>829</v>
      </c>
    </row>
    <row r="13" spans="1:22" ht="21.75" customHeight="1" x14ac:dyDescent="0.2">
      <c r="A13" s="297">
        <v>4</v>
      </c>
      <c r="B13" s="298" t="s">
        <v>47</v>
      </c>
      <c r="C13" s="348">
        <f t="shared" si="2"/>
        <v>17960</v>
      </c>
      <c r="D13" s="349">
        <f t="shared" si="2"/>
        <v>9115</v>
      </c>
      <c r="E13" s="348">
        <f>G13+H13+I13+J13+K13</f>
        <v>9237</v>
      </c>
      <c r="F13" s="8">
        <v>4511</v>
      </c>
      <c r="G13" s="350">
        <v>1944</v>
      </c>
      <c r="H13" s="350">
        <v>1946</v>
      </c>
      <c r="I13" s="350">
        <v>1862</v>
      </c>
      <c r="J13" s="350">
        <v>1622</v>
      </c>
      <c r="K13" s="350">
        <v>1863</v>
      </c>
      <c r="L13" s="348">
        <f>N13+O13+P13+Q13</f>
        <v>5820</v>
      </c>
      <c r="M13" s="45">
        <v>2950</v>
      </c>
      <c r="N13" s="350">
        <v>1780</v>
      </c>
      <c r="O13" s="350">
        <v>1414</v>
      </c>
      <c r="P13" s="350">
        <v>1339</v>
      </c>
      <c r="Q13" s="350">
        <v>1287</v>
      </c>
      <c r="R13" s="348">
        <f>T13+U13+V13</f>
        <v>2903</v>
      </c>
      <c r="S13" s="45">
        <v>1654</v>
      </c>
      <c r="T13" s="350">
        <v>1023</v>
      </c>
      <c r="U13" s="350">
        <v>1083</v>
      </c>
      <c r="V13" s="45">
        <v>797</v>
      </c>
    </row>
    <row r="14" spans="1:22" ht="21.75" customHeight="1" x14ac:dyDescent="0.2">
      <c r="A14" s="297">
        <v>5</v>
      </c>
      <c r="B14" s="298" t="s">
        <v>35</v>
      </c>
      <c r="C14" s="348">
        <f t="shared" si="2"/>
        <v>19401</v>
      </c>
      <c r="D14" s="349">
        <f t="shared" si="2"/>
        <v>9642</v>
      </c>
      <c r="E14" s="348">
        <f>G14+H14+I14+J14+K14</f>
        <v>9899</v>
      </c>
      <c r="F14" s="8">
        <v>4806</v>
      </c>
      <c r="G14" s="350">
        <v>2160</v>
      </c>
      <c r="H14" s="350">
        <v>2127</v>
      </c>
      <c r="I14" s="350">
        <v>2068</v>
      </c>
      <c r="J14" s="350">
        <v>1681</v>
      </c>
      <c r="K14" s="350">
        <v>1863</v>
      </c>
      <c r="L14" s="348">
        <f>N14+O14+P14+Q14</f>
        <v>6050</v>
      </c>
      <c r="M14" s="45">
        <v>2966</v>
      </c>
      <c r="N14" s="350">
        <v>1732</v>
      </c>
      <c r="O14" s="350">
        <v>1527</v>
      </c>
      <c r="P14" s="350">
        <v>1417</v>
      </c>
      <c r="Q14" s="350">
        <v>1374</v>
      </c>
      <c r="R14" s="348">
        <f>T14+U14+V14</f>
        <v>3452</v>
      </c>
      <c r="S14" s="45">
        <v>1870</v>
      </c>
      <c r="T14" s="350">
        <v>1319</v>
      </c>
      <c r="U14" s="350">
        <v>1227</v>
      </c>
      <c r="V14" s="45">
        <v>906</v>
      </c>
    </row>
    <row r="15" spans="1:22" ht="21.75" customHeight="1" x14ac:dyDescent="0.2">
      <c r="A15" s="494" t="s">
        <v>13</v>
      </c>
      <c r="B15" s="495"/>
      <c r="C15" s="345">
        <f>SUM(C16:C21)</f>
        <v>117306</v>
      </c>
      <c r="D15" s="346">
        <f t="shared" ref="D15:V15" si="3">SUM(D16:D21)</f>
        <v>58941</v>
      </c>
      <c r="E15" s="345">
        <f>SUM(E16:E21)</f>
        <v>60778</v>
      </c>
      <c r="F15" s="346">
        <f t="shared" si="3"/>
        <v>29735</v>
      </c>
      <c r="G15" s="347">
        <f t="shared" si="3"/>
        <v>13448</v>
      </c>
      <c r="H15" s="347">
        <f t="shared" si="3"/>
        <v>12533</v>
      </c>
      <c r="I15" s="347">
        <f t="shared" si="3"/>
        <v>12118</v>
      </c>
      <c r="J15" s="347">
        <f>SUM(J16:J21)</f>
        <v>10905</v>
      </c>
      <c r="K15" s="347">
        <f t="shared" si="3"/>
        <v>11774</v>
      </c>
      <c r="L15" s="345">
        <f t="shared" si="3"/>
        <v>37865</v>
      </c>
      <c r="M15" s="346">
        <f t="shared" si="3"/>
        <v>18890</v>
      </c>
      <c r="N15" s="347">
        <f t="shared" si="3"/>
        <v>11323</v>
      </c>
      <c r="O15" s="347">
        <f t="shared" si="3"/>
        <v>9862</v>
      </c>
      <c r="P15" s="347">
        <f t="shared" si="3"/>
        <v>8549</v>
      </c>
      <c r="Q15" s="347">
        <f t="shared" si="3"/>
        <v>8131</v>
      </c>
      <c r="R15" s="345">
        <f t="shared" si="3"/>
        <v>18663</v>
      </c>
      <c r="S15" s="346">
        <f t="shared" si="3"/>
        <v>10316</v>
      </c>
      <c r="T15" s="347">
        <f t="shared" si="3"/>
        <v>6370</v>
      </c>
      <c r="U15" s="347">
        <f t="shared" si="3"/>
        <v>6577</v>
      </c>
      <c r="V15" s="346">
        <f t="shared" si="3"/>
        <v>5716</v>
      </c>
    </row>
    <row r="16" spans="1:22" ht="21.75" customHeight="1" x14ac:dyDescent="0.2">
      <c r="A16" s="297">
        <v>1</v>
      </c>
      <c r="B16" s="298" t="s">
        <v>38</v>
      </c>
      <c r="C16" s="348">
        <f t="shared" ref="C16:D21" si="4">E16+L16+R16</f>
        <v>18192</v>
      </c>
      <c r="D16" s="349">
        <f t="shared" si="4"/>
        <v>9167</v>
      </c>
      <c r="E16" s="348">
        <f t="shared" ref="E16:E21" si="5">G16+H16+I16+J16+K16</f>
        <v>9302</v>
      </c>
      <c r="F16" s="8">
        <v>4592</v>
      </c>
      <c r="G16" s="350">
        <v>2081</v>
      </c>
      <c r="H16" s="350">
        <v>1908</v>
      </c>
      <c r="I16" s="350">
        <v>1866</v>
      </c>
      <c r="J16" s="350">
        <v>1677</v>
      </c>
      <c r="K16" s="350">
        <v>1770</v>
      </c>
      <c r="L16" s="348">
        <f t="shared" ref="L16:L21" si="6">N16+O16+P16+Q16</f>
        <v>5820</v>
      </c>
      <c r="M16" s="45">
        <v>2915</v>
      </c>
      <c r="N16" s="350">
        <v>1690</v>
      </c>
      <c r="O16" s="350">
        <v>1540</v>
      </c>
      <c r="P16" s="350">
        <v>1365</v>
      </c>
      <c r="Q16" s="350">
        <v>1225</v>
      </c>
      <c r="R16" s="348">
        <f t="shared" ref="R16:R21" si="7">T16+U16+V16</f>
        <v>3070</v>
      </c>
      <c r="S16" s="45">
        <v>1660</v>
      </c>
      <c r="T16" s="350">
        <v>1017</v>
      </c>
      <c r="U16" s="350">
        <v>1056</v>
      </c>
      <c r="V16" s="45">
        <v>997</v>
      </c>
    </row>
    <row r="17" spans="1:22" ht="21.75" customHeight="1" x14ac:dyDescent="0.2">
      <c r="A17" s="297">
        <v>2</v>
      </c>
      <c r="B17" s="298" t="s">
        <v>40</v>
      </c>
      <c r="C17" s="348">
        <f t="shared" si="4"/>
        <v>17484</v>
      </c>
      <c r="D17" s="349">
        <f t="shared" si="4"/>
        <v>8880</v>
      </c>
      <c r="E17" s="348">
        <f t="shared" si="5"/>
        <v>9479</v>
      </c>
      <c r="F17" s="8">
        <v>4619</v>
      </c>
      <c r="G17" s="350">
        <v>2179</v>
      </c>
      <c r="H17" s="350">
        <v>2023</v>
      </c>
      <c r="I17" s="350">
        <v>1896</v>
      </c>
      <c r="J17" s="350">
        <v>1638</v>
      </c>
      <c r="K17" s="350">
        <v>1743</v>
      </c>
      <c r="L17" s="348">
        <f t="shared" si="6"/>
        <v>5595</v>
      </c>
      <c r="M17" s="45">
        <v>2817</v>
      </c>
      <c r="N17" s="350">
        <v>1744</v>
      </c>
      <c r="O17" s="350">
        <v>1413</v>
      </c>
      <c r="P17" s="350">
        <v>1250</v>
      </c>
      <c r="Q17" s="350">
        <v>1188</v>
      </c>
      <c r="R17" s="348">
        <f t="shared" si="7"/>
        <v>2410</v>
      </c>
      <c r="S17" s="45">
        <v>1444</v>
      </c>
      <c r="T17" s="350">
        <v>855</v>
      </c>
      <c r="U17" s="350">
        <v>800</v>
      </c>
      <c r="V17" s="45">
        <v>755</v>
      </c>
    </row>
    <row r="18" spans="1:22" ht="21.75" customHeight="1" x14ac:dyDescent="0.2">
      <c r="A18" s="297">
        <v>3</v>
      </c>
      <c r="B18" s="298" t="s">
        <v>28</v>
      </c>
      <c r="C18" s="348">
        <f t="shared" si="4"/>
        <v>10672</v>
      </c>
      <c r="D18" s="349">
        <f t="shared" si="4"/>
        <v>5253</v>
      </c>
      <c r="E18" s="348">
        <f t="shared" si="5"/>
        <v>5570</v>
      </c>
      <c r="F18" s="8">
        <v>2696</v>
      </c>
      <c r="G18" s="350">
        <v>1217</v>
      </c>
      <c r="H18" s="350">
        <v>1104</v>
      </c>
      <c r="I18" s="350">
        <v>1092</v>
      </c>
      <c r="J18" s="350">
        <v>1017</v>
      </c>
      <c r="K18" s="350">
        <v>1140</v>
      </c>
      <c r="L18" s="348">
        <f t="shared" si="6"/>
        <v>3397</v>
      </c>
      <c r="M18" s="45">
        <v>1658</v>
      </c>
      <c r="N18" s="350">
        <v>999</v>
      </c>
      <c r="O18" s="350">
        <v>954</v>
      </c>
      <c r="P18" s="350">
        <v>756</v>
      </c>
      <c r="Q18" s="350">
        <v>688</v>
      </c>
      <c r="R18" s="348">
        <f t="shared" si="7"/>
        <v>1705</v>
      </c>
      <c r="S18" s="45">
        <v>899</v>
      </c>
      <c r="T18" s="350">
        <v>530</v>
      </c>
      <c r="U18" s="350">
        <v>637</v>
      </c>
      <c r="V18" s="45">
        <v>538</v>
      </c>
    </row>
    <row r="19" spans="1:22" ht="21.75" customHeight="1" x14ac:dyDescent="0.2">
      <c r="A19" s="297">
        <v>4</v>
      </c>
      <c r="B19" s="298" t="s">
        <v>29</v>
      </c>
      <c r="C19" s="348">
        <f t="shared" si="4"/>
        <v>21461</v>
      </c>
      <c r="D19" s="349">
        <f t="shared" si="4"/>
        <v>10665</v>
      </c>
      <c r="E19" s="348">
        <f t="shared" si="5"/>
        <v>11216</v>
      </c>
      <c r="F19" s="8">
        <v>5513</v>
      </c>
      <c r="G19" s="350">
        <v>2470</v>
      </c>
      <c r="H19" s="350">
        <v>2333</v>
      </c>
      <c r="I19" s="350">
        <v>2251</v>
      </c>
      <c r="J19" s="350">
        <v>2018</v>
      </c>
      <c r="K19" s="350">
        <v>2144</v>
      </c>
      <c r="L19" s="348">
        <f t="shared" si="6"/>
        <v>6818</v>
      </c>
      <c r="M19" s="45">
        <v>3348</v>
      </c>
      <c r="N19" s="350">
        <v>2143</v>
      </c>
      <c r="O19" s="350">
        <v>1798</v>
      </c>
      <c r="P19" s="350">
        <v>1453</v>
      </c>
      <c r="Q19" s="350">
        <v>1424</v>
      </c>
      <c r="R19" s="348">
        <f t="shared" si="7"/>
        <v>3427</v>
      </c>
      <c r="S19" s="45">
        <v>1804</v>
      </c>
      <c r="T19" s="350">
        <v>1162</v>
      </c>
      <c r="U19" s="350">
        <v>1276</v>
      </c>
      <c r="V19" s="45">
        <v>989</v>
      </c>
    </row>
    <row r="20" spans="1:22" ht="21.75" customHeight="1" x14ac:dyDescent="0.2">
      <c r="A20" s="297">
        <v>5</v>
      </c>
      <c r="B20" s="298" t="s">
        <v>45</v>
      </c>
      <c r="C20" s="348">
        <f t="shared" si="4"/>
        <v>21566</v>
      </c>
      <c r="D20" s="349">
        <f t="shared" si="4"/>
        <v>10905</v>
      </c>
      <c r="E20" s="348">
        <f t="shared" si="5"/>
        <v>10900</v>
      </c>
      <c r="F20" s="8">
        <v>5308</v>
      </c>
      <c r="G20" s="350">
        <v>2360</v>
      </c>
      <c r="H20" s="350">
        <v>2159</v>
      </c>
      <c r="I20" s="350">
        <v>2175</v>
      </c>
      <c r="J20" s="350">
        <v>2003</v>
      </c>
      <c r="K20" s="350">
        <v>2203</v>
      </c>
      <c r="L20" s="348">
        <f t="shared" si="6"/>
        <v>7279</v>
      </c>
      <c r="M20" s="45">
        <v>3658</v>
      </c>
      <c r="N20" s="350">
        <v>2100</v>
      </c>
      <c r="O20" s="350">
        <v>1854</v>
      </c>
      <c r="P20" s="350">
        <v>1708</v>
      </c>
      <c r="Q20" s="350">
        <v>1617</v>
      </c>
      <c r="R20" s="348">
        <f t="shared" si="7"/>
        <v>3387</v>
      </c>
      <c r="S20" s="45">
        <v>1939</v>
      </c>
      <c r="T20" s="350">
        <v>1191</v>
      </c>
      <c r="U20" s="350">
        <v>1211</v>
      </c>
      <c r="V20" s="45">
        <v>985</v>
      </c>
    </row>
    <row r="21" spans="1:22" ht="21.75" customHeight="1" x14ac:dyDescent="0.2">
      <c r="A21" s="297">
        <v>6</v>
      </c>
      <c r="B21" s="298" t="s">
        <v>31</v>
      </c>
      <c r="C21" s="348">
        <f t="shared" si="4"/>
        <v>27931</v>
      </c>
      <c r="D21" s="349">
        <f t="shared" si="4"/>
        <v>14071</v>
      </c>
      <c r="E21" s="348">
        <f t="shared" si="5"/>
        <v>14311</v>
      </c>
      <c r="F21" s="8">
        <v>7007</v>
      </c>
      <c r="G21" s="350">
        <v>3141</v>
      </c>
      <c r="H21" s="350">
        <v>3006</v>
      </c>
      <c r="I21" s="350">
        <v>2838</v>
      </c>
      <c r="J21" s="350">
        <v>2552</v>
      </c>
      <c r="K21" s="350">
        <v>2774</v>
      </c>
      <c r="L21" s="348">
        <f t="shared" si="6"/>
        <v>8956</v>
      </c>
      <c r="M21" s="45">
        <v>4494</v>
      </c>
      <c r="N21" s="350">
        <v>2647</v>
      </c>
      <c r="O21" s="350">
        <v>2303</v>
      </c>
      <c r="P21" s="350">
        <v>2017</v>
      </c>
      <c r="Q21" s="350">
        <v>1989</v>
      </c>
      <c r="R21" s="348">
        <f t="shared" si="7"/>
        <v>4664</v>
      </c>
      <c r="S21" s="45">
        <v>2570</v>
      </c>
      <c r="T21" s="350">
        <v>1615</v>
      </c>
      <c r="U21" s="350">
        <v>1597</v>
      </c>
      <c r="V21" s="45">
        <v>1452</v>
      </c>
    </row>
    <row r="22" spans="1:22" ht="21.75" customHeight="1" x14ac:dyDescent="0.2">
      <c r="A22" s="494" t="s">
        <v>14</v>
      </c>
      <c r="B22" s="495"/>
      <c r="C22" s="345">
        <f>SUM(C23:C29)</f>
        <v>98222</v>
      </c>
      <c r="D22" s="346">
        <f t="shared" ref="D22:V22" si="8">SUM(D23:D29)</f>
        <v>48915</v>
      </c>
      <c r="E22" s="345">
        <f t="shared" si="8"/>
        <v>52232</v>
      </c>
      <c r="F22" s="346">
        <f t="shared" si="8"/>
        <v>25412</v>
      </c>
      <c r="G22" s="347">
        <f t="shared" si="8"/>
        <v>11508</v>
      </c>
      <c r="H22" s="347">
        <f t="shared" si="8"/>
        <v>10811</v>
      </c>
      <c r="I22" s="347">
        <f t="shared" si="8"/>
        <v>10271</v>
      </c>
      <c r="J22" s="347">
        <f>SUM(J23:J29)</f>
        <v>9435</v>
      </c>
      <c r="K22" s="347">
        <f t="shared" si="8"/>
        <v>10207</v>
      </c>
      <c r="L22" s="345">
        <f t="shared" si="8"/>
        <v>31490</v>
      </c>
      <c r="M22" s="346">
        <f t="shared" si="8"/>
        <v>15440</v>
      </c>
      <c r="N22" s="347">
        <f t="shared" si="8"/>
        <v>9495</v>
      </c>
      <c r="O22" s="347">
        <f t="shared" si="8"/>
        <v>8270</v>
      </c>
      <c r="P22" s="347">
        <f t="shared" si="8"/>
        <v>7014</v>
      </c>
      <c r="Q22" s="347">
        <f t="shared" si="8"/>
        <v>6711</v>
      </c>
      <c r="R22" s="345">
        <f t="shared" si="8"/>
        <v>14500</v>
      </c>
      <c r="S22" s="346">
        <f t="shared" si="8"/>
        <v>8063</v>
      </c>
      <c r="T22" s="347">
        <f t="shared" si="8"/>
        <v>4839</v>
      </c>
      <c r="U22" s="347">
        <f t="shared" si="8"/>
        <v>5119</v>
      </c>
      <c r="V22" s="346">
        <f t="shared" si="8"/>
        <v>4542</v>
      </c>
    </row>
    <row r="23" spans="1:22" ht="21.75" customHeight="1" x14ac:dyDescent="0.2">
      <c r="A23" s="297">
        <v>1</v>
      </c>
      <c r="B23" s="298" t="s">
        <v>50</v>
      </c>
      <c r="C23" s="348">
        <f t="shared" ref="C23:D29" si="9">E23+L23+R23</f>
        <v>3797</v>
      </c>
      <c r="D23" s="349">
        <f t="shared" si="9"/>
        <v>1923</v>
      </c>
      <c r="E23" s="348">
        <f t="shared" ref="E23:E29" si="10">G23+H23+I23+J23+K23</f>
        <v>2021</v>
      </c>
      <c r="F23" s="8">
        <v>969</v>
      </c>
      <c r="G23" s="350">
        <v>480</v>
      </c>
      <c r="H23" s="350">
        <v>429</v>
      </c>
      <c r="I23" s="350">
        <v>382</v>
      </c>
      <c r="J23" s="350">
        <v>361</v>
      </c>
      <c r="K23" s="350">
        <v>369</v>
      </c>
      <c r="L23" s="348">
        <f t="shared" ref="L23:L29" si="11">N23+O23+P23+Q23</f>
        <v>1213</v>
      </c>
      <c r="M23" s="45">
        <v>604</v>
      </c>
      <c r="N23" s="350">
        <v>348</v>
      </c>
      <c r="O23" s="350">
        <v>315</v>
      </c>
      <c r="P23" s="350">
        <v>287</v>
      </c>
      <c r="Q23" s="350">
        <v>263</v>
      </c>
      <c r="R23" s="348">
        <f t="shared" ref="R23:R29" si="12">T23+U23+V23</f>
        <v>563</v>
      </c>
      <c r="S23" s="45">
        <v>350</v>
      </c>
      <c r="T23" s="350">
        <v>178</v>
      </c>
      <c r="U23" s="350">
        <v>203</v>
      </c>
      <c r="V23" s="45">
        <v>182</v>
      </c>
    </row>
    <row r="24" spans="1:22" ht="21.75" customHeight="1" x14ac:dyDescent="0.2">
      <c r="A24" s="297">
        <v>2</v>
      </c>
      <c r="B24" s="298" t="s">
        <v>49</v>
      </c>
      <c r="C24" s="348">
        <f t="shared" si="9"/>
        <v>21732</v>
      </c>
      <c r="D24" s="349">
        <f t="shared" si="9"/>
        <v>10875</v>
      </c>
      <c r="E24" s="348">
        <f t="shared" si="10"/>
        <v>11261</v>
      </c>
      <c r="F24" s="8">
        <v>5512</v>
      </c>
      <c r="G24" s="350">
        <v>2484</v>
      </c>
      <c r="H24" s="350">
        <v>2341</v>
      </c>
      <c r="I24" s="350">
        <v>2146</v>
      </c>
      <c r="J24" s="350">
        <v>2056</v>
      </c>
      <c r="K24" s="350">
        <v>2234</v>
      </c>
      <c r="L24" s="348">
        <f t="shared" si="11"/>
        <v>7054</v>
      </c>
      <c r="M24" s="45">
        <v>3516</v>
      </c>
      <c r="N24" s="350">
        <v>2043</v>
      </c>
      <c r="O24" s="350">
        <v>1906</v>
      </c>
      <c r="P24" s="350">
        <v>1553</v>
      </c>
      <c r="Q24" s="350">
        <v>1552</v>
      </c>
      <c r="R24" s="348">
        <f t="shared" si="12"/>
        <v>3417</v>
      </c>
      <c r="S24" s="45">
        <v>1847</v>
      </c>
      <c r="T24" s="350">
        <v>1129</v>
      </c>
      <c r="U24" s="350">
        <v>1202</v>
      </c>
      <c r="V24" s="45">
        <v>1086</v>
      </c>
    </row>
    <row r="25" spans="1:22" ht="21.75" customHeight="1" x14ac:dyDescent="0.2">
      <c r="A25" s="297">
        <v>3</v>
      </c>
      <c r="B25" s="298" t="s">
        <v>42</v>
      </c>
      <c r="C25" s="348">
        <f t="shared" si="9"/>
        <v>13971</v>
      </c>
      <c r="D25" s="349">
        <f t="shared" si="9"/>
        <v>6959</v>
      </c>
      <c r="E25" s="348">
        <f t="shared" si="10"/>
        <v>7591</v>
      </c>
      <c r="F25" s="8">
        <v>3655</v>
      </c>
      <c r="G25" s="350">
        <v>1658</v>
      </c>
      <c r="H25" s="350">
        <v>1598</v>
      </c>
      <c r="I25" s="350">
        <v>1555</v>
      </c>
      <c r="J25" s="350">
        <v>1358</v>
      </c>
      <c r="K25" s="350">
        <v>1422</v>
      </c>
      <c r="L25" s="348">
        <f t="shared" si="11"/>
        <v>4553</v>
      </c>
      <c r="M25" s="45">
        <v>2240</v>
      </c>
      <c r="N25" s="350">
        <v>1350</v>
      </c>
      <c r="O25" s="350">
        <v>1220</v>
      </c>
      <c r="P25" s="350">
        <v>1089</v>
      </c>
      <c r="Q25" s="350">
        <v>894</v>
      </c>
      <c r="R25" s="348">
        <f t="shared" si="12"/>
        <v>1827</v>
      </c>
      <c r="S25" s="45">
        <v>1064</v>
      </c>
      <c r="T25" s="350">
        <v>640</v>
      </c>
      <c r="U25" s="350">
        <v>681</v>
      </c>
      <c r="V25" s="45">
        <v>506</v>
      </c>
    </row>
    <row r="26" spans="1:22" ht="21.75" customHeight="1" x14ac:dyDescent="0.2">
      <c r="A26" s="297">
        <v>4</v>
      </c>
      <c r="B26" s="298" t="s">
        <v>44</v>
      </c>
      <c r="C26" s="348">
        <f t="shared" si="9"/>
        <v>8434</v>
      </c>
      <c r="D26" s="349">
        <f t="shared" si="9"/>
        <v>4228</v>
      </c>
      <c r="E26" s="348">
        <f t="shared" si="10"/>
        <v>4255</v>
      </c>
      <c r="F26" s="8">
        <v>2074</v>
      </c>
      <c r="G26" s="350">
        <v>931</v>
      </c>
      <c r="H26" s="350">
        <v>816</v>
      </c>
      <c r="I26" s="350">
        <v>793</v>
      </c>
      <c r="J26" s="350">
        <v>782</v>
      </c>
      <c r="K26" s="350">
        <v>933</v>
      </c>
      <c r="L26" s="348">
        <f t="shared" si="11"/>
        <v>2882</v>
      </c>
      <c r="M26" s="45">
        <v>1388</v>
      </c>
      <c r="N26" s="350">
        <v>844</v>
      </c>
      <c r="O26" s="350">
        <v>777</v>
      </c>
      <c r="P26" s="350">
        <v>618</v>
      </c>
      <c r="Q26" s="350">
        <v>643</v>
      </c>
      <c r="R26" s="348">
        <f t="shared" si="12"/>
        <v>1297</v>
      </c>
      <c r="S26" s="45">
        <v>766</v>
      </c>
      <c r="T26" s="350">
        <v>386</v>
      </c>
      <c r="U26" s="350">
        <v>467</v>
      </c>
      <c r="V26" s="45">
        <v>444</v>
      </c>
    </row>
    <row r="27" spans="1:22" ht="21.75" customHeight="1" x14ac:dyDescent="0.2">
      <c r="A27" s="297">
        <v>5</v>
      </c>
      <c r="B27" s="298" t="s">
        <v>34</v>
      </c>
      <c r="C27" s="348">
        <f t="shared" si="9"/>
        <v>13413</v>
      </c>
      <c r="D27" s="349">
        <f t="shared" si="9"/>
        <v>6791</v>
      </c>
      <c r="E27" s="348">
        <f t="shared" si="10"/>
        <v>7436</v>
      </c>
      <c r="F27" s="8">
        <v>3643</v>
      </c>
      <c r="G27" s="350">
        <v>1730</v>
      </c>
      <c r="H27" s="350">
        <v>1552</v>
      </c>
      <c r="I27" s="350">
        <v>1454</v>
      </c>
      <c r="J27" s="350">
        <v>1291</v>
      </c>
      <c r="K27" s="350">
        <v>1409</v>
      </c>
      <c r="L27" s="348">
        <f t="shared" si="11"/>
        <v>4061</v>
      </c>
      <c r="M27" s="45">
        <v>2053</v>
      </c>
      <c r="N27" s="350">
        <v>1317</v>
      </c>
      <c r="O27" s="350">
        <v>1061</v>
      </c>
      <c r="P27" s="350">
        <v>820</v>
      </c>
      <c r="Q27" s="350">
        <v>863</v>
      </c>
      <c r="R27" s="348">
        <f t="shared" si="12"/>
        <v>1916</v>
      </c>
      <c r="S27" s="45">
        <v>1095</v>
      </c>
      <c r="T27" s="350">
        <v>673</v>
      </c>
      <c r="U27" s="350">
        <v>635</v>
      </c>
      <c r="V27" s="45">
        <v>608</v>
      </c>
    </row>
    <row r="28" spans="1:22" ht="21.75" customHeight="1" x14ac:dyDescent="0.2">
      <c r="A28" s="297">
        <v>6</v>
      </c>
      <c r="B28" s="298" t="s">
        <v>30</v>
      </c>
      <c r="C28" s="348">
        <f t="shared" si="9"/>
        <v>20338</v>
      </c>
      <c r="D28" s="349">
        <f t="shared" si="9"/>
        <v>10091</v>
      </c>
      <c r="E28" s="348">
        <f t="shared" si="10"/>
        <v>10676</v>
      </c>
      <c r="F28" s="8">
        <v>5266</v>
      </c>
      <c r="G28" s="350">
        <v>2277</v>
      </c>
      <c r="H28" s="350">
        <v>2154</v>
      </c>
      <c r="I28" s="350">
        <v>2112</v>
      </c>
      <c r="J28" s="350">
        <v>2023</v>
      </c>
      <c r="K28" s="350">
        <v>2110</v>
      </c>
      <c r="L28" s="348">
        <f t="shared" si="11"/>
        <v>6456</v>
      </c>
      <c r="M28" s="45">
        <v>3121</v>
      </c>
      <c r="N28" s="350">
        <v>1981</v>
      </c>
      <c r="O28" s="350">
        <v>1616</v>
      </c>
      <c r="P28" s="350">
        <v>1465</v>
      </c>
      <c r="Q28" s="350">
        <v>1394</v>
      </c>
      <c r="R28" s="348">
        <f t="shared" si="12"/>
        <v>3206</v>
      </c>
      <c r="S28" s="45">
        <v>1704</v>
      </c>
      <c r="T28" s="350">
        <v>1079</v>
      </c>
      <c r="U28" s="350">
        <v>1164</v>
      </c>
      <c r="V28" s="45">
        <v>963</v>
      </c>
    </row>
    <row r="29" spans="1:22" ht="21.75" customHeight="1" x14ac:dyDescent="0.2">
      <c r="A29" s="297">
        <v>7</v>
      </c>
      <c r="B29" s="298" t="s">
        <v>46</v>
      </c>
      <c r="C29" s="348">
        <f t="shared" si="9"/>
        <v>16537</v>
      </c>
      <c r="D29" s="349">
        <f t="shared" si="9"/>
        <v>8048</v>
      </c>
      <c r="E29" s="348">
        <f t="shared" si="10"/>
        <v>8992</v>
      </c>
      <c r="F29" s="8">
        <v>4293</v>
      </c>
      <c r="G29" s="350">
        <v>1948</v>
      </c>
      <c r="H29" s="350">
        <v>1921</v>
      </c>
      <c r="I29" s="350">
        <v>1829</v>
      </c>
      <c r="J29" s="350">
        <v>1564</v>
      </c>
      <c r="K29" s="350">
        <v>1730</v>
      </c>
      <c r="L29" s="348">
        <f t="shared" si="11"/>
        <v>5271</v>
      </c>
      <c r="M29" s="45">
        <v>2518</v>
      </c>
      <c r="N29" s="350">
        <v>1612</v>
      </c>
      <c r="O29" s="350">
        <v>1375</v>
      </c>
      <c r="P29" s="350">
        <v>1182</v>
      </c>
      <c r="Q29" s="350">
        <v>1102</v>
      </c>
      <c r="R29" s="348">
        <f t="shared" si="12"/>
        <v>2274</v>
      </c>
      <c r="S29" s="45">
        <v>1237</v>
      </c>
      <c r="T29" s="350">
        <v>754</v>
      </c>
      <c r="U29" s="350">
        <v>767</v>
      </c>
      <c r="V29" s="45">
        <v>753</v>
      </c>
    </row>
    <row r="30" spans="1:22" ht="21.75" customHeight="1" x14ac:dyDescent="0.2">
      <c r="A30" s="494" t="s">
        <v>15</v>
      </c>
      <c r="B30" s="495"/>
      <c r="C30" s="345">
        <f>SUM(C31:C33)</f>
        <v>44136</v>
      </c>
      <c r="D30" s="346">
        <f t="shared" ref="D30:V30" si="13">SUM(D31:D33)</f>
        <v>22068</v>
      </c>
      <c r="E30" s="345">
        <f t="shared" si="13"/>
        <v>23607</v>
      </c>
      <c r="F30" s="346">
        <f t="shared" si="13"/>
        <v>11521</v>
      </c>
      <c r="G30" s="347">
        <f t="shared" si="13"/>
        <v>5145</v>
      </c>
      <c r="H30" s="347">
        <f t="shared" si="13"/>
        <v>4844</v>
      </c>
      <c r="I30" s="347">
        <f t="shared" si="13"/>
        <v>4854</v>
      </c>
      <c r="J30" s="347">
        <f>SUM(J31:J33)</f>
        <v>4355</v>
      </c>
      <c r="K30" s="347">
        <f t="shared" si="13"/>
        <v>4409</v>
      </c>
      <c r="L30" s="345">
        <f t="shared" si="13"/>
        <v>13843</v>
      </c>
      <c r="M30" s="346">
        <f t="shared" si="13"/>
        <v>6781</v>
      </c>
      <c r="N30" s="347">
        <f t="shared" si="13"/>
        <v>4128</v>
      </c>
      <c r="O30" s="347">
        <f t="shared" si="13"/>
        <v>3619</v>
      </c>
      <c r="P30" s="347">
        <f t="shared" si="13"/>
        <v>3080</v>
      </c>
      <c r="Q30" s="347">
        <f t="shared" si="13"/>
        <v>3016</v>
      </c>
      <c r="R30" s="345">
        <f t="shared" si="13"/>
        <v>6686</v>
      </c>
      <c r="S30" s="346">
        <f t="shared" si="13"/>
        <v>3766</v>
      </c>
      <c r="T30" s="347">
        <f t="shared" si="13"/>
        <v>2207</v>
      </c>
      <c r="U30" s="347">
        <f t="shared" si="13"/>
        <v>2341</v>
      </c>
      <c r="V30" s="346">
        <f t="shared" si="13"/>
        <v>2138</v>
      </c>
    </row>
    <row r="31" spans="1:22" ht="21.75" customHeight="1" x14ac:dyDescent="0.2">
      <c r="A31" s="297">
        <v>1</v>
      </c>
      <c r="B31" s="298" t="s">
        <v>43</v>
      </c>
      <c r="C31" s="348">
        <f t="shared" ref="C31:D35" si="14">E31+L31+R31</f>
        <v>16648</v>
      </c>
      <c r="D31" s="349">
        <f t="shared" si="14"/>
        <v>8328</v>
      </c>
      <c r="E31" s="348">
        <f>G31+H31+I31+J31+K31</f>
        <v>9011</v>
      </c>
      <c r="F31" s="8">
        <v>4408</v>
      </c>
      <c r="G31" s="350">
        <v>1925</v>
      </c>
      <c r="H31" s="350">
        <v>1882</v>
      </c>
      <c r="I31" s="350">
        <v>1854</v>
      </c>
      <c r="J31" s="350">
        <v>1669</v>
      </c>
      <c r="K31" s="350">
        <v>1681</v>
      </c>
      <c r="L31" s="348">
        <f>N31+O31+P31+Q31</f>
        <v>5159</v>
      </c>
      <c r="M31" s="45">
        <v>2520</v>
      </c>
      <c r="N31" s="350">
        <v>1606</v>
      </c>
      <c r="O31" s="350">
        <v>1274</v>
      </c>
      <c r="P31" s="350">
        <v>1159</v>
      </c>
      <c r="Q31" s="350">
        <v>1120</v>
      </c>
      <c r="R31" s="348">
        <f>T31+U31+V31</f>
        <v>2478</v>
      </c>
      <c r="S31" s="45">
        <v>1400</v>
      </c>
      <c r="T31" s="350">
        <v>884</v>
      </c>
      <c r="U31" s="350">
        <v>819</v>
      </c>
      <c r="V31" s="45">
        <v>775</v>
      </c>
    </row>
    <row r="32" spans="1:22" ht="21.75" customHeight="1" x14ac:dyDescent="0.2">
      <c r="A32" s="297">
        <v>2</v>
      </c>
      <c r="B32" s="298" t="s">
        <v>32</v>
      </c>
      <c r="C32" s="348">
        <f t="shared" si="14"/>
        <v>12294</v>
      </c>
      <c r="D32" s="349">
        <f t="shared" si="14"/>
        <v>6127</v>
      </c>
      <c r="E32" s="348">
        <f>G32+H32+I32+J32+K32</f>
        <v>6663</v>
      </c>
      <c r="F32" s="8">
        <v>3224</v>
      </c>
      <c r="G32" s="350">
        <v>1414</v>
      </c>
      <c r="H32" s="350">
        <v>1359</v>
      </c>
      <c r="I32" s="350">
        <v>1449</v>
      </c>
      <c r="J32" s="350">
        <v>1225</v>
      </c>
      <c r="K32" s="350">
        <v>1216</v>
      </c>
      <c r="L32" s="348">
        <f>N32+O32+P32+Q32</f>
        <v>3716</v>
      </c>
      <c r="M32" s="45">
        <v>1817</v>
      </c>
      <c r="N32" s="350">
        <v>1064</v>
      </c>
      <c r="O32" s="350">
        <v>969</v>
      </c>
      <c r="P32" s="350">
        <v>873</v>
      </c>
      <c r="Q32" s="350">
        <v>810</v>
      </c>
      <c r="R32" s="348">
        <f>T32+U32+V32</f>
        <v>1915</v>
      </c>
      <c r="S32" s="45">
        <v>1086</v>
      </c>
      <c r="T32" s="350">
        <v>621</v>
      </c>
      <c r="U32" s="350">
        <v>698</v>
      </c>
      <c r="V32" s="45">
        <v>596</v>
      </c>
    </row>
    <row r="33" spans="1:23" ht="21.75" customHeight="1" x14ac:dyDescent="0.2">
      <c r="A33" s="297">
        <v>3</v>
      </c>
      <c r="B33" s="298" t="s">
        <v>48</v>
      </c>
      <c r="C33" s="348">
        <f t="shared" si="14"/>
        <v>15194</v>
      </c>
      <c r="D33" s="349">
        <f t="shared" si="14"/>
        <v>7613</v>
      </c>
      <c r="E33" s="348">
        <f>G33+H33+I33+J33+K33</f>
        <v>7933</v>
      </c>
      <c r="F33" s="8">
        <v>3889</v>
      </c>
      <c r="G33" s="350">
        <v>1806</v>
      </c>
      <c r="H33" s="350">
        <v>1603</v>
      </c>
      <c r="I33" s="350">
        <v>1551</v>
      </c>
      <c r="J33" s="350">
        <v>1461</v>
      </c>
      <c r="K33" s="350">
        <v>1512</v>
      </c>
      <c r="L33" s="348">
        <f>N33+O33+P33+Q33</f>
        <v>4968</v>
      </c>
      <c r="M33" s="45">
        <v>2444</v>
      </c>
      <c r="N33" s="350">
        <v>1458</v>
      </c>
      <c r="O33" s="350">
        <v>1376</v>
      </c>
      <c r="P33" s="350">
        <v>1048</v>
      </c>
      <c r="Q33" s="350">
        <v>1086</v>
      </c>
      <c r="R33" s="348">
        <f>T33+U33+V33</f>
        <v>2293</v>
      </c>
      <c r="S33" s="45">
        <v>1280</v>
      </c>
      <c r="T33" s="350">
        <v>702</v>
      </c>
      <c r="U33" s="350">
        <v>824</v>
      </c>
      <c r="V33" s="45">
        <v>767</v>
      </c>
    </row>
    <row r="34" spans="1:23" ht="21.75" customHeight="1" x14ac:dyDescent="0.2">
      <c r="A34" s="494" t="s">
        <v>36</v>
      </c>
      <c r="B34" s="495"/>
      <c r="C34" s="345">
        <f t="shared" si="14"/>
        <v>291516</v>
      </c>
      <c r="D34" s="346">
        <f t="shared" si="14"/>
        <v>145223</v>
      </c>
      <c r="E34" s="348">
        <f>G34+H34+I34+J34+K34</f>
        <v>162284</v>
      </c>
      <c r="F34" s="48">
        <v>79467</v>
      </c>
      <c r="G34" s="351">
        <v>37579</v>
      </c>
      <c r="H34" s="351">
        <v>34948</v>
      </c>
      <c r="I34" s="351">
        <v>31616</v>
      </c>
      <c r="J34" s="351">
        <v>28723</v>
      </c>
      <c r="K34" s="351">
        <v>29418</v>
      </c>
      <c r="L34" s="348">
        <f>N34+O34+P34+Q34</f>
        <v>88209</v>
      </c>
      <c r="M34" s="48">
        <v>43610</v>
      </c>
      <c r="N34" s="351">
        <v>26979</v>
      </c>
      <c r="O34" s="351">
        <v>24031</v>
      </c>
      <c r="P34" s="351">
        <v>19276</v>
      </c>
      <c r="Q34" s="351">
        <v>17923</v>
      </c>
      <c r="R34" s="348">
        <f>T34+U34+V34</f>
        <v>41023</v>
      </c>
      <c r="S34" s="48">
        <v>22146</v>
      </c>
      <c r="T34" s="351">
        <v>13904</v>
      </c>
      <c r="U34" s="351">
        <v>15211</v>
      </c>
      <c r="V34" s="48">
        <v>11908</v>
      </c>
    </row>
    <row r="35" spans="1:23" ht="14.25" customHeight="1" x14ac:dyDescent="0.2">
      <c r="A35" s="490" t="s">
        <v>144</v>
      </c>
      <c r="B35" s="491"/>
      <c r="C35" s="348">
        <f t="shared" si="14"/>
        <v>1223</v>
      </c>
      <c r="D35" s="349">
        <f t="shared" si="14"/>
        <v>573</v>
      </c>
      <c r="E35" s="348">
        <f>G35+H35+I35+J35+K35</f>
        <v>128</v>
      </c>
      <c r="F35" s="8">
        <v>63</v>
      </c>
      <c r="G35" s="350">
        <v>18</v>
      </c>
      <c r="H35" s="350">
        <v>30</v>
      </c>
      <c r="I35" s="350">
        <v>22</v>
      </c>
      <c r="J35" s="350">
        <v>31</v>
      </c>
      <c r="K35" s="350">
        <v>27</v>
      </c>
      <c r="L35" s="348">
        <f>N35+O35+P35+Q35</f>
        <v>603</v>
      </c>
      <c r="M35" s="45">
        <v>278</v>
      </c>
      <c r="N35" s="350">
        <v>140</v>
      </c>
      <c r="O35" s="350">
        <v>122</v>
      </c>
      <c r="P35" s="350">
        <v>123</v>
      </c>
      <c r="Q35" s="350">
        <v>218</v>
      </c>
      <c r="R35" s="348">
        <f>T35+U35+V35</f>
        <v>492</v>
      </c>
      <c r="S35" s="45">
        <v>232</v>
      </c>
      <c r="T35" s="350">
        <v>183</v>
      </c>
      <c r="U35" s="350">
        <v>177</v>
      </c>
      <c r="V35" s="45">
        <v>132</v>
      </c>
    </row>
    <row r="36" spans="1:23" ht="21.75" customHeight="1" x14ac:dyDescent="0.2">
      <c r="A36" s="492" t="s">
        <v>10</v>
      </c>
      <c r="B36" s="49" t="s">
        <v>69</v>
      </c>
      <c r="C36" s="352">
        <f>+C30+C22+C15+C9</f>
        <v>347710</v>
      </c>
      <c r="D36" s="353">
        <f t="shared" ref="D36:V36" si="15">+D30+D22+D15+D9</f>
        <v>174116</v>
      </c>
      <c r="E36" s="352">
        <f>+E30+E22+E15+E9</f>
        <v>180222</v>
      </c>
      <c r="F36" s="353">
        <f t="shared" si="15"/>
        <v>87931</v>
      </c>
      <c r="G36" s="354">
        <f>+G30+G22+G15+G9</f>
        <v>39504</v>
      </c>
      <c r="H36" s="354">
        <f t="shared" si="15"/>
        <v>37369</v>
      </c>
      <c r="I36" s="354">
        <f t="shared" si="15"/>
        <v>35995</v>
      </c>
      <c r="J36" s="354">
        <f t="shared" si="15"/>
        <v>32448</v>
      </c>
      <c r="K36" s="354">
        <f>+K30+K22+K15+K9</f>
        <v>34906</v>
      </c>
      <c r="L36" s="352">
        <f t="shared" si="15"/>
        <v>111994</v>
      </c>
      <c r="M36" s="353">
        <f t="shared" si="15"/>
        <v>55538</v>
      </c>
      <c r="N36" s="354">
        <f t="shared" si="15"/>
        <v>33172</v>
      </c>
      <c r="O36" s="354">
        <f t="shared" si="15"/>
        <v>29035</v>
      </c>
      <c r="P36" s="354">
        <f t="shared" si="15"/>
        <v>25365</v>
      </c>
      <c r="Q36" s="354">
        <f t="shared" si="15"/>
        <v>24422</v>
      </c>
      <c r="R36" s="352">
        <f t="shared" si="15"/>
        <v>55494</v>
      </c>
      <c r="S36" s="353">
        <f t="shared" si="15"/>
        <v>30647</v>
      </c>
      <c r="T36" s="354">
        <f t="shared" si="15"/>
        <v>19204</v>
      </c>
      <c r="U36" s="354">
        <f t="shared" si="15"/>
        <v>19763</v>
      </c>
      <c r="V36" s="353">
        <f t="shared" si="15"/>
        <v>16527</v>
      </c>
    </row>
    <row r="37" spans="1:23" ht="21.75" customHeight="1" x14ac:dyDescent="0.2">
      <c r="A37" s="493"/>
      <c r="B37" s="50" t="s">
        <v>68</v>
      </c>
      <c r="C37" s="355">
        <f>SUM(C34:C35)</f>
        <v>292739</v>
      </c>
      <c r="D37" s="356">
        <f>+D34+D35</f>
        <v>145796</v>
      </c>
      <c r="E37" s="355">
        <f>G37+H37+I37+J37+K37</f>
        <v>162412</v>
      </c>
      <c r="F37" s="356">
        <f>+F34+F35</f>
        <v>79530</v>
      </c>
      <c r="G37" s="357">
        <f>SUM(G34:G35)</f>
        <v>37597</v>
      </c>
      <c r="H37" s="357">
        <f>SUM(H34:H35)</f>
        <v>34978</v>
      </c>
      <c r="I37" s="357">
        <f>SUM(I34:I35)</f>
        <v>31638</v>
      </c>
      <c r="J37" s="357">
        <f>SUM(J34:J35)</f>
        <v>28754</v>
      </c>
      <c r="K37" s="357">
        <f>SUM(K34:K35)</f>
        <v>29445</v>
      </c>
      <c r="L37" s="355">
        <f>+L34+L35</f>
        <v>88812</v>
      </c>
      <c r="M37" s="356">
        <f>+M34+M35</f>
        <v>43888</v>
      </c>
      <c r="N37" s="357">
        <f>SUM(N34:N35)</f>
        <v>27119</v>
      </c>
      <c r="O37" s="357">
        <f>SUM(O34:O35)</f>
        <v>24153</v>
      </c>
      <c r="P37" s="357">
        <f>SUM(P34:P35)</f>
        <v>19399</v>
      </c>
      <c r="Q37" s="357">
        <f>SUM(Q34:Q35)</f>
        <v>18141</v>
      </c>
      <c r="R37" s="355">
        <f>+R34+R35</f>
        <v>41515</v>
      </c>
      <c r="S37" s="356">
        <f>+S34+S35</f>
        <v>22378</v>
      </c>
      <c r="T37" s="357">
        <f>T34+T35</f>
        <v>14087</v>
      </c>
      <c r="U37" s="357">
        <f>U34+U35</f>
        <v>15388</v>
      </c>
      <c r="V37" s="356">
        <f>V34+V35</f>
        <v>12040</v>
      </c>
    </row>
    <row r="39" spans="1:23" x14ac:dyDescent="0.2">
      <c r="A39" s="464" t="s">
        <v>374</v>
      </c>
      <c r="B39" s="464"/>
      <c r="C39" s="464"/>
      <c r="D39" s="464"/>
      <c r="E39" s="464"/>
      <c r="F39" s="464"/>
      <c r="G39" s="464"/>
      <c r="H39" s="464"/>
      <c r="I39" s="464"/>
      <c r="J39" s="464"/>
      <c r="K39" s="464"/>
      <c r="L39" s="464"/>
      <c r="M39" s="464"/>
      <c r="N39" s="464"/>
      <c r="O39" s="464"/>
      <c r="P39" s="464"/>
      <c r="Q39" s="464"/>
      <c r="R39" s="464"/>
      <c r="S39" s="464"/>
      <c r="T39" s="464"/>
      <c r="U39" s="464"/>
      <c r="V39" s="464"/>
      <c r="W39" s="464"/>
    </row>
  </sheetData>
  <mergeCells count="32">
    <mergeCell ref="A9:B9"/>
    <mergeCell ref="A8:B8"/>
    <mergeCell ref="N5:N6"/>
    <mergeCell ref="A1:V1"/>
    <mergeCell ref="A2:V2"/>
    <mergeCell ref="A4:A7"/>
    <mergeCell ref="B4:B7"/>
    <mergeCell ref="C4:D6"/>
    <mergeCell ref="I5:I6"/>
    <mergeCell ref="K5:K6"/>
    <mergeCell ref="V5:V6"/>
    <mergeCell ref="R5:S6"/>
    <mergeCell ref="T5:T6"/>
    <mergeCell ref="U5:U6"/>
    <mergeCell ref="R4:V4"/>
    <mergeCell ref="E4:K4"/>
    <mergeCell ref="A39:W39"/>
    <mergeCell ref="A35:B35"/>
    <mergeCell ref="A36:A37"/>
    <mergeCell ref="A34:B34"/>
    <mergeCell ref="A15:B15"/>
    <mergeCell ref="A30:B30"/>
    <mergeCell ref="A22:B22"/>
    <mergeCell ref="L4:Q4"/>
    <mergeCell ref="L5:M6"/>
    <mergeCell ref="O5:O6"/>
    <mergeCell ref="E5:F6"/>
    <mergeCell ref="G5:G6"/>
    <mergeCell ref="P5:P6"/>
    <mergeCell ref="Q5:Q6"/>
    <mergeCell ref="J5:J6"/>
    <mergeCell ref="H5:H6"/>
  </mergeCells>
  <printOptions horizontalCentered="1" verticalCentered="1"/>
  <pageMargins left="0" right="0" top="0.5" bottom="0" header="0.25" footer="0"/>
  <pageSetup scale="72" orientation="landscape" r:id="rId1"/>
  <colBreaks count="1" manualBreakCount="1">
    <brk id="22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AA969"/>
  <sheetViews>
    <sheetView zoomScaleNormal="10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H971" sqref="H971"/>
    </sheetView>
  </sheetViews>
  <sheetFormatPr defaultRowHeight="12.75" outlineLevelRow="1" x14ac:dyDescent="0.2"/>
  <cols>
    <col min="1" max="1" width="4.875" style="358" customWidth="1" collapsed="1"/>
    <col min="2" max="2" width="8" style="358" customWidth="1" collapsed="1"/>
    <col min="3" max="3" width="6" style="358" customWidth="1" collapsed="1"/>
    <col min="4" max="4" width="4.5" style="358" customWidth="1" collapsed="1"/>
    <col min="5" max="5" width="19.75" style="358" customWidth="1" collapsed="1"/>
    <col min="6" max="6" width="5.625" style="358" customWidth="1" collapsed="1"/>
    <col min="7" max="8" width="6.875" style="358" customWidth="1" collapsed="1"/>
    <col min="9" max="9" width="6.5" style="358" customWidth="1" collapsed="1"/>
    <col min="10" max="10" width="7.625" style="358" customWidth="1" collapsed="1"/>
    <col min="11" max="11" width="8.25" style="358" customWidth="1" collapsed="1"/>
    <col min="12" max="12" width="8.375" style="358" customWidth="1" collapsed="1"/>
    <col min="13" max="13" width="8.5" style="358" customWidth="1" collapsed="1"/>
    <col min="14" max="14" width="7.625" style="358" customWidth="1" collapsed="1"/>
    <col min="15" max="15" width="8.5" style="358" customWidth="1" collapsed="1"/>
    <col min="16" max="16" width="7.375" style="358" customWidth="1" collapsed="1"/>
    <col min="17" max="17" width="8.375" style="358" customWidth="1" collapsed="1"/>
    <col min="18" max="18" width="8.5" style="358" customWidth="1" collapsed="1"/>
    <col min="19" max="19" width="7" style="358" customWidth="1" collapsed="1"/>
    <col min="20" max="20" width="7.875" style="358" customWidth="1" collapsed="1"/>
    <col min="21" max="21" width="7.625" style="358" customWidth="1" collapsed="1"/>
    <col min="22" max="22" width="6.5" style="358" customWidth="1" collapsed="1"/>
    <col min="23" max="23" width="6.25" style="358" customWidth="1" collapsed="1"/>
    <col min="24" max="24" width="6.75" style="358" customWidth="1" collapsed="1"/>
    <col min="25" max="26" width="7.375" style="358" customWidth="1" collapsed="1"/>
    <col min="27" max="27" width="9" style="358"/>
    <col min="28" max="16384" width="9" style="358" collapsed="1"/>
  </cols>
  <sheetData>
    <row r="1" spans="1:26" x14ac:dyDescent="0.2">
      <c r="A1" s="499">
        <f>+'2.6.'!A1:V1</f>
        <v>0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499"/>
    </row>
    <row r="3" spans="1:26" ht="17.25" customHeight="1" x14ac:dyDescent="0.2">
      <c r="A3" s="500" t="s">
        <v>294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Z3" s="500"/>
    </row>
    <row r="5" spans="1:26" ht="34.5" customHeight="1" x14ac:dyDescent="0.2">
      <c r="A5" s="501" t="s">
        <v>8</v>
      </c>
      <c r="B5" s="502" t="s">
        <v>53</v>
      </c>
      <c r="C5" s="502" t="s">
        <v>295</v>
      </c>
      <c r="D5" s="503" t="s">
        <v>25</v>
      </c>
      <c r="E5" s="504" t="s">
        <v>279</v>
      </c>
      <c r="F5" s="503" t="s">
        <v>296</v>
      </c>
      <c r="G5" s="504" t="s">
        <v>280</v>
      </c>
      <c r="H5" s="504"/>
      <c r="I5" s="504"/>
      <c r="J5" s="504" t="s">
        <v>16</v>
      </c>
      <c r="K5" s="504" t="s">
        <v>281</v>
      </c>
      <c r="L5" s="504"/>
      <c r="M5" s="504"/>
      <c r="N5" s="504"/>
      <c r="O5" s="504"/>
      <c r="P5" s="504"/>
      <c r="Q5" s="504" t="s">
        <v>22</v>
      </c>
      <c r="R5" s="504"/>
      <c r="S5" s="504" t="s">
        <v>282</v>
      </c>
      <c r="T5" s="504"/>
      <c r="U5" s="504"/>
      <c r="V5" s="504"/>
      <c r="W5" s="504"/>
      <c r="X5" s="504"/>
      <c r="Y5" s="504" t="s">
        <v>22</v>
      </c>
      <c r="Z5" s="504"/>
    </row>
    <row r="6" spans="1:26" ht="55.5" customHeight="1" x14ac:dyDescent="0.2">
      <c r="A6" s="501"/>
      <c r="B6" s="502"/>
      <c r="C6" s="502"/>
      <c r="D6" s="503"/>
      <c r="E6" s="504"/>
      <c r="F6" s="503"/>
      <c r="G6" s="503" t="s">
        <v>54</v>
      </c>
      <c r="H6" s="503" t="s">
        <v>55</v>
      </c>
      <c r="I6" s="503" t="s">
        <v>56</v>
      </c>
      <c r="J6" s="504"/>
      <c r="K6" s="504" t="s">
        <v>54</v>
      </c>
      <c r="L6" s="504"/>
      <c r="M6" s="504" t="s">
        <v>55</v>
      </c>
      <c r="N6" s="504"/>
      <c r="O6" s="504" t="s">
        <v>56</v>
      </c>
      <c r="P6" s="504"/>
      <c r="Q6" s="504"/>
      <c r="R6" s="504"/>
      <c r="S6" s="504" t="s">
        <v>57</v>
      </c>
      <c r="T6" s="504"/>
      <c r="U6" s="504" t="s">
        <v>58</v>
      </c>
      <c r="V6" s="504" t="s">
        <v>283</v>
      </c>
      <c r="W6" s="504" t="s">
        <v>59</v>
      </c>
      <c r="X6" s="504"/>
      <c r="Y6" s="504"/>
      <c r="Z6" s="504"/>
    </row>
    <row r="7" spans="1:26" ht="21" customHeight="1" x14ac:dyDescent="0.2">
      <c r="A7" s="501"/>
      <c r="B7" s="502"/>
      <c r="C7" s="502"/>
      <c r="D7" s="503"/>
      <c r="E7" s="504"/>
      <c r="F7" s="503"/>
      <c r="G7" s="503"/>
      <c r="H7" s="503"/>
      <c r="I7" s="503"/>
      <c r="J7" s="504"/>
      <c r="K7" s="299" t="s">
        <v>22</v>
      </c>
      <c r="L7" s="299" t="s">
        <v>23</v>
      </c>
      <c r="M7" s="299" t="s">
        <v>22</v>
      </c>
      <c r="N7" s="299" t="s">
        <v>23</v>
      </c>
      <c r="O7" s="299" t="s">
        <v>22</v>
      </c>
      <c r="P7" s="299" t="s">
        <v>23</v>
      </c>
      <c r="Q7" s="299" t="s">
        <v>22</v>
      </c>
      <c r="R7" s="299" t="s">
        <v>23</v>
      </c>
      <c r="S7" s="299" t="s">
        <v>22</v>
      </c>
      <c r="T7" s="299" t="s">
        <v>23</v>
      </c>
      <c r="U7" s="299" t="s">
        <v>22</v>
      </c>
      <c r="V7" s="299" t="s">
        <v>23</v>
      </c>
      <c r="W7" s="299" t="s">
        <v>22</v>
      </c>
      <c r="X7" s="299" t="s">
        <v>23</v>
      </c>
      <c r="Y7" s="299" t="s">
        <v>22</v>
      </c>
      <c r="Z7" s="299" t="s">
        <v>23</v>
      </c>
    </row>
    <row r="8" spans="1:26" ht="15" customHeight="1" thickBot="1" x14ac:dyDescent="0.25">
      <c r="A8" s="507" t="s">
        <v>16</v>
      </c>
      <c r="B8" s="508"/>
      <c r="C8" s="508"/>
      <c r="D8" s="508"/>
      <c r="E8" s="508"/>
      <c r="F8" s="359"/>
      <c r="G8" s="360">
        <v>10811</v>
      </c>
      <c r="H8" s="360">
        <v>7184</v>
      </c>
      <c r="I8" s="360">
        <v>3799</v>
      </c>
      <c r="J8" s="360">
        <v>21794</v>
      </c>
      <c r="K8" s="360">
        <v>342634</v>
      </c>
      <c r="L8" s="360">
        <v>167461</v>
      </c>
      <c r="M8" s="360">
        <v>200806</v>
      </c>
      <c r="N8" s="360">
        <v>99426</v>
      </c>
      <c r="O8" s="360">
        <v>97009</v>
      </c>
      <c r="P8" s="360">
        <v>53025</v>
      </c>
      <c r="Q8" s="360">
        <v>640449</v>
      </c>
      <c r="R8" s="360">
        <v>319912</v>
      </c>
      <c r="S8" s="360">
        <v>11030</v>
      </c>
      <c r="T8" s="360">
        <v>10527</v>
      </c>
      <c r="U8" s="360">
        <v>13703</v>
      </c>
      <c r="V8" s="360">
        <v>10120</v>
      </c>
      <c r="W8" s="360">
        <v>7352</v>
      </c>
      <c r="X8" s="360">
        <v>5502</v>
      </c>
      <c r="Y8" s="360">
        <v>32085</v>
      </c>
      <c r="Z8" s="360">
        <v>26149</v>
      </c>
    </row>
    <row r="9" spans="1:26" s="361" customFormat="1" ht="15" customHeight="1" thickBot="1" x14ac:dyDescent="0.25">
      <c r="A9" s="505" t="s">
        <v>284</v>
      </c>
      <c r="B9" s="506"/>
      <c r="C9" s="506"/>
      <c r="D9" s="506"/>
      <c r="E9" s="506"/>
      <c r="G9" s="362">
        <v>9649</v>
      </c>
      <c r="H9" s="363">
        <v>6445</v>
      </c>
      <c r="I9" s="363">
        <v>3326</v>
      </c>
      <c r="J9" s="364">
        <v>19420</v>
      </c>
      <c r="K9" s="365">
        <v>318649</v>
      </c>
      <c r="L9" s="363">
        <v>155609</v>
      </c>
      <c r="M9" s="363">
        <v>186436</v>
      </c>
      <c r="N9" s="363">
        <v>92225</v>
      </c>
      <c r="O9" s="363">
        <v>88353</v>
      </c>
      <c r="P9" s="363">
        <v>48979</v>
      </c>
      <c r="Q9" s="363">
        <v>593438</v>
      </c>
      <c r="R9" s="366">
        <v>296813</v>
      </c>
      <c r="S9" s="367">
        <v>9853</v>
      </c>
      <c r="T9" s="363">
        <v>9414</v>
      </c>
      <c r="U9" s="363">
        <v>12386</v>
      </c>
      <c r="V9" s="363">
        <v>9145</v>
      </c>
      <c r="W9" s="363">
        <v>6528</v>
      </c>
      <c r="X9" s="363">
        <v>4953</v>
      </c>
      <c r="Y9" s="367">
        <v>28767</v>
      </c>
      <c r="Z9" s="366">
        <v>23512</v>
      </c>
    </row>
    <row r="10" spans="1:26" s="361" customFormat="1" ht="15" customHeight="1" thickBot="1" x14ac:dyDescent="0.25">
      <c r="A10" s="505" t="s">
        <v>285</v>
      </c>
      <c r="B10" s="506"/>
      <c r="C10" s="506"/>
      <c r="D10" s="506"/>
      <c r="E10" s="506"/>
      <c r="G10" s="365">
        <v>1162</v>
      </c>
      <c r="H10" s="363">
        <v>739</v>
      </c>
      <c r="I10" s="363">
        <v>473</v>
      </c>
      <c r="J10" s="364">
        <v>2374</v>
      </c>
      <c r="K10" s="365">
        <v>23985</v>
      </c>
      <c r="L10" s="363">
        <v>11852</v>
      </c>
      <c r="M10" s="363">
        <v>14370</v>
      </c>
      <c r="N10" s="363">
        <v>7201</v>
      </c>
      <c r="O10" s="363">
        <v>8656</v>
      </c>
      <c r="P10" s="363">
        <v>4046</v>
      </c>
      <c r="Q10" s="363">
        <v>47011</v>
      </c>
      <c r="R10" s="366">
        <v>23099</v>
      </c>
      <c r="S10" s="363">
        <v>1177</v>
      </c>
      <c r="T10" s="363">
        <v>1113</v>
      </c>
      <c r="U10" s="363">
        <v>1317</v>
      </c>
      <c r="V10" s="363">
        <v>975</v>
      </c>
      <c r="W10" s="363">
        <v>824</v>
      </c>
      <c r="X10" s="363">
        <v>549</v>
      </c>
      <c r="Y10" s="367">
        <v>3318</v>
      </c>
      <c r="Z10" s="366">
        <v>2637</v>
      </c>
    </row>
    <row r="11" spans="1:26" ht="15" customHeight="1" thickBot="1" x14ac:dyDescent="0.25">
      <c r="A11" s="368">
        <v>1</v>
      </c>
      <c r="B11" s="369"/>
      <c r="C11" s="369"/>
      <c r="D11" s="369"/>
      <c r="E11" s="369" t="s">
        <v>38</v>
      </c>
      <c r="F11" s="369"/>
      <c r="G11" s="370">
        <v>334</v>
      </c>
      <c r="H11" s="371">
        <v>221</v>
      </c>
      <c r="I11" s="371">
        <v>120</v>
      </c>
      <c r="J11" s="364">
        <v>675</v>
      </c>
      <c r="K11" s="370">
        <v>9302</v>
      </c>
      <c r="L11" s="371">
        <v>4592</v>
      </c>
      <c r="M11" s="371">
        <v>5820</v>
      </c>
      <c r="N11" s="371">
        <v>2915</v>
      </c>
      <c r="O11" s="371">
        <v>3070</v>
      </c>
      <c r="P11" s="371">
        <v>1660</v>
      </c>
      <c r="Q11" s="363">
        <v>18192</v>
      </c>
      <c r="R11" s="366">
        <v>9167</v>
      </c>
      <c r="S11" s="371">
        <v>331</v>
      </c>
      <c r="T11" s="371">
        <v>325</v>
      </c>
      <c r="U11" s="371">
        <v>360</v>
      </c>
      <c r="V11" s="371">
        <v>274</v>
      </c>
      <c r="W11" s="371">
        <v>317</v>
      </c>
      <c r="X11" s="371">
        <v>223</v>
      </c>
      <c r="Y11" s="367">
        <v>1008</v>
      </c>
      <c r="Z11" s="366">
        <v>822</v>
      </c>
    </row>
    <row r="12" spans="1:26" ht="15" customHeight="1" thickBot="1" x14ac:dyDescent="0.25">
      <c r="A12" s="372">
        <v>2</v>
      </c>
      <c r="E12" s="358" t="s">
        <v>286</v>
      </c>
      <c r="G12" s="373">
        <v>474</v>
      </c>
      <c r="H12" s="374">
        <v>304</v>
      </c>
      <c r="I12" s="374">
        <v>175</v>
      </c>
      <c r="J12" s="364">
        <v>953</v>
      </c>
      <c r="K12" s="373">
        <v>11342</v>
      </c>
      <c r="L12" s="374">
        <v>5572</v>
      </c>
      <c r="M12" s="374">
        <v>7853</v>
      </c>
      <c r="N12" s="374">
        <v>3986</v>
      </c>
      <c r="O12" s="374">
        <v>4626</v>
      </c>
      <c r="P12" s="374">
        <v>2434</v>
      </c>
      <c r="Q12" s="363">
        <v>23821</v>
      </c>
      <c r="R12" s="366">
        <v>11992</v>
      </c>
      <c r="S12" s="373">
        <v>536</v>
      </c>
      <c r="T12" s="374">
        <v>454</v>
      </c>
      <c r="U12" s="374">
        <v>676</v>
      </c>
      <c r="V12" s="374">
        <v>473</v>
      </c>
      <c r="W12" s="374">
        <v>388</v>
      </c>
      <c r="X12" s="374">
        <v>275</v>
      </c>
      <c r="Y12" s="367">
        <v>1600</v>
      </c>
      <c r="Z12" s="366">
        <v>1202</v>
      </c>
    </row>
    <row r="13" spans="1:26" ht="15" customHeight="1" thickBot="1" x14ac:dyDescent="0.25">
      <c r="A13" s="368">
        <v>3</v>
      </c>
      <c r="B13" s="369"/>
      <c r="C13" s="369"/>
      <c r="D13" s="369"/>
      <c r="E13" s="369" t="s">
        <v>40</v>
      </c>
      <c r="F13" s="369"/>
      <c r="G13" s="370">
        <v>326</v>
      </c>
      <c r="H13" s="371">
        <v>225</v>
      </c>
      <c r="I13" s="371">
        <v>100</v>
      </c>
      <c r="J13" s="364">
        <v>651</v>
      </c>
      <c r="K13" s="370">
        <v>9479</v>
      </c>
      <c r="L13" s="371">
        <v>4619</v>
      </c>
      <c r="M13" s="371">
        <v>5595</v>
      </c>
      <c r="N13" s="371">
        <v>2817</v>
      </c>
      <c r="O13" s="371">
        <v>2410</v>
      </c>
      <c r="P13" s="371">
        <v>1444</v>
      </c>
      <c r="Q13" s="363">
        <v>17484</v>
      </c>
      <c r="R13" s="366">
        <v>8880</v>
      </c>
      <c r="S13" s="370">
        <v>317</v>
      </c>
      <c r="T13" s="371">
        <v>296</v>
      </c>
      <c r="U13" s="371">
        <v>394</v>
      </c>
      <c r="V13" s="371">
        <v>277</v>
      </c>
      <c r="W13" s="371">
        <v>212</v>
      </c>
      <c r="X13" s="371">
        <v>166</v>
      </c>
      <c r="Y13" s="367">
        <v>923</v>
      </c>
      <c r="Z13" s="366">
        <v>739</v>
      </c>
    </row>
    <row r="14" spans="1:26" ht="15" customHeight="1" thickBot="1" x14ac:dyDescent="0.25">
      <c r="A14" s="372">
        <v>4</v>
      </c>
      <c r="E14" s="358" t="s">
        <v>28</v>
      </c>
      <c r="G14" s="373">
        <v>218</v>
      </c>
      <c r="H14" s="374">
        <v>141</v>
      </c>
      <c r="I14" s="374">
        <v>76</v>
      </c>
      <c r="J14" s="364">
        <v>435</v>
      </c>
      <c r="K14" s="373">
        <v>5570</v>
      </c>
      <c r="L14" s="374">
        <v>2696</v>
      </c>
      <c r="M14" s="374">
        <v>3397</v>
      </c>
      <c r="N14" s="374">
        <v>1658</v>
      </c>
      <c r="O14" s="374">
        <v>1705</v>
      </c>
      <c r="P14" s="374">
        <v>899</v>
      </c>
      <c r="Q14" s="363">
        <v>10672</v>
      </c>
      <c r="R14" s="366">
        <v>5253</v>
      </c>
      <c r="S14" s="373">
        <v>215</v>
      </c>
      <c r="T14" s="374">
        <v>207</v>
      </c>
      <c r="U14" s="374">
        <v>226</v>
      </c>
      <c r="V14" s="374">
        <v>157</v>
      </c>
      <c r="W14" s="374">
        <v>160</v>
      </c>
      <c r="X14" s="374">
        <v>121</v>
      </c>
      <c r="Y14" s="367">
        <v>601</v>
      </c>
      <c r="Z14" s="366">
        <v>485</v>
      </c>
    </row>
    <row r="15" spans="1:26" ht="15" customHeight="1" thickBot="1" x14ac:dyDescent="0.25">
      <c r="A15" s="368">
        <v>5</v>
      </c>
      <c r="B15" s="369"/>
      <c r="C15" s="369"/>
      <c r="D15" s="369"/>
      <c r="E15" s="369" t="s">
        <v>287</v>
      </c>
      <c r="F15" s="369"/>
      <c r="G15" s="370">
        <v>248</v>
      </c>
      <c r="H15" s="371">
        <v>169</v>
      </c>
      <c r="I15" s="371">
        <v>95</v>
      </c>
      <c r="J15" s="364">
        <v>512</v>
      </c>
      <c r="K15" s="370">
        <v>5790</v>
      </c>
      <c r="L15" s="371">
        <v>2801</v>
      </c>
      <c r="M15" s="371">
        <v>3903</v>
      </c>
      <c r="N15" s="371">
        <v>1934</v>
      </c>
      <c r="O15" s="371">
        <v>2006</v>
      </c>
      <c r="P15" s="371">
        <v>1121</v>
      </c>
      <c r="Q15" s="363">
        <v>11699</v>
      </c>
      <c r="R15" s="366">
        <v>5856</v>
      </c>
      <c r="S15" s="370">
        <v>253</v>
      </c>
      <c r="T15" s="371">
        <v>244</v>
      </c>
      <c r="U15" s="371">
        <v>342</v>
      </c>
      <c r="V15" s="371">
        <v>248</v>
      </c>
      <c r="W15" s="371">
        <v>156</v>
      </c>
      <c r="X15" s="371">
        <v>118</v>
      </c>
      <c r="Y15" s="367">
        <v>751</v>
      </c>
      <c r="Z15" s="366">
        <v>610</v>
      </c>
    </row>
    <row r="16" spans="1:26" ht="15" customHeight="1" thickBot="1" x14ac:dyDescent="0.25">
      <c r="A16" s="372">
        <v>6</v>
      </c>
      <c r="E16" s="358" t="s">
        <v>42</v>
      </c>
      <c r="G16" s="373">
        <v>237</v>
      </c>
      <c r="H16" s="374">
        <v>157</v>
      </c>
      <c r="I16" s="374">
        <v>61</v>
      </c>
      <c r="J16" s="364">
        <v>455</v>
      </c>
      <c r="K16" s="373">
        <v>7591</v>
      </c>
      <c r="L16" s="374">
        <v>3655</v>
      </c>
      <c r="M16" s="374">
        <v>4553</v>
      </c>
      <c r="N16" s="374">
        <v>2240</v>
      </c>
      <c r="O16" s="374">
        <v>1827</v>
      </c>
      <c r="P16" s="374">
        <v>1064</v>
      </c>
      <c r="Q16" s="363">
        <v>13971</v>
      </c>
      <c r="R16" s="366">
        <v>6959</v>
      </c>
      <c r="S16" s="373">
        <v>234</v>
      </c>
      <c r="T16" s="374">
        <v>227</v>
      </c>
      <c r="U16" s="374">
        <v>276</v>
      </c>
      <c r="V16" s="374">
        <v>206</v>
      </c>
      <c r="W16" s="374">
        <v>139</v>
      </c>
      <c r="X16" s="374">
        <v>98</v>
      </c>
      <c r="Y16" s="367">
        <v>649</v>
      </c>
      <c r="Z16" s="366">
        <v>531</v>
      </c>
    </row>
    <row r="17" spans="1:26" ht="15" customHeight="1" thickBot="1" x14ac:dyDescent="0.25">
      <c r="A17" s="368">
        <v>7</v>
      </c>
      <c r="B17" s="369"/>
      <c r="C17" s="369"/>
      <c r="D17" s="369"/>
      <c r="E17" s="369" t="s">
        <v>43</v>
      </c>
      <c r="F17" s="369"/>
      <c r="G17" s="370">
        <v>288</v>
      </c>
      <c r="H17" s="371">
        <v>191</v>
      </c>
      <c r="I17" s="371">
        <v>102</v>
      </c>
      <c r="J17" s="364">
        <v>581</v>
      </c>
      <c r="K17" s="370">
        <v>9011</v>
      </c>
      <c r="L17" s="371">
        <v>4408</v>
      </c>
      <c r="M17" s="371">
        <v>5159</v>
      </c>
      <c r="N17" s="371">
        <v>2520</v>
      </c>
      <c r="O17" s="371">
        <v>2478</v>
      </c>
      <c r="P17" s="371">
        <v>1400</v>
      </c>
      <c r="Q17" s="363">
        <v>16648</v>
      </c>
      <c r="R17" s="366">
        <v>8328</v>
      </c>
      <c r="S17" s="370">
        <v>285</v>
      </c>
      <c r="T17" s="371">
        <v>280</v>
      </c>
      <c r="U17" s="371">
        <v>358</v>
      </c>
      <c r="V17" s="371">
        <v>257</v>
      </c>
      <c r="W17" s="371">
        <v>185</v>
      </c>
      <c r="X17" s="371">
        <v>137</v>
      </c>
      <c r="Y17" s="367">
        <v>828</v>
      </c>
      <c r="Z17" s="366">
        <v>674</v>
      </c>
    </row>
    <row r="18" spans="1:26" ht="15" customHeight="1" thickBot="1" x14ac:dyDescent="0.25">
      <c r="A18" s="372">
        <v>8</v>
      </c>
      <c r="E18" s="358" t="s">
        <v>44</v>
      </c>
      <c r="G18" s="373">
        <v>159</v>
      </c>
      <c r="H18" s="374">
        <v>125</v>
      </c>
      <c r="I18" s="374">
        <v>53</v>
      </c>
      <c r="J18" s="364">
        <v>337</v>
      </c>
      <c r="K18" s="373">
        <v>4255</v>
      </c>
      <c r="L18" s="374">
        <v>2074</v>
      </c>
      <c r="M18" s="374">
        <v>2882</v>
      </c>
      <c r="N18" s="374">
        <v>1388</v>
      </c>
      <c r="O18" s="374">
        <v>1297</v>
      </c>
      <c r="P18" s="374">
        <v>766</v>
      </c>
      <c r="Q18" s="363">
        <v>8434</v>
      </c>
      <c r="R18" s="366">
        <v>4228</v>
      </c>
      <c r="S18" s="373">
        <v>162</v>
      </c>
      <c r="T18" s="374">
        <v>156</v>
      </c>
      <c r="U18" s="374">
        <v>264</v>
      </c>
      <c r="V18" s="374">
        <v>203</v>
      </c>
      <c r="W18" s="374">
        <v>96</v>
      </c>
      <c r="X18" s="374">
        <v>75</v>
      </c>
      <c r="Y18" s="367">
        <v>522</v>
      </c>
      <c r="Z18" s="366">
        <v>434</v>
      </c>
    </row>
    <row r="19" spans="1:26" ht="15" customHeight="1" thickBot="1" x14ac:dyDescent="0.25">
      <c r="A19" s="368">
        <v>9</v>
      </c>
      <c r="B19" s="369"/>
      <c r="C19" s="369"/>
      <c r="D19" s="369"/>
      <c r="E19" s="369" t="s">
        <v>33</v>
      </c>
      <c r="F19" s="369"/>
      <c r="G19" s="370">
        <v>274</v>
      </c>
      <c r="H19" s="371">
        <v>217</v>
      </c>
      <c r="I19" s="371">
        <v>116</v>
      </c>
      <c r="J19" s="364">
        <v>607</v>
      </c>
      <c r="K19" s="370">
        <v>7337</v>
      </c>
      <c r="L19" s="371">
        <v>3573</v>
      </c>
      <c r="M19" s="371">
        <v>5170</v>
      </c>
      <c r="N19" s="371">
        <v>2591</v>
      </c>
      <c r="O19" s="371">
        <v>2658</v>
      </c>
      <c r="P19" s="371">
        <v>1423</v>
      </c>
      <c r="Q19" s="363">
        <v>15165</v>
      </c>
      <c r="R19" s="366">
        <v>7587</v>
      </c>
      <c r="S19" s="370">
        <v>274</v>
      </c>
      <c r="T19" s="371">
        <v>252</v>
      </c>
      <c r="U19" s="371">
        <v>443</v>
      </c>
      <c r="V19" s="371">
        <v>316</v>
      </c>
      <c r="W19" s="371">
        <v>199</v>
      </c>
      <c r="X19" s="371">
        <v>153</v>
      </c>
      <c r="Y19" s="367">
        <v>916</v>
      </c>
      <c r="Z19" s="366">
        <v>721</v>
      </c>
    </row>
    <row r="20" spans="1:26" ht="15" customHeight="1" thickBot="1" x14ac:dyDescent="0.25">
      <c r="A20" s="372">
        <v>10</v>
      </c>
      <c r="E20" s="358" t="s">
        <v>45</v>
      </c>
      <c r="G20" s="373">
        <v>384</v>
      </c>
      <c r="H20" s="374">
        <v>274</v>
      </c>
      <c r="I20" s="374">
        <v>141</v>
      </c>
      <c r="J20" s="364">
        <v>799</v>
      </c>
      <c r="K20" s="373">
        <v>10900</v>
      </c>
      <c r="L20" s="374">
        <v>5308</v>
      </c>
      <c r="M20" s="374">
        <v>7279</v>
      </c>
      <c r="N20" s="374">
        <v>3658</v>
      </c>
      <c r="O20" s="374">
        <v>3387</v>
      </c>
      <c r="P20" s="374">
        <v>1939</v>
      </c>
      <c r="Q20" s="363">
        <v>21566</v>
      </c>
      <c r="R20" s="366">
        <v>10905</v>
      </c>
      <c r="S20" s="373">
        <v>392</v>
      </c>
      <c r="T20" s="374">
        <v>380</v>
      </c>
      <c r="U20" s="374">
        <v>451</v>
      </c>
      <c r="V20" s="374">
        <v>326</v>
      </c>
      <c r="W20" s="374">
        <v>279</v>
      </c>
      <c r="X20" s="374">
        <v>205</v>
      </c>
      <c r="Y20" s="367">
        <v>1122</v>
      </c>
      <c r="Z20" s="366">
        <v>911</v>
      </c>
    </row>
    <row r="21" spans="1:26" ht="15" customHeight="1" thickBot="1" x14ac:dyDescent="0.25">
      <c r="A21" s="368">
        <v>11</v>
      </c>
      <c r="B21" s="369"/>
      <c r="C21" s="369"/>
      <c r="D21" s="369"/>
      <c r="E21" s="369" t="s">
        <v>34</v>
      </c>
      <c r="F21" s="369"/>
      <c r="G21" s="370">
        <v>235</v>
      </c>
      <c r="H21" s="371">
        <v>161</v>
      </c>
      <c r="I21" s="371">
        <v>80</v>
      </c>
      <c r="J21" s="364">
        <v>476</v>
      </c>
      <c r="K21" s="370">
        <v>7436</v>
      </c>
      <c r="L21" s="371">
        <v>3643</v>
      </c>
      <c r="M21" s="371">
        <v>4061</v>
      </c>
      <c r="N21" s="371">
        <v>2053</v>
      </c>
      <c r="O21" s="371">
        <v>1916</v>
      </c>
      <c r="P21" s="371">
        <v>1095</v>
      </c>
      <c r="Q21" s="363">
        <v>13413</v>
      </c>
      <c r="R21" s="366">
        <v>6791</v>
      </c>
      <c r="S21" s="370">
        <v>236</v>
      </c>
      <c r="T21" s="371">
        <v>230</v>
      </c>
      <c r="U21" s="371">
        <v>308</v>
      </c>
      <c r="V21" s="371">
        <v>237</v>
      </c>
      <c r="W21" s="371">
        <v>148</v>
      </c>
      <c r="X21" s="371">
        <v>116</v>
      </c>
      <c r="Y21" s="367">
        <v>692</v>
      </c>
      <c r="Z21" s="366">
        <v>583</v>
      </c>
    </row>
    <row r="22" spans="1:26" ht="15" customHeight="1" thickBot="1" x14ac:dyDescent="0.25">
      <c r="A22" s="372">
        <v>12</v>
      </c>
      <c r="E22" s="358" t="s">
        <v>32</v>
      </c>
      <c r="G22" s="373">
        <v>219</v>
      </c>
      <c r="H22" s="374">
        <v>136</v>
      </c>
      <c r="I22" s="374">
        <v>69</v>
      </c>
      <c r="J22" s="364">
        <v>424</v>
      </c>
      <c r="K22" s="373">
        <v>6663</v>
      </c>
      <c r="L22" s="374">
        <v>3224</v>
      </c>
      <c r="M22" s="374">
        <v>3716</v>
      </c>
      <c r="N22" s="374">
        <v>1817</v>
      </c>
      <c r="O22" s="374">
        <v>1915</v>
      </c>
      <c r="P22" s="374">
        <v>1086</v>
      </c>
      <c r="Q22" s="363">
        <v>12294</v>
      </c>
      <c r="R22" s="366">
        <v>6127</v>
      </c>
      <c r="S22" s="373">
        <v>219</v>
      </c>
      <c r="T22" s="374">
        <v>214</v>
      </c>
      <c r="U22" s="374">
        <v>238</v>
      </c>
      <c r="V22" s="374">
        <v>157</v>
      </c>
      <c r="W22" s="374">
        <v>153</v>
      </c>
      <c r="X22" s="374">
        <v>112</v>
      </c>
      <c r="Y22" s="367">
        <v>610</v>
      </c>
      <c r="Z22" s="366">
        <v>483</v>
      </c>
    </row>
    <row r="23" spans="1:26" ht="15" customHeight="1" thickBot="1" x14ac:dyDescent="0.25">
      <c r="A23" s="368">
        <v>13</v>
      </c>
      <c r="B23" s="369"/>
      <c r="C23" s="369"/>
      <c r="D23" s="369"/>
      <c r="E23" s="369" t="s">
        <v>288</v>
      </c>
      <c r="F23" s="369"/>
      <c r="G23" s="370">
        <v>365</v>
      </c>
      <c r="H23" s="371">
        <v>249</v>
      </c>
      <c r="I23" s="371">
        <v>146</v>
      </c>
      <c r="J23" s="364">
        <v>760</v>
      </c>
      <c r="K23" s="370">
        <v>10676</v>
      </c>
      <c r="L23" s="371">
        <v>5266</v>
      </c>
      <c r="M23" s="371">
        <v>6456</v>
      </c>
      <c r="N23" s="371">
        <v>3121</v>
      </c>
      <c r="O23" s="371">
        <v>3206</v>
      </c>
      <c r="P23" s="371">
        <v>1704</v>
      </c>
      <c r="Q23" s="363">
        <v>20338</v>
      </c>
      <c r="R23" s="366">
        <v>10091</v>
      </c>
      <c r="S23" s="370">
        <v>371</v>
      </c>
      <c r="T23" s="371">
        <v>352</v>
      </c>
      <c r="U23" s="371">
        <v>419</v>
      </c>
      <c r="V23" s="371">
        <v>317</v>
      </c>
      <c r="W23" s="371">
        <v>284</v>
      </c>
      <c r="X23" s="371">
        <v>219</v>
      </c>
      <c r="Y23" s="367">
        <v>1074</v>
      </c>
      <c r="Z23" s="366">
        <v>888</v>
      </c>
    </row>
    <row r="24" spans="1:26" ht="15" customHeight="1" thickBot="1" x14ac:dyDescent="0.25">
      <c r="A24" s="372">
        <v>14</v>
      </c>
      <c r="E24" s="358" t="s">
        <v>46</v>
      </c>
      <c r="G24" s="373">
        <v>325</v>
      </c>
      <c r="H24" s="374">
        <v>211</v>
      </c>
      <c r="I24" s="374">
        <v>96</v>
      </c>
      <c r="J24" s="364">
        <v>632</v>
      </c>
      <c r="K24" s="373">
        <v>8992</v>
      </c>
      <c r="L24" s="374">
        <v>4293</v>
      </c>
      <c r="M24" s="374">
        <v>5271</v>
      </c>
      <c r="N24" s="374">
        <v>2518</v>
      </c>
      <c r="O24" s="374">
        <v>2274</v>
      </c>
      <c r="P24" s="374">
        <v>1237</v>
      </c>
      <c r="Q24" s="363">
        <v>16537</v>
      </c>
      <c r="R24" s="366">
        <v>8048</v>
      </c>
      <c r="S24" s="373">
        <v>329</v>
      </c>
      <c r="T24" s="374">
        <v>322</v>
      </c>
      <c r="U24" s="374">
        <v>348</v>
      </c>
      <c r="V24" s="374">
        <v>264</v>
      </c>
      <c r="W24" s="374">
        <v>178</v>
      </c>
      <c r="X24" s="374">
        <v>135</v>
      </c>
      <c r="Y24" s="367">
        <v>855</v>
      </c>
      <c r="Z24" s="366">
        <v>721</v>
      </c>
    </row>
    <row r="25" spans="1:26" ht="15" customHeight="1" thickBot="1" x14ac:dyDescent="0.25">
      <c r="A25" s="368">
        <v>15</v>
      </c>
      <c r="B25" s="369"/>
      <c r="C25" s="369"/>
      <c r="D25" s="369"/>
      <c r="E25" s="369" t="s">
        <v>47</v>
      </c>
      <c r="F25" s="369"/>
      <c r="G25" s="370">
        <v>362</v>
      </c>
      <c r="H25" s="371">
        <v>232</v>
      </c>
      <c r="I25" s="371">
        <v>115</v>
      </c>
      <c r="J25" s="364">
        <v>709</v>
      </c>
      <c r="K25" s="370">
        <v>9237</v>
      </c>
      <c r="L25" s="371">
        <v>4511</v>
      </c>
      <c r="M25" s="371">
        <v>5820</v>
      </c>
      <c r="N25" s="371">
        <v>2950</v>
      </c>
      <c r="O25" s="371">
        <v>2903</v>
      </c>
      <c r="P25" s="371">
        <v>1654</v>
      </c>
      <c r="Q25" s="363">
        <v>17960</v>
      </c>
      <c r="R25" s="366">
        <v>9115</v>
      </c>
      <c r="S25" s="370">
        <v>360</v>
      </c>
      <c r="T25" s="371">
        <v>342</v>
      </c>
      <c r="U25" s="371">
        <v>428</v>
      </c>
      <c r="V25" s="371">
        <v>278</v>
      </c>
      <c r="W25" s="371">
        <v>230</v>
      </c>
      <c r="X25" s="371">
        <v>145</v>
      </c>
      <c r="Y25" s="367">
        <v>1018</v>
      </c>
      <c r="Z25" s="366">
        <v>765</v>
      </c>
    </row>
    <row r="26" spans="1:26" ht="15" customHeight="1" thickBot="1" x14ac:dyDescent="0.25">
      <c r="A26" s="372">
        <v>16</v>
      </c>
      <c r="E26" s="358" t="s">
        <v>35</v>
      </c>
      <c r="G26" s="373">
        <v>331</v>
      </c>
      <c r="H26" s="374">
        <v>231</v>
      </c>
      <c r="I26" s="374">
        <v>145</v>
      </c>
      <c r="J26" s="364">
        <v>707</v>
      </c>
      <c r="K26" s="373">
        <v>9899</v>
      </c>
      <c r="L26" s="374">
        <v>4806</v>
      </c>
      <c r="M26" s="374">
        <v>6050</v>
      </c>
      <c r="N26" s="374">
        <v>2966</v>
      </c>
      <c r="O26" s="374">
        <v>3452</v>
      </c>
      <c r="P26" s="374">
        <v>1870</v>
      </c>
      <c r="Q26" s="363">
        <v>19401</v>
      </c>
      <c r="R26" s="366">
        <v>9642</v>
      </c>
      <c r="S26" s="374">
        <v>332</v>
      </c>
      <c r="T26" s="374">
        <v>312</v>
      </c>
      <c r="U26" s="374">
        <v>449</v>
      </c>
      <c r="V26" s="374">
        <v>312</v>
      </c>
      <c r="W26" s="374">
        <v>241</v>
      </c>
      <c r="X26" s="374">
        <v>172</v>
      </c>
      <c r="Y26" s="367">
        <v>1022</v>
      </c>
      <c r="Z26" s="366">
        <v>796</v>
      </c>
    </row>
    <row r="27" spans="1:26" ht="15" customHeight="1" thickBot="1" x14ac:dyDescent="0.25">
      <c r="A27" s="368">
        <v>17</v>
      </c>
      <c r="B27" s="369"/>
      <c r="C27" s="369"/>
      <c r="D27" s="369"/>
      <c r="E27" s="369" t="s">
        <v>31</v>
      </c>
      <c r="F27" s="369"/>
      <c r="G27" s="370">
        <v>473</v>
      </c>
      <c r="H27" s="371">
        <v>336</v>
      </c>
      <c r="I27" s="371">
        <v>200</v>
      </c>
      <c r="J27" s="364">
        <v>1009</v>
      </c>
      <c r="K27" s="370">
        <v>14311</v>
      </c>
      <c r="L27" s="371">
        <v>7007</v>
      </c>
      <c r="M27" s="371">
        <v>8956</v>
      </c>
      <c r="N27" s="371">
        <v>4494</v>
      </c>
      <c r="O27" s="371">
        <v>4664</v>
      </c>
      <c r="P27" s="371">
        <v>2570</v>
      </c>
      <c r="Q27" s="363">
        <v>27931</v>
      </c>
      <c r="R27" s="366">
        <v>14071</v>
      </c>
      <c r="S27" s="371">
        <v>476</v>
      </c>
      <c r="T27" s="371">
        <v>446</v>
      </c>
      <c r="U27" s="371">
        <v>687</v>
      </c>
      <c r="V27" s="371">
        <v>475</v>
      </c>
      <c r="W27" s="371">
        <v>323</v>
      </c>
      <c r="X27" s="371">
        <v>238</v>
      </c>
      <c r="Y27" s="367">
        <v>1486</v>
      </c>
      <c r="Z27" s="366">
        <v>1159</v>
      </c>
    </row>
    <row r="28" spans="1:26" ht="15" customHeight="1" thickBot="1" x14ac:dyDescent="0.25">
      <c r="A28" s="372">
        <v>18</v>
      </c>
      <c r="E28" s="358" t="s">
        <v>48</v>
      </c>
      <c r="G28" s="373">
        <v>290</v>
      </c>
      <c r="H28" s="374">
        <v>197</v>
      </c>
      <c r="I28" s="374">
        <v>87</v>
      </c>
      <c r="J28" s="364">
        <v>574</v>
      </c>
      <c r="K28" s="373">
        <v>7933</v>
      </c>
      <c r="L28" s="374">
        <v>3889</v>
      </c>
      <c r="M28" s="374">
        <v>4968</v>
      </c>
      <c r="N28" s="374">
        <v>2444</v>
      </c>
      <c r="O28" s="374">
        <v>2293</v>
      </c>
      <c r="P28" s="374">
        <v>1280</v>
      </c>
      <c r="Q28" s="363">
        <v>15194</v>
      </c>
      <c r="R28" s="366">
        <v>7613</v>
      </c>
      <c r="S28" s="374">
        <v>289</v>
      </c>
      <c r="T28" s="374">
        <v>277</v>
      </c>
      <c r="U28" s="374">
        <v>361</v>
      </c>
      <c r="V28" s="374">
        <v>250</v>
      </c>
      <c r="W28" s="374">
        <v>108</v>
      </c>
      <c r="X28" s="374">
        <v>77</v>
      </c>
      <c r="Y28" s="367">
        <v>758</v>
      </c>
      <c r="Z28" s="366">
        <v>604</v>
      </c>
    </row>
    <row r="29" spans="1:26" ht="15" customHeight="1" thickBot="1" x14ac:dyDescent="0.25">
      <c r="A29" s="368">
        <v>19</v>
      </c>
      <c r="B29" s="369"/>
      <c r="C29" s="369"/>
      <c r="D29" s="369"/>
      <c r="E29" s="369" t="s">
        <v>289</v>
      </c>
      <c r="F29" s="369"/>
      <c r="G29" s="370">
        <v>349</v>
      </c>
      <c r="H29" s="371">
        <v>246</v>
      </c>
      <c r="I29" s="371">
        <v>137</v>
      </c>
      <c r="J29" s="364">
        <v>732</v>
      </c>
      <c r="K29" s="370">
        <v>11261</v>
      </c>
      <c r="L29" s="371">
        <v>5512</v>
      </c>
      <c r="M29" s="371">
        <v>7054</v>
      </c>
      <c r="N29" s="371">
        <v>3516</v>
      </c>
      <c r="O29" s="371">
        <v>3417</v>
      </c>
      <c r="P29" s="371">
        <v>1847</v>
      </c>
      <c r="Q29" s="363">
        <v>21732</v>
      </c>
      <c r="R29" s="366">
        <v>10875</v>
      </c>
      <c r="S29" s="371">
        <v>342</v>
      </c>
      <c r="T29" s="371">
        <v>322</v>
      </c>
      <c r="U29" s="371">
        <v>440</v>
      </c>
      <c r="V29" s="371">
        <v>337</v>
      </c>
      <c r="W29" s="371">
        <v>308</v>
      </c>
      <c r="X29" s="371">
        <v>245</v>
      </c>
      <c r="Y29" s="367">
        <v>1090</v>
      </c>
      <c r="Z29" s="366">
        <v>904</v>
      </c>
    </row>
    <row r="30" spans="1:26" ht="15" customHeight="1" thickBot="1" x14ac:dyDescent="0.25">
      <c r="A30" s="372">
        <v>20</v>
      </c>
      <c r="E30" s="358" t="s">
        <v>36</v>
      </c>
      <c r="G30" s="373">
        <v>4520</v>
      </c>
      <c r="H30" s="374">
        <v>2842</v>
      </c>
      <c r="I30" s="374">
        <v>1504</v>
      </c>
      <c r="J30" s="364">
        <v>8866</v>
      </c>
      <c r="K30" s="373">
        <v>162284</v>
      </c>
      <c r="L30" s="374">
        <v>79467</v>
      </c>
      <c r="M30" s="374">
        <v>88209</v>
      </c>
      <c r="N30" s="374">
        <v>43610</v>
      </c>
      <c r="O30" s="374">
        <v>41023</v>
      </c>
      <c r="P30" s="374">
        <v>22146</v>
      </c>
      <c r="Q30" s="363">
        <v>291516</v>
      </c>
      <c r="R30" s="366">
        <v>145223</v>
      </c>
      <c r="S30" s="374">
        <v>4694</v>
      </c>
      <c r="T30" s="374">
        <v>4519</v>
      </c>
      <c r="U30" s="374">
        <v>5651</v>
      </c>
      <c r="V30" s="374">
        <v>4310</v>
      </c>
      <c r="W30" s="374">
        <v>2835</v>
      </c>
      <c r="X30" s="374">
        <v>2153</v>
      </c>
      <c r="Y30" s="367">
        <v>13180</v>
      </c>
      <c r="Z30" s="366">
        <v>10982</v>
      </c>
    </row>
    <row r="31" spans="1:26" ht="15" customHeight="1" thickBot="1" x14ac:dyDescent="0.25">
      <c r="A31" s="368">
        <v>21</v>
      </c>
      <c r="B31" s="369"/>
      <c r="C31" s="369"/>
      <c r="D31" s="369"/>
      <c r="E31" s="369" t="s">
        <v>29</v>
      </c>
      <c r="F31" s="369"/>
      <c r="G31" s="370">
        <v>330</v>
      </c>
      <c r="H31" s="371">
        <v>248</v>
      </c>
      <c r="I31" s="371">
        <v>134</v>
      </c>
      <c r="J31" s="364">
        <v>712</v>
      </c>
      <c r="K31" s="370">
        <v>11216</v>
      </c>
      <c r="L31" s="371">
        <v>5513</v>
      </c>
      <c r="M31" s="371">
        <v>6818</v>
      </c>
      <c r="N31" s="371">
        <v>3348</v>
      </c>
      <c r="O31" s="371">
        <v>3427</v>
      </c>
      <c r="P31" s="371">
        <v>1804</v>
      </c>
      <c r="Q31" s="363">
        <v>21461</v>
      </c>
      <c r="R31" s="366">
        <v>10665</v>
      </c>
      <c r="S31" s="371">
        <v>313</v>
      </c>
      <c r="T31" s="371">
        <v>302</v>
      </c>
      <c r="U31" s="371">
        <v>467</v>
      </c>
      <c r="V31" s="371">
        <v>355</v>
      </c>
      <c r="W31" s="371">
        <v>328</v>
      </c>
      <c r="X31" s="371">
        <v>258</v>
      </c>
      <c r="Y31" s="367">
        <v>1108</v>
      </c>
      <c r="Z31" s="366">
        <v>915</v>
      </c>
    </row>
    <row r="32" spans="1:26" ht="15" customHeight="1" thickBot="1" x14ac:dyDescent="0.25">
      <c r="A32" s="372">
        <v>22</v>
      </c>
      <c r="E32" s="358" t="s">
        <v>50</v>
      </c>
      <c r="G32" s="373">
        <v>65</v>
      </c>
      <c r="H32" s="374">
        <v>46</v>
      </c>
      <c r="I32" s="374">
        <v>25</v>
      </c>
      <c r="J32" s="364">
        <v>136</v>
      </c>
      <c r="K32" s="373">
        <v>2021</v>
      </c>
      <c r="L32" s="374">
        <v>969</v>
      </c>
      <c r="M32" s="374">
        <v>1213</v>
      </c>
      <c r="N32" s="374">
        <v>604</v>
      </c>
      <c r="O32" s="374">
        <v>563</v>
      </c>
      <c r="P32" s="374">
        <v>350</v>
      </c>
      <c r="Q32" s="363">
        <v>3797</v>
      </c>
      <c r="R32" s="366">
        <v>1923</v>
      </c>
      <c r="S32" s="374">
        <v>65</v>
      </c>
      <c r="T32" s="374">
        <v>63</v>
      </c>
      <c r="U32" s="374">
        <v>84</v>
      </c>
      <c r="V32" s="374">
        <v>69</v>
      </c>
      <c r="W32" s="374">
        <v>36</v>
      </c>
      <c r="X32" s="374">
        <v>26</v>
      </c>
      <c r="Y32" s="367">
        <v>185</v>
      </c>
      <c r="Z32" s="366">
        <v>158</v>
      </c>
    </row>
    <row r="33" spans="1:26" ht="15" customHeight="1" x14ac:dyDescent="0.2">
      <c r="A33" s="375">
        <v>23</v>
      </c>
      <c r="B33" s="376"/>
      <c r="C33" s="376"/>
      <c r="D33" s="376"/>
      <c r="E33" s="376" t="s">
        <v>144</v>
      </c>
      <c r="F33" s="376"/>
      <c r="G33" s="377">
        <v>5</v>
      </c>
      <c r="H33" s="378">
        <v>25</v>
      </c>
      <c r="I33" s="378">
        <v>22</v>
      </c>
      <c r="J33" s="379">
        <v>52</v>
      </c>
      <c r="K33" s="377">
        <v>128</v>
      </c>
      <c r="L33" s="378">
        <v>63</v>
      </c>
      <c r="M33" s="378">
        <v>603</v>
      </c>
      <c r="N33" s="378">
        <v>278</v>
      </c>
      <c r="O33" s="378">
        <v>492</v>
      </c>
      <c r="P33" s="378">
        <v>232</v>
      </c>
      <c r="Q33" s="380">
        <v>1223</v>
      </c>
      <c r="R33" s="381">
        <v>573</v>
      </c>
      <c r="S33" s="378">
        <v>5</v>
      </c>
      <c r="T33" s="378">
        <v>5</v>
      </c>
      <c r="U33" s="378">
        <v>33</v>
      </c>
      <c r="V33" s="378">
        <v>22</v>
      </c>
      <c r="W33" s="378">
        <v>49</v>
      </c>
      <c r="X33" s="378">
        <v>35</v>
      </c>
      <c r="Y33" s="382">
        <v>87</v>
      </c>
      <c r="Z33" s="381">
        <v>62</v>
      </c>
    </row>
    <row r="34" spans="1:26" ht="15" hidden="1" customHeight="1" outlineLevel="1" x14ac:dyDescent="0.2">
      <c r="B34" s="510" t="s">
        <v>334</v>
      </c>
      <c r="C34" s="510"/>
      <c r="D34" s="510"/>
      <c r="E34" s="510"/>
    </row>
    <row r="35" spans="1:26" ht="27" hidden="1" customHeight="1" outlineLevel="1" x14ac:dyDescent="0.2">
      <c r="A35" s="383"/>
      <c r="B35" s="383" t="s">
        <v>297</v>
      </c>
      <c r="C35" s="383">
        <v>12</v>
      </c>
      <c r="D35" s="383" t="s">
        <v>291</v>
      </c>
      <c r="E35" s="383" t="s">
        <v>438</v>
      </c>
      <c r="F35" s="383"/>
      <c r="G35" s="383">
        <v>24</v>
      </c>
      <c r="H35" s="383">
        <v>19</v>
      </c>
      <c r="I35" s="383">
        <v>13</v>
      </c>
      <c r="J35" s="383">
        <v>56</v>
      </c>
      <c r="K35" s="383">
        <v>918</v>
      </c>
      <c r="L35" s="383">
        <v>457</v>
      </c>
      <c r="M35" s="383">
        <v>684</v>
      </c>
      <c r="N35" s="383">
        <v>384</v>
      </c>
      <c r="O35" s="383">
        <v>451</v>
      </c>
      <c r="P35" s="383">
        <v>256</v>
      </c>
      <c r="Q35" s="383">
        <v>2053</v>
      </c>
      <c r="R35" s="383">
        <v>1097</v>
      </c>
      <c r="S35" s="383">
        <v>24</v>
      </c>
      <c r="T35" s="383">
        <v>24</v>
      </c>
      <c r="U35" s="383">
        <v>38</v>
      </c>
      <c r="V35" s="383">
        <v>31</v>
      </c>
      <c r="W35" s="383">
        <v>24</v>
      </c>
      <c r="X35" s="383">
        <v>18</v>
      </c>
      <c r="Y35" s="383">
        <v>86</v>
      </c>
      <c r="Z35" s="383">
        <v>73</v>
      </c>
    </row>
    <row r="36" spans="1:26" ht="27" hidden="1" customHeight="1" outlineLevel="1" x14ac:dyDescent="0.2">
      <c r="A36" s="383"/>
      <c r="B36" s="383" t="s">
        <v>297</v>
      </c>
      <c r="C36" s="383">
        <v>12</v>
      </c>
      <c r="D36" s="383" t="s">
        <v>291</v>
      </c>
      <c r="E36" s="383" t="s">
        <v>439</v>
      </c>
      <c r="F36" s="383"/>
      <c r="G36" s="383">
        <v>20</v>
      </c>
      <c r="H36" s="383">
        <v>18</v>
      </c>
      <c r="I36" s="383">
        <v>12</v>
      </c>
      <c r="J36" s="383">
        <v>50</v>
      </c>
      <c r="K36" s="383">
        <v>670</v>
      </c>
      <c r="L36" s="383">
        <v>335</v>
      </c>
      <c r="M36" s="383">
        <v>446</v>
      </c>
      <c r="N36" s="383">
        <v>235</v>
      </c>
      <c r="O36" s="383">
        <v>270</v>
      </c>
      <c r="P36" s="383">
        <v>136</v>
      </c>
      <c r="Q36" s="383">
        <v>1386</v>
      </c>
      <c r="R36" s="383">
        <v>706</v>
      </c>
      <c r="S36" s="383">
        <v>21</v>
      </c>
      <c r="T36" s="383">
        <v>20</v>
      </c>
      <c r="U36" s="383">
        <v>43</v>
      </c>
      <c r="V36" s="383">
        <v>34</v>
      </c>
      <c r="W36" s="383">
        <v>17</v>
      </c>
      <c r="X36" s="383">
        <v>8</v>
      </c>
      <c r="Y36" s="383">
        <v>81</v>
      </c>
      <c r="Z36" s="383">
        <v>62</v>
      </c>
    </row>
    <row r="37" spans="1:26" ht="27" hidden="1" customHeight="1" outlineLevel="1" x14ac:dyDescent="0.2">
      <c r="A37" s="383"/>
      <c r="B37" s="383" t="s">
        <v>297</v>
      </c>
      <c r="C37" s="383">
        <v>12</v>
      </c>
      <c r="D37" s="383" t="s">
        <v>291</v>
      </c>
      <c r="E37" s="383" t="s">
        <v>440</v>
      </c>
      <c r="F37" s="383"/>
      <c r="G37" s="383">
        <v>21</v>
      </c>
      <c r="H37" s="383">
        <v>15</v>
      </c>
      <c r="I37" s="383">
        <v>9</v>
      </c>
      <c r="J37" s="383">
        <v>45</v>
      </c>
      <c r="K37" s="383">
        <v>799</v>
      </c>
      <c r="L37" s="383">
        <v>401</v>
      </c>
      <c r="M37" s="383">
        <v>442</v>
      </c>
      <c r="N37" s="383">
        <v>226</v>
      </c>
      <c r="O37" s="383">
        <v>272</v>
      </c>
      <c r="P37" s="383">
        <v>143</v>
      </c>
      <c r="Q37" s="383">
        <v>1513</v>
      </c>
      <c r="R37" s="383">
        <v>770</v>
      </c>
      <c r="S37" s="383">
        <v>21</v>
      </c>
      <c r="T37" s="383">
        <v>21</v>
      </c>
      <c r="U37" s="383">
        <v>22</v>
      </c>
      <c r="V37" s="383">
        <v>17</v>
      </c>
      <c r="W37" s="383">
        <v>25</v>
      </c>
      <c r="X37" s="383">
        <v>17</v>
      </c>
      <c r="Y37" s="383">
        <v>68</v>
      </c>
      <c r="Z37" s="383">
        <v>55</v>
      </c>
    </row>
    <row r="38" spans="1:26" ht="27" hidden="1" customHeight="1" outlineLevel="1" x14ac:dyDescent="0.2">
      <c r="A38" s="383"/>
      <c r="B38" s="383" t="s">
        <v>297</v>
      </c>
      <c r="C38" s="383">
        <v>12</v>
      </c>
      <c r="D38" s="383" t="s">
        <v>291</v>
      </c>
      <c r="E38" s="383" t="s">
        <v>441</v>
      </c>
      <c r="F38" s="383"/>
      <c r="G38" s="383">
        <v>11</v>
      </c>
      <c r="H38" s="383">
        <v>8</v>
      </c>
      <c r="I38" s="383">
        <v>4</v>
      </c>
      <c r="J38" s="383">
        <v>23</v>
      </c>
      <c r="K38" s="383">
        <v>370</v>
      </c>
      <c r="L38" s="383">
        <v>186</v>
      </c>
      <c r="M38" s="383">
        <v>230</v>
      </c>
      <c r="N38" s="383">
        <v>119</v>
      </c>
      <c r="O38" s="383">
        <v>125</v>
      </c>
      <c r="P38" s="383">
        <v>63</v>
      </c>
      <c r="Q38" s="383">
        <v>725</v>
      </c>
      <c r="R38" s="383">
        <v>368</v>
      </c>
      <c r="S38" s="383">
        <v>11</v>
      </c>
      <c r="T38" s="383">
        <v>11</v>
      </c>
      <c r="U38" s="383">
        <v>5</v>
      </c>
      <c r="V38" s="383">
        <v>5</v>
      </c>
      <c r="W38" s="383">
        <v>18</v>
      </c>
      <c r="X38" s="383">
        <v>12</v>
      </c>
      <c r="Y38" s="383">
        <v>34</v>
      </c>
      <c r="Z38" s="383">
        <v>28</v>
      </c>
    </row>
    <row r="39" spans="1:26" ht="27" hidden="1" customHeight="1" outlineLevel="1" x14ac:dyDescent="0.2">
      <c r="A39" s="383"/>
      <c r="B39" s="383" t="s">
        <v>297</v>
      </c>
      <c r="C39" s="383">
        <v>12</v>
      </c>
      <c r="D39" s="383" t="s">
        <v>291</v>
      </c>
      <c r="E39" s="383" t="s">
        <v>442</v>
      </c>
      <c r="F39" s="383">
        <v>2</v>
      </c>
      <c r="G39" s="383">
        <v>9</v>
      </c>
      <c r="H39" s="383">
        <v>8</v>
      </c>
      <c r="I39" s="383">
        <v>7</v>
      </c>
      <c r="J39" s="383">
        <v>24</v>
      </c>
      <c r="K39" s="383">
        <v>257</v>
      </c>
      <c r="L39" s="383">
        <v>132</v>
      </c>
      <c r="M39" s="383">
        <v>219</v>
      </c>
      <c r="N39" s="383">
        <v>113</v>
      </c>
      <c r="O39" s="383">
        <v>150</v>
      </c>
      <c r="P39" s="383">
        <v>73</v>
      </c>
      <c r="Q39" s="383">
        <v>626</v>
      </c>
      <c r="R39" s="383">
        <v>318</v>
      </c>
      <c r="S39" s="383">
        <v>9</v>
      </c>
      <c r="T39" s="383">
        <v>9</v>
      </c>
      <c r="U39" s="383">
        <v>2</v>
      </c>
      <c r="V39" s="383">
        <v>2</v>
      </c>
      <c r="W39" s="383">
        <v>33</v>
      </c>
      <c r="X39" s="383">
        <v>19</v>
      </c>
      <c r="Y39" s="383">
        <v>44</v>
      </c>
      <c r="Z39" s="383">
        <v>30</v>
      </c>
    </row>
    <row r="40" spans="1:26" ht="27" hidden="1" customHeight="1" outlineLevel="1" x14ac:dyDescent="0.2">
      <c r="A40" s="383"/>
      <c r="B40" s="383" t="s">
        <v>297</v>
      </c>
      <c r="C40" s="383">
        <v>12</v>
      </c>
      <c r="D40" s="383" t="s">
        <v>290</v>
      </c>
      <c r="E40" s="383" t="s">
        <v>443</v>
      </c>
      <c r="F40" s="383">
        <v>70</v>
      </c>
      <c r="G40" s="383">
        <v>10</v>
      </c>
      <c r="H40" s="383">
        <v>7</v>
      </c>
      <c r="I40" s="383">
        <v>3</v>
      </c>
      <c r="J40" s="383">
        <v>20</v>
      </c>
      <c r="K40" s="383">
        <v>278</v>
      </c>
      <c r="L40" s="383">
        <v>146</v>
      </c>
      <c r="M40" s="383">
        <v>159</v>
      </c>
      <c r="N40" s="383">
        <v>89</v>
      </c>
      <c r="O40" s="383">
        <v>76</v>
      </c>
      <c r="P40" s="383">
        <v>35</v>
      </c>
      <c r="Q40" s="383">
        <v>513</v>
      </c>
      <c r="R40" s="383">
        <v>270</v>
      </c>
      <c r="S40" s="383">
        <v>10</v>
      </c>
      <c r="T40" s="383">
        <v>10</v>
      </c>
      <c r="U40" s="383">
        <v>15</v>
      </c>
      <c r="V40" s="383">
        <v>12</v>
      </c>
      <c r="W40" s="383">
        <v>7</v>
      </c>
      <c r="X40" s="383">
        <v>6</v>
      </c>
      <c r="Y40" s="383">
        <v>32</v>
      </c>
      <c r="Z40" s="383">
        <v>28</v>
      </c>
    </row>
    <row r="41" spans="1:26" ht="27" hidden="1" customHeight="1" outlineLevel="1" x14ac:dyDescent="0.2">
      <c r="A41" s="383"/>
      <c r="B41" s="383" t="s">
        <v>297</v>
      </c>
      <c r="C41" s="383">
        <v>9</v>
      </c>
      <c r="D41" s="383" t="s">
        <v>290</v>
      </c>
      <c r="E41" s="383" t="s">
        <v>444</v>
      </c>
      <c r="F41" s="383">
        <v>36</v>
      </c>
      <c r="G41" s="383">
        <v>6</v>
      </c>
      <c r="H41" s="383">
        <v>4</v>
      </c>
      <c r="I41" s="383"/>
      <c r="J41" s="383">
        <v>10</v>
      </c>
      <c r="K41" s="383">
        <v>150</v>
      </c>
      <c r="L41" s="383">
        <v>80</v>
      </c>
      <c r="M41" s="383">
        <v>100</v>
      </c>
      <c r="N41" s="383">
        <v>42</v>
      </c>
      <c r="O41" s="383"/>
      <c r="P41" s="383"/>
      <c r="Q41" s="383">
        <v>250</v>
      </c>
      <c r="R41" s="383">
        <v>122</v>
      </c>
      <c r="S41" s="383">
        <v>6</v>
      </c>
      <c r="T41" s="383">
        <v>6</v>
      </c>
      <c r="U41" s="383">
        <v>10</v>
      </c>
      <c r="V41" s="383">
        <v>8</v>
      </c>
      <c r="W41" s="383"/>
      <c r="X41" s="383"/>
      <c r="Y41" s="383">
        <v>16</v>
      </c>
      <c r="Z41" s="383">
        <v>14</v>
      </c>
    </row>
    <row r="42" spans="1:26" ht="27" hidden="1" customHeight="1" outlineLevel="1" x14ac:dyDescent="0.2">
      <c r="A42" s="383"/>
      <c r="B42" s="383" t="s">
        <v>297</v>
      </c>
      <c r="C42" s="383">
        <v>12</v>
      </c>
      <c r="D42" s="383" t="s">
        <v>290</v>
      </c>
      <c r="E42" s="383" t="s">
        <v>445</v>
      </c>
      <c r="F42" s="383">
        <v>230</v>
      </c>
      <c r="G42" s="383">
        <v>15</v>
      </c>
      <c r="H42" s="383">
        <v>9</v>
      </c>
      <c r="I42" s="383">
        <v>5</v>
      </c>
      <c r="J42" s="383">
        <v>29</v>
      </c>
      <c r="K42" s="383">
        <v>432</v>
      </c>
      <c r="L42" s="383">
        <v>215</v>
      </c>
      <c r="M42" s="383">
        <v>267</v>
      </c>
      <c r="N42" s="383">
        <v>148</v>
      </c>
      <c r="O42" s="383">
        <v>117</v>
      </c>
      <c r="P42" s="383">
        <v>76</v>
      </c>
      <c r="Q42" s="383">
        <v>816</v>
      </c>
      <c r="R42" s="383">
        <v>439</v>
      </c>
      <c r="S42" s="383">
        <v>15</v>
      </c>
      <c r="T42" s="383">
        <v>15</v>
      </c>
      <c r="U42" s="383">
        <v>17</v>
      </c>
      <c r="V42" s="383">
        <v>14</v>
      </c>
      <c r="W42" s="383">
        <v>9</v>
      </c>
      <c r="X42" s="383">
        <v>5</v>
      </c>
      <c r="Y42" s="383">
        <v>41</v>
      </c>
      <c r="Z42" s="383">
        <v>34</v>
      </c>
    </row>
    <row r="43" spans="1:26" ht="27" hidden="1" customHeight="1" outlineLevel="1" x14ac:dyDescent="0.2">
      <c r="A43" s="383"/>
      <c r="B43" s="383" t="s">
        <v>297</v>
      </c>
      <c r="C43" s="383">
        <v>5</v>
      </c>
      <c r="D43" s="383" t="s">
        <v>291</v>
      </c>
      <c r="E43" s="383" t="s">
        <v>446</v>
      </c>
      <c r="F43" s="383">
        <v>2</v>
      </c>
      <c r="G43" s="383">
        <v>11</v>
      </c>
      <c r="H43" s="383"/>
      <c r="I43" s="383"/>
      <c r="J43" s="383">
        <v>11</v>
      </c>
      <c r="K43" s="383">
        <v>258</v>
      </c>
      <c r="L43" s="383">
        <v>132</v>
      </c>
      <c r="M43" s="383"/>
      <c r="N43" s="383"/>
      <c r="O43" s="383"/>
      <c r="P43" s="383"/>
      <c r="Q43" s="383">
        <v>258</v>
      </c>
      <c r="R43" s="383">
        <v>132</v>
      </c>
      <c r="S43" s="383">
        <v>14</v>
      </c>
      <c r="T43" s="383">
        <v>12</v>
      </c>
      <c r="U43" s="383"/>
      <c r="V43" s="383"/>
      <c r="W43" s="383"/>
      <c r="X43" s="383"/>
      <c r="Y43" s="383">
        <v>14</v>
      </c>
      <c r="Z43" s="383">
        <v>12</v>
      </c>
    </row>
    <row r="44" spans="1:26" ht="27" hidden="1" customHeight="1" outlineLevel="1" x14ac:dyDescent="0.2">
      <c r="A44" s="383"/>
      <c r="B44" s="383" t="s">
        <v>297</v>
      </c>
      <c r="C44" s="383">
        <v>12</v>
      </c>
      <c r="D44" s="383" t="s">
        <v>290</v>
      </c>
      <c r="E44" s="383" t="s">
        <v>447</v>
      </c>
      <c r="F44" s="383">
        <v>27</v>
      </c>
      <c r="G44" s="383">
        <v>10</v>
      </c>
      <c r="H44" s="383">
        <v>9</v>
      </c>
      <c r="I44" s="383">
        <v>6</v>
      </c>
      <c r="J44" s="383">
        <v>25</v>
      </c>
      <c r="K44" s="383">
        <v>301</v>
      </c>
      <c r="L44" s="383">
        <v>158</v>
      </c>
      <c r="M44" s="383">
        <v>201</v>
      </c>
      <c r="N44" s="383">
        <v>90</v>
      </c>
      <c r="O44" s="383">
        <v>130</v>
      </c>
      <c r="P44" s="383">
        <v>74</v>
      </c>
      <c r="Q44" s="383">
        <v>632</v>
      </c>
      <c r="R44" s="383">
        <v>322</v>
      </c>
      <c r="S44" s="383">
        <v>10</v>
      </c>
      <c r="T44" s="383">
        <v>10</v>
      </c>
      <c r="U44" s="383">
        <v>13</v>
      </c>
      <c r="V44" s="383">
        <v>9</v>
      </c>
      <c r="W44" s="383">
        <v>13</v>
      </c>
      <c r="X44" s="383">
        <v>11</v>
      </c>
      <c r="Y44" s="383">
        <v>36</v>
      </c>
      <c r="Z44" s="383">
        <v>30</v>
      </c>
    </row>
    <row r="45" spans="1:26" ht="27" hidden="1" customHeight="1" outlineLevel="1" x14ac:dyDescent="0.2">
      <c r="A45" s="383"/>
      <c r="B45" s="383" t="s">
        <v>297</v>
      </c>
      <c r="C45" s="383">
        <v>9</v>
      </c>
      <c r="D45" s="383" t="s">
        <v>292</v>
      </c>
      <c r="E45" s="383" t="s">
        <v>448</v>
      </c>
      <c r="F45" s="383">
        <v>170</v>
      </c>
      <c r="G45" s="383">
        <v>5</v>
      </c>
      <c r="H45" s="383">
        <v>4</v>
      </c>
      <c r="I45" s="383"/>
      <c r="J45" s="383">
        <v>9</v>
      </c>
      <c r="K45" s="383">
        <v>55</v>
      </c>
      <c r="L45" s="383">
        <v>31</v>
      </c>
      <c r="M45" s="383">
        <v>30</v>
      </c>
      <c r="N45" s="383">
        <v>12</v>
      </c>
      <c r="O45" s="383"/>
      <c r="P45" s="383"/>
      <c r="Q45" s="383">
        <v>85</v>
      </c>
      <c r="R45" s="383">
        <v>43</v>
      </c>
      <c r="S45" s="383">
        <v>4</v>
      </c>
      <c r="T45" s="383">
        <v>4</v>
      </c>
      <c r="U45" s="383">
        <v>6</v>
      </c>
      <c r="V45" s="383">
        <v>2</v>
      </c>
      <c r="W45" s="383"/>
      <c r="X45" s="383"/>
      <c r="Y45" s="383">
        <v>10</v>
      </c>
      <c r="Z45" s="383">
        <v>6</v>
      </c>
    </row>
    <row r="46" spans="1:26" ht="27" hidden="1" customHeight="1" outlineLevel="1" x14ac:dyDescent="0.2">
      <c r="A46" s="383"/>
      <c r="B46" s="383" t="s">
        <v>297</v>
      </c>
      <c r="C46" s="383">
        <v>12</v>
      </c>
      <c r="D46" s="383" t="s">
        <v>290</v>
      </c>
      <c r="E46" s="383" t="s">
        <v>449</v>
      </c>
      <c r="F46" s="383">
        <v>170</v>
      </c>
      <c r="G46" s="383">
        <v>12</v>
      </c>
      <c r="H46" s="383">
        <v>8</v>
      </c>
      <c r="I46" s="383">
        <v>6</v>
      </c>
      <c r="J46" s="383">
        <v>26</v>
      </c>
      <c r="K46" s="383">
        <v>370</v>
      </c>
      <c r="L46" s="383">
        <v>180</v>
      </c>
      <c r="M46" s="383">
        <v>224</v>
      </c>
      <c r="N46" s="383">
        <v>107</v>
      </c>
      <c r="O46" s="383">
        <v>173</v>
      </c>
      <c r="P46" s="383">
        <v>109</v>
      </c>
      <c r="Q46" s="383">
        <v>767</v>
      </c>
      <c r="R46" s="383">
        <v>396</v>
      </c>
      <c r="S46" s="383">
        <v>12</v>
      </c>
      <c r="T46" s="383">
        <v>12</v>
      </c>
      <c r="U46" s="383">
        <v>12</v>
      </c>
      <c r="V46" s="383">
        <v>8</v>
      </c>
      <c r="W46" s="383">
        <v>17</v>
      </c>
      <c r="X46" s="383">
        <v>13</v>
      </c>
      <c r="Y46" s="383">
        <v>41</v>
      </c>
      <c r="Z46" s="383">
        <v>33</v>
      </c>
    </row>
    <row r="47" spans="1:26" ht="27" hidden="1" customHeight="1" outlineLevel="1" x14ac:dyDescent="0.2">
      <c r="A47" s="383"/>
      <c r="B47" s="383" t="s">
        <v>297</v>
      </c>
      <c r="C47" s="383">
        <v>12</v>
      </c>
      <c r="D47" s="383" t="s">
        <v>290</v>
      </c>
      <c r="E47" s="383" t="s">
        <v>450</v>
      </c>
      <c r="F47" s="383">
        <v>45</v>
      </c>
      <c r="G47" s="383">
        <v>9</v>
      </c>
      <c r="H47" s="383">
        <v>6</v>
      </c>
      <c r="I47" s="383">
        <v>3</v>
      </c>
      <c r="J47" s="383">
        <v>18</v>
      </c>
      <c r="K47" s="383">
        <v>223</v>
      </c>
      <c r="L47" s="383">
        <v>115</v>
      </c>
      <c r="M47" s="383">
        <v>152</v>
      </c>
      <c r="N47" s="383">
        <v>71</v>
      </c>
      <c r="O47" s="383">
        <v>79</v>
      </c>
      <c r="P47" s="383">
        <v>39</v>
      </c>
      <c r="Q47" s="383">
        <v>454</v>
      </c>
      <c r="R47" s="383">
        <v>225</v>
      </c>
      <c r="S47" s="383">
        <v>9</v>
      </c>
      <c r="T47" s="383">
        <v>9</v>
      </c>
      <c r="U47" s="383">
        <v>14</v>
      </c>
      <c r="V47" s="383">
        <v>10</v>
      </c>
      <c r="W47" s="383">
        <v>5</v>
      </c>
      <c r="X47" s="383">
        <v>5</v>
      </c>
      <c r="Y47" s="383">
        <v>28</v>
      </c>
      <c r="Z47" s="383">
        <v>24</v>
      </c>
    </row>
    <row r="48" spans="1:26" ht="27" hidden="1" customHeight="1" outlineLevel="1" x14ac:dyDescent="0.2">
      <c r="A48" s="383"/>
      <c r="B48" s="383" t="s">
        <v>297</v>
      </c>
      <c r="C48" s="383">
        <v>12</v>
      </c>
      <c r="D48" s="383" t="s">
        <v>290</v>
      </c>
      <c r="E48" s="383" t="s">
        <v>451</v>
      </c>
      <c r="F48" s="383">
        <v>170</v>
      </c>
      <c r="G48" s="383">
        <v>14</v>
      </c>
      <c r="H48" s="383">
        <v>8</v>
      </c>
      <c r="I48" s="383">
        <v>3</v>
      </c>
      <c r="J48" s="383">
        <v>25</v>
      </c>
      <c r="K48" s="383">
        <v>347</v>
      </c>
      <c r="L48" s="383">
        <v>172</v>
      </c>
      <c r="M48" s="383">
        <v>252</v>
      </c>
      <c r="N48" s="383">
        <v>115</v>
      </c>
      <c r="O48" s="383">
        <v>81</v>
      </c>
      <c r="P48" s="383">
        <v>47</v>
      </c>
      <c r="Q48" s="383">
        <v>680</v>
      </c>
      <c r="R48" s="383">
        <v>334</v>
      </c>
      <c r="S48" s="383">
        <v>14</v>
      </c>
      <c r="T48" s="383">
        <v>14</v>
      </c>
      <c r="U48" s="383">
        <v>21</v>
      </c>
      <c r="V48" s="383">
        <v>13</v>
      </c>
      <c r="W48" s="383">
        <v>2</v>
      </c>
      <c r="X48" s="383">
        <v>2</v>
      </c>
      <c r="Y48" s="383">
        <v>37</v>
      </c>
      <c r="Z48" s="383">
        <v>29</v>
      </c>
    </row>
    <row r="49" spans="1:26" ht="27" hidden="1" customHeight="1" outlineLevel="1" x14ac:dyDescent="0.2">
      <c r="A49" s="383"/>
      <c r="B49" s="383" t="s">
        <v>297</v>
      </c>
      <c r="C49" s="383">
        <v>5</v>
      </c>
      <c r="D49" s="383" t="s">
        <v>292</v>
      </c>
      <c r="E49" s="383" t="s">
        <v>452</v>
      </c>
      <c r="F49" s="383">
        <v>135</v>
      </c>
      <c r="G49" s="383">
        <v>5</v>
      </c>
      <c r="H49" s="383"/>
      <c r="I49" s="383"/>
      <c r="J49" s="383">
        <v>5</v>
      </c>
      <c r="K49" s="383">
        <v>16</v>
      </c>
      <c r="L49" s="383">
        <v>7</v>
      </c>
      <c r="M49" s="383"/>
      <c r="N49" s="383"/>
      <c r="O49" s="383"/>
      <c r="P49" s="383"/>
      <c r="Q49" s="383">
        <v>16</v>
      </c>
      <c r="R49" s="383">
        <v>7</v>
      </c>
      <c r="S49" s="383">
        <v>3</v>
      </c>
      <c r="T49" s="383">
        <v>3</v>
      </c>
      <c r="U49" s="383"/>
      <c r="V49" s="383"/>
      <c r="W49" s="383"/>
      <c r="X49" s="383"/>
      <c r="Y49" s="383">
        <v>3</v>
      </c>
      <c r="Z49" s="383">
        <v>3</v>
      </c>
    </row>
    <row r="50" spans="1:26" ht="27" hidden="1" customHeight="1" outlineLevel="1" x14ac:dyDescent="0.2">
      <c r="A50" s="383"/>
      <c r="B50" s="383" t="s">
        <v>297</v>
      </c>
      <c r="C50" s="383">
        <v>9</v>
      </c>
      <c r="D50" s="383" t="s">
        <v>290</v>
      </c>
      <c r="E50" s="383" t="s">
        <v>453</v>
      </c>
      <c r="F50" s="383">
        <v>230</v>
      </c>
      <c r="G50" s="383">
        <v>10</v>
      </c>
      <c r="H50" s="383">
        <v>7</v>
      </c>
      <c r="I50" s="383"/>
      <c r="J50" s="383">
        <v>17</v>
      </c>
      <c r="K50" s="383">
        <v>238</v>
      </c>
      <c r="L50" s="383">
        <v>109</v>
      </c>
      <c r="M50" s="383">
        <v>143</v>
      </c>
      <c r="N50" s="383">
        <v>60</v>
      </c>
      <c r="O50" s="383"/>
      <c r="P50" s="383"/>
      <c r="Q50" s="383">
        <v>381</v>
      </c>
      <c r="R50" s="383">
        <v>169</v>
      </c>
      <c r="S50" s="383">
        <v>10</v>
      </c>
      <c r="T50" s="383">
        <v>10</v>
      </c>
      <c r="U50" s="383">
        <v>14</v>
      </c>
      <c r="V50" s="383">
        <v>13</v>
      </c>
      <c r="W50" s="383"/>
      <c r="X50" s="383"/>
      <c r="Y50" s="383">
        <v>24</v>
      </c>
      <c r="Z50" s="383">
        <v>23</v>
      </c>
    </row>
    <row r="51" spans="1:26" ht="27" hidden="1" customHeight="1" outlineLevel="1" x14ac:dyDescent="0.2">
      <c r="A51" s="383"/>
      <c r="B51" s="383" t="s">
        <v>297</v>
      </c>
      <c r="C51" s="383">
        <v>5</v>
      </c>
      <c r="D51" s="383" t="s">
        <v>292</v>
      </c>
      <c r="E51" s="383" t="s">
        <v>454</v>
      </c>
      <c r="F51" s="383">
        <v>118</v>
      </c>
      <c r="G51" s="383">
        <v>5</v>
      </c>
      <c r="H51" s="383"/>
      <c r="I51" s="383"/>
      <c r="J51" s="383">
        <v>5</v>
      </c>
      <c r="K51" s="383">
        <v>25</v>
      </c>
      <c r="L51" s="383">
        <v>8</v>
      </c>
      <c r="M51" s="383"/>
      <c r="N51" s="383"/>
      <c r="O51" s="383"/>
      <c r="P51" s="383"/>
      <c r="Q51" s="383">
        <v>25</v>
      </c>
      <c r="R51" s="383">
        <v>8</v>
      </c>
      <c r="S51" s="383">
        <v>5</v>
      </c>
      <c r="T51" s="383">
        <v>4</v>
      </c>
      <c r="U51" s="383"/>
      <c r="V51" s="383"/>
      <c r="W51" s="383"/>
      <c r="X51" s="383"/>
      <c r="Y51" s="383">
        <v>5</v>
      </c>
      <c r="Z51" s="383">
        <v>4</v>
      </c>
    </row>
    <row r="52" spans="1:26" ht="27" hidden="1" customHeight="1" outlineLevel="1" x14ac:dyDescent="0.2">
      <c r="A52" s="383"/>
      <c r="B52" s="383" t="s">
        <v>297</v>
      </c>
      <c r="C52" s="383">
        <v>12</v>
      </c>
      <c r="D52" s="383" t="s">
        <v>290</v>
      </c>
      <c r="E52" s="383" t="s">
        <v>455</v>
      </c>
      <c r="F52" s="383">
        <v>180</v>
      </c>
      <c r="G52" s="383">
        <v>10</v>
      </c>
      <c r="H52" s="383">
        <v>7</v>
      </c>
      <c r="I52" s="383">
        <v>3</v>
      </c>
      <c r="J52" s="383">
        <v>20</v>
      </c>
      <c r="K52" s="383">
        <v>253</v>
      </c>
      <c r="L52" s="383">
        <v>113</v>
      </c>
      <c r="M52" s="383">
        <v>163</v>
      </c>
      <c r="N52" s="383">
        <v>80</v>
      </c>
      <c r="O52" s="383">
        <v>81</v>
      </c>
      <c r="P52" s="383">
        <v>44</v>
      </c>
      <c r="Q52" s="383">
        <v>497</v>
      </c>
      <c r="R52" s="383">
        <v>237</v>
      </c>
      <c r="S52" s="383">
        <v>10</v>
      </c>
      <c r="T52" s="383">
        <v>10</v>
      </c>
      <c r="U52" s="383">
        <v>5</v>
      </c>
      <c r="V52" s="383">
        <v>4</v>
      </c>
      <c r="W52" s="383">
        <v>15</v>
      </c>
      <c r="X52" s="383">
        <v>7</v>
      </c>
      <c r="Y52" s="383">
        <v>30</v>
      </c>
      <c r="Z52" s="383">
        <v>21</v>
      </c>
    </row>
    <row r="53" spans="1:26" ht="27" hidden="1" customHeight="1" outlineLevel="1" x14ac:dyDescent="0.2">
      <c r="A53" s="383"/>
      <c r="B53" s="383" t="s">
        <v>297</v>
      </c>
      <c r="C53" s="383">
        <v>5</v>
      </c>
      <c r="D53" s="383" t="s">
        <v>292</v>
      </c>
      <c r="E53" s="383" t="s">
        <v>456</v>
      </c>
      <c r="F53" s="383">
        <v>280</v>
      </c>
      <c r="G53" s="383">
        <v>5</v>
      </c>
      <c r="H53" s="383"/>
      <c r="I53" s="383"/>
      <c r="J53" s="383">
        <v>5</v>
      </c>
      <c r="K53" s="383">
        <v>32</v>
      </c>
      <c r="L53" s="383">
        <v>12</v>
      </c>
      <c r="M53" s="383"/>
      <c r="N53" s="383"/>
      <c r="O53" s="383"/>
      <c r="P53" s="383"/>
      <c r="Q53" s="383">
        <v>32</v>
      </c>
      <c r="R53" s="383">
        <v>12</v>
      </c>
      <c r="S53" s="383">
        <v>4</v>
      </c>
      <c r="T53" s="383">
        <v>4</v>
      </c>
      <c r="U53" s="383"/>
      <c r="V53" s="383"/>
      <c r="W53" s="383"/>
      <c r="X53" s="383"/>
      <c r="Y53" s="383">
        <v>4</v>
      </c>
      <c r="Z53" s="383">
        <v>4</v>
      </c>
    </row>
    <row r="54" spans="1:26" ht="27" hidden="1" customHeight="1" outlineLevel="1" x14ac:dyDescent="0.2">
      <c r="A54" s="383"/>
      <c r="B54" s="383" t="s">
        <v>297</v>
      </c>
      <c r="C54" s="383">
        <v>5</v>
      </c>
      <c r="D54" s="383" t="s">
        <v>292</v>
      </c>
      <c r="E54" s="383" t="s">
        <v>457</v>
      </c>
      <c r="F54" s="383">
        <v>45</v>
      </c>
      <c r="G54" s="383">
        <v>4</v>
      </c>
      <c r="H54" s="383"/>
      <c r="I54" s="383"/>
      <c r="J54" s="383">
        <v>4</v>
      </c>
      <c r="K54" s="383">
        <v>21</v>
      </c>
      <c r="L54" s="383">
        <v>10</v>
      </c>
      <c r="M54" s="383"/>
      <c r="N54" s="383"/>
      <c r="O54" s="383"/>
      <c r="P54" s="383"/>
      <c r="Q54" s="383">
        <v>21</v>
      </c>
      <c r="R54" s="383">
        <v>10</v>
      </c>
      <c r="S54" s="383">
        <v>2</v>
      </c>
      <c r="T54" s="383">
        <v>2</v>
      </c>
      <c r="U54" s="383"/>
      <c r="V54" s="383"/>
      <c r="W54" s="383"/>
      <c r="X54" s="383"/>
      <c r="Y54" s="383">
        <v>2</v>
      </c>
      <c r="Z54" s="383">
        <v>2</v>
      </c>
    </row>
    <row r="55" spans="1:26" ht="27" hidden="1" customHeight="1" outlineLevel="1" x14ac:dyDescent="0.2">
      <c r="A55" s="383"/>
      <c r="B55" s="383" t="s">
        <v>297</v>
      </c>
      <c r="C55" s="383">
        <v>12</v>
      </c>
      <c r="D55" s="383" t="s">
        <v>290</v>
      </c>
      <c r="E55" s="383" t="s">
        <v>458</v>
      </c>
      <c r="F55" s="383">
        <v>90</v>
      </c>
      <c r="G55" s="383">
        <v>10</v>
      </c>
      <c r="H55" s="383">
        <v>9</v>
      </c>
      <c r="I55" s="383">
        <v>6</v>
      </c>
      <c r="J55" s="383">
        <v>25</v>
      </c>
      <c r="K55" s="383">
        <v>327</v>
      </c>
      <c r="L55" s="383">
        <v>164</v>
      </c>
      <c r="M55" s="383">
        <v>250</v>
      </c>
      <c r="N55" s="383">
        <v>135</v>
      </c>
      <c r="O55" s="383">
        <v>137</v>
      </c>
      <c r="P55" s="383">
        <v>70</v>
      </c>
      <c r="Q55" s="383">
        <v>714</v>
      </c>
      <c r="R55" s="383">
        <v>369</v>
      </c>
      <c r="S55" s="383">
        <v>10</v>
      </c>
      <c r="T55" s="383">
        <v>10</v>
      </c>
      <c r="U55" s="383">
        <v>11</v>
      </c>
      <c r="V55" s="383">
        <v>8</v>
      </c>
      <c r="W55" s="383">
        <v>15</v>
      </c>
      <c r="X55" s="383">
        <v>12</v>
      </c>
      <c r="Y55" s="383">
        <v>36</v>
      </c>
      <c r="Z55" s="383">
        <v>30</v>
      </c>
    </row>
    <row r="56" spans="1:26" ht="27" hidden="1" customHeight="1" outlineLevel="1" x14ac:dyDescent="0.2">
      <c r="A56" s="383"/>
      <c r="B56" s="383" t="s">
        <v>297</v>
      </c>
      <c r="C56" s="383">
        <v>9</v>
      </c>
      <c r="D56" s="383" t="s">
        <v>290</v>
      </c>
      <c r="E56" s="383" t="s">
        <v>459</v>
      </c>
      <c r="F56" s="383">
        <v>246</v>
      </c>
      <c r="G56" s="383">
        <v>10</v>
      </c>
      <c r="H56" s="383">
        <v>8</v>
      </c>
      <c r="I56" s="383"/>
      <c r="J56" s="383">
        <v>18</v>
      </c>
      <c r="K56" s="383">
        <v>297</v>
      </c>
      <c r="L56" s="383">
        <v>142</v>
      </c>
      <c r="M56" s="383">
        <v>180</v>
      </c>
      <c r="N56" s="383">
        <v>84</v>
      </c>
      <c r="O56" s="383"/>
      <c r="P56" s="383"/>
      <c r="Q56" s="383">
        <v>477</v>
      </c>
      <c r="R56" s="383">
        <v>226</v>
      </c>
      <c r="S56" s="383">
        <v>10</v>
      </c>
      <c r="T56" s="383">
        <v>10</v>
      </c>
      <c r="U56" s="383">
        <v>15</v>
      </c>
      <c r="V56" s="383">
        <v>11</v>
      </c>
      <c r="W56" s="383"/>
      <c r="X56" s="383"/>
      <c r="Y56" s="383">
        <v>25</v>
      </c>
      <c r="Z56" s="383">
        <v>21</v>
      </c>
    </row>
    <row r="57" spans="1:26" ht="27" hidden="1" customHeight="1" outlineLevel="1" x14ac:dyDescent="0.2">
      <c r="A57" s="383"/>
      <c r="B57" s="383" t="s">
        <v>297</v>
      </c>
      <c r="C57" s="383">
        <v>12</v>
      </c>
      <c r="D57" s="383" t="s">
        <v>290</v>
      </c>
      <c r="E57" s="383" t="s">
        <v>460</v>
      </c>
      <c r="F57" s="383">
        <v>30</v>
      </c>
      <c r="G57" s="383">
        <v>11</v>
      </c>
      <c r="H57" s="383">
        <v>8</v>
      </c>
      <c r="I57" s="383">
        <v>6</v>
      </c>
      <c r="J57" s="383">
        <v>25</v>
      </c>
      <c r="K57" s="383">
        <v>321</v>
      </c>
      <c r="L57" s="383">
        <v>173</v>
      </c>
      <c r="M57" s="383">
        <v>215</v>
      </c>
      <c r="N57" s="383">
        <v>122</v>
      </c>
      <c r="O57" s="383">
        <v>127</v>
      </c>
      <c r="P57" s="383">
        <v>72</v>
      </c>
      <c r="Q57" s="383">
        <v>663</v>
      </c>
      <c r="R57" s="383">
        <v>367</v>
      </c>
      <c r="S57" s="383">
        <v>11</v>
      </c>
      <c r="T57" s="383">
        <v>11</v>
      </c>
      <c r="U57" s="383">
        <v>19</v>
      </c>
      <c r="V57" s="383">
        <v>13</v>
      </c>
      <c r="W57" s="383">
        <v>11</v>
      </c>
      <c r="X57" s="383">
        <v>9</v>
      </c>
      <c r="Y57" s="383">
        <v>41</v>
      </c>
      <c r="Z57" s="383">
        <v>33</v>
      </c>
    </row>
    <row r="58" spans="1:26" ht="27" hidden="1" customHeight="1" outlineLevel="1" x14ac:dyDescent="0.2">
      <c r="A58" s="383"/>
      <c r="B58" s="383" t="s">
        <v>297</v>
      </c>
      <c r="C58" s="383">
        <v>12</v>
      </c>
      <c r="D58" s="383" t="s">
        <v>290</v>
      </c>
      <c r="E58" s="383" t="s">
        <v>461</v>
      </c>
      <c r="F58" s="383">
        <v>220</v>
      </c>
      <c r="G58" s="383">
        <v>11</v>
      </c>
      <c r="H58" s="383">
        <v>8</v>
      </c>
      <c r="I58" s="383">
        <v>5</v>
      </c>
      <c r="J58" s="383">
        <v>24</v>
      </c>
      <c r="K58" s="383">
        <v>328</v>
      </c>
      <c r="L58" s="383">
        <v>161</v>
      </c>
      <c r="M58" s="383">
        <v>231</v>
      </c>
      <c r="N58" s="383">
        <v>112</v>
      </c>
      <c r="O58" s="383">
        <v>112</v>
      </c>
      <c r="P58" s="383">
        <v>54</v>
      </c>
      <c r="Q58" s="383">
        <v>671</v>
      </c>
      <c r="R58" s="383">
        <v>327</v>
      </c>
      <c r="S58" s="383">
        <v>11</v>
      </c>
      <c r="T58" s="383">
        <v>11</v>
      </c>
      <c r="U58" s="383">
        <v>15</v>
      </c>
      <c r="V58" s="383">
        <v>13</v>
      </c>
      <c r="W58" s="383">
        <v>12</v>
      </c>
      <c r="X58" s="383">
        <v>8</v>
      </c>
      <c r="Y58" s="383">
        <v>38</v>
      </c>
      <c r="Z58" s="383">
        <v>32</v>
      </c>
    </row>
    <row r="59" spans="1:26" ht="27" hidden="1" customHeight="1" outlineLevel="1" x14ac:dyDescent="0.2">
      <c r="A59" s="383"/>
      <c r="B59" s="383" t="s">
        <v>297</v>
      </c>
      <c r="C59" s="383">
        <v>12</v>
      </c>
      <c r="D59" s="383" t="s">
        <v>290</v>
      </c>
      <c r="E59" s="383" t="s">
        <v>462</v>
      </c>
      <c r="F59" s="383">
        <v>127</v>
      </c>
      <c r="G59" s="383">
        <v>11</v>
      </c>
      <c r="H59" s="383">
        <v>7</v>
      </c>
      <c r="I59" s="383">
        <v>5</v>
      </c>
      <c r="J59" s="383">
        <v>23</v>
      </c>
      <c r="K59" s="383">
        <v>351</v>
      </c>
      <c r="L59" s="383">
        <v>171</v>
      </c>
      <c r="M59" s="383">
        <v>224</v>
      </c>
      <c r="N59" s="383">
        <v>118</v>
      </c>
      <c r="O59" s="383">
        <v>125</v>
      </c>
      <c r="P59" s="383">
        <v>69</v>
      </c>
      <c r="Q59" s="383">
        <v>700</v>
      </c>
      <c r="R59" s="383">
        <v>358</v>
      </c>
      <c r="S59" s="383">
        <v>11</v>
      </c>
      <c r="T59" s="383">
        <v>10</v>
      </c>
      <c r="U59" s="383">
        <v>1</v>
      </c>
      <c r="V59" s="383">
        <v>1</v>
      </c>
      <c r="W59" s="383">
        <v>21</v>
      </c>
      <c r="X59" s="383">
        <v>13</v>
      </c>
      <c r="Y59" s="383">
        <v>33</v>
      </c>
      <c r="Z59" s="383">
        <v>24</v>
      </c>
    </row>
    <row r="60" spans="1:26" ht="27" hidden="1" customHeight="1" outlineLevel="1" x14ac:dyDescent="0.2">
      <c r="A60" s="383"/>
      <c r="B60" s="383" t="s">
        <v>297</v>
      </c>
      <c r="C60" s="383">
        <v>12</v>
      </c>
      <c r="D60" s="383" t="s">
        <v>290</v>
      </c>
      <c r="E60" s="383" t="s">
        <v>463</v>
      </c>
      <c r="F60" s="383">
        <v>168</v>
      </c>
      <c r="G60" s="383">
        <v>17</v>
      </c>
      <c r="H60" s="383">
        <v>13</v>
      </c>
      <c r="I60" s="383">
        <v>7</v>
      </c>
      <c r="J60" s="383">
        <v>37</v>
      </c>
      <c r="K60" s="383">
        <v>505</v>
      </c>
      <c r="L60" s="383">
        <v>234</v>
      </c>
      <c r="M60" s="383">
        <v>337</v>
      </c>
      <c r="N60" s="383">
        <v>152</v>
      </c>
      <c r="O60" s="383">
        <v>193</v>
      </c>
      <c r="P60" s="383">
        <v>108</v>
      </c>
      <c r="Q60" s="383">
        <v>1035</v>
      </c>
      <c r="R60" s="383">
        <v>494</v>
      </c>
      <c r="S60" s="383">
        <v>18</v>
      </c>
      <c r="T60" s="383">
        <v>18</v>
      </c>
      <c r="U60" s="383">
        <v>28</v>
      </c>
      <c r="V60" s="383">
        <v>21</v>
      </c>
      <c r="W60" s="383">
        <v>11</v>
      </c>
      <c r="X60" s="383">
        <v>9</v>
      </c>
      <c r="Y60" s="383">
        <v>57</v>
      </c>
      <c r="Z60" s="383">
        <v>48</v>
      </c>
    </row>
    <row r="61" spans="1:26" ht="25.5" hidden="1" customHeight="1" outlineLevel="1" x14ac:dyDescent="0.2">
      <c r="A61" s="383"/>
      <c r="B61" s="383" t="s">
        <v>297</v>
      </c>
      <c r="C61" s="383">
        <v>12</v>
      </c>
      <c r="D61" s="383" t="s">
        <v>290</v>
      </c>
      <c r="E61" s="383" t="s">
        <v>464</v>
      </c>
      <c r="F61" s="383">
        <v>100</v>
      </c>
      <c r="G61" s="383">
        <v>10</v>
      </c>
      <c r="H61" s="383">
        <v>6</v>
      </c>
      <c r="I61" s="383">
        <v>4</v>
      </c>
      <c r="J61" s="383">
        <v>20</v>
      </c>
      <c r="K61" s="383">
        <v>263</v>
      </c>
      <c r="L61" s="383">
        <v>127</v>
      </c>
      <c r="M61" s="383">
        <v>165</v>
      </c>
      <c r="N61" s="383">
        <v>64</v>
      </c>
      <c r="O61" s="383">
        <v>105</v>
      </c>
      <c r="P61" s="383">
        <v>52</v>
      </c>
      <c r="Q61" s="383">
        <v>533</v>
      </c>
      <c r="R61" s="383">
        <v>243</v>
      </c>
      <c r="S61" s="383">
        <v>10</v>
      </c>
      <c r="T61" s="383">
        <v>10</v>
      </c>
      <c r="U61" s="383">
        <v>3</v>
      </c>
      <c r="V61" s="383">
        <v>3</v>
      </c>
      <c r="W61" s="383">
        <v>19</v>
      </c>
      <c r="X61" s="383">
        <v>16</v>
      </c>
      <c r="Y61" s="383">
        <v>32</v>
      </c>
      <c r="Z61" s="383">
        <v>29</v>
      </c>
    </row>
    <row r="62" spans="1:26" ht="15" hidden="1" customHeight="1" outlineLevel="1" x14ac:dyDescent="0.2">
      <c r="A62" s="383"/>
      <c r="B62" s="383" t="s">
        <v>297</v>
      </c>
      <c r="C62" s="383">
        <v>12</v>
      </c>
      <c r="D62" s="383" t="s">
        <v>290</v>
      </c>
      <c r="E62" s="383" t="s">
        <v>465</v>
      </c>
      <c r="F62" s="383">
        <v>132</v>
      </c>
      <c r="G62" s="383">
        <v>14</v>
      </c>
      <c r="H62" s="383">
        <v>9</v>
      </c>
      <c r="I62" s="383">
        <v>5</v>
      </c>
      <c r="J62" s="383">
        <v>28</v>
      </c>
      <c r="K62" s="383">
        <v>384</v>
      </c>
      <c r="L62" s="383">
        <v>184</v>
      </c>
      <c r="M62" s="383">
        <v>222</v>
      </c>
      <c r="N62" s="383">
        <v>105</v>
      </c>
      <c r="O62" s="383">
        <v>113</v>
      </c>
      <c r="P62" s="383">
        <v>57</v>
      </c>
      <c r="Q62" s="383">
        <v>719</v>
      </c>
      <c r="R62" s="383">
        <v>346</v>
      </c>
      <c r="S62" s="383">
        <v>14</v>
      </c>
      <c r="T62" s="383">
        <v>14</v>
      </c>
      <c r="U62" s="383">
        <v>4</v>
      </c>
      <c r="V62" s="383">
        <v>3</v>
      </c>
      <c r="W62" s="383">
        <v>20</v>
      </c>
      <c r="X62" s="383">
        <v>14</v>
      </c>
      <c r="Y62" s="383">
        <v>38</v>
      </c>
      <c r="Z62" s="383">
        <v>31</v>
      </c>
    </row>
    <row r="63" spans="1:26" s="361" customFormat="1" ht="23.25" hidden="1" customHeight="1" outlineLevel="1" x14ac:dyDescent="0.2">
      <c r="A63" s="383"/>
      <c r="B63" s="383" t="s">
        <v>297</v>
      </c>
      <c r="C63" s="383">
        <v>12</v>
      </c>
      <c r="D63" s="383" t="s">
        <v>290</v>
      </c>
      <c r="E63" s="383" t="s">
        <v>466</v>
      </c>
      <c r="F63" s="383">
        <v>120</v>
      </c>
      <c r="G63" s="383">
        <v>13</v>
      </c>
      <c r="H63" s="383">
        <v>8</v>
      </c>
      <c r="I63" s="383">
        <v>5</v>
      </c>
      <c r="J63" s="383">
        <v>26</v>
      </c>
      <c r="K63" s="383">
        <v>413</v>
      </c>
      <c r="L63" s="383">
        <v>206</v>
      </c>
      <c r="M63" s="383">
        <v>229</v>
      </c>
      <c r="N63" s="383">
        <v>116</v>
      </c>
      <c r="O63" s="383">
        <v>114</v>
      </c>
      <c r="P63" s="383">
        <v>61</v>
      </c>
      <c r="Q63" s="383">
        <v>756</v>
      </c>
      <c r="R63" s="383">
        <v>383</v>
      </c>
      <c r="S63" s="383">
        <v>13</v>
      </c>
      <c r="T63" s="383">
        <v>12</v>
      </c>
      <c r="U63" s="383">
        <v>19</v>
      </c>
      <c r="V63" s="383">
        <v>13</v>
      </c>
      <c r="W63" s="383">
        <v>8</v>
      </c>
      <c r="X63" s="383">
        <v>8</v>
      </c>
      <c r="Y63" s="383">
        <v>40</v>
      </c>
      <c r="Z63" s="383">
        <v>33</v>
      </c>
    </row>
    <row r="64" spans="1:26" ht="23.25" hidden="1" customHeight="1" outlineLevel="1" x14ac:dyDescent="0.2">
      <c r="A64" s="383"/>
      <c r="B64" s="383" t="s">
        <v>297</v>
      </c>
      <c r="C64" s="383">
        <v>9</v>
      </c>
      <c r="D64" s="383" t="s">
        <v>292</v>
      </c>
      <c r="E64" s="383" t="s">
        <v>467</v>
      </c>
      <c r="F64" s="383">
        <v>90</v>
      </c>
      <c r="G64" s="383">
        <v>5</v>
      </c>
      <c r="H64" s="383">
        <v>4</v>
      </c>
      <c r="I64" s="383"/>
      <c r="J64" s="383">
        <v>9</v>
      </c>
      <c r="K64" s="383">
        <v>54</v>
      </c>
      <c r="L64" s="383">
        <v>12</v>
      </c>
      <c r="M64" s="383">
        <v>27</v>
      </c>
      <c r="N64" s="383">
        <v>5</v>
      </c>
      <c r="O64" s="383"/>
      <c r="P64" s="383"/>
      <c r="Q64" s="383">
        <v>81</v>
      </c>
      <c r="R64" s="383">
        <v>17</v>
      </c>
      <c r="S64" s="383">
        <v>4</v>
      </c>
      <c r="T64" s="383">
        <v>4</v>
      </c>
      <c r="U64" s="383">
        <v>7</v>
      </c>
      <c r="V64" s="383">
        <v>5</v>
      </c>
      <c r="W64" s="383"/>
      <c r="X64" s="383"/>
      <c r="Y64" s="383">
        <v>11</v>
      </c>
      <c r="Z64" s="383">
        <v>9</v>
      </c>
    </row>
    <row r="65" spans="1:26" ht="15" hidden="1" customHeight="1" outlineLevel="1" x14ac:dyDescent="0.2">
      <c r="C65" s="509" t="s">
        <v>298</v>
      </c>
      <c r="D65" s="509"/>
      <c r="E65" s="509"/>
      <c r="G65" s="358">
        <f>SUM(G35:G64)</f>
        <v>328</v>
      </c>
      <c r="H65" s="358">
        <f t="shared" ref="H65:Z65" si="0">SUM(H35:H64)</f>
        <v>217</v>
      </c>
      <c r="I65" s="358">
        <f t="shared" si="0"/>
        <v>117</v>
      </c>
      <c r="J65" s="358">
        <f t="shared" si="0"/>
        <v>662</v>
      </c>
      <c r="K65" s="358">
        <f t="shared" si="0"/>
        <v>9256</v>
      </c>
      <c r="L65" s="358">
        <f t="shared" si="0"/>
        <v>4573</v>
      </c>
      <c r="M65" s="358">
        <f t="shared" si="0"/>
        <v>5792</v>
      </c>
      <c r="N65" s="358">
        <f t="shared" si="0"/>
        <v>2904</v>
      </c>
      <c r="O65" s="358">
        <f t="shared" si="0"/>
        <v>3031</v>
      </c>
      <c r="P65" s="358">
        <f t="shared" si="0"/>
        <v>1638</v>
      </c>
      <c r="Q65" s="358">
        <f t="shared" si="0"/>
        <v>18079</v>
      </c>
      <c r="R65" s="358">
        <f t="shared" si="0"/>
        <v>9115</v>
      </c>
      <c r="S65" s="358">
        <f t="shared" si="0"/>
        <v>326</v>
      </c>
      <c r="T65" s="358">
        <f t="shared" si="0"/>
        <v>320</v>
      </c>
      <c r="U65" s="358">
        <f t="shared" si="0"/>
        <v>359</v>
      </c>
      <c r="V65" s="358">
        <f t="shared" si="0"/>
        <v>273</v>
      </c>
      <c r="W65" s="358">
        <f t="shared" si="0"/>
        <v>302</v>
      </c>
      <c r="X65" s="358">
        <f t="shared" si="0"/>
        <v>212</v>
      </c>
      <c r="Y65" s="358">
        <f t="shared" si="0"/>
        <v>987</v>
      </c>
      <c r="Z65" s="358">
        <f t="shared" si="0"/>
        <v>805</v>
      </c>
    </row>
    <row r="66" spans="1:26" ht="15" hidden="1" customHeight="1" outlineLevel="1" x14ac:dyDescent="0.2">
      <c r="A66" s="383"/>
      <c r="B66" s="383" t="s">
        <v>297</v>
      </c>
      <c r="C66" s="383">
        <v>12</v>
      </c>
      <c r="D66" s="383" t="s">
        <v>291</v>
      </c>
      <c r="E66" s="383" t="s">
        <v>469</v>
      </c>
      <c r="F66" s="383"/>
      <c r="G66" s="383">
        <v>2</v>
      </c>
      <c r="H66" s="383">
        <v>4</v>
      </c>
      <c r="I66" s="383">
        <v>3</v>
      </c>
      <c r="J66" s="383">
        <v>9</v>
      </c>
      <c r="K66" s="383">
        <v>10</v>
      </c>
      <c r="L66" s="383">
        <v>4</v>
      </c>
      <c r="M66" s="383">
        <v>28</v>
      </c>
      <c r="N66" s="383">
        <v>11</v>
      </c>
      <c r="O66" s="383">
        <v>39</v>
      </c>
      <c r="P66" s="383">
        <v>22</v>
      </c>
      <c r="Q66" s="383">
        <v>77</v>
      </c>
      <c r="R66" s="383">
        <v>37</v>
      </c>
      <c r="S66" s="383">
        <v>2</v>
      </c>
      <c r="T66" s="383">
        <v>2</v>
      </c>
      <c r="U66" s="383"/>
      <c r="V66" s="383"/>
      <c r="W66" s="383">
        <v>6</v>
      </c>
      <c r="X66" s="383">
        <v>4</v>
      </c>
      <c r="Y66" s="383">
        <v>8</v>
      </c>
      <c r="Z66" s="383">
        <v>6</v>
      </c>
    </row>
    <row r="67" spans="1:26" ht="15" hidden="1" customHeight="1" outlineLevel="1" x14ac:dyDescent="0.2">
      <c r="A67" s="383"/>
      <c r="B67" s="383" t="s">
        <v>297</v>
      </c>
      <c r="C67" s="383">
        <v>12</v>
      </c>
      <c r="D67" s="383" t="s">
        <v>291</v>
      </c>
      <c r="E67" s="383" t="s">
        <v>470</v>
      </c>
      <c r="F67" s="383">
        <v>1</v>
      </c>
      <c r="G67" s="383"/>
      <c r="H67" s="383"/>
      <c r="I67" s="383"/>
      <c r="J67" s="383"/>
      <c r="K67" s="383"/>
      <c r="L67" s="383"/>
      <c r="M67" s="383"/>
      <c r="N67" s="383"/>
      <c r="O67" s="383"/>
      <c r="P67" s="383"/>
      <c r="Q67" s="383"/>
      <c r="R67" s="383"/>
      <c r="S67" s="383"/>
      <c r="T67" s="383"/>
      <c r="U67" s="383"/>
      <c r="V67" s="383"/>
      <c r="W67" s="383">
        <v>9</v>
      </c>
      <c r="X67" s="383">
        <v>7</v>
      </c>
      <c r="Y67" s="383">
        <v>9</v>
      </c>
      <c r="Z67" s="383">
        <v>7</v>
      </c>
    </row>
    <row r="68" spans="1:26" ht="15" hidden="1" customHeight="1" outlineLevel="1" x14ac:dyDescent="0.2">
      <c r="A68" s="383"/>
      <c r="B68" s="383" t="s">
        <v>297</v>
      </c>
      <c r="C68" s="383">
        <v>12</v>
      </c>
      <c r="D68" s="383" t="s">
        <v>291</v>
      </c>
      <c r="E68" s="383" t="s">
        <v>471</v>
      </c>
      <c r="F68" s="383"/>
      <c r="G68" s="383">
        <v>4</v>
      </c>
      <c r="H68" s="383"/>
      <c r="I68" s="383"/>
      <c r="J68" s="383">
        <v>4</v>
      </c>
      <c r="K68" s="383">
        <v>36</v>
      </c>
      <c r="L68" s="383">
        <v>15</v>
      </c>
      <c r="M68" s="383"/>
      <c r="N68" s="383"/>
      <c r="O68" s="383"/>
      <c r="P68" s="383"/>
      <c r="Q68" s="383">
        <v>36</v>
      </c>
      <c r="R68" s="383">
        <v>15</v>
      </c>
      <c r="S68" s="383">
        <v>3</v>
      </c>
      <c r="T68" s="383">
        <v>3</v>
      </c>
      <c r="U68" s="383">
        <v>1</v>
      </c>
      <c r="V68" s="383">
        <v>1</v>
      </c>
      <c r="W68" s="383"/>
      <c r="X68" s="383"/>
      <c r="Y68" s="383">
        <v>4</v>
      </c>
      <c r="Z68" s="383">
        <v>4</v>
      </c>
    </row>
    <row r="69" spans="1:26" ht="15" hidden="1" customHeight="1" outlineLevel="1" x14ac:dyDescent="0.2">
      <c r="C69" s="509" t="s">
        <v>299</v>
      </c>
      <c r="D69" s="509"/>
      <c r="E69" s="509"/>
      <c r="G69" s="358">
        <f>SUM(G66:G68)</f>
        <v>6</v>
      </c>
      <c r="H69" s="358">
        <f t="shared" ref="H69:Z69" si="1">SUM(H66:H68)</f>
        <v>4</v>
      </c>
      <c r="I69" s="358">
        <f t="shared" si="1"/>
        <v>3</v>
      </c>
      <c r="J69" s="358">
        <f t="shared" si="1"/>
        <v>13</v>
      </c>
      <c r="K69" s="358">
        <f t="shared" si="1"/>
        <v>46</v>
      </c>
      <c r="L69" s="358">
        <f t="shared" si="1"/>
        <v>19</v>
      </c>
      <c r="M69" s="358">
        <f t="shared" si="1"/>
        <v>28</v>
      </c>
      <c r="N69" s="358">
        <f t="shared" si="1"/>
        <v>11</v>
      </c>
      <c r="O69" s="358">
        <f t="shared" si="1"/>
        <v>39</v>
      </c>
      <c r="P69" s="358">
        <f t="shared" si="1"/>
        <v>22</v>
      </c>
      <c r="Q69" s="358">
        <f t="shared" si="1"/>
        <v>113</v>
      </c>
      <c r="R69" s="358">
        <f t="shared" si="1"/>
        <v>52</v>
      </c>
      <c r="S69" s="358">
        <f t="shared" si="1"/>
        <v>5</v>
      </c>
      <c r="T69" s="358">
        <f t="shared" si="1"/>
        <v>5</v>
      </c>
      <c r="U69" s="358">
        <f t="shared" si="1"/>
        <v>1</v>
      </c>
      <c r="V69" s="358">
        <f t="shared" si="1"/>
        <v>1</v>
      </c>
      <c r="W69" s="358">
        <f t="shared" si="1"/>
        <v>15</v>
      </c>
      <c r="X69" s="358">
        <f t="shared" si="1"/>
        <v>11</v>
      </c>
      <c r="Y69" s="358">
        <f t="shared" si="1"/>
        <v>21</v>
      </c>
      <c r="Z69" s="358">
        <f t="shared" si="1"/>
        <v>17</v>
      </c>
    </row>
    <row r="70" spans="1:26" ht="15" customHeight="1" collapsed="1" x14ac:dyDescent="0.2">
      <c r="A70" s="385"/>
      <c r="B70" s="386"/>
      <c r="C70" s="498" t="s">
        <v>380</v>
      </c>
      <c r="D70" s="498"/>
      <c r="E70" s="498"/>
      <c r="F70" s="385"/>
      <c r="G70" s="385">
        <f>+G69+G65</f>
        <v>334</v>
      </c>
      <c r="H70" s="385">
        <f t="shared" ref="H70:Z70" si="2">+H69+H65</f>
        <v>221</v>
      </c>
      <c r="I70" s="385">
        <f t="shared" si="2"/>
        <v>120</v>
      </c>
      <c r="J70" s="385">
        <f t="shared" si="2"/>
        <v>675</v>
      </c>
      <c r="K70" s="385">
        <f t="shared" si="2"/>
        <v>9302</v>
      </c>
      <c r="L70" s="385">
        <f t="shared" si="2"/>
        <v>4592</v>
      </c>
      <c r="M70" s="385">
        <f t="shared" si="2"/>
        <v>5820</v>
      </c>
      <c r="N70" s="385">
        <f t="shared" si="2"/>
        <v>2915</v>
      </c>
      <c r="O70" s="385">
        <f t="shared" si="2"/>
        <v>3070</v>
      </c>
      <c r="P70" s="385">
        <f t="shared" si="2"/>
        <v>1660</v>
      </c>
      <c r="Q70" s="385">
        <f t="shared" si="2"/>
        <v>18192</v>
      </c>
      <c r="R70" s="385">
        <f t="shared" si="2"/>
        <v>9167</v>
      </c>
      <c r="S70" s="385">
        <f t="shared" si="2"/>
        <v>331</v>
      </c>
      <c r="T70" s="385">
        <f t="shared" si="2"/>
        <v>325</v>
      </c>
      <c r="U70" s="385">
        <f t="shared" si="2"/>
        <v>360</v>
      </c>
      <c r="V70" s="385">
        <f t="shared" si="2"/>
        <v>274</v>
      </c>
      <c r="W70" s="385">
        <f t="shared" si="2"/>
        <v>317</v>
      </c>
      <c r="X70" s="385">
        <f t="shared" si="2"/>
        <v>223</v>
      </c>
      <c r="Y70" s="385">
        <f t="shared" si="2"/>
        <v>1008</v>
      </c>
      <c r="Z70" s="385">
        <f t="shared" si="2"/>
        <v>822</v>
      </c>
    </row>
    <row r="71" spans="1:26" ht="15" hidden="1" customHeight="1" outlineLevel="1" x14ac:dyDescent="0.2">
      <c r="A71" s="387" t="s">
        <v>468</v>
      </c>
      <c r="B71" s="498" t="s">
        <v>368</v>
      </c>
      <c r="C71" s="498"/>
      <c r="D71" s="498"/>
      <c r="E71" s="498"/>
      <c r="F71" s="385"/>
      <c r="G71" s="385"/>
      <c r="H71" s="385"/>
      <c r="I71" s="385"/>
      <c r="J71" s="385"/>
      <c r="K71" s="385"/>
      <c r="L71" s="385"/>
      <c r="M71" s="385"/>
      <c r="N71" s="385"/>
      <c r="O71" s="385"/>
      <c r="P71" s="385"/>
      <c r="Q71" s="385"/>
      <c r="R71" s="385"/>
      <c r="S71" s="385"/>
      <c r="T71" s="385"/>
      <c r="U71" s="385"/>
      <c r="V71" s="385"/>
      <c r="W71" s="385"/>
      <c r="X71" s="385"/>
      <c r="Y71" s="385"/>
      <c r="Z71" s="385"/>
    </row>
    <row r="72" spans="1:26" ht="15" hidden="1" customHeight="1" outlineLevel="1" x14ac:dyDescent="0.2">
      <c r="A72" s="385"/>
      <c r="B72" s="386" t="s">
        <v>300</v>
      </c>
      <c r="C72" s="386">
        <v>12</v>
      </c>
      <c r="D72" s="386" t="s">
        <v>291</v>
      </c>
      <c r="E72" s="386" t="s">
        <v>472</v>
      </c>
      <c r="F72" s="385">
        <v>3</v>
      </c>
      <c r="G72" s="385">
        <v>16</v>
      </c>
      <c r="H72" s="385">
        <v>18</v>
      </c>
      <c r="I72" s="385">
        <v>12</v>
      </c>
      <c r="J72" s="385">
        <v>46</v>
      </c>
      <c r="K72" s="385">
        <v>474</v>
      </c>
      <c r="L72" s="385">
        <v>227</v>
      </c>
      <c r="M72" s="385">
        <v>473</v>
      </c>
      <c r="N72" s="385">
        <v>246</v>
      </c>
      <c r="O72" s="385">
        <v>291</v>
      </c>
      <c r="P72" s="385">
        <v>151</v>
      </c>
      <c r="Q72" s="385">
        <v>1238</v>
      </c>
      <c r="R72" s="385">
        <v>624</v>
      </c>
      <c r="S72" s="385">
        <v>20</v>
      </c>
      <c r="T72" s="385">
        <v>19</v>
      </c>
      <c r="U72" s="385">
        <v>37</v>
      </c>
      <c r="V72" s="385">
        <v>28</v>
      </c>
      <c r="W72" s="385">
        <v>29</v>
      </c>
      <c r="X72" s="385">
        <v>22</v>
      </c>
      <c r="Y72" s="385">
        <v>86</v>
      </c>
      <c r="Z72" s="385">
        <v>69</v>
      </c>
    </row>
    <row r="73" spans="1:26" ht="15" hidden="1" customHeight="1" outlineLevel="1" x14ac:dyDescent="0.2">
      <c r="A73" s="385"/>
      <c r="B73" s="386" t="s">
        <v>300</v>
      </c>
      <c r="C73" s="386">
        <v>5</v>
      </c>
      <c r="D73" s="386" t="s">
        <v>291</v>
      </c>
      <c r="E73" s="386" t="s">
        <v>473</v>
      </c>
      <c r="F73" s="385">
        <v>2</v>
      </c>
      <c r="G73" s="385">
        <v>19</v>
      </c>
      <c r="H73" s="385"/>
      <c r="I73" s="385"/>
      <c r="J73" s="385">
        <v>19</v>
      </c>
      <c r="K73" s="385">
        <v>512</v>
      </c>
      <c r="L73" s="385">
        <v>270</v>
      </c>
      <c r="M73" s="385"/>
      <c r="N73" s="385"/>
      <c r="O73" s="385"/>
      <c r="P73" s="385"/>
      <c r="Q73" s="385">
        <v>512</v>
      </c>
      <c r="R73" s="385">
        <v>270</v>
      </c>
      <c r="S73" s="385">
        <v>22</v>
      </c>
      <c r="T73" s="385">
        <v>19</v>
      </c>
      <c r="U73" s="385">
        <v>4</v>
      </c>
      <c r="V73" s="385">
        <v>2</v>
      </c>
      <c r="W73" s="385"/>
      <c r="X73" s="385"/>
      <c r="Y73" s="385">
        <v>26</v>
      </c>
      <c r="Z73" s="385">
        <v>21</v>
      </c>
    </row>
    <row r="74" spans="1:26" ht="15" hidden="1" customHeight="1" outlineLevel="1" x14ac:dyDescent="0.2">
      <c r="A74" s="385"/>
      <c r="B74" s="386" t="s">
        <v>300</v>
      </c>
      <c r="C74" s="386">
        <v>12</v>
      </c>
      <c r="D74" s="386" t="s">
        <v>291</v>
      </c>
      <c r="E74" s="386" t="s">
        <v>474</v>
      </c>
      <c r="F74" s="385">
        <v>1</v>
      </c>
      <c r="G74" s="385">
        <v>30</v>
      </c>
      <c r="H74" s="385">
        <v>18</v>
      </c>
      <c r="I74" s="385">
        <v>10</v>
      </c>
      <c r="J74" s="385">
        <v>58</v>
      </c>
      <c r="K74" s="385">
        <v>1087</v>
      </c>
      <c r="L74" s="385">
        <v>529</v>
      </c>
      <c r="M74" s="385">
        <v>561</v>
      </c>
      <c r="N74" s="385">
        <v>294</v>
      </c>
      <c r="O74" s="385">
        <v>285</v>
      </c>
      <c r="P74" s="385">
        <v>146</v>
      </c>
      <c r="Q74" s="385">
        <v>1933</v>
      </c>
      <c r="R74" s="385">
        <v>969</v>
      </c>
      <c r="S74" s="385">
        <v>32</v>
      </c>
      <c r="T74" s="385">
        <v>32</v>
      </c>
      <c r="U74" s="385">
        <v>47</v>
      </c>
      <c r="V74" s="385">
        <v>29</v>
      </c>
      <c r="W74" s="385">
        <v>15</v>
      </c>
      <c r="X74" s="385">
        <v>13</v>
      </c>
      <c r="Y74" s="385">
        <v>94</v>
      </c>
      <c r="Z74" s="385">
        <v>74</v>
      </c>
    </row>
    <row r="75" spans="1:26" ht="15" hidden="1" customHeight="1" outlineLevel="1" x14ac:dyDescent="0.2">
      <c r="A75" s="385"/>
      <c r="B75" s="386" t="s">
        <v>300</v>
      </c>
      <c r="C75" s="386">
        <v>5</v>
      </c>
      <c r="D75" s="386" t="s">
        <v>291</v>
      </c>
      <c r="E75" s="386" t="s">
        <v>475</v>
      </c>
      <c r="F75" s="385">
        <v>2</v>
      </c>
      <c r="G75" s="385">
        <v>13</v>
      </c>
      <c r="H75" s="385"/>
      <c r="I75" s="385"/>
      <c r="J75" s="385">
        <v>13</v>
      </c>
      <c r="K75" s="385">
        <v>291</v>
      </c>
      <c r="L75" s="385">
        <v>141</v>
      </c>
      <c r="M75" s="385"/>
      <c r="N75" s="385"/>
      <c r="O75" s="385"/>
      <c r="P75" s="385"/>
      <c r="Q75" s="385">
        <v>291</v>
      </c>
      <c r="R75" s="385">
        <v>141</v>
      </c>
      <c r="S75" s="385">
        <v>17</v>
      </c>
      <c r="T75" s="385">
        <v>14</v>
      </c>
      <c r="U75" s="385"/>
      <c r="V75" s="385"/>
      <c r="W75" s="385"/>
      <c r="X75" s="385"/>
      <c r="Y75" s="385">
        <v>17</v>
      </c>
      <c r="Z75" s="385">
        <v>14</v>
      </c>
    </row>
    <row r="76" spans="1:26" ht="15" hidden="1" customHeight="1" outlineLevel="1" x14ac:dyDescent="0.2">
      <c r="A76" s="385"/>
      <c r="B76" s="386" t="s">
        <v>300</v>
      </c>
      <c r="C76" s="386">
        <v>12</v>
      </c>
      <c r="D76" s="386" t="s">
        <v>291</v>
      </c>
      <c r="E76" s="386" t="s">
        <v>476</v>
      </c>
      <c r="F76" s="385"/>
      <c r="G76" s="385">
        <v>17</v>
      </c>
      <c r="H76" s="385">
        <v>20</v>
      </c>
      <c r="I76" s="385">
        <v>9</v>
      </c>
      <c r="J76" s="385">
        <v>46</v>
      </c>
      <c r="K76" s="385">
        <v>467</v>
      </c>
      <c r="L76" s="385">
        <v>218</v>
      </c>
      <c r="M76" s="385">
        <v>534</v>
      </c>
      <c r="N76" s="385">
        <v>258</v>
      </c>
      <c r="O76" s="385">
        <v>307</v>
      </c>
      <c r="P76" s="385">
        <v>162</v>
      </c>
      <c r="Q76" s="385">
        <v>1308</v>
      </c>
      <c r="R76" s="385">
        <v>638</v>
      </c>
      <c r="S76" s="385">
        <v>19</v>
      </c>
      <c r="T76" s="385">
        <v>17</v>
      </c>
      <c r="U76" s="385">
        <v>41</v>
      </c>
      <c r="V76" s="385">
        <v>32</v>
      </c>
      <c r="W76" s="385">
        <v>23</v>
      </c>
      <c r="X76" s="385">
        <v>13</v>
      </c>
      <c r="Y76" s="385">
        <v>83</v>
      </c>
      <c r="Z76" s="385">
        <v>62</v>
      </c>
    </row>
    <row r="77" spans="1:26" ht="15" hidden="1" customHeight="1" outlineLevel="1" x14ac:dyDescent="0.2">
      <c r="A77" s="385"/>
      <c r="B77" s="386" t="s">
        <v>300</v>
      </c>
      <c r="C77" s="386">
        <v>12</v>
      </c>
      <c r="D77" s="386" t="s">
        <v>291</v>
      </c>
      <c r="E77" s="386" t="s">
        <v>477</v>
      </c>
      <c r="F77" s="385">
        <v>8</v>
      </c>
      <c r="G77" s="385">
        <v>20</v>
      </c>
      <c r="H77" s="385">
        <v>16</v>
      </c>
      <c r="I77" s="385">
        <v>10</v>
      </c>
      <c r="J77" s="385">
        <v>46</v>
      </c>
      <c r="K77" s="385">
        <v>595</v>
      </c>
      <c r="L77" s="385">
        <v>292</v>
      </c>
      <c r="M77" s="385">
        <v>395</v>
      </c>
      <c r="N77" s="385">
        <v>213</v>
      </c>
      <c r="O77" s="385">
        <v>289</v>
      </c>
      <c r="P77" s="385">
        <v>155</v>
      </c>
      <c r="Q77" s="385">
        <v>1279</v>
      </c>
      <c r="R77" s="385">
        <v>660</v>
      </c>
      <c r="S77" s="385">
        <v>23</v>
      </c>
      <c r="T77" s="385">
        <v>21</v>
      </c>
      <c r="U77" s="385">
        <v>45</v>
      </c>
      <c r="V77" s="385">
        <v>36</v>
      </c>
      <c r="W77" s="385">
        <v>19</v>
      </c>
      <c r="X77" s="385">
        <v>14</v>
      </c>
      <c r="Y77" s="385">
        <v>87</v>
      </c>
      <c r="Z77" s="385">
        <v>71</v>
      </c>
    </row>
    <row r="78" spans="1:26" ht="15" hidden="1" customHeight="1" outlineLevel="1" x14ac:dyDescent="0.2">
      <c r="A78" s="385"/>
      <c r="B78" s="386" t="s">
        <v>300</v>
      </c>
      <c r="C78" s="386">
        <v>12</v>
      </c>
      <c r="D78" s="386" t="s">
        <v>291</v>
      </c>
      <c r="E78" s="386" t="s">
        <v>478</v>
      </c>
      <c r="F78" s="385">
        <v>3</v>
      </c>
      <c r="G78" s="385">
        <v>31</v>
      </c>
      <c r="H78" s="385">
        <v>23</v>
      </c>
      <c r="I78" s="385">
        <v>14</v>
      </c>
      <c r="J78" s="385">
        <v>68</v>
      </c>
      <c r="K78" s="385">
        <v>1075</v>
      </c>
      <c r="L78" s="385">
        <v>532</v>
      </c>
      <c r="M78" s="385">
        <v>767</v>
      </c>
      <c r="N78" s="385">
        <v>414</v>
      </c>
      <c r="O78" s="385">
        <v>428</v>
      </c>
      <c r="P78" s="385">
        <v>263</v>
      </c>
      <c r="Q78" s="385">
        <v>2270</v>
      </c>
      <c r="R78" s="385">
        <v>1209</v>
      </c>
      <c r="S78" s="385">
        <v>36</v>
      </c>
      <c r="T78" s="385">
        <v>33</v>
      </c>
      <c r="U78" s="385">
        <v>44</v>
      </c>
      <c r="V78" s="385">
        <v>34</v>
      </c>
      <c r="W78" s="385">
        <v>37</v>
      </c>
      <c r="X78" s="385">
        <v>28</v>
      </c>
      <c r="Y78" s="385">
        <v>117</v>
      </c>
      <c r="Z78" s="385">
        <v>95</v>
      </c>
    </row>
    <row r="79" spans="1:26" ht="15" hidden="1" customHeight="1" outlineLevel="1" x14ac:dyDescent="0.2">
      <c r="A79" s="385"/>
      <c r="B79" s="386" t="s">
        <v>300</v>
      </c>
      <c r="C79" s="386">
        <v>12</v>
      </c>
      <c r="D79" s="386" t="s">
        <v>291</v>
      </c>
      <c r="E79" s="386" t="s">
        <v>479</v>
      </c>
      <c r="F79" s="385">
        <v>2</v>
      </c>
      <c r="G79" s="385">
        <v>6</v>
      </c>
      <c r="H79" s="385">
        <v>8</v>
      </c>
      <c r="I79" s="385">
        <v>9</v>
      </c>
      <c r="J79" s="385">
        <v>23</v>
      </c>
      <c r="K79" s="385">
        <v>182</v>
      </c>
      <c r="L79" s="385">
        <v>87</v>
      </c>
      <c r="M79" s="385">
        <v>179</v>
      </c>
      <c r="N79" s="385">
        <v>98</v>
      </c>
      <c r="O79" s="385">
        <v>226</v>
      </c>
      <c r="P79" s="385">
        <v>150</v>
      </c>
      <c r="Q79" s="385">
        <v>587</v>
      </c>
      <c r="R79" s="385">
        <v>335</v>
      </c>
      <c r="S79" s="385">
        <v>6</v>
      </c>
      <c r="T79" s="385">
        <v>5</v>
      </c>
      <c r="U79" s="385">
        <v>23</v>
      </c>
      <c r="V79" s="385">
        <v>16</v>
      </c>
      <c r="W79" s="385">
        <v>16</v>
      </c>
      <c r="X79" s="385">
        <v>12</v>
      </c>
      <c r="Y79" s="385">
        <v>45</v>
      </c>
      <c r="Z79" s="385">
        <v>33</v>
      </c>
    </row>
    <row r="80" spans="1:26" ht="15" hidden="1" customHeight="1" outlineLevel="1" x14ac:dyDescent="0.2">
      <c r="A80" s="385"/>
      <c r="B80" s="386" t="s">
        <v>300</v>
      </c>
      <c r="C80" s="386">
        <v>12</v>
      </c>
      <c r="D80" s="386" t="s">
        <v>290</v>
      </c>
      <c r="E80" s="386" t="s">
        <v>480</v>
      </c>
      <c r="F80" s="385">
        <v>120</v>
      </c>
      <c r="G80" s="385">
        <v>15</v>
      </c>
      <c r="H80" s="385">
        <v>12</v>
      </c>
      <c r="I80" s="385">
        <v>7</v>
      </c>
      <c r="J80" s="385">
        <v>34</v>
      </c>
      <c r="K80" s="385">
        <v>349</v>
      </c>
      <c r="L80" s="385">
        <v>162</v>
      </c>
      <c r="M80" s="385">
        <v>260</v>
      </c>
      <c r="N80" s="385">
        <v>133</v>
      </c>
      <c r="O80" s="385">
        <v>147</v>
      </c>
      <c r="P80" s="385">
        <v>70</v>
      </c>
      <c r="Q80" s="385">
        <v>756</v>
      </c>
      <c r="R80" s="385">
        <v>365</v>
      </c>
      <c r="S80" s="385">
        <v>16</v>
      </c>
      <c r="T80" s="385">
        <v>16</v>
      </c>
      <c r="U80" s="385">
        <v>28</v>
      </c>
      <c r="V80" s="385">
        <v>18</v>
      </c>
      <c r="W80" s="385">
        <v>11</v>
      </c>
      <c r="X80" s="385">
        <v>5</v>
      </c>
      <c r="Y80" s="385">
        <v>55</v>
      </c>
      <c r="Z80" s="385">
        <v>39</v>
      </c>
    </row>
    <row r="81" spans="1:26" ht="15" hidden="1" customHeight="1" outlineLevel="1" x14ac:dyDescent="0.2">
      <c r="A81" s="385"/>
      <c r="B81" s="386" t="s">
        <v>300</v>
      </c>
      <c r="C81" s="386">
        <v>12</v>
      </c>
      <c r="D81" s="386" t="s">
        <v>290</v>
      </c>
      <c r="E81" s="386" t="s">
        <v>481</v>
      </c>
      <c r="F81" s="385">
        <v>45</v>
      </c>
      <c r="G81" s="385">
        <v>11</v>
      </c>
      <c r="H81" s="385">
        <v>8</v>
      </c>
      <c r="I81" s="385">
        <v>5</v>
      </c>
      <c r="J81" s="385">
        <v>24</v>
      </c>
      <c r="K81" s="385">
        <v>192</v>
      </c>
      <c r="L81" s="385">
        <v>88</v>
      </c>
      <c r="M81" s="385">
        <v>149</v>
      </c>
      <c r="N81" s="385">
        <v>65</v>
      </c>
      <c r="O81" s="385">
        <v>108</v>
      </c>
      <c r="P81" s="385">
        <v>47</v>
      </c>
      <c r="Q81" s="385">
        <v>449</v>
      </c>
      <c r="R81" s="385">
        <v>200</v>
      </c>
      <c r="S81" s="385">
        <v>11</v>
      </c>
      <c r="T81" s="385">
        <v>11</v>
      </c>
      <c r="U81" s="385">
        <v>13</v>
      </c>
      <c r="V81" s="385">
        <v>10</v>
      </c>
      <c r="W81" s="385">
        <v>12</v>
      </c>
      <c r="X81" s="385">
        <v>8</v>
      </c>
      <c r="Y81" s="385">
        <v>36</v>
      </c>
      <c r="Z81" s="385">
        <v>29</v>
      </c>
    </row>
    <row r="82" spans="1:26" ht="15" hidden="1" customHeight="1" outlineLevel="1" x14ac:dyDescent="0.2">
      <c r="A82" s="385"/>
      <c r="B82" s="386" t="s">
        <v>300</v>
      </c>
      <c r="C82" s="386">
        <v>12</v>
      </c>
      <c r="D82" s="386" t="s">
        <v>290</v>
      </c>
      <c r="E82" s="386" t="s">
        <v>482</v>
      </c>
      <c r="F82" s="385">
        <v>120</v>
      </c>
      <c r="G82" s="385">
        <v>16</v>
      </c>
      <c r="H82" s="385">
        <v>13</v>
      </c>
      <c r="I82" s="385">
        <v>9</v>
      </c>
      <c r="J82" s="385">
        <v>38</v>
      </c>
      <c r="K82" s="385">
        <v>388</v>
      </c>
      <c r="L82" s="385">
        <v>191</v>
      </c>
      <c r="M82" s="385">
        <v>278</v>
      </c>
      <c r="N82" s="385">
        <v>132</v>
      </c>
      <c r="O82" s="385">
        <v>210</v>
      </c>
      <c r="P82" s="385">
        <v>102</v>
      </c>
      <c r="Q82" s="385">
        <v>876</v>
      </c>
      <c r="R82" s="385">
        <v>425</v>
      </c>
      <c r="S82" s="385">
        <v>19</v>
      </c>
      <c r="T82" s="385">
        <v>17</v>
      </c>
      <c r="U82" s="385">
        <v>34</v>
      </c>
      <c r="V82" s="385">
        <v>25</v>
      </c>
      <c r="W82" s="385">
        <v>14</v>
      </c>
      <c r="X82" s="385">
        <v>12</v>
      </c>
      <c r="Y82" s="385">
        <v>67</v>
      </c>
      <c r="Z82" s="385">
        <v>54</v>
      </c>
    </row>
    <row r="83" spans="1:26" ht="15" hidden="1" customHeight="1" outlineLevel="1" x14ac:dyDescent="0.2">
      <c r="A83" s="385"/>
      <c r="B83" s="386" t="s">
        <v>300</v>
      </c>
      <c r="C83" s="386">
        <v>5</v>
      </c>
      <c r="D83" s="386" t="s">
        <v>292</v>
      </c>
      <c r="E83" s="386" t="s">
        <v>483</v>
      </c>
      <c r="F83" s="385">
        <v>110</v>
      </c>
      <c r="G83" s="385">
        <v>5</v>
      </c>
      <c r="H83" s="385"/>
      <c r="I83" s="385"/>
      <c r="J83" s="385">
        <v>5</v>
      </c>
      <c r="K83" s="385">
        <v>41</v>
      </c>
      <c r="L83" s="385">
        <v>22</v>
      </c>
      <c r="M83" s="385"/>
      <c r="N83" s="385"/>
      <c r="O83" s="385"/>
      <c r="P83" s="385"/>
      <c r="Q83" s="385">
        <v>41</v>
      </c>
      <c r="R83" s="385">
        <v>22</v>
      </c>
      <c r="S83" s="385">
        <v>5</v>
      </c>
      <c r="T83" s="385">
        <v>4</v>
      </c>
      <c r="U83" s="385"/>
      <c r="V83" s="385"/>
      <c r="W83" s="385"/>
      <c r="X83" s="385"/>
      <c r="Y83" s="385">
        <v>5</v>
      </c>
      <c r="Z83" s="385">
        <v>4</v>
      </c>
    </row>
    <row r="84" spans="1:26" ht="15" hidden="1" customHeight="1" outlineLevel="1" x14ac:dyDescent="0.2">
      <c r="A84" s="385"/>
      <c r="B84" s="386" t="s">
        <v>300</v>
      </c>
      <c r="C84" s="386">
        <v>12</v>
      </c>
      <c r="D84" s="386" t="s">
        <v>290</v>
      </c>
      <c r="E84" s="386" t="s">
        <v>484</v>
      </c>
      <c r="F84" s="385">
        <v>5</v>
      </c>
      <c r="G84" s="385">
        <v>9</v>
      </c>
      <c r="H84" s="385">
        <v>7</v>
      </c>
      <c r="I84" s="385">
        <v>5</v>
      </c>
      <c r="J84" s="385">
        <v>21</v>
      </c>
      <c r="K84" s="385">
        <v>197</v>
      </c>
      <c r="L84" s="385">
        <v>96</v>
      </c>
      <c r="M84" s="385">
        <v>152</v>
      </c>
      <c r="N84" s="385">
        <v>70</v>
      </c>
      <c r="O84" s="385">
        <v>87</v>
      </c>
      <c r="P84" s="385">
        <v>42</v>
      </c>
      <c r="Q84" s="385">
        <v>436</v>
      </c>
      <c r="R84" s="385">
        <v>208</v>
      </c>
      <c r="S84" s="385">
        <v>10</v>
      </c>
      <c r="T84" s="385">
        <v>9</v>
      </c>
      <c r="U84" s="385">
        <v>16</v>
      </c>
      <c r="V84" s="385">
        <v>13</v>
      </c>
      <c r="W84" s="385">
        <v>10</v>
      </c>
      <c r="X84" s="385">
        <v>8</v>
      </c>
      <c r="Y84" s="385">
        <v>36</v>
      </c>
      <c r="Z84" s="385">
        <v>30</v>
      </c>
    </row>
    <row r="85" spans="1:26" ht="15" hidden="1" customHeight="1" outlineLevel="1" x14ac:dyDescent="0.2">
      <c r="A85" s="385"/>
      <c r="B85" s="386" t="s">
        <v>300</v>
      </c>
      <c r="C85" s="386">
        <v>12</v>
      </c>
      <c r="D85" s="386" t="s">
        <v>290</v>
      </c>
      <c r="E85" s="386" t="s">
        <v>485</v>
      </c>
      <c r="F85" s="385">
        <v>320</v>
      </c>
      <c r="G85" s="385">
        <v>16</v>
      </c>
      <c r="H85" s="385">
        <v>14</v>
      </c>
      <c r="I85" s="385">
        <v>7</v>
      </c>
      <c r="J85" s="385">
        <v>37</v>
      </c>
      <c r="K85" s="385">
        <v>329</v>
      </c>
      <c r="L85" s="385">
        <v>158</v>
      </c>
      <c r="M85" s="385">
        <v>328</v>
      </c>
      <c r="N85" s="385">
        <v>165</v>
      </c>
      <c r="O85" s="385">
        <v>189</v>
      </c>
      <c r="P85" s="385">
        <v>96</v>
      </c>
      <c r="Q85" s="385">
        <v>846</v>
      </c>
      <c r="R85" s="385">
        <v>419</v>
      </c>
      <c r="S85" s="385">
        <v>16</v>
      </c>
      <c r="T85" s="385">
        <v>12</v>
      </c>
      <c r="U85" s="385">
        <v>24</v>
      </c>
      <c r="V85" s="385">
        <v>14</v>
      </c>
      <c r="W85" s="385">
        <v>20</v>
      </c>
      <c r="X85" s="385">
        <v>14</v>
      </c>
      <c r="Y85" s="385">
        <v>60</v>
      </c>
      <c r="Z85" s="385">
        <v>40</v>
      </c>
    </row>
    <row r="86" spans="1:26" ht="15" hidden="1" customHeight="1" outlineLevel="1" x14ac:dyDescent="0.2">
      <c r="A86" s="385"/>
      <c r="B86" s="386" t="s">
        <v>300</v>
      </c>
      <c r="C86" s="386">
        <v>12</v>
      </c>
      <c r="D86" s="386" t="s">
        <v>290</v>
      </c>
      <c r="E86" s="386" t="s">
        <v>486</v>
      </c>
      <c r="F86" s="385">
        <v>75</v>
      </c>
      <c r="G86" s="385">
        <v>10</v>
      </c>
      <c r="H86" s="385">
        <v>8</v>
      </c>
      <c r="I86" s="385">
        <v>6</v>
      </c>
      <c r="J86" s="385">
        <v>24</v>
      </c>
      <c r="K86" s="385">
        <v>190</v>
      </c>
      <c r="L86" s="385">
        <v>87</v>
      </c>
      <c r="M86" s="385">
        <v>138</v>
      </c>
      <c r="N86" s="385">
        <v>61</v>
      </c>
      <c r="O86" s="385">
        <v>100</v>
      </c>
      <c r="P86" s="385">
        <v>53</v>
      </c>
      <c r="Q86" s="385">
        <v>428</v>
      </c>
      <c r="R86" s="385">
        <v>201</v>
      </c>
      <c r="S86" s="385">
        <v>10</v>
      </c>
      <c r="T86" s="385">
        <v>9</v>
      </c>
      <c r="U86" s="385">
        <v>21</v>
      </c>
      <c r="V86" s="385">
        <v>16</v>
      </c>
      <c r="W86" s="385">
        <v>9</v>
      </c>
      <c r="X86" s="385">
        <v>5</v>
      </c>
      <c r="Y86" s="385">
        <v>40</v>
      </c>
      <c r="Z86" s="385">
        <v>30</v>
      </c>
    </row>
    <row r="87" spans="1:26" ht="15" hidden="1" customHeight="1" outlineLevel="1" x14ac:dyDescent="0.2">
      <c r="A87" s="385"/>
      <c r="B87" s="386" t="s">
        <v>300</v>
      </c>
      <c r="C87" s="386">
        <v>5</v>
      </c>
      <c r="D87" s="386" t="s">
        <v>292</v>
      </c>
      <c r="E87" s="386" t="s">
        <v>487</v>
      </c>
      <c r="F87" s="385">
        <v>165</v>
      </c>
      <c r="G87" s="385">
        <v>5</v>
      </c>
      <c r="H87" s="385"/>
      <c r="I87" s="385"/>
      <c r="J87" s="385">
        <v>5</v>
      </c>
      <c r="K87" s="385">
        <v>48</v>
      </c>
      <c r="L87" s="385">
        <v>19</v>
      </c>
      <c r="M87" s="385"/>
      <c r="N87" s="385"/>
      <c r="O87" s="385"/>
      <c r="P87" s="385"/>
      <c r="Q87" s="385">
        <v>48</v>
      </c>
      <c r="R87" s="385">
        <v>19</v>
      </c>
      <c r="S87" s="385">
        <v>6</v>
      </c>
      <c r="T87" s="385">
        <v>5</v>
      </c>
      <c r="U87" s="385"/>
      <c r="V87" s="385"/>
      <c r="W87" s="385"/>
      <c r="X87" s="385"/>
      <c r="Y87" s="385">
        <v>6</v>
      </c>
      <c r="Z87" s="385">
        <v>5</v>
      </c>
    </row>
    <row r="88" spans="1:26" ht="15" hidden="1" customHeight="1" outlineLevel="1" x14ac:dyDescent="0.2">
      <c r="A88" s="385"/>
      <c r="B88" s="386" t="s">
        <v>300</v>
      </c>
      <c r="C88" s="386">
        <v>12</v>
      </c>
      <c r="D88" s="386" t="s">
        <v>292</v>
      </c>
      <c r="E88" s="386" t="s">
        <v>488</v>
      </c>
      <c r="F88" s="385">
        <v>160</v>
      </c>
      <c r="G88" s="385">
        <v>27</v>
      </c>
      <c r="H88" s="385">
        <v>17</v>
      </c>
      <c r="I88" s="385">
        <v>11</v>
      </c>
      <c r="J88" s="385">
        <v>55</v>
      </c>
      <c r="K88" s="385">
        <v>615</v>
      </c>
      <c r="L88" s="385">
        <v>315</v>
      </c>
      <c r="M88" s="385">
        <v>480</v>
      </c>
      <c r="N88" s="385">
        <v>243</v>
      </c>
      <c r="O88" s="385">
        <v>287</v>
      </c>
      <c r="P88" s="385">
        <v>137</v>
      </c>
      <c r="Q88" s="385">
        <v>1382</v>
      </c>
      <c r="R88" s="385">
        <v>695</v>
      </c>
      <c r="S88" s="385">
        <v>38</v>
      </c>
      <c r="T88" s="385">
        <v>30</v>
      </c>
      <c r="U88" s="385">
        <v>38</v>
      </c>
      <c r="V88" s="385">
        <v>28</v>
      </c>
      <c r="W88" s="385">
        <v>23</v>
      </c>
      <c r="X88" s="385">
        <v>16</v>
      </c>
      <c r="Y88" s="385">
        <v>99</v>
      </c>
      <c r="Z88" s="385">
        <v>74</v>
      </c>
    </row>
    <row r="89" spans="1:26" ht="15" hidden="1" customHeight="1" outlineLevel="1" x14ac:dyDescent="0.2">
      <c r="A89" s="385"/>
      <c r="B89" s="386" t="s">
        <v>300</v>
      </c>
      <c r="C89" s="386">
        <v>5</v>
      </c>
      <c r="D89" s="386" t="s">
        <v>290</v>
      </c>
      <c r="E89" s="386" t="s">
        <v>489</v>
      </c>
      <c r="F89" s="385">
        <v>150</v>
      </c>
      <c r="G89" s="385">
        <v>5</v>
      </c>
      <c r="H89" s="385"/>
      <c r="I89" s="385"/>
      <c r="J89" s="385">
        <v>5</v>
      </c>
      <c r="K89" s="385">
        <v>68</v>
      </c>
      <c r="L89" s="385">
        <v>31</v>
      </c>
      <c r="M89" s="385"/>
      <c r="N89" s="385"/>
      <c r="O89" s="385"/>
      <c r="P89" s="385"/>
      <c r="Q89" s="385">
        <v>68</v>
      </c>
      <c r="R89" s="385">
        <v>31</v>
      </c>
      <c r="S89" s="385">
        <v>6</v>
      </c>
      <c r="T89" s="385">
        <v>5</v>
      </c>
      <c r="U89" s="385"/>
      <c r="V89" s="385"/>
      <c r="W89" s="385"/>
      <c r="X89" s="385"/>
      <c r="Y89" s="385">
        <v>6</v>
      </c>
      <c r="Z89" s="385">
        <v>5</v>
      </c>
    </row>
    <row r="90" spans="1:26" ht="15" hidden="1" customHeight="1" outlineLevel="1" x14ac:dyDescent="0.2">
      <c r="A90" s="385"/>
      <c r="B90" s="386" t="s">
        <v>300</v>
      </c>
      <c r="C90" s="386">
        <v>12</v>
      </c>
      <c r="D90" s="386" t="s">
        <v>290</v>
      </c>
      <c r="E90" s="386" t="s">
        <v>490</v>
      </c>
      <c r="F90" s="385">
        <v>75</v>
      </c>
      <c r="G90" s="385">
        <v>14</v>
      </c>
      <c r="H90" s="385">
        <v>8</v>
      </c>
      <c r="I90" s="385">
        <v>5</v>
      </c>
      <c r="J90" s="385">
        <v>27</v>
      </c>
      <c r="K90" s="385">
        <v>329</v>
      </c>
      <c r="L90" s="385">
        <v>172</v>
      </c>
      <c r="M90" s="385">
        <v>250</v>
      </c>
      <c r="N90" s="385">
        <v>127</v>
      </c>
      <c r="O90" s="385">
        <v>128</v>
      </c>
      <c r="P90" s="385">
        <v>71</v>
      </c>
      <c r="Q90" s="385">
        <v>707</v>
      </c>
      <c r="R90" s="385">
        <v>370</v>
      </c>
      <c r="S90" s="385">
        <v>18</v>
      </c>
      <c r="T90" s="385">
        <v>13</v>
      </c>
      <c r="U90" s="385">
        <v>21</v>
      </c>
      <c r="V90" s="385">
        <v>13</v>
      </c>
      <c r="W90" s="385">
        <v>14</v>
      </c>
      <c r="X90" s="385">
        <v>9</v>
      </c>
      <c r="Y90" s="385">
        <v>53</v>
      </c>
      <c r="Z90" s="385">
        <v>35</v>
      </c>
    </row>
    <row r="91" spans="1:26" ht="15" hidden="1" customHeight="1" outlineLevel="1" x14ac:dyDescent="0.2">
      <c r="A91" s="385"/>
      <c r="B91" s="386" t="s">
        <v>300</v>
      </c>
      <c r="C91" s="386">
        <v>12</v>
      </c>
      <c r="D91" s="386" t="s">
        <v>290</v>
      </c>
      <c r="E91" s="386" t="s">
        <v>491</v>
      </c>
      <c r="F91" s="385">
        <v>100</v>
      </c>
      <c r="G91" s="385">
        <v>15</v>
      </c>
      <c r="H91" s="385">
        <v>12</v>
      </c>
      <c r="I91" s="385">
        <v>7</v>
      </c>
      <c r="J91" s="385">
        <v>34</v>
      </c>
      <c r="K91" s="385">
        <v>447</v>
      </c>
      <c r="L91" s="385">
        <v>215</v>
      </c>
      <c r="M91" s="385">
        <v>325</v>
      </c>
      <c r="N91" s="385">
        <v>176</v>
      </c>
      <c r="O91" s="385">
        <v>169</v>
      </c>
      <c r="P91" s="385">
        <v>88</v>
      </c>
      <c r="Q91" s="385">
        <v>941</v>
      </c>
      <c r="R91" s="385">
        <v>479</v>
      </c>
      <c r="S91" s="385">
        <v>15</v>
      </c>
      <c r="T91" s="385">
        <v>12</v>
      </c>
      <c r="U91" s="385">
        <v>26</v>
      </c>
      <c r="V91" s="385">
        <v>18</v>
      </c>
      <c r="W91" s="385">
        <v>20</v>
      </c>
      <c r="X91" s="385">
        <v>14</v>
      </c>
      <c r="Y91" s="385">
        <v>61</v>
      </c>
      <c r="Z91" s="385">
        <v>44</v>
      </c>
    </row>
    <row r="92" spans="1:26" ht="15" hidden="1" customHeight="1" outlineLevel="1" x14ac:dyDescent="0.2">
      <c r="A92" s="385"/>
      <c r="B92" s="386" t="s">
        <v>300</v>
      </c>
      <c r="C92" s="386">
        <v>9</v>
      </c>
      <c r="D92" s="386" t="s">
        <v>292</v>
      </c>
      <c r="E92" s="386" t="s">
        <v>492</v>
      </c>
      <c r="F92" s="385">
        <v>65</v>
      </c>
      <c r="G92" s="385">
        <v>10</v>
      </c>
      <c r="H92" s="385">
        <v>8</v>
      </c>
      <c r="I92" s="385"/>
      <c r="J92" s="385">
        <v>18</v>
      </c>
      <c r="K92" s="385">
        <v>223</v>
      </c>
      <c r="L92" s="385">
        <v>112</v>
      </c>
      <c r="M92" s="385">
        <v>158</v>
      </c>
      <c r="N92" s="385">
        <v>74</v>
      </c>
      <c r="O92" s="385"/>
      <c r="P92" s="385"/>
      <c r="Q92" s="385">
        <v>381</v>
      </c>
      <c r="R92" s="385">
        <v>186</v>
      </c>
      <c r="S92" s="385">
        <v>11</v>
      </c>
      <c r="T92" s="385">
        <v>6</v>
      </c>
      <c r="U92" s="385">
        <v>20</v>
      </c>
      <c r="V92" s="385">
        <v>14</v>
      </c>
      <c r="W92" s="385"/>
      <c r="X92" s="385"/>
      <c r="Y92" s="385">
        <v>31</v>
      </c>
      <c r="Z92" s="385">
        <v>20</v>
      </c>
    </row>
    <row r="93" spans="1:26" ht="15" hidden="1" customHeight="1" outlineLevel="1" x14ac:dyDescent="0.2">
      <c r="A93" s="385"/>
      <c r="B93" s="386" t="s">
        <v>300</v>
      </c>
      <c r="C93" s="386">
        <v>12</v>
      </c>
      <c r="D93" s="386" t="s">
        <v>290</v>
      </c>
      <c r="E93" s="386" t="s">
        <v>493</v>
      </c>
      <c r="F93" s="385">
        <v>28</v>
      </c>
      <c r="G93" s="385">
        <v>15</v>
      </c>
      <c r="H93" s="385">
        <v>12</v>
      </c>
      <c r="I93" s="385">
        <v>7</v>
      </c>
      <c r="J93" s="385">
        <v>34</v>
      </c>
      <c r="K93" s="385">
        <v>420</v>
      </c>
      <c r="L93" s="385">
        <v>209</v>
      </c>
      <c r="M93" s="385">
        <v>309</v>
      </c>
      <c r="N93" s="385">
        <v>161</v>
      </c>
      <c r="O93" s="385">
        <v>181</v>
      </c>
      <c r="P93" s="385">
        <v>92</v>
      </c>
      <c r="Q93" s="385">
        <v>910</v>
      </c>
      <c r="R93" s="385">
        <v>462</v>
      </c>
      <c r="S93" s="385">
        <v>15</v>
      </c>
      <c r="T93" s="385">
        <v>11</v>
      </c>
      <c r="U93" s="385">
        <v>37</v>
      </c>
      <c r="V93" s="385">
        <v>26</v>
      </c>
      <c r="W93" s="385">
        <v>13</v>
      </c>
      <c r="X93" s="385">
        <v>11</v>
      </c>
      <c r="Y93" s="385">
        <v>65</v>
      </c>
      <c r="Z93" s="385">
        <v>48</v>
      </c>
    </row>
    <row r="94" spans="1:26" ht="15" hidden="1" customHeight="1" outlineLevel="1" x14ac:dyDescent="0.2">
      <c r="A94" s="385"/>
      <c r="B94" s="386" t="s">
        <v>300</v>
      </c>
      <c r="C94" s="386">
        <v>5</v>
      </c>
      <c r="D94" s="386" t="s">
        <v>292</v>
      </c>
      <c r="E94" s="386" t="s">
        <v>494</v>
      </c>
      <c r="F94" s="385">
        <v>180</v>
      </c>
      <c r="G94" s="385">
        <v>5</v>
      </c>
      <c r="H94" s="385"/>
      <c r="I94" s="385"/>
      <c r="J94" s="385">
        <v>5</v>
      </c>
      <c r="K94" s="385">
        <v>49</v>
      </c>
      <c r="L94" s="385">
        <v>25</v>
      </c>
      <c r="M94" s="385"/>
      <c r="N94" s="385"/>
      <c r="O94" s="385"/>
      <c r="P94" s="385"/>
      <c r="Q94" s="385">
        <v>49</v>
      </c>
      <c r="R94" s="385">
        <v>25</v>
      </c>
      <c r="S94" s="385">
        <v>8</v>
      </c>
      <c r="T94" s="385">
        <v>6</v>
      </c>
      <c r="U94" s="385"/>
      <c r="V94" s="385"/>
      <c r="W94" s="385"/>
      <c r="X94" s="385"/>
      <c r="Y94" s="385">
        <v>8</v>
      </c>
      <c r="Z94" s="385">
        <v>6</v>
      </c>
    </row>
    <row r="95" spans="1:26" ht="15" hidden="1" customHeight="1" outlineLevel="1" x14ac:dyDescent="0.2">
      <c r="A95" s="385"/>
      <c r="B95" s="386" t="s">
        <v>300</v>
      </c>
      <c r="C95" s="386">
        <v>5</v>
      </c>
      <c r="D95" s="386" t="s">
        <v>290</v>
      </c>
      <c r="E95" s="386" t="s">
        <v>495</v>
      </c>
      <c r="F95" s="385">
        <v>80</v>
      </c>
      <c r="G95" s="385">
        <v>8</v>
      </c>
      <c r="H95" s="385"/>
      <c r="I95" s="385"/>
      <c r="J95" s="385">
        <v>8</v>
      </c>
      <c r="K95" s="385">
        <v>109</v>
      </c>
      <c r="L95" s="385">
        <v>61</v>
      </c>
      <c r="M95" s="385"/>
      <c r="N95" s="385"/>
      <c r="O95" s="385"/>
      <c r="P95" s="385"/>
      <c r="Q95" s="385">
        <v>109</v>
      </c>
      <c r="R95" s="385">
        <v>61</v>
      </c>
      <c r="S95" s="385">
        <v>9</v>
      </c>
      <c r="T95" s="385">
        <v>8</v>
      </c>
      <c r="U95" s="385"/>
      <c r="V95" s="385"/>
      <c r="W95" s="385"/>
      <c r="X95" s="385"/>
      <c r="Y95" s="385">
        <v>9</v>
      </c>
      <c r="Z95" s="385">
        <v>8</v>
      </c>
    </row>
    <row r="96" spans="1:26" ht="15" hidden="1" customHeight="1" outlineLevel="1" x14ac:dyDescent="0.2">
      <c r="A96" s="385"/>
      <c r="B96" s="386" t="s">
        <v>300</v>
      </c>
      <c r="C96" s="386">
        <v>5</v>
      </c>
      <c r="D96" s="386" t="s">
        <v>292</v>
      </c>
      <c r="E96" s="386" t="s">
        <v>496</v>
      </c>
      <c r="F96" s="385">
        <v>180</v>
      </c>
      <c r="G96" s="385">
        <v>5</v>
      </c>
      <c r="H96" s="385"/>
      <c r="I96" s="385"/>
      <c r="J96" s="385">
        <v>5</v>
      </c>
      <c r="K96" s="385">
        <v>41</v>
      </c>
      <c r="L96" s="385">
        <v>15</v>
      </c>
      <c r="M96" s="385"/>
      <c r="N96" s="385"/>
      <c r="O96" s="385"/>
      <c r="P96" s="385"/>
      <c r="Q96" s="385">
        <v>41</v>
      </c>
      <c r="R96" s="385">
        <v>15</v>
      </c>
      <c r="S96" s="385">
        <v>4</v>
      </c>
      <c r="T96" s="385">
        <v>4</v>
      </c>
      <c r="U96" s="385"/>
      <c r="V96" s="385"/>
      <c r="W96" s="385"/>
      <c r="X96" s="385"/>
      <c r="Y96" s="385">
        <v>4</v>
      </c>
      <c r="Z96" s="385">
        <v>4</v>
      </c>
    </row>
    <row r="97" spans="1:26" ht="15" hidden="1" customHeight="1" outlineLevel="1" x14ac:dyDescent="0.2">
      <c r="A97" s="385"/>
      <c r="B97" s="386" t="s">
        <v>300</v>
      </c>
      <c r="C97" s="386">
        <v>12</v>
      </c>
      <c r="D97" s="386" t="s">
        <v>290</v>
      </c>
      <c r="E97" s="386" t="s">
        <v>497</v>
      </c>
      <c r="F97" s="385">
        <v>50</v>
      </c>
      <c r="G97" s="385">
        <v>15</v>
      </c>
      <c r="H97" s="385">
        <v>11</v>
      </c>
      <c r="I97" s="385">
        <v>7</v>
      </c>
      <c r="J97" s="385">
        <v>33</v>
      </c>
      <c r="K97" s="385">
        <v>381</v>
      </c>
      <c r="L97" s="385">
        <v>182</v>
      </c>
      <c r="M97" s="385">
        <v>266</v>
      </c>
      <c r="N97" s="385">
        <v>150</v>
      </c>
      <c r="O97" s="385">
        <v>152</v>
      </c>
      <c r="P97" s="385">
        <v>92</v>
      </c>
      <c r="Q97" s="385">
        <v>799</v>
      </c>
      <c r="R97" s="385">
        <v>424</v>
      </c>
      <c r="S97" s="385">
        <v>18</v>
      </c>
      <c r="T97" s="385">
        <v>12</v>
      </c>
      <c r="U97" s="385">
        <v>25</v>
      </c>
      <c r="V97" s="385">
        <v>14</v>
      </c>
      <c r="W97" s="385">
        <v>18</v>
      </c>
      <c r="X97" s="385">
        <v>11</v>
      </c>
      <c r="Y97" s="385">
        <v>61</v>
      </c>
      <c r="Z97" s="385">
        <v>37</v>
      </c>
    </row>
    <row r="98" spans="1:26" ht="15" hidden="1" customHeight="1" outlineLevel="1" x14ac:dyDescent="0.2">
      <c r="A98" s="385"/>
      <c r="B98" s="386" t="s">
        <v>300</v>
      </c>
      <c r="C98" s="386">
        <v>5</v>
      </c>
      <c r="D98" s="386" t="s">
        <v>292</v>
      </c>
      <c r="E98" s="386" t="s">
        <v>498</v>
      </c>
      <c r="F98" s="385">
        <v>130</v>
      </c>
      <c r="G98" s="385">
        <v>5</v>
      </c>
      <c r="H98" s="385"/>
      <c r="I98" s="385"/>
      <c r="J98" s="385">
        <v>5</v>
      </c>
      <c r="K98" s="385">
        <v>91</v>
      </c>
      <c r="L98" s="385">
        <v>52</v>
      </c>
      <c r="M98" s="385"/>
      <c r="N98" s="385"/>
      <c r="O98" s="385"/>
      <c r="P98" s="385"/>
      <c r="Q98" s="385">
        <v>91</v>
      </c>
      <c r="R98" s="385">
        <v>52</v>
      </c>
      <c r="S98" s="385">
        <v>6</v>
      </c>
      <c r="T98" s="385">
        <v>4</v>
      </c>
      <c r="U98" s="385"/>
      <c r="V98" s="385"/>
      <c r="W98" s="385"/>
      <c r="X98" s="385"/>
      <c r="Y98" s="385">
        <v>6</v>
      </c>
      <c r="Z98" s="385">
        <v>4</v>
      </c>
    </row>
    <row r="99" spans="1:26" ht="15" hidden="1" customHeight="1" outlineLevel="1" x14ac:dyDescent="0.2">
      <c r="A99" s="385"/>
      <c r="B99" s="386" t="s">
        <v>300</v>
      </c>
      <c r="C99" s="386">
        <v>5</v>
      </c>
      <c r="D99" s="386" t="s">
        <v>292</v>
      </c>
      <c r="E99" s="386" t="s">
        <v>499</v>
      </c>
      <c r="F99" s="385">
        <v>70</v>
      </c>
      <c r="G99" s="385">
        <v>5</v>
      </c>
      <c r="H99" s="385"/>
      <c r="I99" s="385"/>
      <c r="J99" s="385">
        <v>5</v>
      </c>
      <c r="K99" s="385">
        <v>71</v>
      </c>
      <c r="L99" s="385">
        <v>33</v>
      </c>
      <c r="M99" s="385"/>
      <c r="N99" s="385"/>
      <c r="O99" s="385"/>
      <c r="P99" s="385"/>
      <c r="Q99" s="385">
        <v>71</v>
      </c>
      <c r="R99" s="385">
        <v>33</v>
      </c>
      <c r="S99" s="385">
        <v>7</v>
      </c>
      <c r="T99" s="385">
        <v>5</v>
      </c>
      <c r="U99" s="385"/>
      <c r="V99" s="385"/>
      <c r="W99" s="385"/>
      <c r="X99" s="385"/>
      <c r="Y99" s="385">
        <v>7</v>
      </c>
      <c r="Z99" s="385">
        <v>5</v>
      </c>
    </row>
    <row r="100" spans="1:26" ht="15" hidden="1" customHeight="1" outlineLevel="1" x14ac:dyDescent="0.2">
      <c r="A100" s="385"/>
      <c r="B100" s="386" t="s">
        <v>300</v>
      </c>
      <c r="C100" s="386">
        <v>5</v>
      </c>
      <c r="D100" s="386" t="s">
        <v>291</v>
      </c>
      <c r="E100" s="386" t="s">
        <v>500</v>
      </c>
      <c r="F100" s="385">
        <v>140</v>
      </c>
      <c r="G100" s="385">
        <v>5</v>
      </c>
      <c r="H100" s="385"/>
      <c r="I100" s="385"/>
      <c r="J100" s="385">
        <v>5</v>
      </c>
      <c r="K100" s="385">
        <v>44</v>
      </c>
      <c r="L100" s="385">
        <v>18</v>
      </c>
      <c r="M100" s="385"/>
      <c r="N100" s="385"/>
      <c r="O100" s="385"/>
      <c r="P100" s="385"/>
      <c r="Q100" s="385">
        <v>44</v>
      </c>
      <c r="R100" s="385">
        <v>18</v>
      </c>
      <c r="S100" s="385">
        <v>6</v>
      </c>
      <c r="T100" s="385">
        <v>6</v>
      </c>
      <c r="U100" s="385"/>
      <c r="V100" s="385"/>
      <c r="W100" s="385"/>
      <c r="X100" s="385"/>
      <c r="Y100" s="385">
        <v>6</v>
      </c>
      <c r="Z100" s="385">
        <v>6</v>
      </c>
    </row>
    <row r="101" spans="1:26" ht="15" hidden="1" customHeight="1" outlineLevel="1" x14ac:dyDescent="0.2">
      <c r="A101" s="385"/>
      <c r="B101" s="386" t="s">
        <v>300</v>
      </c>
      <c r="C101" s="386">
        <v>9</v>
      </c>
      <c r="D101" s="386" t="s">
        <v>292</v>
      </c>
      <c r="E101" s="386" t="s">
        <v>501</v>
      </c>
      <c r="F101" s="385">
        <v>100</v>
      </c>
      <c r="G101" s="385">
        <v>15</v>
      </c>
      <c r="H101" s="385">
        <v>8</v>
      </c>
      <c r="I101" s="385"/>
      <c r="J101" s="385">
        <v>23</v>
      </c>
      <c r="K101" s="385">
        <v>274</v>
      </c>
      <c r="L101" s="385">
        <v>132</v>
      </c>
      <c r="M101" s="385">
        <v>187</v>
      </c>
      <c r="N101" s="385">
        <v>92</v>
      </c>
      <c r="O101" s="385"/>
      <c r="P101" s="385"/>
      <c r="Q101" s="385">
        <v>461</v>
      </c>
      <c r="R101" s="385">
        <v>224</v>
      </c>
      <c r="S101" s="385">
        <v>17</v>
      </c>
      <c r="T101" s="385">
        <v>13</v>
      </c>
      <c r="U101" s="385">
        <v>11</v>
      </c>
      <c r="V101" s="385">
        <v>9</v>
      </c>
      <c r="W101" s="385"/>
      <c r="X101" s="385"/>
      <c r="Y101" s="385">
        <v>28</v>
      </c>
      <c r="Z101" s="385">
        <v>22</v>
      </c>
    </row>
    <row r="102" spans="1:26" ht="15" hidden="1" customHeight="1" outlineLevel="1" x14ac:dyDescent="0.2">
      <c r="A102" s="385"/>
      <c r="B102" s="386" t="s">
        <v>300</v>
      </c>
      <c r="C102" s="386">
        <v>5</v>
      </c>
      <c r="D102" s="386" t="s">
        <v>292</v>
      </c>
      <c r="E102" s="386" t="s">
        <v>502</v>
      </c>
      <c r="F102" s="385">
        <v>100</v>
      </c>
      <c r="G102" s="385">
        <v>5</v>
      </c>
      <c r="H102" s="385"/>
      <c r="I102" s="385"/>
      <c r="J102" s="385">
        <v>5</v>
      </c>
      <c r="K102" s="385">
        <v>86</v>
      </c>
      <c r="L102" s="385">
        <v>39</v>
      </c>
      <c r="M102" s="385"/>
      <c r="N102" s="385"/>
      <c r="O102" s="385"/>
      <c r="P102" s="385"/>
      <c r="Q102" s="385">
        <v>86</v>
      </c>
      <c r="R102" s="385">
        <v>39</v>
      </c>
      <c r="S102" s="385">
        <v>6</v>
      </c>
      <c r="T102" s="385">
        <v>6</v>
      </c>
      <c r="U102" s="385"/>
      <c r="V102" s="385"/>
      <c r="W102" s="385"/>
      <c r="X102" s="385"/>
      <c r="Y102" s="385">
        <v>6</v>
      </c>
      <c r="Z102" s="385">
        <v>6</v>
      </c>
    </row>
    <row r="103" spans="1:26" ht="15" hidden="1" customHeight="1" outlineLevel="1" x14ac:dyDescent="0.2">
      <c r="A103" s="385"/>
      <c r="B103" s="386" t="s">
        <v>300</v>
      </c>
      <c r="C103" s="386">
        <v>9</v>
      </c>
      <c r="D103" s="386" t="s">
        <v>290</v>
      </c>
      <c r="E103" s="386" t="s">
        <v>503</v>
      </c>
      <c r="F103" s="385">
        <v>70</v>
      </c>
      <c r="G103" s="385">
        <v>6</v>
      </c>
      <c r="H103" s="385">
        <v>4</v>
      </c>
      <c r="I103" s="385"/>
      <c r="J103" s="385">
        <v>10</v>
      </c>
      <c r="K103" s="385">
        <v>138</v>
      </c>
      <c r="L103" s="385">
        <v>65</v>
      </c>
      <c r="M103" s="385">
        <v>69</v>
      </c>
      <c r="N103" s="385">
        <v>43</v>
      </c>
      <c r="O103" s="385"/>
      <c r="P103" s="385"/>
      <c r="Q103" s="385">
        <v>207</v>
      </c>
      <c r="R103" s="385">
        <v>108</v>
      </c>
      <c r="S103" s="385">
        <v>6</v>
      </c>
      <c r="T103" s="385">
        <v>4</v>
      </c>
      <c r="U103" s="385">
        <v>10</v>
      </c>
      <c r="V103" s="385">
        <v>8</v>
      </c>
      <c r="W103" s="385"/>
      <c r="X103" s="385"/>
      <c r="Y103" s="385">
        <v>16</v>
      </c>
      <c r="Z103" s="385">
        <v>12</v>
      </c>
    </row>
    <row r="104" spans="1:26" ht="15" hidden="1" customHeight="1" outlineLevel="1" x14ac:dyDescent="0.2">
      <c r="A104" s="385"/>
      <c r="B104" s="386" t="s">
        <v>300</v>
      </c>
      <c r="C104" s="386">
        <v>12</v>
      </c>
      <c r="D104" s="386" t="s">
        <v>290</v>
      </c>
      <c r="E104" s="386" t="s">
        <v>504</v>
      </c>
      <c r="F104" s="385">
        <v>85</v>
      </c>
      <c r="G104" s="385">
        <v>25</v>
      </c>
      <c r="H104" s="385">
        <v>19</v>
      </c>
      <c r="I104" s="385">
        <v>9</v>
      </c>
      <c r="J104" s="385">
        <v>53</v>
      </c>
      <c r="K104" s="385">
        <v>735</v>
      </c>
      <c r="L104" s="385">
        <v>364</v>
      </c>
      <c r="M104" s="385">
        <v>546</v>
      </c>
      <c r="N104" s="385">
        <v>279</v>
      </c>
      <c r="O104" s="385">
        <v>237</v>
      </c>
      <c r="P104" s="385">
        <v>144</v>
      </c>
      <c r="Q104" s="385">
        <v>1518</v>
      </c>
      <c r="R104" s="385">
        <v>787</v>
      </c>
      <c r="S104" s="385">
        <v>25</v>
      </c>
      <c r="T104" s="385">
        <v>23</v>
      </c>
      <c r="U104" s="385">
        <v>49</v>
      </c>
      <c r="V104" s="385">
        <v>30</v>
      </c>
      <c r="W104" s="385">
        <v>19</v>
      </c>
      <c r="X104" s="385">
        <v>17</v>
      </c>
      <c r="Y104" s="385">
        <v>93</v>
      </c>
      <c r="Z104" s="385">
        <v>70</v>
      </c>
    </row>
    <row r="105" spans="1:26" ht="15" hidden="1" customHeight="1" outlineLevel="1" x14ac:dyDescent="0.2">
      <c r="A105" s="385"/>
      <c r="B105" s="386" t="s">
        <v>300</v>
      </c>
      <c r="C105" s="386">
        <v>5</v>
      </c>
      <c r="D105" s="386" t="s">
        <v>292</v>
      </c>
      <c r="E105" s="386" t="s">
        <v>505</v>
      </c>
      <c r="F105" s="385">
        <v>120</v>
      </c>
      <c r="G105" s="385">
        <v>5</v>
      </c>
      <c r="H105" s="385"/>
      <c r="I105" s="385"/>
      <c r="J105" s="385">
        <v>5</v>
      </c>
      <c r="K105" s="385">
        <v>36</v>
      </c>
      <c r="L105" s="385">
        <v>19</v>
      </c>
      <c r="M105" s="385"/>
      <c r="N105" s="385"/>
      <c r="O105" s="385"/>
      <c r="P105" s="385"/>
      <c r="Q105" s="385">
        <v>36</v>
      </c>
      <c r="R105" s="385">
        <v>19</v>
      </c>
      <c r="S105" s="385">
        <v>5</v>
      </c>
      <c r="T105" s="385">
        <v>5</v>
      </c>
      <c r="U105" s="385"/>
      <c r="V105" s="385"/>
      <c r="W105" s="385"/>
      <c r="X105" s="385"/>
      <c r="Y105" s="385">
        <v>5</v>
      </c>
      <c r="Z105" s="385">
        <v>5</v>
      </c>
    </row>
    <row r="106" spans="1:26" ht="15" hidden="1" customHeight="1" outlineLevel="1" x14ac:dyDescent="0.2">
      <c r="A106" s="385"/>
      <c r="B106" s="386" t="s">
        <v>300</v>
      </c>
      <c r="C106" s="386">
        <v>5</v>
      </c>
      <c r="D106" s="386" t="s">
        <v>292</v>
      </c>
      <c r="E106" s="386" t="s">
        <v>506</v>
      </c>
      <c r="F106" s="385">
        <v>55</v>
      </c>
      <c r="G106" s="385">
        <v>5</v>
      </c>
      <c r="H106" s="385"/>
      <c r="I106" s="385"/>
      <c r="J106" s="385">
        <v>5</v>
      </c>
      <c r="K106" s="385">
        <v>49</v>
      </c>
      <c r="L106" s="385">
        <v>24</v>
      </c>
      <c r="M106" s="385"/>
      <c r="N106" s="385"/>
      <c r="O106" s="385"/>
      <c r="P106" s="385"/>
      <c r="Q106" s="385">
        <v>49</v>
      </c>
      <c r="R106" s="385">
        <v>24</v>
      </c>
      <c r="S106" s="385">
        <v>6</v>
      </c>
      <c r="T106" s="385">
        <v>5</v>
      </c>
      <c r="U106" s="385"/>
      <c r="V106" s="385"/>
      <c r="W106" s="385"/>
      <c r="X106" s="385"/>
      <c r="Y106" s="385">
        <v>6</v>
      </c>
      <c r="Z106" s="385">
        <v>5</v>
      </c>
    </row>
    <row r="107" spans="1:26" ht="15" hidden="1" customHeight="1" outlineLevel="1" x14ac:dyDescent="0.2">
      <c r="A107" s="385"/>
      <c r="B107" s="386" t="s">
        <v>300</v>
      </c>
      <c r="C107" s="386">
        <v>5</v>
      </c>
      <c r="D107" s="386" t="s">
        <v>290</v>
      </c>
      <c r="E107" s="386" t="s">
        <v>507</v>
      </c>
      <c r="F107" s="385">
        <v>335</v>
      </c>
      <c r="G107" s="385">
        <v>10</v>
      </c>
      <c r="H107" s="385"/>
      <c r="I107" s="385"/>
      <c r="J107" s="385">
        <v>10</v>
      </c>
      <c r="K107" s="385">
        <v>68</v>
      </c>
      <c r="L107" s="385">
        <v>33</v>
      </c>
      <c r="M107" s="385"/>
      <c r="N107" s="385"/>
      <c r="O107" s="385"/>
      <c r="P107" s="385"/>
      <c r="Q107" s="385">
        <v>68</v>
      </c>
      <c r="R107" s="385">
        <v>33</v>
      </c>
      <c r="S107" s="385">
        <v>13</v>
      </c>
      <c r="T107" s="385">
        <v>9</v>
      </c>
      <c r="U107" s="385"/>
      <c r="V107" s="385"/>
      <c r="W107" s="385"/>
      <c r="X107" s="385"/>
      <c r="Y107" s="385">
        <v>13</v>
      </c>
      <c r="Z107" s="385">
        <v>9</v>
      </c>
    </row>
    <row r="108" spans="1:26" ht="15" hidden="1" customHeight="1" outlineLevel="1" x14ac:dyDescent="0.2">
      <c r="A108" s="385"/>
      <c r="B108" s="386" t="s">
        <v>300</v>
      </c>
      <c r="C108" s="386">
        <v>5</v>
      </c>
      <c r="D108" s="386" t="s">
        <v>292</v>
      </c>
      <c r="E108" s="386" t="s">
        <v>508</v>
      </c>
      <c r="F108" s="385">
        <v>270</v>
      </c>
      <c r="G108" s="385">
        <v>5</v>
      </c>
      <c r="H108" s="385"/>
      <c r="I108" s="385"/>
      <c r="J108" s="385">
        <v>5</v>
      </c>
      <c r="K108" s="385">
        <v>80</v>
      </c>
      <c r="L108" s="385">
        <v>39</v>
      </c>
      <c r="M108" s="385"/>
      <c r="N108" s="385"/>
      <c r="O108" s="385"/>
      <c r="P108" s="385"/>
      <c r="Q108" s="385">
        <v>80</v>
      </c>
      <c r="R108" s="385">
        <v>39</v>
      </c>
      <c r="S108" s="385">
        <v>6</v>
      </c>
      <c r="T108" s="385">
        <v>3</v>
      </c>
      <c r="U108" s="385"/>
      <c r="V108" s="385"/>
      <c r="W108" s="385"/>
      <c r="X108" s="385"/>
      <c r="Y108" s="385">
        <v>6</v>
      </c>
      <c r="Z108" s="385">
        <v>3</v>
      </c>
    </row>
    <row r="109" spans="1:26" ht="15" hidden="1" customHeight="1" outlineLevel="1" x14ac:dyDescent="0.2">
      <c r="A109" s="385"/>
      <c r="B109" s="386"/>
      <c r="C109" s="498" t="s">
        <v>298</v>
      </c>
      <c r="D109" s="498"/>
      <c r="E109" s="498"/>
      <c r="F109" s="385">
        <f>SUM(F72:F108)</f>
        <v>3524</v>
      </c>
      <c r="G109" s="385">
        <f t="shared" ref="G109:Z109" si="3">SUM(G72:G108)</f>
        <v>449</v>
      </c>
      <c r="H109" s="385">
        <f t="shared" si="3"/>
        <v>264</v>
      </c>
      <c r="I109" s="385">
        <f t="shared" si="3"/>
        <v>149</v>
      </c>
      <c r="J109" s="385">
        <f t="shared" si="3"/>
        <v>862</v>
      </c>
      <c r="K109" s="385">
        <f t="shared" si="3"/>
        <v>10771</v>
      </c>
      <c r="L109" s="385">
        <f t="shared" si="3"/>
        <v>5274</v>
      </c>
      <c r="M109" s="385">
        <f t="shared" si="3"/>
        <v>6804</v>
      </c>
      <c r="N109" s="385">
        <f t="shared" si="3"/>
        <v>3494</v>
      </c>
      <c r="O109" s="385">
        <f t="shared" si="3"/>
        <v>3821</v>
      </c>
      <c r="P109" s="385">
        <f t="shared" si="3"/>
        <v>2061</v>
      </c>
      <c r="Q109" s="385">
        <f t="shared" si="3"/>
        <v>21396</v>
      </c>
      <c r="R109" s="385">
        <f t="shared" si="3"/>
        <v>10829</v>
      </c>
      <c r="S109" s="385">
        <f t="shared" si="3"/>
        <v>513</v>
      </c>
      <c r="T109" s="385">
        <f t="shared" si="3"/>
        <v>433</v>
      </c>
      <c r="U109" s="385">
        <f t="shared" si="3"/>
        <v>614</v>
      </c>
      <c r="V109" s="385">
        <f t="shared" si="3"/>
        <v>433</v>
      </c>
      <c r="W109" s="385">
        <f t="shared" si="3"/>
        <v>322</v>
      </c>
      <c r="X109" s="385">
        <f t="shared" si="3"/>
        <v>232</v>
      </c>
      <c r="Y109" s="385">
        <f t="shared" si="3"/>
        <v>1449</v>
      </c>
      <c r="Z109" s="385">
        <f t="shared" si="3"/>
        <v>1098</v>
      </c>
    </row>
    <row r="110" spans="1:26" ht="15" hidden="1" customHeight="1" outlineLevel="1" x14ac:dyDescent="0.2">
      <c r="A110" s="385"/>
      <c r="B110" s="386" t="s">
        <v>300</v>
      </c>
      <c r="C110" s="386">
        <v>12</v>
      </c>
      <c r="D110" s="386" t="s">
        <v>291</v>
      </c>
      <c r="E110" s="386" t="s">
        <v>509</v>
      </c>
      <c r="F110" s="385">
        <v>1</v>
      </c>
      <c r="G110" s="385">
        <v>6</v>
      </c>
      <c r="H110" s="385">
        <v>8</v>
      </c>
      <c r="I110" s="385">
        <v>5</v>
      </c>
      <c r="J110" s="385">
        <v>19</v>
      </c>
      <c r="K110" s="385">
        <v>159</v>
      </c>
      <c r="L110" s="385">
        <v>79</v>
      </c>
      <c r="M110" s="385">
        <v>266</v>
      </c>
      <c r="N110" s="385">
        <v>153</v>
      </c>
      <c r="O110" s="385">
        <v>171</v>
      </c>
      <c r="P110" s="385">
        <v>69</v>
      </c>
      <c r="Q110" s="385">
        <v>596</v>
      </c>
      <c r="R110" s="385">
        <v>301</v>
      </c>
      <c r="S110" s="385">
        <v>6</v>
      </c>
      <c r="T110" s="385">
        <v>6</v>
      </c>
      <c r="U110" s="385">
        <v>14</v>
      </c>
      <c r="V110" s="385">
        <v>9</v>
      </c>
      <c r="W110" s="385">
        <v>12</v>
      </c>
      <c r="X110" s="385">
        <v>7</v>
      </c>
      <c r="Y110" s="385">
        <v>32</v>
      </c>
      <c r="Z110" s="385">
        <v>22</v>
      </c>
    </row>
    <row r="111" spans="1:26" ht="15" hidden="1" customHeight="1" outlineLevel="1" x14ac:dyDescent="0.2">
      <c r="A111" s="385"/>
      <c r="B111" s="386" t="s">
        <v>300</v>
      </c>
      <c r="C111" s="386">
        <v>12</v>
      </c>
      <c r="D111" s="386" t="s">
        <v>291</v>
      </c>
      <c r="E111" s="386" t="s">
        <v>510</v>
      </c>
      <c r="F111" s="385">
        <v>1</v>
      </c>
      <c r="G111" s="385"/>
      <c r="H111" s="385">
        <v>4</v>
      </c>
      <c r="I111" s="385">
        <v>4</v>
      </c>
      <c r="J111" s="385">
        <v>8</v>
      </c>
      <c r="K111" s="385"/>
      <c r="L111" s="385"/>
      <c r="M111" s="385">
        <v>97</v>
      </c>
      <c r="N111" s="385">
        <v>33</v>
      </c>
      <c r="O111" s="385">
        <v>113</v>
      </c>
      <c r="P111" s="385">
        <v>42</v>
      </c>
      <c r="Q111" s="385">
        <v>210</v>
      </c>
      <c r="R111" s="385">
        <v>75</v>
      </c>
      <c r="S111" s="385"/>
      <c r="T111" s="385"/>
      <c r="U111" s="385">
        <v>9</v>
      </c>
      <c r="V111" s="385">
        <v>9</v>
      </c>
      <c r="W111" s="385">
        <v>8</v>
      </c>
      <c r="X111" s="385">
        <v>6</v>
      </c>
      <c r="Y111" s="385">
        <v>17</v>
      </c>
      <c r="Z111" s="385">
        <v>15</v>
      </c>
    </row>
    <row r="112" spans="1:26" ht="15" hidden="1" customHeight="1" outlineLevel="1" x14ac:dyDescent="0.2">
      <c r="A112" s="385"/>
      <c r="B112" s="386" t="s">
        <v>300</v>
      </c>
      <c r="C112" s="386">
        <v>12</v>
      </c>
      <c r="D112" s="386" t="s">
        <v>291</v>
      </c>
      <c r="E112" s="386" t="s">
        <v>511</v>
      </c>
      <c r="F112" s="385">
        <v>1</v>
      </c>
      <c r="G112" s="385">
        <v>9</v>
      </c>
      <c r="H112" s="385">
        <v>8</v>
      </c>
      <c r="I112" s="385">
        <v>6</v>
      </c>
      <c r="J112" s="385">
        <v>23</v>
      </c>
      <c r="K112" s="385">
        <v>205</v>
      </c>
      <c r="L112" s="385">
        <v>111</v>
      </c>
      <c r="M112" s="385">
        <v>231</v>
      </c>
      <c r="N112" s="385">
        <v>106</v>
      </c>
      <c r="O112" s="385">
        <v>207</v>
      </c>
      <c r="P112" s="385">
        <v>102</v>
      </c>
      <c r="Q112" s="385">
        <v>643</v>
      </c>
      <c r="R112" s="385">
        <v>319</v>
      </c>
      <c r="S112" s="385">
        <v>8</v>
      </c>
      <c r="T112" s="385">
        <v>7</v>
      </c>
      <c r="U112" s="385">
        <v>12</v>
      </c>
      <c r="V112" s="385">
        <v>6</v>
      </c>
      <c r="W112" s="385">
        <v>12</v>
      </c>
      <c r="X112" s="385">
        <v>7</v>
      </c>
      <c r="Y112" s="385">
        <v>32</v>
      </c>
      <c r="Z112" s="385">
        <v>20</v>
      </c>
    </row>
    <row r="113" spans="1:26" ht="15" hidden="1" customHeight="1" outlineLevel="1" x14ac:dyDescent="0.2">
      <c r="A113" s="385"/>
      <c r="B113" s="386" t="s">
        <v>300</v>
      </c>
      <c r="C113" s="386">
        <v>12</v>
      </c>
      <c r="D113" s="386" t="s">
        <v>291</v>
      </c>
      <c r="E113" s="386" t="s">
        <v>512</v>
      </c>
      <c r="F113" s="385">
        <v>4</v>
      </c>
      <c r="G113" s="385">
        <v>8</v>
      </c>
      <c r="H113" s="385">
        <v>8</v>
      </c>
      <c r="I113" s="385">
        <v>3</v>
      </c>
      <c r="J113" s="385">
        <v>19</v>
      </c>
      <c r="K113" s="385">
        <v>169</v>
      </c>
      <c r="L113" s="385">
        <v>91</v>
      </c>
      <c r="M113" s="385">
        <v>171</v>
      </c>
      <c r="N113" s="385">
        <v>74</v>
      </c>
      <c r="O113" s="385">
        <v>118</v>
      </c>
      <c r="P113" s="385">
        <v>57</v>
      </c>
      <c r="Q113" s="385">
        <v>458</v>
      </c>
      <c r="R113" s="385">
        <v>222</v>
      </c>
      <c r="S113" s="385">
        <v>7</v>
      </c>
      <c r="T113" s="385">
        <v>6</v>
      </c>
      <c r="U113" s="385">
        <v>13</v>
      </c>
      <c r="V113" s="385">
        <v>8</v>
      </c>
      <c r="W113" s="385">
        <v>12</v>
      </c>
      <c r="X113" s="385">
        <v>9</v>
      </c>
      <c r="Y113" s="385">
        <v>32</v>
      </c>
      <c r="Z113" s="385">
        <v>23</v>
      </c>
    </row>
    <row r="114" spans="1:26" ht="15" hidden="1" customHeight="1" outlineLevel="1" x14ac:dyDescent="0.2">
      <c r="A114" s="385"/>
      <c r="B114" s="386" t="s">
        <v>300</v>
      </c>
      <c r="C114" s="386">
        <v>12</v>
      </c>
      <c r="D114" s="386" t="s">
        <v>290</v>
      </c>
      <c r="E114" s="386" t="s">
        <v>513</v>
      </c>
      <c r="F114" s="385">
        <v>80</v>
      </c>
      <c r="G114" s="385">
        <v>2</v>
      </c>
      <c r="H114" s="385">
        <v>4</v>
      </c>
      <c r="I114" s="385">
        <v>3</v>
      </c>
      <c r="J114" s="385">
        <v>9</v>
      </c>
      <c r="K114" s="385">
        <v>38</v>
      </c>
      <c r="L114" s="385">
        <v>17</v>
      </c>
      <c r="M114" s="385">
        <v>126</v>
      </c>
      <c r="N114" s="385">
        <v>56</v>
      </c>
      <c r="O114" s="385">
        <v>110</v>
      </c>
      <c r="P114" s="385">
        <v>59</v>
      </c>
      <c r="Q114" s="385">
        <v>274</v>
      </c>
      <c r="R114" s="385">
        <v>132</v>
      </c>
      <c r="S114" s="385">
        <v>2</v>
      </c>
      <c r="T114" s="385">
        <v>2</v>
      </c>
      <c r="U114" s="385">
        <v>2</v>
      </c>
      <c r="V114" s="385">
        <v>2</v>
      </c>
      <c r="W114" s="385">
        <v>14</v>
      </c>
      <c r="X114" s="385">
        <v>10</v>
      </c>
      <c r="Y114" s="385">
        <v>18</v>
      </c>
      <c r="Z114" s="385">
        <v>14</v>
      </c>
    </row>
    <row r="115" spans="1:26" ht="15" hidden="1" customHeight="1" outlineLevel="1" x14ac:dyDescent="0.2">
      <c r="A115" s="385"/>
      <c r="B115" s="386" t="s">
        <v>300</v>
      </c>
      <c r="C115" s="386">
        <v>12</v>
      </c>
      <c r="D115" s="386" t="s">
        <v>291</v>
      </c>
      <c r="E115" s="386" t="s">
        <v>514</v>
      </c>
      <c r="F115" s="385">
        <v>3</v>
      </c>
      <c r="G115" s="385"/>
      <c r="H115" s="385">
        <v>8</v>
      </c>
      <c r="I115" s="385">
        <v>5</v>
      </c>
      <c r="J115" s="385">
        <v>13</v>
      </c>
      <c r="K115" s="385"/>
      <c r="L115" s="385"/>
      <c r="M115" s="385">
        <v>158</v>
      </c>
      <c r="N115" s="385">
        <v>70</v>
      </c>
      <c r="O115" s="385">
        <v>86</v>
      </c>
      <c r="P115" s="385">
        <v>44</v>
      </c>
      <c r="Q115" s="385">
        <v>244</v>
      </c>
      <c r="R115" s="385">
        <v>114</v>
      </c>
      <c r="S115" s="385"/>
      <c r="T115" s="385"/>
      <c r="U115" s="385">
        <v>12</v>
      </c>
      <c r="V115" s="385">
        <v>6</v>
      </c>
      <c r="W115" s="385">
        <v>8</v>
      </c>
      <c r="X115" s="385">
        <v>4</v>
      </c>
      <c r="Y115" s="385">
        <v>20</v>
      </c>
      <c r="Z115" s="385">
        <v>10</v>
      </c>
    </row>
    <row r="116" spans="1:26" ht="15" hidden="1" customHeight="1" outlineLevel="1" x14ac:dyDescent="0.2">
      <c r="A116" s="385"/>
      <c r="B116" s="386"/>
      <c r="C116" s="498" t="s">
        <v>299</v>
      </c>
      <c r="D116" s="498"/>
      <c r="E116" s="498"/>
      <c r="F116" s="385">
        <f>SUM(F110:F115)</f>
        <v>90</v>
      </c>
      <c r="G116" s="385">
        <f t="shared" ref="G116:Z116" si="4">SUM(G110:G115)</f>
        <v>25</v>
      </c>
      <c r="H116" s="385">
        <f t="shared" si="4"/>
        <v>40</v>
      </c>
      <c r="I116" s="385">
        <f t="shared" si="4"/>
        <v>26</v>
      </c>
      <c r="J116" s="385">
        <f t="shared" si="4"/>
        <v>91</v>
      </c>
      <c r="K116" s="385">
        <f t="shared" si="4"/>
        <v>571</v>
      </c>
      <c r="L116" s="385">
        <f t="shared" si="4"/>
        <v>298</v>
      </c>
      <c r="M116" s="385">
        <f t="shared" si="4"/>
        <v>1049</v>
      </c>
      <c r="N116" s="385">
        <f t="shared" si="4"/>
        <v>492</v>
      </c>
      <c r="O116" s="385">
        <f t="shared" si="4"/>
        <v>805</v>
      </c>
      <c r="P116" s="385">
        <f t="shared" si="4"/>
        <v>373</v>
      </c>
      <c r="Q116" s="385">
        <f t="shared" si="4"/>
        <v>2425</v>
      </c>
      <c r="R116" s="385">
        <f t="shared" si="4"/>
        <v>1163</v>
      </c>
      <c r="S116" s="385">
        <f t="shared" si="4"/>
        <v>23</v>
      </c>
      <c r="T116" s="385">
        <f t="shared" si="4"/>
        <v>21</v>
      </c>
      <c r="U116" s="385">
        <f t="shared" si="4"/>
        <v>62</v>
      </c>
      <c r="V116" s="385">
        <f t="shared" si="4"/>
        <v>40</v>
      </c>
      <c r="W116" s="385">
        <f t="shared" si="4"/>
        <v>66</v>
      </c>
      <c r="X116" s="385">
        <f t="shared" si="4"/>
        <v>43</v>
      </c>
      <c r="Y116" s="385">
        <f t="shared" si="4"/>
        <v>151</v>
      </c>
      <c r="Z116" s="385">
        <f t="shared" si="4"/>
        <v>104</v>
      </c>
    </row>
    <row r="117" spans="1:26" ht="15" customHeight="1" collapsed="1" x14ac:dyDescent="0.2">
      <c r="A117" s="385"/>
      <c r="B117" s="386"/>
      <c r="C117" s="498" t="s">
        <v>381</v>
      </c>
      <c r="D117" s="498"/>
      <c r="E117" s="498"/>
      <c r="F117" s="385">
        <f>+F116+F109</f>
        <v>3614</v>
      </c>
      <c r="G117" s="385">
        <f t="shared" ref="G117:Z117" si="5">+G116+G109</f>
        <v>474</v>
      </c>
      <c r="H117" s="385">
        <f t="shared" si="5"/>
        <v>304</v>
      </c>
      <c r="I117" s="385">
        <f t="shared" si="5"/>
        <v>175</v>
      </c>
      <c r="J117" s="385">
        <f t="shared" si="5"/>
        <v>953</v>
      </c>
      <c r="K117" s="385">
        <f t="shared" si="5"/>
        <v>11342</v>
      </c>
      <c r="L117" s="385">
        <f t="shared" si="5"/>
        <v>5572</v>
      </c>
      <c r="M117" s="385">
        <f t="shared" si="5"/>
        <v>7853</v>
      </c>
      <c r="N117" s="385">
        <f t="shared" si="5"/>
        <v>3986</v>
      </c>
      <c r="O117" s="385">
        <f t="shared" si="5"/>
        <v>4626</v>
      </c>
      <c r="P117" s="385">
        <f t="shared" si="5"/>
        <v>2434</v>
      </c>
      <c r="Q117" s="385">
        <f t="shared" si="5"/>
        <v>23821</v>
      </c>
      <c r="R117" s="385">
        <f t="shared" si="5"/>
        <v>11992</v>
      </c>
      <c r="S117" s="385">
        <f t="shared" si="5"/>
        <v>536</v>
      </c>
      <c r="T117" s="385">
        <f t="shared" si="5"/>
        <v>454</v>
      </c>
      <c r="U117" s="385">
        <f t="shared" si="5"/>
        <v>676</v>
      </c>
      <c r="V117" s="385">
        <f t="shared" si="5"/>
        <v>473</v>
      </c>
      <c r="W117" s="385">
        <f t="shared" si="5"/>
        <v>388</v>
      </c>
      <c r="X117" s="385">
        <f t="shared" si="5"/>
        <v>275</v>
      </c>
      <c r="Y117" s="385">
        <f t="shared" si="5"/>
        <v>1600</v>
      </c>
      <c r="Z117" s="385">
        <f t="shared" si="5"/>
        <v>1202</v>
      </c>
    </row>
    <row r="118" spans="1:26" ht="15" hidden="1" customHeight="1" outlineLevel="1" x14ac:dyDescent="0.2">
      <c r="A118" s="387" t="s">
        <v>468</v>
      </c>
      <c r="B118" s="386"/>
      <c r="C118" s="498" t="s">
        <v>335</v>
      </c>
      <c r="D118" s="498"/>
      <c r="E118" s="498"/>
      <c r="F118" s="385"/>
      <c r="G118" s="385"/>
      <c r="H118" s="385"/>
      <c r="I118" s="385"/>
      <c r="J118" s="385"/>
      <c r="K118" s="385"/>
      <c r="L118" s="385"/>
      <c r="M118" s="385"/>
      <c r="N118" s="385"/>
      <c r="O118" s="385"/>
      <c r="P118" s="385"/>
      <c r="Q118" s="385"/>
      <c r="R118" s="385"/>
      <c r="S118" s="385"/>
      <c r="T118" s="385"/>
      <c r="U118" s="385"/>
      <c r="V118" s="385"/>
      <c r="W118" s="385"/>
      <c r="X118" s="385"/>
      <c r="Y118" s="385"/>
      <c r="Z118" s="385"/>
    </row>
    <row r="119" spans="1:26" ht="15" hidden="1" customHeight="1" outlineLevel="1" x14ac:dyDescent="0.2">
      <c r="A119" s="385"/>
      <c r="B119" s="386" t="s">
        <v>301</v>
      </c>
      <c r="C119" s="386">
        <v>12</v>
      </c>
      <c r="D119" s="386" t="s">
        <v>290</v>
      </c>
      <c r="E119" s="386" t="s">
        <v>515</v>
      </c>
      <c r="F119" s="385">
        <v>140</v>
      </c>
      <c r="G119" s="385">
        <v>8</v>
      </c>
      <c r="H119" s="385">
        <v>5</v>
      </c>
      <c r="I119" s="385">
        <v>3</v>
      </c>
      <c r="J119" s="385">
        <v>16</v>
      </c>
      <c r="K119" s="385">
        <v>196</v>
      </c>
      <c r="L119" s="385">
        <v>100</v>
      </c>
      <c r="M119" s="385">
        <v>110</v>
      </c>
      <c r="N119" s="385">
        <v>54</v>
      </c>
      <c r="O119" s="385">
        <v>50</v>
      </c>
      <c r="P119" s="385">
        <v>25</v>
      </c>
      <c r="Q119" s="385">
        <v>356</v>
      </c>
      <c r="R119" s="385">
        <v>179</v>
      </c>
      <c r="S119" s="385">
        <v>8</v>
      </c>
      <c r="T119" s="385">
        <v>6</v>
      </c>
      <c r="U119" s="385">
        <v>6</v>
      </c>
      <c r="V119" s="385">
        <v>4</v>
      </c>
      <c r="W119" s="385">
        <v>8</v>
      </c>
      <c r="X119" s="385">
        <v>8</v>
      </c>
      <c r="Y119" s="385">
        <v>22</v>
      </c>
      <c r="Z119" s="385">
        <v>18</v>
      </c>
    </row>
    <row r="120" spans="1:26" ht="15" hidden="1" customHeight="1" outlineLevel="1" x14ac:dyDescent="0.2">
      <c r="A120" s="385"/>
      <c r="B120" s="386" t="s">
        <v>301</v>
      </c>
      <c r="C120" s="386">
        <v>9</v>
      </c>
      <c r="D120" s="386" t="s">
        <v>290</v>
      </c>
      <c r="E120" s="386" t="s">
        <v>516</v>
      </c>
      <c r="F120" s="385">
        <v>26</v>
      </c>
      <c r="G120" s="385">
        <v>5</v>
      </c>
      <c r="H120" s="385">
        <v>4</v>
      </c>
      <c r="I120" s="385"/>
      <c r="J120" s="385">
        <v>9</v>
      </c>
      <c r="K120" s="385">
        <v>110</v>
      </c>
      <c r="L120" s="385">
        <v>48</v>
      </c>
      <c r="M120" s="385">
        <v>60</v>
      </c>
      <c r="N120" s="385">
        <v>24</v>
      </c>
      <c r="O120" s="385"/>
      <c r="P120" s="385"/>
      <c r="Q120" s="385">
        <v>170</v>
      </c>
      <c r="R120" s="385">
        <v>72</v>
      </c>
      <c r="S120" s="385">
        <v>5</v>
      </c>
      <c r="T120" s="385">
        <v>5</v>
      </c>
      <c r="U120" s="385">
        <v>7</v>
      </c>
      <c r="V120" s="385">
        <v>4</v>
      </c>
      <c r="W120" s="385"/>
      <c r="X120" s="385"/>
      <c r="Y120" s="385">
        <v>12</v>
      </c>
      <c r="Z120" s="385">
        <v>9</v>
      </c>
    </row>
    <row r="121" spans="1:26" ht="15" hidden="1" customHeight="1" outlineLevel="1" x14ac:dyDescent="0.2">
      <c r="A121" s="385"/>
      <c r="B121" s="386" t="s">
        <v>301</v>
      </c>
      <c r="C121" s="386">
        <v>5</v>
      </c>
      <c r="D121" s="386" t="s">
        <v>291</v>
      </c>
      <c r="E121" s="386" t="s">
        <v>517</v>
      </c>
      <c r="F121" s="385"/>
      <c r="G121" s="385">
        <v>14</v>
      </c>
      <c r="H121" s="385"/>
      <c r="I121" s="385"/>
      <c r="J121" s="385">
        <v>14</v>
      </c>
      <c r="K121" s="385">
        <v>544</v>
      </c>
      <c r="L121" s="385">
        <v>261</v>
      </c>
      <c r="M121" s="385"/>
      <c r="N121" s="385"/>
      <c r="O121" s="385"/>
      <c r="P121" s="385"/>
      <c r="Q121" s="385">
        <v>544</v>
      </c>
      <c r="R121" s="385">
        <v>261</v>
      </c>
      <c r="S121" s="385">
        <v>15</v>
      </c>
      <c r="T121" s="385">
        <v>14</v>
      </c>
      <c r="U121" s="385">
        <v>5</v>
      </c>
      <c r="V121" s="385">
        <v>2</v>
      </c>
      <c r="W121" s="385"/>
      <c r="X121" s="385"/>
      <c r="Y121" s="385">
        <v>20</v>
      </c>
      <c r="Z121" s="385">
        <v>16</v>
      </c>
    </row>
    <row r="122" spans="1:26" ht="15" hidden="1" customHeight="1" outlineLevel="1" x14ac:dyDescent="0.2">
      <c r="A122" s="385"/>
      <c r="B122" s="386" t="s">
        <v>301</v>
      </c>
      <c r="C122" s="386">
        <v>9</v>
      </c>
      <c r="D122" s="386" t="s">
        <v>290</v>
      </c>
      <c r="E122" s="386" t="s">
        <v>518</v>
      </c>
      <c r="F122" s="385">
        <v>276</v>
      </c>
      <c r="G122" s="385">
        <v>10</v>
      </c>
      <c r="H122" s="385">
        <v>7</v>
      </c>
      <c r="I122" s="385"/>
      <c r="J122" s="385">
        <v>17</v>
      </c>
      <c r="K122" s="385">
        <v>254</v>
      </c>
      <c r="L122" s="385">
        <v>110</v>
      </c>
      <c r="M122" s="385">
        <v>161</v>
      </c>
      <c r="N122" s="385">
        <v>82</v>
      </c>
      <c r="O122" s="385"/>
      <c r="P122" s="385"/>
      <c r="Q122" s="385">
        <v>415</v>
      </c>
      <c r="R122" s="385">
        <v>192</v>
      </c>
      <c r="S122" s="385">
        <v>9</v>
      </c>
      <c r="T122" s="385">
        <v>9</v>
      </c>
      <c r="U122" s="385">
        <v>15</v>
      </c>
      <c r="V122" s="385">
        <v>12</v>
      </c>
      <c r="W122" s="385"/>
      <c r="X122" s="385"/>
      <c r="Y122" s="385">
        <v>24</v>
      </c>
      <c r="Z122" s="385">
        <v>21</v>
      </c>
    </row>
    <row r="123" spans="1:26" ht="15" hidden="1" customHeight="1" outlineLevel="1" x14ac:dyDescent="0.2">
      <c r="A123" s="385"/>
      <c r="B123" s="386" t="s">
        <v>301</v>
      </c>
      <c r="C123" s="386">
        <v>9</v>
      </c>
      <c r="D123" s="386" t="s">
        <v>290</v>
      </c>
      <c r="E123" s="386" t="s">
        <v>519</v>
      </c>
      <c r="F123" s="385">
        <v>270</v>
      </c>
      <c r="G123" s="385">
        <v>5</v>
      </c>
      <c r="H123" s="385">
        <v>6</v>
      </c>
      <c r="I123" s="385"/>
      <c r="J123" s="385">
        <v>11</v>
      </c>
      <c r="K123" s="385">
        <v>179</v>
      </c>
      <c r="L123" s="385">
        <v>90</v>
      </c>
      <c r="M123" s="385">
        <v>118</v>
      </c>
      <c r="N123" s="385">
        <v>63</v>
      </c>
      <c r="O123" s="385"/>
      <c r="P123" s="385"/>
      <c r="Q123" s="385">
        <v>297</v>
      </c>
      <c r="R123" s="385">
        <v>153</v>
      </c>
      <c r="S123" s="385">
        <v>5</v>
      </c>
      <c r="T123" s="385">
        <v>5</v>
      </c>
      <c r="U123" s="385">
        <v>11</v>
      </c>
      <c r="V123" s="385">
        <v>8</v>
      </c>
      <c r="W123" s="385"/>
      <c r="X123" s="385"/>
      <c r="Y123" s="385">
        <v>16</v>
      </c>
      <c r="Z123" s="385">
        <v>13</v>
      </c>
    </row>
    <row r="124" spans="1:26" ht="15" hidden="1" customHeight="1" outlineLevel="1" x14ac:dyDescent="0.2">
      <c r="A124" s="385"/>
      <c r="B124" s="386" t="s">
        <v>301</v>
      </c>
      <c r="C124" s="386">
        <v>5</v>
      </c>
      <c r="D124" s="386" t="s">
        <v>292</v>
      </c>
      <c r="E124" s="386" t="s">
        <v>520</v>
      </c>
      <c r="F124" s="385">
        <v>175</v>
      </c>
      <c r="G124" s="385">
        <v>4</v>
      </c>
      <c r="H124" s="385"/>
      <c r="I124" s="385"/>
      <c r="J124" s="385">
        <v>4</v>
      </c>
      <c r="K124" s="385">
        <v>17</v>
      </c>
      <c r="L124" s="385">
        <v>8</v>
      </c>
      <c r="M124" s="385"/>
      <c r="N124" s="385"/>
      <c r="O124" s="385"/>
      <c r="P124" s="385"/>
      <c r="Q124" s="385">
        <v>17</v>
      </c>
      <c r="R124" s="385">
        <v>8</v>
      </c>
      <c r="S124" s="385">
        <v>1</v>
      </c>
      <c r="T124" s="385">
        <v>1</v>
      </c>
      <c r="U124" s="385"/>
      <c r="V124" s="385"/>
      <c r="W124" s="385"/>
      <c r="X124" s="385"/>
      <c r="Y124" s="385">
        <v>1</v>
      </c>
      <c r="Z124" s="385">
        <v>1</v>
      </c>
    </row>
    <row r="125" spans="1:26" ht="15" hidden="1" customHeight="1" outlineLevel="1" x14ac:dyDescent="0.2">
      <c r="A125" s="385"/>
      <c r="B125" s="386" t="s">
        <v>301</v>
      </c>
      <c r="C125" s="386">
        <v>9</v>
      </c>
      <c r="D125" s="386" t="s">
        <v>290</v>
      </c>
      <c r="E125" s="386" t="s">
        <v>521</v>
      </c>
      <c r="F125" s="385">
        <v>245</v>
      </c>
      <c r="G125" s="385">
        <v>10</v>
      </c>
      <c r="H125" s="385">
        <v>8</v>
      </c>
      <c r="I125" s="385"/>
      <c r="J125" s="385">
        <v>18</v>
      </c>
      <c r="K125" s="385">
        <v>291</v>
      </c>
      <c r="L125" s="385">
        <v>154</v>
      </c>
      <c r="M125" s="385">
        <v>179</v>
      </c>
      <c r="N125" s="385">
        <v>91</v>
      </c>
      <c r="O125" s="385"/>
      <c r="P125" s="385"/>
      <c r="Q125" s="385">
        <v>470</v>
      </c>
      <c r="R125" s="385">
        <v>245</v>
      </c>
      <c r="S125" s="385">
        <v>9</v>
      </c>
      <c r="T125" s="385">
        <v>9</v>
      </c>
      <c r="U125" s="385">
        <v>14</v>
      </c>
      <c r="V125" s="385">
        <v>11</v>
      </c>
      <c r="W125" s="385"/>
      <c r="X125" s="385"/>
      <c r="Y125" s="385">
        <v>23</v>
      </c>
      <c r="Z125" s="385">
        <v>20</v>
      </c>
    </row>
    <row r="126" spans="1:26" ht="15" hidden="1" customHeight="1" outlineLevel="1" x14ac:dyDescent="0.2">
      <c r="A126" s="385"/>
      <c r="B126" s="386" t="s">
        <v>301</v>
      </c>
      <c r="C126" s="386">
        <v>12</v>
      </c>
      <c r="D126" s="386" t="s">
        <v>290</v>
      </c>
      <c r="E126" s="386" t="s">
        <v>522</v>
      </c>
      <c r="F126" s="385">
        <v>220</v>
      </c>
      <c r="G126" s="385">
        <v>14</v>
      </c>
      <c r="H126" s="385">
        <v>9</v>
      </c>
      <c r="I126" s="385">
        <v>6</v>
      </c>
      <c r="J126" s="385">
        <v>29</v>
      </c>
      <c r="K126" s="385">
        <v>377</v>
      </c>
      <c r="L126" s="385">
        <v>184</v>
      </c>
      <c r="M126" s="385">
        <v>233</v>
      </c>
      <c r="N126" s="385">
        <v>114</v>
      </c>
      <c r="O126" s="385">
        <v>111</v>
      </c>
      <c r="P126" s="385">
        <v>73</v>
      </c>
      <c r="Q126" s="385">
        <v>721</v>
      </c>
      <c r="R126" s="385">
        <v>371</v>
      </c>
      <c r="S126" s="385">
        <v>14</v>
      </c>
      <c r="T126" s="385">
        <v>13</v>
      </c>
      <c r="U126" s="385">
        <v>18</v>
      </c>
      <c r="V126" s="385">
        <v>13</v>
      </c>
      <c r="W126" s="385">
        <v>10</v>
      </c>
      <c r="X126" s="385">
        <v>8</v>
      </c>
      <c r="Y126" s="385">
        <v>42</v>
      </c>
      <c r="Z126" s="385">
        <v>34</v>
      </c>
    </row>
    <row r="127" spans="1:26" ht="15" hidden="1" customHeight="1" outlineLevel="1" x14ac:dyDescent="0.2">
      <c r="A127" s="385"/>
      <c r="B127" s="386" t="s">
        <v>301</v>
      </c>
      <c r="C127" s="386">
        <v>5</v>
      </c>
      <c r="D127" s="386" t="s">
        <v>292</v>
      </c>
      <c r="E127" s="386" t="s">
        <v>523</v>
      </c>
      <c r="F127" s="385">
        <v>120</v>
      </c>
      <c r="G127" s="385">
        <v>5</v>
      </c>
      <c r="H127" s="385"/>
      <c r="I127" s="385"/>
      <c r="J127" s="385">
        <v>5</v>
      </c>
      <c r="K127" s="385">
        <v>17</v>
      </c>
      <c r="L127" s="385">
        <v>9</v>
      </c>
      <c r="M127" s="385"/>
      <c r="N127" s="385"/>
      <c r="O127" s="385"/>
      <c r="P127" s="385"/>
      <c r="Q127" s="385">
        <v>17</v>
      </c>
      <c r="R127" s="385">
        <v>9</v>
      </c>
      <c r="S127" s="385">
        <v>3</v>
      </c>
      <c r="T127" s="385">
        <v>2</v>
      </c>
      <c r="U127" s="385"/>
      <c r="V127" s="385"/>
      <c r="W127" s="385"/>
      <c r="X127" s="385"/>
      <c r="Y127" s="385">
        <v>3</v>
      </c>
      <c r="Z127" s="385">
        <v>2</v>
      </c>
    </row>
    <row r="128" spans="1:26" ht="15" hidden="1" customHeight="1" outlineLevel="1" x14ac:dyDescent="0.2">
      <c r="A128" s="385"/>
      <c r="B128" s="386" t="s">
        <v>301</v>
      </c>
      <c r="C128" s="386">
        <v>12</v>
      </c>
      <c r="D128" s="386" t="s">
        <v>290</v>
      </c>
      <c r="E128" s="386" t="s">
        <v>524</v>
      </c>
      <c r="F128" s="385">
        <v>245</v>
      </c>
      <c r="G128" s="385">
        <v>14</v>
      </c>
      <c r="H128" s="385">
        <v>8</v>
      </c>
      <c r="I128" s="385">
        <v>5</v>
      </c>
      <c r="J128" s="385">
        <v>27</v>
      </c>
      <c r="K128" s="385">
        <v>346</v>
      </c>
      <c r="L128" s="385">
        <v>176</v>
      </c>
      <c r="M128" s="385">
        <v>180</v>
      </c>
      <c r="N128" s="385">
        <v>97</v>
      </c>
      <c r="O128" s="385">
        <v>112</v>
      </c>
      <c r="P128" s="385">
        <v>59</v>
      </c>
      <c r="Q128" s="385">
        <v>638</v>
      </c>
      <c r="R128" s="385">
        <v>332</v>
      </c>
      <c r="S128" s="385">
        <v>14</v>
      </c>
      <c r="T128" s="385">
        <v>12</v>
      </c>
      <c r="U128" s="385">
        <v>16</v>
      </c>
      <c r="V128" s="385">
        <v>11</v>
      </c>
      <c r="W128" s="385">
        <v>8</v>
      </c>
      <c r="X128" s="385">
        <v>5</v>
      </c>
      <c r="Y128" s="385">
        <v>38</v>
      </c>
      <c r="Z128" s="385">
        <v>28</v>
      </c>
    </row>
    <row r="129" spans="1:26" ht="15" hidden="1" customHeight="1" outlineLevel="1" x14ac:dyDescent="0.2">
      <c r="A129" s="385"/>
      <c r="B129" s="386" t="s">
        <v>301</v>
      </c>
      <c r="C129" s="386">
        <v>12</v>
      </c>
      <c r="D129" s="386" t="s">
        <v>290</v>
      </c>
      <c r="E129" s="386" t="s">
        <v>525</v>
      </c>
      <c r="F129" s="385">
        <v>130</v>
      </c>
      <c r="G129" s="385">
        <v>11</v>
      </c>
      <c r="H129" s="385">
        <v>8</v>
      </c>
      <c r="I129" s="385">
        <v>5</v>
      </c>
      <c r="J129" s="385">
        <v>24</v>
      </c>
      <c r="K129" s="385">
        <v>292</v>
      </c>
      <c r="L129" s="385">
        <v>151</v>
      </c>
      <c r="M129" s="385">
        <v>185</v>
      </c>
      <c r="N129" s="385">
        <v>90</v>
      </c>
      <c r="O129" s="385">
        <v>103</v>
      </c>
      <c r="P129" s="385">
        <v>59</v>
      </c>
      <c r="Q129" s="385">
        <v>580</v>
      </c>
      <c r="R129" s="385">
        <v>300</v>
      </c>
      <c r="S129" s="385">
        <v>11</v>
      </c>
      <c r="T129" s="385">
        <v>11</v>
      </c>
      <c r="U129" s="385">
        <v>14</v>
      </c>
      <c r="V129" s="385">
        <v>10</v>
      </c>
      <c r="W129" s="385">
        <v>8</v>
      </c>
      <c r="X129" s="385">
        <v>7</v>
      </c>
      <c r="Y129" s="385">
        <v>33</v>
      </c>
      <c r="Z129" s="385">
        <v>28</v>
      </c>
    </row>
    <row r="130" spans="1:26" ht="15" hidden="1" customHeight="1" outlineLevel="1" x14ac:dyDescent="0.2">
      <c r="A130" s="385"/>
      <c r="B130" s="386" t="s">
        <v>301</v>
      </c>
      <c r="C130" s="386">
        <v>12</v>
      </c>
      <c r="D130" s="386" t="s">
        <v>290</v>
      </c>
      <c r="E130" s="386" t="s">
        <v>526</v>
      </c>
      <c r="F130" s="385">
        <v>180</v>
      </c>
      <c r="G130" s="385">
        <v>11</v>
      </c>
      <c r="H130" s="385">
        <v>8</v>
      </c>
      <c r="I130" s="385">
        <v>3</v>
      </c>
      <c r="J130" s="385">
        <v>22</v>
      </c>
      <c r="K130" s="385">
        <v>314</v>
      </c>
      <c r="L130" s="385">
        <v>164</v>
      </c>
      <c r="M130" s="385">
        <v>194</v>
      </c>
      <c r="N130" s="385">
        <v>97</v>
      </c>
      <c r="O130" s="385">
        <v>66</v>
      </c>
      <c r="P130" s="385">
        <v>37</v>
      </c>
      <c r="Q130" s="385">
        <v>574</v>
      </c>
      <c r="R130" s="385">
        <v>298</v>
      </c>
      <c r="S130" s="385">
        <v>11</v>
      </c>
      <c r="T130" s="385">
        <v>11</v>
      </c>
      <c r="U130" s="385">
        <v>13</v>
      </c>
      <c r="V130" s="385">
        <v>8</v>
      </c>
      <c r="W130" s="385">
        <v>7</v>
      </c>
      <c r="X130" s="385">
        <v>6</v>
      </c>
      <c r="Y130" s="385">
        <v>31</v>
      </c>
      <c r="Z130" s="385">
        <v>25</v>
      </c>
    </row>
    <row r="131" spans="1:26" ht="15" hidden="1" customHeight="1" outlineLevel="1" x14ac:dyDescent="0.2">
      <c r="A131" s="385"/>
      <c r="B131" s="386" t="s">
        <v>301</v>
      </c>
      <c r="C131" s="386">
        <v>9</v>
      </c>
      <c r="D131" s="386" t="s">
        <v>290</v>
      </c>
      <c r="E131" s="386" t="s">
        <v>527</v>
      </c>
      <c r="F131" s="385">
        <v>100</v>
      </c>
      <c r="G131" s="385">
        <v>10</v>
      </c>
      <c r="H131" s="385">
        <v>8</v>
      </c>
      <c r="I131" s="385"/>
      <c r="J131" s="385">
        <v>18</v>
      </c>
      <c r="K131" s="385">
        <v>277</v>
      </c>
      <c r="L131" s="385">
        <v>124</v>
      </c>
      <c r="M131" s="385">
        <v>187</v>
      </c>
      <c r="N131" s="385">
        <v>89</v>
      </c>
      <c r="O131" s="385"/>
      <c r="P131" s="385"/>
      <c r="Q131" s="385">
        <v>464</v>
      </c>
      <c r="R131" s="385">
        <v>213</v>
      </c>
      <c r="S131" s="385">
        <v>10</v>
      </c>
      <c r="T131" s="385">
        <v>10</v>
      </c>
      <c r="U131" s="385">
        <v>13</v>
      </c>
      <c r="V131" s="385">
        <v>11</v>
      </c>
      <c r="W131" s="385"/>
      <c r="X131" s="385"/>
      <c r="Y131" s="385">
        <v>23</v>
      </c>
      <c r="Z131" s="385">
        <v>21</v>
      </c>
    </row>
    <row r="132" spans="1:26" ht="25.5" hidden="1" customHeight="1" outlineLevel="1" x14ac:dyDescent="0.2">
      <c r="A132" s="385"/>
      <c r="B132" s="386" t="s">
        <v>301</v>
      </c>
      <c r="C132" s="386">
        <v>12</v>
      </c>
      <c r="D132" s="386" t="s">
        <v>290</v>
      </c>
      <c r="E132" s="386" t="s">
        <v>528</v>
      </c>
      <c r="F132" s="385">
        <v>86</v>
      </c>
      <c r="G132" s="385">
        <v>9</v>
      </c>
      <c r="H132" s="385">
        <v>7</v>
      </c>
      <c r="I132" s="385">
        <v>3</v>
      </c>
      <c r="J132" s="385">
        <v>19</v>
      </c>
      <c r="K132" s="385">
        <v>238</v>
      </c>
      <c r="L132" s="385">
        <v>109</v>
      </c>
      <c r="M132" s="385">
        <v>154</v>
      </c>
      <c r="N132" s="385">
        <v>76</v>
      </c>
      <c r="O132" s="385">
        <v>53</v>
      </c>
      <c r="P132" s="385">
        <v>31</v>
      </c>
      <c r="Q132" s="385">
        <v>445</v>
      </c>
      <c r="R132" s="385">
        <v>216</v>
      </c>
      <c r="S132" s="385">
        <v>8</v>
      </c>
      <c r="T132" s="385">
        <v>8</v>
      </c>
      <c r="U132" s="385">
        <v>9</v>
      </c>
      <c r="V132" s="385">
        <v>6</v>
      </c>
      <c r="W132" s="385">
        <v>6</v>
      </c>
      <c r="X132" s="385">
        <v>4</v>
      </c>
      <c r="Y132" s="385">
        <v>23</v>
      </c>
      <c r="Z132" s="385">
        <v>18</v>
      </c>
    </row>
    <row r="133" spans="1:26" ht="25.5" hidden="1" customHeight="1" outlineLevel="1" x14ac:dyDescent="0.2">
      <c r="A133" s="385"/>
      <c r="B133" s="386" t="s">
        <v>301</v>
      </c>
      <c r="C133" s="386">
        <v>5</v>
      </c>
      <c r="D133" s="386" t="s">
        <v>292</v>
      </c>
      <c r="E133" s="386" t="s">
        <v>529</v>
      </c>
      <c r="F133" s="385">
        <v>268</v>
      </c>
      <c r="G133" s="385">
        <v>5</v>
      </c>
      <c r="H133" s="385"/>
      <c r="I133" s="385"/>
      <c r="J133" s="385">
        <v>5</v>
      </c>
      <c r="K133" s="385">
        <v>11</v>
      </c>
      <c r="L133" s="385">
        <v>7</v>
      </c>
      <c r="M133" s="385"/>
      <c r="N133" s="385"/>
      <c r="O133" s="385"/>
      <c r="P133" s="385"/>
      <c r="Q133" s="385">
        <v>11</v>
      </c>
      <c r="R133" s="385">
        <v>7</v>
      </c>
      <c r="S133" s="385">
        <v>1</v>
      </c>
      <c r="T133" s="385"/>
      <c r="U133" s="385"/>
      <c r="V133" s="385"/>
      <c r="W133" s="385"/>
      <c r="X133" s="385"/>
      <c r="Y133" s="385">
        <v>1</v>
      </c>
      <c r="Z133" s="385">
        <v>0</v>
      </c>
    </row>
    <row r="134" spans="1:26" ht="25.5" hidden="1" customHeight="1" outlineLevel="1" x14ac:dyDescent="0.2">
      <c r="A134" s="385"/>
      <c r="B134" s="386" t="s">
        <v>301</v>
      </c>
      <c r="C134" s="386">
        <v>9</v>
      </c>
      <c r="D134" s="386" t="s">
        <v>290</v>
      </c>
      <c r="E134" s="386" t="s">
        <v>530</v>
      </c>
      <c r="F134" s="385">
        <v>240</v>
      </c>
      <c r="G134" s="385">
        <v>9</v>
      </c>
      <c r="H134" s="385">
        <v>8</v>
      </c>
      <c r="I134" s="385"/>
      <c r="J134" s="385">
        <v>17</v>
      </c>
      <c r="K134" s="385">
        <v>194</v>
      </c>
      <c r="L134" s="385">
        <v>98</v>
      </c>
      <c r="M134" s="385">
        <v>149</v>
      </c>
      <c r="N134" s="385">
        <v>74</v>
      </c>
      <c r="O134" s="385"/>
      <c r="P134" s="385"/>
      <c r="Q134" s="385">
        <v>343</v>
      </c>
      <c r="R134" s="385">
        <v>172</v>
      </c>
      <c r="S134" s="385">
        <v>9</v>
      </c>
      <c r="T134" s="385">
        <v>9</v>
      </c>
      <c r="U134" s="385">
        <v>15</v>
      </c>
      <c r="V134" s="385">
        <v>10</v>
      </c>
      <c r="W134" s="385"/>
      <c r="X134" s="385"/>
      <c r="Y134" s="385">
        <v>24</v>
      </c>
      <c r="Z134" s="385">
        <v>19</v>
      </c>
    </row>
    <row r="135" spans="1:26" ht="25.5" hidden="1" customHeight="1" outlineLevel="1" x14ac:dyDescent="0.2">
      <c r="A135" s="385"/>
      <c r="B135" s="386" t="s">
        <v>301</v>
      </c>
      <c r="C135" s="386">
        <v>12</v>
      </c>
      <c r="D135" s="386" t="s">
        <v>290</v>
      </c>
      <c r="E135" s="386" t="s">
        <v>531</v>
      </c>
      <c r="F135" s="385">
        <v>180</v>
      </c>
      <c r="G135" s="385">
        <v>10</v>
      </c>
      <c r="H135" s="385">
        <v>8</v>
      </c>
      <c r="I135" s="385">
        <v>4</v>
      </c>
      <c r="J135" s="385">
        <v>22</v>
      </c>
      <c r="K135" s="385">
        <v>227</v>
      </c>
      <c r="L135" s="385">
        <v>107</v>
      </c>
      <c r="M135" s="385">
        <v>156</v>
      </c>
      <c r="N135" s="385">
        <v>76</v>
      </c>
      <c r="O135" s="385">
        <v>86</v>
      </c>
      <c r="P135" s="385">
        <v>53</v>
      </c>
      <c r="Q135" s="385">
        <v>469</v>
      </c>
      <c r="R135" s="385">
        <v>236</v>
      </c>
      <c r="S135" s="385">
        <v>10</v>
      </c>
      <c r="T135" s="385">
        <v>10</v>
      </c>
      <c r="U135" s="385">
        <v>16</v>
      </c>
      <c r="V135" s="385">
        <v>13</v>
      </c>
      <c r="W135" s="385">
        <v>8</v>
      </c>
      <c r="X135" s="385">
        <v>7</v>
      </c>
      <c r="Y135" s="385">
        <v>34</v>
      </c>
      <c r="Z135" s="385">
        <v>30</v>
      </c>
    </row>
    <row r="136" spans="1:26" ht="25.5" hidden="1" customHeight="1" outlineLevel="1" x14ac:dyDescent="0.2">
      <c r="A136" s="385"/>
      <c r="B136" s="386" t="s">
        <v>301</v>
      </c>
      <c r="C136" s="386">
        <v>9</v>
      </c>
      <c r="D136" s="386" t="s">
        <v>290</v>
      </c>
      <c r="E136" s="386" t="s">
        <v>532</v>
      </c>
      <c r="F136" s="385">
        <v>100</v>
      </c>
      <c r="G136" s="385">
        <v>5</v>
      </c>
      <c r="H136" s="385">
        <v>4</v>
      </c>
      <c r="I136" s="385"/>
      <c r="J136" s="385">
        <v>9</v>
      </c>
      <c r="K136" s="385">
        <v>140</v>
      </c>
      <c r="L136" s="385">
        <v>67</v>
      </c>
      <c r="M136" s="385">
        <v>72</v>
      </c>
      <c r="N136" s="385">
        <v>38</v>
      </c>
      <c r="O136" s="385"/>
      <c r="P136" s="385"/>
      <c r="Q136" s="385">
        <v>212</v>
      </c>
      <c r="R136" s="385">
        <v>105</v>
      </c>
      <c r="S136" s="385">
        <v>5</v>
      </c>
      <c r="T136" s="385">
        <v>3</v>
      </c>
      <c r="U136" s="385">
        <v>9</v>
      </c>
      <c r="V136" s="385">
        <v>7</v>
      </c>
      <c r="W136" s="385"/>
      <c r="X136" s="385"/>
      <c r="Y136" s="385">
        <v>14</v>
      </c>
      <c r="Z136" s="385">
        <v>10</v>
      </c>
    </row>
    <row r="137" spans="1:26" ht="25.5" hidden="1" customHeight="1" outlineLevel="1" x14ac:dyDescent="0.2">
      <c r="A137" s="385"/>
      <c r="B137" s="386" t="s">
        <v>301</v>
      </c>
      <c r="C137" s="386">
        <v>9</v>
      </c>
      <c r="D137" s="386" t="s">
        <v>290</v>
      </c>
      <c r="E137" s="386" t="s">
        <v>533</v>
      </c>
      <c r="F137" s="385">
        <v>170</v>
      </c>
      <c r="G137" s="385">
        <v>7</v>
      </c>
      <c r="H137" s="385">
        <v>4</v>
      </c>
      <c r="I137" s="385"/>
      <c r="J137" s="385">
        <v>11</v>
      </c>
      <c r="K137" s="385">
        <v>177</v>
      </c>
      <c r="L137" s="385">
        <v>85</v>
      </c>
      <c r="M137" s="385">
        <v>100</v>
      </c>
      <c r="N137" s="385">
        <v>42</v>
      </c>
      <c r="O137" s="385"/>
      <c r="P137" s="385"/>
      <c r="Q137" s="385">
        <v>277</v>
      </c>
      <c r="R137" s="385">
        <v>127</v>
      </c>
      <c r="S137" s="385">
        <v>7</v>
      </c>
      <c r="T137" s="385">
        <v>6</v>
      </c>
      <c r="U137" s="385">
        <v>8</v>
      </c>
      <c r="V137" s="385">
        <v>7</v>
      </c>
      <c r="W137" s="385"/>
      <c r="X137" s="385"/>
      <c r="Y137" s="385">
        <v>15</v>
      </c>
      <c r="Z137" s="385">
        <v>13</v>
      </c>
    </row>
    <row r="138" spans="1:26" ht="25.5" hidden="1" customHeight="1" outlineLevel="1" x14ac:dyDescent="0.2">
      <c r="A138" s="385"/>
      <c r="B138" s="386" t="s">
        <v>301</v>
      </c>
      <c r="C138" s="386">
        <v>12</v>
      </c>
      <c r="D138" s="386" t="s">
        <v>291</v>
      </c>
      <c r="E138" s="386" t="s">
        <v>534</v>
      </c>
      <c r="F138" s="385"/>
      <c r="G138" s="385">
        <v>33</v>
      </c>
      <c r="H138" s="385">
        <v>26</v>
      </c>
      <c r="I138" s="385">
        <v>14</v>
      </c>
      <c r="J138" s="385">
        <v>73</v>
      </c>
      <c r="K138" s="385">
        <v>1281</v>
      </c>
      <c r="L138" s="385">
        <v>619</v>
      </c>
      <c r="M138" s="385">
        <v>776</v>
      </c>
      <c r="N138" s="385">
        <v>401</v>
      </c>
      <c r="O138" s="385">
        <v>365</v>
      </c>
      <c r="P138" s="385">
        <v>220</v>
      </c>
      <c r="Q138" s="385">
        <v>2422</v>
      </c>
      <c r="R138" s="385">
        <v>1240</v>
      </c>
      <c r="S138" s="385">
        <v>34</v>
      </c>
      <c r="T138" s="385">
        <v>33</v>
      </c>
      <c r="U138" s="385">
        <v>40</v>
      </c>
      <c r="V138" s="385">
        <v>31</v>
      </c>
      <c r="W138" s="385">
        <v>36</v>
      </c>
      <c r="X138" s="385">
        <v>23</v>
      </c>
      <c r="Y138" s="385">
        <v>110</v>
      </c>
      <c r="Z138" s="385">
        <v>87</v>
      </c>
    </row>
    <row r="139" spans="1:26" ht="25.5" hidden="1" customHeight="1" outlineLevel="1" x14ac:dyDescent="0.2">
      <c r="A139" s="385"/>
      <c r="B139" s="386" t="s">
        <v>301</v>
      </c>
      <c r="C139" s="386">
        <v>12</v>
      </c>
      <c r="D139" s="386" t="s">
        <v>291</v>
      </c>
      <c r="E139" s="386" t="s">
        <v>535</v>
      </c>
      <c r="F139" s="385">
        <v>1</v>
      </c>
      <c r="G139" s="385">
        <v>28</v>
      </c>
      <c r="H139" s="385">
        <v>27</v>
      </c>
      <c r="I139" s="385">
        <v>22</v>
      </c>
      <c r="J139" s="385">
        <v>77</v>
      </c>
      <c r="K139" s="385">
        <v>1052</v>
      </c>
      <c r="L139" s="385">
        <v>517</v>
      </c>
      <c r="M139" s="385">
        <v>828</v>
      </c>
      <c r="N139" s="385">
        <v>422</v>
      </c>
      <c r="O139" s="385">
        <v>646</v>
      </c>
      <c r="P139" s="385">
        <v>414</v>
      </c>
      <c r="Q139" s="385">
        <v>2526</v>
      </c>
      <c r="R139" s="385">
        <v>1353</v>
      </c>
      <c r="S139" s="385">
        <v>27</v>
      </c>
      <c r="T139" s="385">
        <v>23</v>
      </c>
      <c r="U139" s="385">
        <v>43</v>
      </c>
      <c r="V139" s="385">
        <v>30</v>
      </c>
      <c r="W139" s="385">
        <v>47</v>
      </c>
      <c r="X139" s="385">
        <v>36</v>
      </c>
      <c r="Y139" s="385">
        <v>117</v>
      </c>
      <c r="Z139" s="385">
        <v>89</v>
      </c>
    </row>
    <row r="140" spans="1:26" ht="25.5" hidden="1" customHeight="1" outlineLevel="1" x14ac:dyDescent="0.2">
      <c r="A140" s="385"/>
      <c r="B140" s="386" t="s">
        <v>301</v>
      </c>
      <c r="C140" s="386">
        <v>12</v>
      </c>
      <c r="D140" s="386" t="s">
        <v>291</v>
      </c>
      <c r="E140" s="386" t="s">
        <v>536</v>
      </c>
      <c r="F140" s="385"/>
      <c r="G140" s="385">
        <v>10</v>
      </c>
      <c r="H140" s="385">
        <v>10</v>
      </c>
      <c r="I140" s="385">
        <v>6</v>
      </c>
      <c r="J140" s="385">
        <v>26</v>
      </c>
      <c r="K140" s="385">
        <v>414</v>
      </c>
      <c r="L140" s="385">
        <v>197</v>
      </c>
      <c r="M140" s="385">
        <v>257</v>
      </c>
      <c r="N140" s="385">
        <v>136</v>
      </c>
      <c r="O140" s="385">
        <v>126</v>
      </c>
      <c r="P140" s="385">
        <v>79</v>
      </c>
      <c r="Q140" s="385">
        <v>797</v>
      </c>
      <c r="R140" s="385">
        <v>412</v>
      </c>
      <c r="S140" s="385">
        <v>10</v>
      </c>
      <c r="T140" s="385">
        <v>10</v>
      </c>
      <c r="U140" s="385">
        <v>17</v>
      </c>
      <c r="V140" s="385">
        <v>11</v>
      </c>
      <c r="W140" s="385">
        <v>6</v>
      </c>
      <c r="X140" s="385">
        <v>6</v>
      </c>
      <c r="Y140" s="385">
        <v>33</v>
      </c>
      <c r="Z140" s="385">
        <v>27</v>
      </c>
    </row>
    <row r="141" spans="1:26" ht="18.75" hidden="1" customHeight="1" outlineLevel="1" x14ac:dyDescent="0.2">
      <c r="A141" s="385"/>
      <c r="B141" s="386" t="s">
        <v>301</v>
      </c>
      <c r="C141" s="386">
        <v>9</v>
      </c>
      <c r="D141" s="386" t="s">
        <v>290</v>
      </c>
      <c r="E141" s="386" t="s">
        <v>537</v>
      </c>
      <c r="F141" s="385">
        <v>230</v>
      </c>
      <c r="G141" s="385">
        <v>5</v>
      </c>
      <c r="H141" s="385">
        <v>4</v>
      </c>
      <c r="I141" s="385"/>
      <c r="J141" s="385">
        <v>9</v>
      </c>
      <c r="K141" s="385">
        <v>141</v>
      </c>
      <c r="L141" s="385">
        <v>73</v>
      </c>
      <c r="M141" s="385">
        <v>86</v>
      </c>
      <c r="N141" s="385">
        <v>41</v>
      </c>
      <c r="O141" s="385"/>
      <c r="P141" s="385"/>
      <c r="Q141" s="385">
        <v>227</v>
      </c>
      <c r="R141" s="385">
        <v>114</v>
      </c>
      <c r="S141" s="385">
        <v>5</v>
      </c>
      <c r="T141" s="385">
        <v>5</v>
      </c>
      <c r="U141" s="385">
        <v>9</v>
      </c>
      <c r="V141" s="385">
        <v>6</v>
      </c>
      <c r="W141" s="385"/>
      <c r="X141" s="385"/>
      <c r="Y141" s="385">
        <v>14</v>
      </c>
      <c r="Z141" s="385">
        <v>11</v>
      </c>
    </row>
    <row r="142" spans="1:26" ht="13.5" hidden="1" customHeight="1" outlineLevel="1" x14ac:dyDescent="0.2">
      <c r="A142" s="385"/>
      <c r="B142" s="386" t="s">
        <v>301</v>
      </c>
      <c r="C142" s="386">
        <v>12</v>
      </c>
      <c r="D142" s="386" t="s">
        <v>290</v>
      </c>
      <c r="E142" s="386" t="s">
        <v>538</v>
      </c>
      <c r="F142" s="385">
        <v>17</v>
      </c>
      <c r="G142" s="385">
        <v>10</v>
      </c>
      <c r="H142" s="385">
        <v>6</v>
      </c>
      <c r="I142" s="385">
        <v>5</v>
      </c>
      <c r="J142" s="385">
        <v>21</v>
      </c>
      <c r="K142" s="385">
        <v>265</v>
      </c>
      <c r="L142" s="385">
        <v>116</v>
      </c>
      <c r="M142" s="385">
        <v>162</v>
      </c>
      <c r="N142" s="385">
        <v>89</v>
      </c>
      <c r="O142" s="385">
        <v>96</v>
      </c>
      <c r="P142" s="385">
        <v>57</v>
      </c>
      <c r="Q142" s="385">
        <v>523</v>
      </c>
      <c r="R142" s="385">
        <v>262</v>
      </c>
      <c r="S142" s="385">
        <v>11</v>
      </c>
      <c r="T142" s="385">
        <v>10</v>
      </c>
      <c r="U142" s="385">
        <v>12</v>
      </c>
      <c r="V142" s="385">
        <v>8</v>
      </c>
      <c r="W142" s="385">
        <v>5</v>
      </c>
      <c r="X142" s="385">
        <v>4</v>
      </c>
      <c r="Y142" s="385">
        <v>28</v>
      </c>
      <c r="Z142" s="385">
        <v>22</v>
      </c>
    </row>
    <row r="143" spans="1:26" ht="13.5" hidden="1" customHeight="1" outlineLevel="1" x14ac:dyDescent="0.2">
      <c r="A143" s="385"/>
      <c r="B143" s="386" t="s">
        <v>301</v>
      </c>
      <c r="C143" s="386">
        <v>9</v>
      </c>
      <c r="D143" s="386" t="s">
        <v>290</v>
      </c>
      <c r="E143" s="386" t="s">
        <v>539</v>
      </c>
      <c r="F143" s="385">
        <v>60</v>
      </c>
      <c r="G143" s="385">
        <v>5</v>
      </c>
      <c r="H143" s="385">
        <v>4</v>
      </c>
      <c r="I143" s="385"/>
      <c r="J143" s="385">
        <v>9</v>
      </c>
      <c r="K143" s="385">
        <v>97</v>
      </c>
      <c r="L143" s="385">
        <v>50</v>
      </c>
      <c r="M143" s="385">
        <v>50</v>
      </c>
      <c r="N143" s="385">
        <v>28</v>
      </c>
      <c r="O143" s="385"/>
      <c r="P143" s="385"/>
      <c r="Q143" s="385">
        <v>147</v>
      </c>
      <c r="R143" s="385">
        <v>78</v>
      </c>
      <c r="S143" s="385">
        <v>4</v>
      </c>
      <c r="T143" s="385">
        <v>4</v>
      </c>
      <c r="U143" s="385">
        <v>8</v>
      </c>
      <c r="V143" s="385">
        <v>4</v>
      </c>
      <c r="W143" s="385"/>
      <c r="X143" s="385"/>
      <c r="Y143" s="385">
        <v>12</v>
      </c>
      <c r="Z143" s="385">
        <v>8</v>
      </c>
    </row>
    <row r="144" spans="1:26" ht="16.5" hidden="1" customHeight="1" outlineLevel="1" x14ac:dyDescent="0.2">
      <c r="A144" s="385"/>
      <c r="B144" s="386" t="s">
        <v>301</v>
      </c>
      <c r="C144" s="386">
        <v>9</v>
      </c>
      <c r="D144" s="386" t="s">
        <v>290</v>
      </c>
      <c r="E144" s="386" t="s">
        <v>540</v>
      </c>
      <c r="F144" s="385">
        <v>265</v>
      </c>
      <c r="G144" s="385">
        <v>9</v>
      </c>
      <c r="H144" s="385">
        <v>6</v>
      </c>
      <c r="I144" s="385"/>
      <c r="J144" s="385">
        <v>15</v>
      </c>
      <c r="K144" s="385">
        <v>247</v>
      </c>
      <c r="L144" s="385">
        <v>136</v>
      </c>
      <c r="M144" s="385">
        <v>147</v>
      </c>
      <c r="N144" s="385">
        <v>67</v>
      </c>
      <c r="O144" s="385"/>
      <c r="P144" s="385"/>
      <c r="Q144" s="385">
        <v>394</v>
      </c>
      <c r="R144" s="385">
        <v>203</v>
      </c>
      <c r="S144" s="385">
        <v>9</v>
      </c>
      <c r="T144" s="385">
        <v>9</v>
      </c>
      <c r="U144" s="385">
        <v>12</v>
      </c>
      <c r="V144" s="385">
        <v>10</v>
      </c>
      <c r="W144" s="385"/>
      <c r="X144" s="385"/>
      <c r="Y144" s="385">
        <v>21</v>
      </c>
      <c r="Z144" s="385">
        <v>19</v>
      </c>
    </row>
    <row r="145" spans="1:26" ht="25.5" hidden="1" customHeight="1" outlineLevel="1" x14ac:dyDescent="0.2">
      <c r="A145" s="385"/>
      <c r="B145" s="386" t="s">
        <v>301</v>
      </c>
      <c r="C145" s="386">
        <v>12</v>
      </c>
      <c r="D145" s="386" t="s">
        <v>291</v>
      </c>
      <c r="E145" s="386" t="s">
        <v>541</v>
      </c>
      <c r="F145" s="385">
        <v>2</v>
      </c>
      <c r="G145" s="385">
        <v>19</v>
      </c>
      <c r="H145" s="385">
        <v>16</v>
      </c>
      <c r="I145" s="385">
        <v>10</v>
      </c>
      <c r="J145" s="385">
        <v>45</v>
      </c>
      <c r="K145" s="385">
        <v>698</v>
      </c>
      <c r="L145" s="385">
        <v>346</v>
      </c>
      <c r="M145" s="385">
        <v>436</v>
      </c>
      <c r="N145" s="385">
        <v>204</v>
      </c>
      <c r="O145" s="385">
        <v>240</v>
      </c>
      <c r="P145" s="385">
        <v>134</v>
      </c>
      <c r="Q145" s="385">
        <v>1374</v>
      </c>
      <c r="R145" s="385">
        <v>684</v>
      </c>
      <c r="S145" s="385">
        <v>20</v>
      </c>
      <c r="T145" s="385">
        <v>20</v>
      </c>
      <c r="U145" s="385">
        <v>27</v>
      </c>
      <c r="V145" s="385">
        <v>19</v>
      </c>
      <c r="W145" s="385">
        <v>23</v>
      </c>
      <c r="X145" s="385">
        <v>18</v>
      </c>
      <c r="Y145" s="385">
        <v>70</v>
      </c>
      <c r="Z145" s="385">
        <v>57</v>
      </c>
    </row>
    <row r="146" spans="1:26" ht="25.5" hidden="1" customHeight="1" outlineLevel="1" x14ac:dyDescent="0.2">
      <c r="A146" s="385"/>
      <c r="B146" s="386" t="s">
        <v>301</v>
      </c>
      <c r="C146" s="386">
        <v>12</v>
      </c>
      <c r="D146" s="386" t="s">
        <v>291</v>
      </c>
      <c r="E146" s="386" t="s">
        <v>542</v>
      </c>
      <c r="F146" s="385">
        <v>1</v>
      </c>
      <c r="G146" s="385">
        <v>20</v>
      </c>
      <c r="H146" s="385">
        <v>13</v>
      </c>
      <c r="I146" s="385">
        <v>7</v>
      </c>
      <c r="J146" s="385">
        <v>40</v>
      </c>
      <c r="K146" s="385">
        <v>628</v>
      </c>
      <c r="L146" s="385">
        <v>309</v>
      </c>
      <c r="M146" s="385">
        <v>353</v>
      </c>
      <c r="N146" s="385">
        <v>190</v>
      </c>
      <c r="O146" s="385">
        <v>186</v>
      </c>
      <c r="P146" s="385">
        <v>110</v>
      </c>
      <c r="Q146" s="385">
        <v>1167</v>
      </c>
      <c r="R146" s="385">
        <v>609</v>
      </c>
      <c r="S146" s="385">
        <v>20</v>
      </c>
      <c r="T146" s="385">
        <v>18</v>
      </c>
      <c r="U146" s="385">
        <v>27</v>
      </c>
      <c r="V146" s="385">
        <v>16</v>
      </c>
      <c r="W146" s="385">
        <v>25</v>
      </c>
      <c r="X146" s="385">
        <v>21</v>
      </c>
      <c r="Y146" s="385">
        <v>72</v>
      </c>
      <c r="Z146" s="385">
        <v>55</v>
      </c>
    </row>
    <row r="147" spans="1:26" ht="25.5" hidden="1" customHeight="1" outlineLevel="1" x14ac:dyDescent="0.2">
      <c r="A147" s="385"/>
      <c r="B147" s="386" t="s">
        <v>301</v>
      </c>
      <c r="C147" s="386">
        <v>12</v>
      </c>
      <c r="D147" s="386" t="s">
        <v>290</v>
      </c>
      <c r="E147" s="386" t="s">
        <v>543</v>
      </c>
      <c r="F147" s="385">
        <v>28</v>
      </c>
      <c r="G147" s="385">
        <v>9</v>
      </c>
      <c r="H147" s="385">
        <v>6</v>
      </c>
      <c r="I147" s="385">
        <v>3</v>
      </c>
      <c r="J147" s="385">
        <v>18</v>
      </c>
      <c r="K147" s="385">
        <v>218</v>
      </c>
      <c r="L147" s="385">
        <v>96</v>
      </c>
      <c r="M147" s="385">
        <v>148</v>
      </c>
      <c r="N147" s="385">
        <v>84</v>
      </c>
      <c r="O147" s="385">
        <v>57</v>
      </c>
      <c r="P147" s="385">
        <v>33</v>
      </c>
      <c r="Q147" s="385">
        <v>423</v>
      </c>
      <c r="R147" s="385">
        <v>213</v>
      </c>
      <c r="S147" s="385">
        <v>9</v>
      </c>
      <c r="T147" s="385">
        <v>8</v>
      </c>
      <c r="U147" s="385">
        <v>10</v>
      </c>
      <c r="V147" s="385">
        <v>5</v>
      </c>
      <c r="W147" s="385">
        <v>5</v>
      </c>
      <c r="X147" s="385">
        <v>4</v>
      </c>
      <c r="Y147" s="385">
        <v>24</v>
      </c>
      <c r="Z147" s="385">
        <v>17</v>
      </c>
    </row>
    <row r="148" spans="1:26" ht="17.25" hidden="1" customHeight="1" outlineLevel="1" x14ac:dyDescent="0.2">
      <c r="A148" s="385"/>
      <c r="B148" s="386"/>
      <c r="C148" s="498" t="s">
        <v>298</v>
      </c>
      <c r="D148" s="498"/>
      <c r="E148" s="498"/>
      <c r="F148" s="385"/>
      <c r="G148" s="385">
        <f t="shared" ref="G148:Z148" si="6">SUM(G119:G147)</f>
        <v>314</v>
      </c>
      <c r="H148" s="385">
        <f t="shared" si="6"/>
        <v>220</v>
      </c>
      <c r="I148" s="385">
        <f t="shared" si="6"/>
        <v>96</v>
      </c>
      <c r="J148" s="385">
        <f t="shared" si="6"/>
        <v>630</v>
      </c>
      <c r="K148" s="385">
        <f t="shared" si="6"/>
        <v>9242</v>
      </c>
      <c r="L148" s="385">
        <f t="shared" si="6"/>
        <v>4511</v>
      </c>
      <c r="M148" s="385">
        <f t="shared" si="6"/>
        <v>5481</v>
      </c>
      <c r="N148" s="385">
        <f t="shared" si="6"/>
        <v>2769</v>
      </c>
      <c r="O148" s="385">
        <f t="shared" si="6"/>
        <v>2297</v>
      </c>
      <c r="P148" s="385">
        <f t="shared" si="6"/>
        <v>1384</v>
      </c>
      <c r="Q148" s="385">
        <f t="shared" si="6"/>
        <v>17020</v>
      </c>
      <c r="R148" s="385">
        <f t="shared" si="6"/>
        <v>8664</v>
      </c>
      <c r="S148" s="385">
        <f t="shared" si="6"/>
        <v>304</v>
      </c>
      <c r="T148" s="385">
        <f t="shared" si="6"/>
        <v>284</v>
      </c>
      <c r="U148" s="385">
        <f t="shared" si="6"/>
        <v>394</v>
      </c>
      <c r="V148" s="385">
        <f t="shared" si="6"/>
        <v>277</v>
      </c>
      <c r="W148" s="385">
        <f t="shared" si="6"/>
        <v>202</v>
      </c>
      <c r="X148" s="385">
        <f t="shared" si="6"/>
        <v>157</v>
      </c>
      <c r="Y148" s="385">
        <f t="shared" si="6"/>
        <v>900</v>
      </c>
      <c r="Z148" s="385">
        <f t="shared" si="6"/>
        <v>718</v>
      </c>
    </row>
    <row r="149" spans="1:26" ht="15" hidden="1" customHeight="1" outlineLevel="1" x14ac:dyDescent="0.2">
      <c r="A149" s="385"/>
      <c r="B149" s="386" t="s">
        <v>301</v>
      </c>
      <c r="C149" s="386">
        <v>5</v>
      </c>
      <c r="D149" s="386" t="s">
        <v>291</v>
      </c>
      <c r="E149" s="386" t="s">
        <v>425</v>
      </c>
      <c r="F149" s="385"/>
      <c r="G149" s="385">
        <v>7</v>
      </c>
      <c r="H149" s="385"/>
      <c r="I149" s="385"/>
      <c r="J149" s="385">
        <v>7</v>
      </c>
      <c r="K149" s="385">
        <v>91</v>
      </c>
      <c r="L149" s="385">
        <v>39</v>
      </c>
      <c r="M149" s="385"/>
      <c r="N149" s="385"/>
      <c r="O149" s="385"/>
      <c r="P149" s="385"/>
      <c r="Q149" s="385">
        <v>91</v>
      </c>
      <c r="R149" s="385">
        <v>39</v>
      </c>
      <c r="S149" s="385">
        <v>8</v>
      </c>
      <c r="T149" s="385">
        <v>8</v>
      </c>
      <c r="U149" s="385"/>
      <c r="V149" s="385"/>
      <c r="W149" s="385"/>
      <c r="X149" s="385"/>
      <c r="Y149" s="385">
        <v>8</v>
      </c>
      <c r="Z149" s="385">
        <v>8</v>
      </c>
    </row>
    <row r="150" spans="1:26" ht="15" hidden="1" customHeight="1" outlineLevel="1" x14ac:dyDescent="0.2">
      <c r="A150" s="385"/>
      <c r="B150" s="386" t="s">
        <v>301</v>
      </c>
      <c r="C150" s="386">
        <v>12</v>
      </c>
      <c r="D150" s="386" t="s">
        <v>291</v>
      </c>
      <c r="E150" s="386" t="s">
        <v>544</v>
      </c>
      <c r="F150" s="385"/>
      <c r="G150" s="385">
        <v>5</v>
      </c>
      <c r="H150" s="385">
        <v>5</v>
      </c>
      <c r="I150" s="385">
        <v>4</v>
      </c>
      <c r="J150" s="385">
        <v>14</v>
      </c>
      <c r="K150" s="385">
        <v>146</v>
      </c>
      <c r="L150" s="385">
        <v>69</v>
      </c>
      <c r="M150" s="385">
        <v>114</v>
      </c>
      <c r="N150" s="385">
        <v>48</v>
      </c>
      <c r="O150" s="385">
        <v>113</v>
      </c>
      <c r="P150" s="385">
        <v>60</v>
      </c>
      <c r="Q150" s="385">
        <v>373</v>
      </c>
      <c r="R150" s="385">
        <v>177</v>
      </c>
      <c r="S150" s="385">
        <v>5</v>
      </c>
      <c r="T150" s="385">
        <v>4</v>
      </c>
      <c r="U150" s="385"/>
      <c r="V150" s="385"/>
      <c r="W150" s="385">
        <v>10</v>
      </c>
      <c r="X150" s="385">
        <v>9</v>
      </c>
      <c r="Y150" s="385">
        <v>15</v>
      </c>
      <c r="Z150" s="385">
        <v>13</v>
      </c>
    </row>
    <row r="151" spans="1:26" ht="15" hidden="1" customHeight="1" outlineLevel="1" x14ac:dyDescent="0.2">
      <c r="A151" s="385"/>
      <c r="B151" s="386"/>
      <c r="C151" s="498" t="s">
        <v>299</v>
      </c>
      <c r="D151" s="498"/>
      <c r="E151" s="498"/>
      <c r="F151" s="385"/>
      <c r="G151" s="385">
        <f t="shared" ref="G151:Z151" si="7">SUM(G149:G150)</f>
        <v>12</v>
      </c>
      <c r="H151" s="385">
        <f t="shared" si="7"/>
        <v>5</v>
      </c>
      <c r="I151" s="385">
        <f t="shared" si="7"/>
        <v>4</v>
      </c>
      <c r="J151" s="385">
        <f t="shared" si="7"/>
        <v>21</v>
      </c>
      <c r="K151" s="385">
        <f t="shared" si="7"/>
        <v>237</v>
      </c>
      <c r="L151" s="385">
        <f t="shared" si="7"/>
        <v>108</v>
      </c>
      <c r="M151" s="385">
        <f t="shared" si="7"/>
        <v>114</v>
      </c>
      <c r="N151" s="385">
        <f t="shared" si="7"/>
        <v>48</v>
      </c>
      <c r="O151" s="385">
        <f t="shared" si="7"/>
        <v>113</v>
      </c>
      <c r="P151" s="385">
        <f t="shared" si="7"/>
        <v>60</v>
      </c>
      <c r="Q151" s="385">
        <f t="shared" si="7"/>
        <v>464</v>
      </c>
      <c r="R151" s="385">
        <f t="shared" si="7"/>
        <v>216</v>
      </c>
      <c r="S151" s="385">
        <f t="shared" si="7"/>
        <v>13</v>
      </c>
      <c r="T151" s="385">
        <f t="shared" si="7"/>
        <v>12</v>
      </c>
      <c r="U151" s="385">
        <f t="shared" si="7"/>
        <v>0</v>
      </c>
      <c r="V151" s="385">
        <f t="shared" si="7"/>
        <v>0</v>
      </c>
      <c r="W151" s="385">
        <f t="shared" si="7"/>
        <v>10</v>
      </c>
      <c r="X151" s="385">
        <f t="shared" si="7"/>
        <v>9</v>
      </c>
      <c r="Y151" s="385">
        <f t="shared" si="7"/>
        <v>23</v>
      </c>
      <c r="Z151" s="385">
        <f t="shared" si="7"/>
        <v>21</v>
      </c>
    </row>
    <row r="152" spans="1:26" ht="15" customHeight="1" collapsed="1" x14ac:dyDescent="0.2">
      <c r="A152" s="385"/>
      <c r="B152" s="386"/>
      <c r="C152" s="498" t="s">
        <v>382</v>
      </c>
      <c r="D152" s="498"/>
      <c r="E152" s="498"/>
      <c r="F152" s="385"/>
      <c r="G152" s="385">
        <f t="shared" ref="G152:Z152" si="8">+G151+G148</f>
        <v>326</v>
      </c>
      <c r="H152" s="385">
        <f t="shared" si="8"/>
        <v>225</v>
      </c>
      <c r="I152" s="385">
        <f t="shared" si="8"/>
        <v>100</v>
      </c>
      <c r="J152" s="385">
        <f t="shared" si="8"/>
        <v>651</v>
      </c>
      <c r="K152" s="385">
        <f t="shared" si="8"/>
        <v>9479</v>
      </c>
      <c r="L152" s="385">
        <f t="shared" si="8"/>
        <v>4619</v>
      </c>
      <c r="M152" s="385">
        <f t="shared" si="8"/>
        <v>5595</v>
      </c>
      <c r="N152" s="385">
        <f t="shared" si="8"/>
        <v>2817</v>
      </c>
      <c r="O152" s="385">
        <f t="shared" si="8"/>
        <v>2410</v>
      </c>
      <c r="P152" s="385">
        <f t="shared" si="8"/>
        <v>1444</v>
      </c>
      <c r="Q152" s="385">
        <f t="shared" si="8"/>
        <v>17484</v>
      </c>
      <c r="R152" s="385">
        <f t="shared" si="8"/>
        <v>8880</v>
      </c>
      <c r="S152" s="385">
        <f t="shared" si="8"/>
        <v>317</v>
      </c>
      <c r="T152" s="385">
        <f t="shared" si="8"/>
        <v>296</v>
      </c>
      <c r="U152" s="385">
        <f t="shared" si="8"/>
        <v>394</v>
      </c>
      <c r="V152" s="385">
        <f t="shared" si="8"/>
        <v>277</v>
      </c>
      <c r="W152" s="385">
        <f t="shared" si="8"/>
        <v>212</v>
      </c>
      <c r="X152" s="385">
        <f t="shared" si="8"/>
        <v>166</v>
      </c>
      <c r="Y152" s="385">
        <f t="shared" si="8"/>
        <v>923</v>
      </c>
      <c r="Z152" s="385">
        <f t="shared" si="8"/>
        <v>739</v>
      </c>
    </row>
    <row r="153" spans="1:26" ht="15" hidden="1" customHeight="1" outlineLevel="1" x14ac:dyDescent="0.2">
      <c r="A153" s="387" t="s">
        <v>468</v>
      </c>
      <c r="B153" s="386"/>
      <c r="C153" s="498" t="s">
        <v>336</v>
      </c>
      <c r="D153" s="498"/>
      <c r="E153" s="498"/>
      <c r="F153" s="385"/>
      <c r="G153" s="385"/>
      <c r="H153" s="385"/>
      <c r="I153" s="385"/>
      <c r="J153" s="385"/>
      <c r="K153" s="385"/>
      <c r="L153" s="385"/>
      <c r="M153" s="385"/>
      <c r="N153" s="385"/>
      <c r="O153" s="385"/>
      <c r="P153" s="385"/>
      <c r="Q153" s="385"/>
      <c r="R153" s="385"/>
      <c r="S153" s="385"/>
      <c r="T153" s="385"/>
      <c r="U153" s="385"/>
      <c r="V153" s="385"/>
      <c r="W153" s="385"/>
      <c r="X153" s="385"/>
      <c r="Y153" s="385"/>
      <c r="Z153" s="385"/>
    </row>
    <row r="154" spans="1:26" ht="23.25" hidden="1" customHeight="1" outlineLevel="1" x14ac:dyDescent="0.2">
      <c r="A154" s="385"/>
      <c r="B154" s="386" t="s">
        <v>302</v>
      </c>
      <c r="C154" s="386">
        <v>12</v>
      </c>
      <c r="D154" s="386" t="s">
        <v>290</v>
      </c>
      <c r="E154" s="386" t="s">
        <v>545</v>
      </c>
      <c r="F154" s="385">
        <v>135</v>
      </c>
      <c r="G154" s="385">
        <v>10</v>
      </c>
      <c r="H154" s="385">
        <v>7</v>
      </c>
      <c r="I154" s="385">
        <v>3</v>
      </c>
      <c r="J154" s="385">
        <v>20</v>
      </c>
      <c r="K154" s="385">
        <v>283</v>
      </c>
      <c r="L154" s="385">
        <v>143</v>
      </c>
      <c r="M154" s="385">
        <v>189</v>
      </c>
      <c r="N154" s="385">
        <v>94</v>
      </c>
      <c r="O154" s="385">
        <v>56</v>
      </c>
      <c r="P154" s="385">
        <v>29</v>
      </c>
      <c r="Q154" s="385">
        <v>528</v>
      </c>
      <c r="R154" s="385">
        <v>266</v>
      </c>
      <c r="S154" s="385">
        <v>10</v>
      </c>
      <c r="T154" s="385">
        <v>10</v>
      </c>
      <c r="U154" s="385">
        <v>20</v>
      </c>
      <c r="V154" s="385">
        <v>13</v>
      </c>
      <c r="W154" s="385"/>
      <c r="X154" s="385"/>
      <c r="Y154" s="385">
        <v>30</v>
      </c>
      <c r="Z154" s="385">
        <v>23</v>
      </c>
    </row>
    <row r="155" spans="1:26" ht="23.25" hidden="1" customHeight="1" outlineLevel="1" x14ac:dyDescent="0.2">
      <c r="A155" s="385"/>
      <c r="B155" s="386" t="s">
        <v>302</v>
      </c>
      <c r="C155" s="386">
        <v>9</v>
      </c>
      <c r="D155" s="386" t="s">
        <v>290</v>
      </c>
      <c r="E155" s="386" t="s">
        <v>546</v>
      </c>
      <c r="F155" s="385">
        <v>180</v>
      </c>
      <c r="G155" s="385">
        <v>9</v>
      </c>
      <c r="H155" s="385">
        <v>5</v>
      </c>
      <c r="I155" s="385"/>
      <c r="J155" s="385">
        <v>14</v>
      </c>
      <c r="K155" s="385">
        <v>173</v>
      </c>
      <c r="L155" s="385">
        <v>70</v>
      </c>
      <c r="M155" s="385">
        <v>112</v>
      </c>
      <c r="N155" s="385">
        <v>52</v>
      </c>
      <c r="O155" s="385"/>
      <c r="P155" s="385"/>
      <c r="Q155" s="385">
        <v>285</v>
      </c>
      <c r="R155" s="385">
        <v>122</v>
      </c>
      <c r="S155" s="385">
        <v>6</v>
      </c>
      <c r="T155" s="385">
        <v>6</v>
      </c>
      <c r="U155" s="385">
        <v>9</v>
      </c>
      <c r="V155" s="385">
        <v>5</v>
      </c>
      <c r="W155" s="385"/>
      <c r="X155" s="385"/>
      <c r="Y155" s="385">
        <v>15</v>
      </c>
      <c r="Z155" s="385">
        <v>11</v>
      </c>
    </row>
    <row r="156" spans="1:26" ht="23.25" hidden="1" customHeight="1" outlineLevel="1" x14ac:dyDescent="0.2">
      <c r="A156" s="385"/>
      <c r="B156" s="386" t="s">
        <v>302</v>
      </c>
      <c r="C156" s="386">
        <v>9</v>
      </c>
      <c r="D156" s="386" t="s">
        <v>290</v>
      </c>
      <c r="E156" s="386" t="s">
        <v>547</v>
      </c>
      <c r="F156" s="385">
        <v>45</v>
      </c>
      <c r="G156" s="385">
        <v>5</v>
      </c>
      <c r="H156" s="385">
        <v>4</v>
      </c>
      <c r="I156" s="385"/>
      <c r="J156" s="385">
        <v>9</v>
      </c>
      <c r="K156" s="385">
        <v>104</v>
      </c>
      <c r="L156" s="385">
        <v>53</v>
      </c>
      <c r="M156" s="385">
        <v>62</v>
      </c>
      <c r="N156" s="385">
        <v>30</v>
      </c>
      <c r="O156" s="385"/>
      <c r="P156" s="385"/>
      <c r="Q156" s="385">
        <v>166</v>
      </c>
      <c r="R156" s="385">
        <v>83</v>
      </c>
      <c r="S156" s="385">
        <v>6</v>
      </c>
      <c r="T156" s="385">
        <v>4</v>
      </c>
      <c r="U156" s="385">
        <v>8</v>
      </c>
      <c r="V156" s="385">
        <v>5</v>
      </c>
      <c r="W156" s="385"/>
      <c r="X156" s="385"/>
      <c r="Y156" s="385">
        <v>14</v>
      </c>
      <c r="Z156" s="385">
        <v>9</v>
      </c>
    </row>
    <row r="157" spans="1:26" ht="15" hidden="1" customHeight="1" outlineLevel="1" x14ac:dyDescent="0.2">
      <c r="A157" s="385"/>
      <c r="B157" s="386" t="s">
        <v>302</v>
      </c>
      <c r="C157" s="386">
        <v>12</v>
      </c>
      <c r="D157" s="386" t="s">
        <v>291</v>
      </c>
      <c r="E157" s="386" t="s">
        <v>548</v>
      </c>
      <c r="F157" s="385">
        <v>1</v>
      </c>
      <c r="G157" s="385">
        <v>20</v>
      </c>
      <c r="H157" s="385">
        <v>14</v>
      </c>
      <c r="I157" s="385">
        <v>12</v>
      </c>
      <c r="J157" s="385">
        <v>46</v>
      </c>
      <c r="K157" s="385">
        <v>646</v>
      </c>
      <c r="L157" s="385">
        <v>331</v>
      </c>
      <c r="M157" s="385">
        <v>354</v>
      </c>
      <c r="N157" s="385">
        <v>175</v>
      </c>
      <c r="O157" s="385">
        <v>344</v>
      </c>
      <c r="P157" s="385">
        <v>186</v>
      </c>
      <c r="Q157" s="385">
        <v>1344</v>
      </c>
      <c r="R157" s="385">
        <v>692</v>
      </c>
      <c r="S157" s="385">
        <v>20</v>
      </c>
      <c r="T157" s="385">
        <v>20</v>
      </c>
      <c r="U157" s="385">
        <v>34</v>
      </c>
      <c r="V157" s="385">
        <v>27</v>
      </c>
      <c r="W157" s="385">
        <v>21</v>
      </c>
      <c r="X157" s="385">
        <v>14</v>
      </c>
      <c r="Y157" s="385">
        <v>75</v>
      </c>
      <c r="Z157" s="385">
        <v>61</v>
      </c>
    </row>
    <row r="158" spans="1:26" ht="15" hidden="1" customHeight="1" outlineLevel="1" x14ac:dyDescent="0.2">
      <c r="A158" s="385"/>
      <c r="B158" s="386" t="s">
        <v>302</v>
      </c>
      <c r="C158" s="386">
        <v>12</v>
      </c>
      <c r="D158" s="386" t="s">
        <v>290</v>
      </c>
      <c r="E158" s="386" t="s">
        <v>549</v>
      </c>
      <c r="F158" s="385">
        <v>85</v>
      </c>
      <c r="G158" s="385">
        <v>10</v>
      </c>
      <c r="H158" s="385">
        <v>4</v>
      </c>
      <c r="I158" s="385">
        <v>3</v>
      </c>
      <c r="J158" s="385">
        <v>17</v>
      </c>
      <c r="K158" s="385">
        <v>210</v>
      </c>
      <c r="L158" s="385">
        <v>110</v>
      </c>
      <c r="M158" s="385">
        <v>118</v>
      </c>
      <c r="N158" s="385">
        <v>73</v>
      </c>
      <c r="O158" s="385">
        <v>49</v>
      </c>
      <c r="P158" s="385">
        <v>33</v>
      </c>
      <c r="Q158" s="385">
        <v>377</v>
      </c>
      <c r="R158" s="385">
        <v>216</v>
      </c>
      <c r="S158" s="385">
        <v>8</v>
      </c>
      <c r="T158" s="385">
        <v>8</v>
      </c>
      <c r="U158" s="385">
        <v>4</v>
      </c>
      <c r="V158" s="385">
        <v>4</v>
      </c>
      <c r="W158" s="385">
        <v>5</v>
      </c>
      <c r="X158" s="385">
        <v>4</v>
      </c>
      <c r="Y158" s="385">
        <v>17</v>
      </c>
      <c r="Z158" s="385">
        <v>16</v>
      </c>
    </row>
    <row r="159" spans="1:26" ht="15" hidden="1" customHeight="1" outlineLevel="1" x14ac:dyDescent="0.2">
      <c r="A159" s="385"/>
      <c r="B159" s="386" t="s">
        <v>302</v>
      </c>
      <c r="C159" s="386">
        <v>12</v>
      </c>
      <c r="D159" s="386" t="s">
        <v>290</v>
      </c>
      <c r="E159" s="386" t="s">
        <v>550</v>
      </c>
      <c r="F159" s="385">
        <v>150</v>
      </c>
      <c r="G159" s="385">
        <v>14</v>
      </c>
      <c r="H159" s="385">
        <v>8</v>
      </c>
      <c r="I159" s="385">
        <v>5</v>
      </c>
      <c r="J159" s="385">
        <v>27</v>
      </c>
      <c r="K159" s="385">
        <v>343</v>
      </c>
      <c r="L159" s="385">
        <v>168</v>
      </c>
      <c r="M159" s="385">
        <v>193</v>
      </c>
      <c r="N159" s="385">
        <v>94</v>
      </c>
      <c r="O159" s="385">
        <v>99</v>
      </c>
      <c r="P159" s="385">
        <v>54</v>
      </c>
      <c r="Q159" s="385">
        <v>635</v>
      </c>
      <c r="R159" s="385">
        <v>316</v>
      </c>
      <c r="S159" s="385">
        <v>14</v>
      </c>
      <c r="T159" s="385">
        <v>14</v>
      </c>
      <c r="U159" s="385">
        <v>3</v>
      </c>
      <c r="V159" s="385">
        <v>2</v>
      </c>
      <c r="W159" s="385">
        <v>21</v>
      </c>
      <c r="X159" s="385">
        <v>12</v>
      </c>
      <c r="Y159" s="385">
        <v>38</v>
      </c>
      <c r="Z159" s="385">
        <v>28</v>
      </c>
    </row>
    <row r="160" spans="1:26" ht="15" hidden="1" customHeight="1" outlineLevel="1" x14ac:dyDescent="0.2">
      <c r="A160" s="385"/>
      <c r="B160" s="386" t="s">
        <v>302</v>
      </c>
      <c r="C160" s="386">
        <v>12</v>
      </c>
      <c r="D160" s="386" t="s">
        <v>290</v>
      </c>
      <c r="E160" s="386" t="s">
        <v>551</v>
      </c>
      <c r="F160" s="385">
        <v>153</v>
      </c>
      <c r="G160" s="385">
        <v>13</v>
      </c>
      <c r="H160" s="385">
        <v>8</v>
      </c>
      <c r="I160" s="385">
        <v>3</v>
      </c>
      <c r="J160" s="385">
        <v>24</v>
      </c>
      <c r="K160" s="385">
        <v>302</v>
      </c>
      <c r="L160" s="385">
        <v>143</v>
      </c>
      <c r="M160" s="385">
        <v>180</v>
      </c>
      <c r="N160" s="385">
        <v>88</v>
      </c>
      <c r="O160" s="385">
        <v>99</v>
      </c>
      <c r="P160" s="385">
        <v>53</v>
      </c>
      <c r="Q160" s="385">
        <v>581</v>
      </c>
      <c r="R160" s="385">
        <v>284</v>
      </c>
      <c r="S160" s="385">
        <v>15</v>
      </c>
      <c r="T160" s="385">
        <v>14</v>
      </c>
      <c r="U160" s="385">
        <v>11</v>
      </c>
      <c r="V160" s="385">
        <v>8</v>
      </c>
      <c r="W160" s="385">
        <v>8</v>
      </c>
      <c r="X160" s="385">
        <v>7</v>
      </c>
      <c r="Y160" s="385">
        <v>34</v>
      </c>
      <c r="Z160" s="385">
        <v>29</v>
      </c>
    </row>
    <row r="161" spans="1:26" ht="15" hidden="1" customHeight="1" outlineLevel="1" x14ac:dyDescent="0.2">
      <c r="A161" s="385"/>
      <c r="B161" s="386" t="s">
        <v>302</v>
      </c>
      <c r="C161" s="386">
        <v>9</v>
      </c>
      <c r="D161" s="386" t="s">
        <v>290</v>
      </c>
      <c r="E161" s="386" t="s">
        <v>552</v>
      </c>
      <c r="F161" s="385">
        <v>135</v>
      </c>
      <c r="G161" s="385">
        <v>8</v>
      </c>
      <c r="H161" s="385">
        <v>6</v>
      </c>
      <c r="I161" s="385"/>
      <c r="J161" s="385">
        <v>14</v>
      </c>
      <c r="K161" s="385">
        <v>213</v>
      </c>
      <c r="L161" s="385">
        <v>91</v>
      </c>
      <c r="M161" s="385">
        <v>140</v>
      </c>
      <c r="N161" s="385">
        <v>60</v>
      </c>
      <c r="O161" s="385"/>
      <c r="P161" s="385"/>
      <c r="Q161" s="385">
        <v>353</v>
      </c>
      <c r="R161" s="385">
        <v>151</v>
      </c>
      <c r="S161" s="385">
        <v>8</v>
      </c>
      <c r="T161" s="385">
        <v>7</v>
      </c>
      <c r="U161" s="385">
        <v>13</v>
      </c>
      <c r="V161" s="385">
        <v>9</v>
      </c>
      <c r="W161" s="385"/>
      <c r="X161" s="385"/>
      <c r="Y161" s="385">
        <v>21</v>
      </c>
      <c r="Z161" s="385">
        <v>16</v>
      </c>
    </row>
    <row r="162" spans="1:26" ht="15" hidden="1" customHeight="1" outlineLevel="1" x14ac:dyDescent="0.2">
      <c r="A162" s="385"/>
      <c r="B162" s="386" t="s">
        <v>302</v>
      </c>
      <c r="C162" s="386">
        <v>9</v>
      </c>
      <c r="D162" s="386" t="s">
        <v>290</v>
      </c>
      <c r="E162" s="386" t="s">
        <v>553</v>
      </c>
      <c r="F162" s="385">
        <v>22</v>
      </c>
      <c r="G162" s="385">
        <v>5</v>
      </c>
      <c r="H162" s="385">
        <v>4</v>
      </c>
      <c r="I162" s="385"/>
      <c r="J162" s="385">
        <v>9</v>
      </c>
      <c r="K162" s="385">
        <v>100</v>
      </c>
      <c r="L162" s="385">
        <v>45</v>
      </c>
      <c r="M162" s="385">
        <v>52</v>
      </c>
      <c r="N162" s="385">
        <v>21</v>
      </c>
      <c r="O162" s="385"/>
      <c r="P162" s="385"/>
      <c r="Q162" s="385">
        <v>152</v>
      </c>
      <c r="R162" s="385">
        <v>66</v>
      </c>
      <c r="S162" s="385">
        <v>4</v>
      </c>
      <c r="T162" s="385">
        <v>4</v>
      </c>
      <c r="U162" s="385">
        <v>10</v>
      </c>
      <c r="V162" s="385">
        <v>5</v>
      </c>
      <c r="W162" s="385"/>
      <c r="X162" s="385"/>
      <c r="Y162" s="385">
        <v>14</v>
      </c>
      <c r="Z162" s="385">
        <v>9</v>
      </c>
    </row>
    <row r="163" spans="1:26" ht="15" hidden="1" customHeight="1" outlineLevel="1" x14ac:dyDescent="0.2">
      <c r="A163" s="385"/>
      <c r="B163" s="386" t="s">
        <v>302</v>
      </c>
      <c r="C163" s="386">
        <v>12</v>
      </c>
      <c r="D163" s="386" t="s">
        <v>290</v>
      </c>
      <c r="E163" s="386" t="s">
        <v>554</v>
      </c>
      <c r="F163" s="385">
        <v>220</v>
      </c>
      <c r="G163" s="385">
        <v>12</v>
      </c>
      <c r="H163" s="385">
        <v>9</v>
      </c>
      <c r="I163" s="385">
        <v>5</v>
      </c>
      <c r="J163" s="385">
        <v>26</v>
      </c>
      <c r="K163" s="385">
        <v>384</v>
      </c>
      <c r="L163" s="385">
        <v>183</v>
      </c>
      <c r="M163" s="385">
        <v>256</v>
      </c>
      <c r="N163" s="385">
        <v>131</v>
      </c>
      <c r="O163" s="385">
        <v>112</v>
      </c>
      <c r="P163" s="385">
        <v>65</v>
      </c>
      <c r="Q163" s="385">
        <v>752</v>
      </c>
      <c r="R163" s="385">
        <v>379</v>
      </c>
      <c r="S163" s="385">
        <v>12</v>
      </c>
      <c r="T163" s="385">
        <v>11</v>
      </c>
      <c r="U163" s="385">
        <v>24</v>
      </c>
      <c r="V163" s="385">
        <v>15</v>
      </c>
      <c r="W163" s="385">
        <v>1</v>
      </c>
      <c r="X163" s="385">
        <v>1</v>
      </c>
      <c r="Y163" s="385">
        <v>37</v>
      </c>
      <c r="Z163" s="385">
        <v>27</v>
      </c>
    </row>
    <row r="164" spans="1:26" ht="15" hidden="1" customHeight="1" outlineLevel="1" x14ac:dyDescent="0.2">
      <c r="A164" s="385"/>
      <c r="B164" s="386" t="s">
        <v>302</v>
      </c>
      <c r="C164" s="386">
        <v>12</v>
      </c>
      <c r="D164" s="386" t="s">
        <v>290</v>
      </c>
      <c r="E164" s="386" t="s">
        <v>555</v>
      </c>
      <c r="F164" s="385">
        <v>100</v>
      </c>
      <c r="G164" s="385">
        <v>10</v>
      </c>
      <c r="H164" s="385">
        <v>6</v>
      </c>
      <c r="I164" s="385">
        <v>3</v>
      </c>
      <c r="J164" s="385">
        <v>19</v>
      </c>
      <c r="K164" s="385">
        <v>270</v>
      </c>
      <c r="L164" s="385">
        <v>125</v>
      </c>
      <c r="M164" s="385">
        <v>164</v>
      </c>
      <c r="N164" s="385">
        <v>83</v>
      </c>
      <c r="O164" s="385">
        <v>52</v>
      </c>
      <c r="P164" s="385">
        <v>26</v>
      </c>
      <c r="Q164" s="385">
        <v>486</v>
      </c>
      <c r="R164" s="385">
        <v>234</v>
      </c>
      <c r="S164" s="385">
        <v>10</v>
      </c>
      <c r="T164" s="385">
        <v>10</v>
      </c>
      <c r="U164" s="385">
        <v>1</v>
      </c>
      <c r="V164" s="385">
        <v>1</v>
      </c>
      <c r="W164" s="385">
        <v>14</v>
      </c>
      <c r="X164" s="385">
        <v>13</v>
      </c>
      <c r="Y164" s="385">
        <v>25</v>
      </c>
      <c r="Z164" s="385">
        <v>24</v>
      </c>
    </row>
    <row r="165" spans="1:26" ht="15" hidden="1" customHeight="1" outlineLevel="1" x14ac:dyDescent="0.2">
      <c r="A165" s="385"/>
      <c r="B165" s="386" t="s">
        <v>302</v>
      </c>
      <c r="C165" s="386">
        <v>12</v>
      </c>
      <c r="D165" s="386" t="s">
        <v>291</v>
      </c>
      <c r="E165" s="386" t="s">
        <v>556</v>
      </c>
      <c r="F165" s="385"/>
      <c r="G165" s="385"/>
      <c r="H165" s="385">
        <v>4</v>
      </c>
      <c r="I165" s="385">
        <v>3</v>
      </c>
      <c r="J165" s="385">
        <v>7</v>
      </c>
      <c r="K165" s="385"/>
      <c r="L165" s="385"/>
      <c r="M165" s="385">
        <v>27</v>
      </c>
      <c r="N165" s="385">
        <v>7</v>
      </c>
      <c r="O165" s="385">
        <v>29</v>
      </c>
      <c r="P165" s="385">
        <v>12</v>
      </c>
      <c r="Q165" s="385">
        <v>56</v>
      </c>
      <c r="R165" s="385">
        <v>19</v>
      </c>
      <c r="S165" s="385"/>
      <c r="T165" s="385"/>
      <c r="U165" s="385">
        <v>6</v>
      </c>
      <c r="V165" s="385">
        <v>3</v>
      </c>
      <c r="W165" s="385">
        <v>2</v>
      </c>
      <c r="X165" s="385">
        <v>2</v>
      </c>
      <c r="Y165" s="385">
        <v>8</v>
      </c>
      <c r="Z165" s="385">
        <v>5</v>
      </c>
    </row>
    <row r="166" spans="1:26" ht="30.75" hidden="1" customHeight="1" outlineLevel="1" x14ac:dyDescent="0.2">
      <c r="A166" s="385"/>
      <c r="B166" s="386" t="s">
        <v>302</v>
      </c>
      <c r="C166" s="386">
        <v>12</v>
      </c>
      <c r="D166" s="386" t="s">
        <v>290</v>
      </c>
      <c r="E166" s="386" t="s">
        <v>557</v>
      </c>
      <c r="F166" s="385">
        <v>125</v>
      </c>
      <c r="G166" s="385">
        <v>13</v>
      </c>
      <c r="H166" s="385">
        <v>6</v>
      </c>
      <c r="I166" s="385">
        <v>3</v>
      </c>
      <c r="J166" s="385">
        <v>22</v>
      </c>
      <c r="K166" s="385">
        <v>215</v>
      </c>
      <c r="L166" s="385">
        <v>107</v>
      </c>
      <c r="M166" s="385">
        <v>129</v>
      </c>
      <c r="N166" s="385">
        <v>61</v>
      </c>
      <c r="O166" s="385">
        <v>68</v>
      </c>
      <c r="P166" s="385">
        <v>36</v>
      </c>
      <c r="Q166" s="385">
        <v>412</v>
      </c>
      <c r="R166" s="385">
        <v>204</v>
      </c>
      <c r="S166" s="385">
        <v>11</v>
      </c>
      <c r="T166" s="385">
        <v>11</v>
      </c>
      <c r="U166" s="385">
        <v>7</v>
      </c>
      <c r="V166" s="385">
        <v>5</v>
      </c>
      <c r="W166" s="385">
        <v>9</v>
      </c>
      <c r="X166" s="385">
        <v>5</v>
      </c>
      <c r="Y166" s="385">
        <v>27</v>
      </c>
      <c r="Z166" s="385">
        <v>21</v>
      </c>
    </row>
    <row r="167" spans="1:26" ht="15" hidden="1" customHeight="1" outlineLevel="1" x14ac:dyDescent="0.2">
      <c r="A167" s="385"/>
      <c r="B167" s="386" t="s">
        <v>302</v>
      </c>
      <c r="C167" s="386">
        <v>12</v>
      </c>
      <c r="D167" s="386" t="s">
        <v>290</v>
      </c>
      <c r="E167" s="386" t="s">
        <v>558</v>
      </c>
      <c r="F167" s="385">
        <v>240</v>
      </c>
      <c r="G167" s="385">
        <v>12</v>
      </c>
      <c r="H167" s="385">
        <v>9</v>
      </c>
      <c r="I167" s="385">
        <v>4</v>
      </c>
      <c r="J167" s="385">
        <v>25</v>
      </c>
      <c r="K167" s="385">
        <v>339</v>
      </c>
      <c r="L167" s="385">
        <v>156</v>
      </c>
      <c r="M167" s="385">
        <v>217</v>
      </c>
      <c r="N167" s="385">
        <v>114</v>
      </c>
      <c r="O167" s="385">
        <v>70</v>
      </c>
      <c r="P167" s="385">
        <v>27</v>
      </c>
      <c r="Q167" s="385">
        <v>626</v>
      </c>
      <c r="R167" s="385">
        <v>297</v>
      </c>
      <c r="S167" s="385">
        <v>12</v>
      </c>
      <c r="T167" s="385">
        <v>12</v>
      </c>
      <c r="U167" s="385"/>
      <c r="V167" s="385"/>
      <c r="W167" s="385">
        <v>19</v>
      </c>
      <c r="X167" s="385">
        <v>13</v>
      </c>
      <c r="Y167" s="385">
        <v>31</v>
      </c>
      <c r="Z167" s="385">
        <v>25</v>
      </c>
    </row>
    <row r="168" spans="1:26" ht="15" hidden="1" customHeight="1" outlineLevel="1" x14ac:dyDescent="0.2">
      <c r="A168" s="385"/>
      <c r="B168" s="386" t="s">
        <v>302</v>
      </c>
      <c r="C168" s="386">
        <v>5</v>
      </c>
      <c r="D168" s="386" t="s">
        <v>292</v>
      </c>
      <c r="E168" s="386" t="s">
        <v>354</v>
      </c>
      <c r="F168" s="385">
        <v>100</v>
      </c>
      <c r="G168" s="385">
        <v>5</v>
      </c>
      <c r="H168" s="385"/>
      <c r="I168" s="385"/>
      <c r="J168" s="385">
        <v>5</v>
      </c>
      <c r="K168" s="385">
        <v>66</v>
      </c>
      <c r="L168" s="385">
        <v>32</v>
      </c>
      <c r="M168" s="385"/>
      <c r="N168" s="385"/>
      <c r="O168" s="385"/>
      <c r="P168" s="385"/>
      <c r="Q168" s="385">
        <v>66</v>
      </c>
      <c r="R168" s="385">
        <v>32</v>
      </c>
      <c r="S168" s="385">
        <v>5</v>
      </c>
      <c r="T168" s="385">
        <v>4</v>
      </c>
      <c r="U168" s="385"/>
      <c r="V168" s="385"/>
      <c r="W168" s="385"/>
      <c r="X168" s="385"/>
      <c r="Y168" s="385">
        <v>5</v>
      </c>
      <c r="Z168" s="385">
        <v>4</v>
      </c>
    </row>
    <row r="169" spans="1:26" ht="15" hidden="1" customHeight="1" outlineLevel="1" x14ac:dyDescent="0.2">
      <c r="A169" s="385"/>
      <c r="B169" s="386" t="s">
        <v>302</v>
      </c>
      <c r="C169" s="386">
        <v>9</v>
      </c>
      <c r="D169" s="386" t="s">
        <v>290</v>
      </c>
      <c r="E169" s="386" t="s">
        <v>559</v>
      </c>
      <c r="F169" s="385">
        <v>110</v>
      </c>
      <c r="G169" s="385">
        <v>5</v>
      </c>
      <c r="H169" s="385">
        <v>4</v>
      </c>
      <c r="I169" s="385"/>
      <c r="J169" s="385">
        <v>9</v>
      </c>
      <c r="K169" s="385">
        <v>85</v>
      </c>
      <c r="L169" s="385">
        <v>44</v>
      </c>
      <c r="M169" s="385">
        <v>51</v>
      </c>
      <c r="N169" s="385">
        <v>23</v>
      </c>
      <c r="O169" s="385"/>
      <c r="P169" s="385"/>
      <c r="Q169" s="385">
        <v>136</v>
      </c>
      <c r="R169" s="385">
        <v>67</v>
      </c>
      <c r="S169" s="385">
        <v>5</v>
      </c>
      <c r="T169" s="385">
        <v>5</v>
      </c>
      <c r="U169" s="385">
        <v>7</v>
      </c>
      <c r="V169" s="385">
        <v>5</v>
      </c>
      <c r="W169" s="385"/>
      <c r="X169" s="385"/>
      <c r="Y169" s="385">
        <v>12</v>
      </c>
      <c r="Z169" s="385">
        <v>10</v>
      </c>
    </row>
    <row r="170" spans="1:26" ht="23.25" hidden="1" customHeight="1" outlineLevel="1" x14ac:dyDescent="0.2">
      <c r="A170" s="385"/>
      <c r="B170" s="386" t="s">
        <v>302</v>
      </c>
      <c r="C170" s="386">
        <v>5</v>
      </c>
      <c r="D170" s="386" t="s">
        <v>292</v>
      </c>
      <c r="E170" s="386" t="s">
        <v>303</v>
      </c>
      <c r="F170" s="385">
        <v>190</v>
      </c>
      <c r="G170" s="385">
        <v>5</v>
      </c>
      <c r="H170" s="385"/>
      <c r="I170" s="385"/>
      <c r="J170" s="385">
        <v>5</v>
      </c>
      <c r="K170" s="385">
        <v>35</v>
      </c>
      <c r="L170" s="385">
        <v>15</v>
      </c>
      <c r="M170" s="385"/>
      <c r="N170" s="385"/>
      <c r="O170" s="385"/>
      <c r="P170" s="385"/>
      <c r="Q170" s="385">
        <v>35</v>
      </c>
      <c r="R170" s="385">
        <v>15</v>
      </c>
      <c r="S170" s="385">
        <v>5</v>
      </c>
      <c r="T170" s="385">
        <v>5</v>
      </c>
      <c r="U170" s="385"/>
      <c r="V170" s="385"/>
      <c r="W170" s="385"/>
      <c r="X170" s="385"/>
      <c r="Y170" s="385">
        <v>5</v>
      </c>
      <c r="Z170" s="385">
        <v>5</v>
      </c>
    </row>
    <row r="171" spans="1:26" ht="15" hidden="1" customHeight="1" outlineLevel="1" x14ac:dyDescent="0.2">
      <c r="A171" s="385"/>
      <c r="B171" s="386" t="s">
        <v>302</v>
      </c>
      <c r="C171" s="386">
        <v>12</v>
      </c>
      <c r="D171" s="386" t="s">
        <v>290</v>
      </c>
      <c r="E171" s="386" t="s">
        <v>560</v>
      </c>
      <c r="F171" s="385">
        <v>70</v>
      </c>
      <c r="G171" s="385">
        <v>11</v>
      </c>
      <c r="H171" s="385">
        <v>6</v>
      </c>
      <c r="I171" s="385">
        <v>5</v>
      </c>
      <c r="J171" s="385">
        <v>22</v>
      </c>
      <c r="K171" s="385">
        <v>280</v>
      </c>
      <c r="L171" s="385">
        <v>129</v>
      </c>
      <c r="M171" s="385">
        <v>170</v>
      </c>
      <c r="N171" s="385">
        <v>84</v>
      </c>
      <c r="O171" s="385">
        <v>114</v>
      </c>
      <c r="P171" s="385">
        <v>58</v>
      </c>
      <c r="Q171" s="385">
        <v>564</v>
      </c>
      <c r="R171" s="385">
        <v>271</v>
      </c>
      <c r="S171" s="385">
        <v>11</v>
      </c>
      <c r="T171" s="385">
        <v>11</v>
      </c>
      <c r="U171" s="385">
        <v>16</v>
      </c>
      <c r="V171" s="385">
        <v>12</v>
      </c>
      <c r="W171" s="385">
        <v>2</v>
      </c>
      <c r="X171" s="385"/>
      <c r="Y171" s="385">
        <v>29</v>
      </c>
      <c r="Z171" s="385">
        <v>23</v>
      </c>
    </row>
    <row r="172" spans="1:26" ht="15" hidden="1" customHeight="1" outlineLevel="1" x14ac:dyDescent="0.2">
      <c r="A172" s="385"/>
      <c r="B172" s="386" t="s">
        <v>302</v>
      </c>
      <c r="C172" s="386">
        <v>12</v>
      </c>
      <c r="D172" s="386" t="s">
        <v>290</v>
      </c>
      <c r="E172" s="386" t="s">
        <v>561</v>
      </c>
      <c r="F172" s="385">
        <v>145</v>
      </c>
      <c r="G172" s="385">
        <v>13</v>
      </c>
      <c r="H172" s="385">
        <v>9</v>
      </c>
      <c r="I172" s="385">
        <v>7</v>
      </c>
      <c r="J172" s="385">
        <v>29</v>
      </c>
      <c r="K172" s="385">
        <v>391</v>
      </c>
      <c r="L172" s="385">
        <v>181</v>
      </c>
      <c r="M172" s="385">
        <v>290</v>
      </c>
      <c r="N172" s="385">
        <v>144</v>
      </c>
      <c r="O172" s="385">
        <v>167</v>
      </c>
      <c r="P172" s="385">
        <v>87</v>
      </c>
      <c r="Q172" s="385">
        <v>848</v>
      </c>
      <c r="R172" s="385">
        <v>412</v>
      </c>
      <c r="S172" s="385">
        <v>15</v>
      </c>
      <c r="T172" s="385">
        <v>14</v>
      </c>
      <c r="U172" s="385">
        <v>12</v>
      </c>
      <c r="V172" s="385">
        <v>7</v>
      </c>
      <c r="W172" s="385">
        <v>14</v>
      </c>
      <c r="X172" s="385">
        <v>12</v>
      </c>
      <c r="Y172" s="385">
        <v>41</v>
      </c>
      <c r="Z172" s="385">
        <v>33</v>
      </c>
    </row>
    <row r="173" spans="1:26" ht="15" hidden="1" customHeight="1" outlineLevel="1" x14ac:dyDescent="0.2">
      <c r="A173" s="385"/>
      <c r="B173" s="386" t="s">
        <v>302</v>
      </c>
      <c r="C173" s="386">
        <v>12</v>
      </c>
      <c r="D173" s="386" t="s">
        <v>290</v>
      </c>
      <c r="E173" s="386" t="s">
        <v>562</v>
      </c>
      <c r="F173" s="385">
        <v>130</v>
      </c>
      <c r="G173" s="385">
        <v>12</v>
      </c>
      <c r="H173" s="385">
        <v>8</v>
      </c>
      <c r="I173" s="385">
        <v>4</v>
      </c>
      <c r="J173" s="385">
        <v>24</v>
      </c>
      <c r="K173" s="385">
        <v>309</v>
      </c>
      <c r="L173" s="385">
        <v>161</v>
      </c>
      <c r="M173" s="385">
        <v>183</v>
      </c>
      <c r="N173" s="385">
        <v>93</v>
      </c>
      <c r="O173" s="385">
        <v>103</v>
      </c>
      <c r="P173" s="385">
        <v>55</v>
      </c>
      <c r="Q173" s="385">
        <v>595</v>
      </c>
      <c r="R173" s="385">
        <v>309</v>
      </c>
      <c r="S173" s="385">
        <v>12</v>
      </c>
      <c r="T173" s="385">
        <v>12</v>
      </c>
      <c r="U173" s="385">
        <v>15</v>
      </c>
      <c r="V173" s="385">
        <v>11</v>
      </c>
      <c r="W173" s="385">
        <v>7</v>
      </c>
      <c r="X173" s="385">
        <v>5</v>
      </c>
      <c r="Y173" s="385">
        <v>34</v>
      </c>
      <c r="Z173" s="385">
        <v>28</v>
      </c>
    </row>
    <row r="174" spans="1:26" ht="15" hidden="1" customHeight="1" outlineLevel="1" x14ac:dyDescent="0.2">
      <c r="A174" s="385"/>
      <c r="B174" s="386" t="s">
        <v>302</v>
      </c>
      <c r="C174" s="386">
        <v>12</v>
      </c>
      <c r="D174" s="386" t="s">
        <v>291</v>
      </c>
      <c r="E174" s="386" t="s">
        <v>563</v>
      </c>
      <c r="F174" s="385">
        <v>450</v>
      </c>
      <c r="G174" s="385">
        <v>21</v>
      </c>
      <c r="H174" s="385">
        <v>16</v>
      </c>
      <c r="I174" s="385">
        <v>11</v>
      </c>
      <c r="J174" s="385">
        <v>48</v>
      </c>
      <c r="K174" s="385">
        <v>671</v>
      </c>
      <c r="L174" s="385">
        <v>341</v>
      </c>
      <c r="M174" s="385">
        <v>392</v>
      </c>
      <c r="N174" s="385">
        <v>173</v>
      </c>
      <c r="O174" s="385">
        <v>241</v>
      </c>
      <c r="P174" s="385">
        <v>115</v>
      </c>
      <c r="Q174" s="385">
        <v>1304</v>
      </c>
      <c r="R174" s="385">
        <v>629</v>
      </c>
      <c r="S174" s="385">
        <v>21</v>
      </c>
      <c r="T174" s="385">
        <v>20</v>
      </c>
      <c r="U174" s="385">
        <v>24</v>
      </c>
      <c r="V174" s="385">
        <v>19</v>
      </c>
      <c r="W174" s="385">
        <v>23</v>
      </c>
      <c r="X174" s="385">
        <v>20</v>
      </c>
      <c r="Y174" s="385">
        <v>68</v>
      </c>
      <c r="Z174" s="385">
        <v>59</v>
      </c>
    </row>
    <row r="175" spans="1:26" ht="15" hidden="1" customHeight="1" outlineLevel="1" x14ac:dyDescent="0.2">
      <c r="A175" s="385"/>
      <c r="B175" s="386" t="s">
        <v>302</v>
      </c>
      <c r="C175" s="386">
        <v>12</v>
      </c>
      <c r="D175" s="386" t="s">
        <v>291</v>
      </c>
      <c r="E175" s="386" t="s">
        <v>564</v>
      </c>
      <c r="F175" s="385">
        <v>430</v>
      </c>
      <c r="G175" s="385">
        <v>5</v>
      </c>
      <c r="H175" s="385">
        <v>4</v>
      </c>
      <c r="I175" s="385">
        <v>5</v>
      </c>
      <c r="J175" s="385">
        <v>14</v>
      </c>
      <c r="K175" s="385">
        <v>151</v>
      </c>
      <c r="L175" s="385">
        <v>68</v>
      </c>
      <c r="M175" s="385">
        <v>118</v>
      </c>
      <c r="N175" s="385">
        <v>58</v>
      </c>
      <c r="O175" s="385">
        <v>102</v>
      </c>
      <c r="P175" s="385">
        <v>63</v>
      </c>
      <c r="Q175" s="385">
        <v>371</v>
      </c>
      <c r="R175" s="385">
        <v>189</v>
      </c>
      <c r="S175" s="385">
        <v>5</v>
      </c>
      <c r="T175" s="385">
        <v>5</v>
      </c>
      <c r="U175" s="385">
        <v>2</v>
      </c>
      <c r="V175" s="385">
        <v>1</v>
      </c>
      <c r="W175" s="385">
        <v>14</v>
      </c>
      <c r="X175" s="385">
        <v>13</v>
      </c>
      <c r="Y175" s="385">
        <v>21</v>
      </c>
      <c r="Z175" s="385">
        <v>19</v>
      </c>
    </row>
    <row r="176" spans="1:26" ht="15" hidden="1" customHeight="1" outlineLevel="1" x14ac:dyDescent="0.2">
      <c r="A176" s="385"/>
      <c r="B176" s="386"/>
      <c r="C176" s="498" t="s">
        <v>298</v>
      </c>
      <c r="D176" s="498"/>
      <c r="E176" s="498"/>
      <c r="F176" s="385"/>
      <c r="G176" s="385">
        <f>SUM(G154:G175)</f>
        <v>218</v>
      </c>
      <c r="H176" s="385">
        <f t="shared" ref="H176:Z176" si="9">SUM(H154:H175)</f>
        <v>141</v>
      </c>
      <c r="I176" s="385">
        <f t="shared" si="9"/>
        <v>76</v>
      </c>
      <c r="J176" s="385">
        <f t="shared" si="9"/>
        <v>435</v>
      </c>
      <c r="K176" s="385">
        <f t="shared" si="9"/>
        <v>5570</v>
      </c>
      <c r="L176" s="385">
        <f t="shared" si="9"/>
        <v>2696</v>
      </c>
      <c r="M176" s="385">
        <f t="shared" si="9"/>
        <v>3397</v>
      </c>
      <c r="N176" s="385">
        <f t="shared" si="9"/>
        <v>1658</v>
      </c>
      <c r="O176" s="385">
        <f t="shared" si="9"/>
        <v>1705</v>
      </c>
      <c r="P176" s="385">
        <f t="shared" si="9"/>
        <v>899</v>
      </c>
      <c r="Q176" s="385">
        <f t="shared" si="9"/>
        <v>10672</v>
      </c>
      <c r="R176" s="385">
        <f t="shared" si="9"/>
        <v>5253</v>
      </c>
      <c r="S176" s="385">
        <f t="shared" si="9"/>
        <v>215</v>
      </c>
      <c r="T176" s="385">
        <f t="shared" si="9"/>
        <v>207</v>
      </c>
      <c r="U176" s="385">
        <f t="shared" si="9"/>
        <v>226</v>
      </c>
      <c r="V176" s="385">
        <f t="shared" si="9"/>
        <v>157</v>
      </c>
      <c r="W176" s="385">
        <f t="shared" si="9"/>
        <v>160</v>
      </c>
      <c r="X176" s="385">
        <f t="shared" si="9"/>
        <v>121</v>
      </c>
      <c r="Y176" s="385">
        <f t="shared" si="9"/>
        <v>601</v>
      </c>
      <c r="Z176" s="385">
        <f t="shared" si="9"/>
        <v>485</v>
      </c>
    </row>
    <row r="177" spans="1:26" ht="15" customHeight="1" collapsed="1" x14ac:dyDescent="0.2">
      <c r="A177" s="385"/>
      <c r="B177" s="386"/>
      <c r="C177" s="498" t="s">
        <v>383</v>
      </c>
      <c r="D177" s="498"/>
      <c r="E177" s="498"/>
      <c r="F177" s="385"/>
      <c r="G177" s="385">
        <f>+G176</f>
        <v>218</v>
      </c>
      <c r="H177" s="385">
        <f t="shared" ref="H177:Z177" si="10">+H176</f>
        <v>141</v>
      </c>
      <c r="I177" s="385">
        <f t="shared" si="10"/>
        <v>76</v>
      </c>
      <c r="J177" s="385">
        <f t="shared" si="10"/>
        <v>435</v>
      </c>
      <c r="K177" s="385">
        <f t="shared" si="10"/>
        <v>5570</v>
      </c>
      <c r="L177" s="385">
        <f t="shared" si="10"/>
        <v>2696</v>
      </c>
      <c r="M177" s="385">
        <f t="shared" si="10"/>
        <v>3397</v>
      </c>
      <c r="N177" s="385">
        <f t="shared" si="10"/>
        <v>1658</v>
      </c>
      <c r="O177" s="385">
        <f t="shared" si="10"/>
        <v>1705</v>
      </c>
      <c r="P177" s="385">
        <f t="shared" si="10"/>
        <v>899</v>
      </c>
      <c r="Q177" s="385">
        <f t="shared" si="10"/>
        <v>10672</v>
      </c>
      <c r="R177" s="385">
        <f t="shared" si="10"/>
        <v>5253</v>
      </c>
      <c r="S177" s="385">
        <f t="shared" si="10"/>
        <v>215</v>
      </c>
      <c r="T177" s="385">
        <f t="shared" si="10"/>
        <v>207</v>
      </c>
      <c r="U177" s="385">
        <f t="shared" si="10"/>
        <v>226</v>
      </c>
      <c r="V177" s="385">
        <f t="shared" si="10"/>
        <v>157</v>
      </c>
      <c r="W177" s="385">
        <f t="shared" si="10"/>
        <v>160</v>
      </c>
      <c r="X177" s="385">
        <f t="shared" si="10"/>
        <v>121</v>
      </c>
      <c r="Y177" s="385">
        <f t="shared" si="10"/>
        <v>601</v>
      </c>
      <c r="Z177" s="385">
        <f t="shared" si="10"/>
        <v>485</v>
      </c>
    </row>
    <row r="178" spans="1:26" ht="15" hidden="1" customHeight="1" outlineLevel="1" x14ac:dyDescent="0.2">
      <c r="A178" s="387" t="s">
        <v>468</v>
      </c>
      <c r="B178" s="386"/>
      <c r="C178" s="498" t="s">
        <v>369</v>
      </c>
      <c r="D178" s="498"/>
      <c r="E178" s="498"/>
      <c r="F178" s="385"/>
      <c r="G178" s="385"/>
      <c r="H178" s="385"/>
      <c r="I178" s="385"/>
      <c r="J178" s="385"/>
      <c r="K178" s="385"/>
      <c r="L178" s="385"/>
      <c r="M178" s="385"/>
      <c r="N178" s="385"/>
      <c r="O178" s="385"/>
      <c r="P178" s="385"/>
      <c r="Q178" s="385"/>
      <c r="R178" s="385"/>
      <c r="S178" s="385"/>
      <c r="T178" s="385"/>
      <c r="U178" s="385"/>
      <c r="V178" s="385"/>
      <c r="W178" s="385"/>
      <c r="X178" s="385"/>
      <c r="Y178" s="385"/>
      <c r="Z178" s="385"/>
    </row>
    <row r="179" spans="1:26" ht="15" hidden="1" customHeight="1" outlineLevel="1" x14ac:dyDescent="0.2">
      <c r="A179" s="385"/>
      <c r="B179" s="386" t="s">
        <v>304</v>
      </c>
      <c r="C179" s="386">
        <v>12</v>
      </c>
      <c r="D179" s="386" t="s">
        <v>291</v>
      </c>
      <c r="E179" s="386" t="s">
        <v>565</v>
      </c>
      <c r="F179" s="385"/>
      <c r="G179" s="385">
        <v>15</v>
      </c>
      <c r="H179" s="385">
        <v>10</v>
      </c>
      <c r="I179" s="385">
        <v>8</v>
      </c>
      <c r="J179" s="385">
        <v>33</v>
      </c>
      <c r="K179" s="385">
        <v>412</v>
      </c>
      <c r="L179" s="385">
        <v>188</v>
      </c>
      <c r="M179" s="385">
        <v>263</v>
      </c>
      <c r="N179" s="385">
        <v>130</v>
      </c>
      <c r="O179" s="385">
        <v>168</v>
      </c>
      <c r="P179" s="385">
        <v>89</v>
      </c>
      <c r="Q179" s="385">
        <v>843</v>
      </c>
      <c r="R179" s="385">
        <v>407</v>
      </c>
      <c r="S179" s="385">
        <v>15</v>
      </c>
      <c r="T179" s="385">
        <v>15</v>
      </c>
      <c r="U179" s="385">
        <v>27</v>
      </c>
      <c r="V179" s="385">
        <v>20</v>
      </c>
      <c r="W179" s="385">
        <v>9</v>
      </c>
      <c r="X179" s="385">
        <v>8</v>
      </c>
      <c r="Y179" s="385">
        <v>51</v>
      </c>
      <c r="Z179" s="385">
        <v>43</v>
      </c>
    </row>
    <row r="180" spans="1:26" ht="15" hidden="1" customHeight="1" outlineLevel="1" x14ac:dyDescent="0.2">
      <c r="A180" s="385"/>
      <c r="B180" s="386" t="s">
        <v>304</v>
      </c>
      <c r="C180" s="386">
        <v>12</v>
      </c>
      <c r="D180" s="386" t="s">
        <v>291</v>
      </c>
      <c r="E180" s="386" t="s">
        <v>566</v>
      </c>
      <c r="F180" s="385"/>
      <c r="G180" s="385">
        <v>15</v>
      </c>
      <c r="H180" s="385">
        <v>11</v>
      </c>
      <c r="I180" s="385">
        <v>7</v>
      </c>
      <c r="J180" s="385">
        <v>33</v>
      </c>
      <c r="K180" s="385">
        <v>526</v>
      </c>
      <c r="L180" s="385">
        <v>254</v>
      </c>
      <c r="M180" s="385">
        <v>304</v>
      </c>
      <c r="N180" s="385">
        <v>163</v>
      </c>
      <c r="O180" s="385">
        <v>194</v>
      </c>
      <c r="P180" s="385">
        <v>103</v>
      </c>
      <c r="Q180" s="385">
        <v>1024</v>
      </c>
      <c r="R180" s="385">
        <v>520</v>
      </c>
      <c r="S180" s="385">
        <v>17</v>
      </c>
      <c r="T180" s="385">
        <v>15</v>
      </c>
      <c r="U180" s="385">
        <v>17</v>
      </c>
      <c r="V180" s="385">
        <v>16</v>
      </c>
      <c r="W180" s="385">
        <v>17</v>
      </c>
      <c r="X180" s="385">
        <v>11</v>
      </c>
      <c r="Y180" s="385">
        <v>51</v>
      </c>
      <c r="Z180" s="385">
        <v>42</v>
      </c>
    </row>
    <row r="181" spans="1:26" ht="15" hidden="1" customHeight="1" outlineLevel="1" x14ac:dyDescent="0.2">
      <c r="A181" s="385"/>
      <c r="B181" s="386" t="s">
        <v>304</v>
      </c>
      <c r="C181" s="386">
        <v>12</v>
      </c>
      <c r="D181" s="386" t="s">
        <v>290</v>
      </c>
      <c r="E181" s="386" t="s">
        <v>567</v>
      </c>
      <c r="F181" s="385">
        <v>360</v>
      </c>
      <c r="G181" s="385">
        <v>9</v>
      </c>
      <c r="H181" s="385">
        <v>7</v>
      </c>
      <c r="I181" s="385">
        <v>4</v>
      </c>
      <c r="J181" s="385">
        <v>20</v>
      </c>
      <c r="K181" s="385">
        <v>183</v>
      </c>
      <c r="L181" s="385">
        <v>92</v>
      </c>
      <c r="M181" s="385">
        <v>138</v>
      </c>
      <c r="N181" s="385">
        <v>73</v>
      </c>
      <c r="O181" s="385">
        <v>81</v>
      </c>
      <c r="P181" s="385">
        <v>43</v>
      </c>
      <c r="Q181" s="385">
        <v>402</v>
      </c>
      <c r="R181" s="385">
        <v>208</v>
      </c>
      <c r="S181" s="385">
        <v>11</v>
      </c>
      <c r="T181" s="385">
        <v>10</v>
      </c>
      <c r="U181" s="385">
        <v>17</v>
      </c>
      <c r="V181" s="385">
        <v>15</v>
      </c>
      <c r="W181" s="385">
        <v>2</v>
      </c>
      <c r="X181" s="385"/>
      <c r="Y181" s="385">
        <v>30</v>
      </c>
      <c r="Z181" s="385">
        <v>25</v>
      </c>
    </row>
    <row r="182" spans="1:26" ht="15" hidden="1" customHeight="1" outlineLevel="1" x14ac:dyDescent="0.2">
      <c r="A182" s="385"/>
      <c r="B182" s="386" t="s">
        <v>304</v>
      </c>
      <c r="C182" s="386">
        <v>5</v>
      </c>
      <c r="D182" s="386" t="s">
        <v>292</v>
      </c>
      <c r="E182" s="386" t="s">
        <v>568</v>
      </c>
      <c r="F182" s="385">
        <v>340</v>
      </c>
      <c r="G182" s="385">
        <v>3</v>
      </c>
      <c r="H182" s="385"/>
      <c r="I182" s="385"/>
      <c r="J182" s="385">
        <v>3</v>
      </c>
      <c r="K182" s="385">
        <v>14</v>
      </c>
      <c r="L182" s="385">
        <v>7</v>
      </c>
      <c r="M182" s="385"/>
      <c r="N182" s="385"/>
      <c r="O182" s="385"/>
      <c r="P182" s="385"/>
      <c r="Q182" s="385">
        <v>14</v>
      </c>
      <c r="R182" s="385">
        <v>7</v>
      </c>
      <c r="S182" s="385">
        <v>3</v>
      </c>
      <c r="T182" s="385">
        <v>3</v>
      </c>
      <c r="U182" s="385"/>
      <c r="V182" s="385"/>
      <c r="W182" s="385"/>
      <c r="X182" s="385"/>
      <c r="Y182" s="385">
        <v>3</v>
      </c>
      <c r="Z182" s="385">
        <v>3</v>
      </c>
    </row>
    <row r="183" spans="1:26" ht="15" hidden="1" customHeight="1" outlineLevel="1" x14ac:dyDescent="0.2">
      <c r="A183" s="385"/>
      <c r="B183" s="386" t="s">
        <v>304</v>
      </c>
      <c r="C183" s="386">
        <v>12</v>
      </c>
      <c r="D183" s="386" t="s">
        <v>291</v>
      </c>
      <c r="E183" s="386" t="s">
        <v>569</v>
      </c>
      <c r="F183" s="385"/>
      <c r="G183" s="385"/>
      <c r="H183" s="385"/>
      <c r="I183" s="385">
        <v>3</v>
      </c>
      <c r="J183" s="385">
        <v>3</v>
      </c>
      <c r="K183" s="385"/>
      <c r="L183" s="385"/>
      <c r="M183" s="385"/>
      <c r="N183" s="385"/>
      <c r="O183" s="385">
        <v>56</v>
      </c>
      <c r="P183" s="385">
        <v>39</v>
      </c>
      <c r="Q183" s="385">
        <v>56</v>
      </c>
      <c r="R183" s="385">
        <v>39</v>
      </c>
      <c r="S183" s="385"/>
      <c r="T183" s="385"/>
      <c r="U183" s="385"/>
      <c r="V183" s="385"/>
      <c r="W183" s="385">
        <v>4</v>
      </c>
      <c r="X183" s="385">
        <v>4</v>
      </c>
      <c r="Y183" s="385">
        <v>4</v>
      </c>
      <c r="Z183" s="385">
        <v>4</v>
      </c>
    </row>
    <row r="184" spans="1:26" ht="15" hidden="1" customHeight="1" outlineLevel="1" x14ac:dyDescent="0.2">
      <c r="A184" s="385"/>
      <c r="B184" s="386" t="s">
        <v>304</v>
      </c>
      <c r="C184" s="386">
        <v>12</v>
      </c>
      <c r="D184" s="386" t="s">
        <v>290</v>
      </c>
      <c r="E184" s="386" t="s">
        <v>570</v>
      </c>
      <c r="F184" s="385">
        <v>146</v>
      </c>
      <c r="G184" s="385">
        <v>10</v>
      </c>
      <c r="H184" s="385">
        <v>8</v>
      </c>
      <c r="I184" s="385">
        <v>6</v>
      </c>
      <c r="J184" s="385">
        <v>24</v>
      </c>
      <c r="K184" s="385">
        <v>248</v>
      </c>
      <c r="L184" s="385">
        <v>134</v>
      </c>
      <c r="M184" s="385">
        <v>199</v>
      </c>
      <c r="N184" s="385">
        <v>101</v>
      </c>
      <c r="O184" s="385">
        <v>104</v>
      </c>
      <c r="P184" s="385">
        <v>52</v>
      </c>
      <c r="Q184" s="385">
        <v>551</v>
      </c>
      <c r="R184" s="385">
        <v>287</v>
      </c>
      <c r="S184" s="385">
        <v>10</v>
      </c>
      <c r="T184" s="385">
        <v>9</v>
      </c>
      <c r="U184" s="385">
        <v>23</v>
      </c>
      <c r="V184" s="385">
        <v>14</v>
      </c>
      <c r="W184" s="385">
        <v>5</v>
      </c>
      <c r="X184" s="385">
        <v>5</v>
      </c>
      <c r="Y184" s="385">
        <v>38</v>
      </c>
      <c r="Z184" s="385">
        <v>28</v>
      </c>
    </row>
    <row r="185" spans="1:26" ht="15" hidden="1" customHeight="1" outlineLevel="1" x14ac:dyDescent="0.2">
      <c r="A185" s="385"/>
      <c r="B185" s="386" t="s">
        <v>304</v>
      </c>
      <c r="C185" s="386">
        <v>12</v>
      </c>
      <c r="D185" s="386" t="s">
        <v>290</v>
      </c>
      <c r="E185" s="386" t="s">
        <v>571</v>
      </c>
      <c r="F185" s="385">
        <v>275</v>
      </c>
      <c r="G185" s="385">
        <v>5</v>
      </c>
      <c r="H185" s="385">
        <v>4</v>
      </c>
      <c r="I185" s="385">
        <v>3</v>
      </c>
      <c r="J185" s="385">
        <v>12</v>
      </c>
      <c r="K185" s="385">
        <v>118</v>
      </c>
      <c r="L185" s="385">
        <v>56</v>
      </c>
      <c r="M185" s="385">
        <v>76</v>
      </c>
      <c r="N185" s="385">
        <v>32</v>
      </c>
      <c r="O185" s="385">
        <v>45</v>
      </c>
      <c r="P185" s="385">
        <v>24</v>
      </c>
      <c r="Q185" s="385">
        <v>239</v>
      </c>
      <c r="R185" s="385">
        <v>112</v>
      </c>
      <c r="S185" s="385">
        <v>4</v>
      </c>
      <c r="T185" s="385">
        <v>4</v>
      </c>
      <c r="U185" s="385">
        <v>6</v>
      </c>
      <c r="V185" s="385">
        <v>4</v>
      </c>
      <c r="W185" s="385">
        <v>6</v>
      </c>
      <c r="X185" s="385">
        <v>4</v>
      </c>
      <c r="Y185" s="385">
        <v>16</v>
      </c>
      <c r="Z185" s="385">
        <v>12</v>
      </c>
    </row>
    <row r="186" spans="1:26" ht="15" hidden="1" customHeight="1" outlineLevel="1" x14ac:dyDescent="0.2">
      <c r="A186" s="385"/>
      <c r="B186" s="386" t="s">
        <v>304</v>
      </c>
      <c r="C186" s="386">
        <v>12</v>
      </c>
      <c r="D186" s="386" t="s">
        <v>290</v>
      </c>
      <c r="E186" s="386" t="s">
        <v>572</v>
      </c>
      <c r="F186" s="385">
        <v>108</v>
      </c>
      <c r="G186" s="385">
        <v>9</v>
      </c>
      <c r="H186" s="385">
        <v>6</v>
      </c>
      <c r="I186" s="385">
        <v>3</v>
      </c>
      <c r="J186" s="385">
        <v>18</v>
      </c>
      <c r="K186" s="385">
        <v>208</v>
      </c>
      <c r="L186" s="385">
        <v>103</v>
      </c>
      <c r="M186" s="385">
        <v>145</v>
      </c>
      <c r="N186" s="385">
        <v>76</v>
      </c>
      <c r="O186" s="385">
        <v>80</v>
      </c>
      <c r="P186" s="385">
        <v>50</v>
      </c>
      <c r="Q186" s="385">
        <v>433</v>
      </c>
      <c r="R186" s="385">
        <v>229</v>
      </c>
      <c r="S186" s="385">
        <v>8</v>
      </c>
      <c r="T186" s="385">
        <v>8</v>
      </c>
      <c r="U186" s="385">
        <v>11</v>
      </c>
      <c r="V186" s="385">
        <v>9</v>
      </c>
      <c r="W186" s="385">
        <v>5</v>
      </c>
      <c r="X186" s="385">
        <v>2</v>
      </c>
      <c r="Y186" s="385">
        <v>24</v>
      </c>
      <c r="Z186" s="385">
        <v>19</v>
      </c>
    </row>
    <row r="187" spans="1:26" ht="15" hidden="1" customHeight="1" outlineLevel="1" x14ac:dyDescent="0.2">
      <c r="A187" s="385"/>
      <c r="B187" s="386" t="s">
        <v>304</v>
      </c>
      <c r="C187" s="386">
        <v>12</v>
      </c>
      <c r="D187" s="386" t="s">
        <v>290</v>
      </c>
      <c r="E187" s="386" t="s">
        <v>573</v>
      </c>
      <c r="F187" s="385">
        <v>90</v>
      </c>
      <c r="G187" s="385">
        <v>5</v>
      </c>
      <c r="H187" s="385">
        <v>4</v>
      </c>
      <c r="I187" s="385">
        <v>3</v>
      </c>
      <c r="J187" s="385">
        <v>12</v>
      </c>
      <c r="K187" s="385">
        <v>62</v>
      </c>
      <c r="L187" s="385">
        <v>34</v>
      </c>
      <c r="M187" s="385">
        <v>52</v>
      </c>
      <c r="N187" s="385">
        <v>27</v>
      </c>
      <c r="O187" s="385">
        <v>41</v>
      </c>
      <c r="P187" s="385">
        <v>23</v>
      </c>
      <c r="Q187" s="385">
        <v>155</v>
      </c>
      <c r="R187" s="385">
        <v>84</v>
      </c>
      <c r="S187" s="385">
        <v>5</v>
      </c>
      <c r="T187" s="385">
        <v>5</v>
      </c>
      <c r="U187" s="385">
        <v>15</v>
      </c>
      <c r="V187" s="385">
        <v>11</v>
      </c>
      <c r="W187" s="385"/>
      <c r="X187" s="385"/>
      <c r="Y187" s="385">
        <v>20</v>
      </c>
      <c r="Z187" s="385">
        <v>16</v>
      </c>
    </row>
    <row r="188" spans="1:26" ht="15" hidden="1" customHeight="1" outlineLevel="1" x14ac:dyDescent="0.2">
      <c r="A188" s="385"/>
      <c r="B188" s="386" t="s">
        <v>304</v>
      </c>
      <c r="C188" s="386">
        <v>12</v>
      </c>
      <c r="D188" s="386" t="s">
        <v>290</v>
      </c>
      <c r="E188" s="386" t="s">
        <v>574</v>
      </c>
      <c r="F188" s="385">
        <v>210</v>
      </c>
      <c r="G188" s="385">
        <v>10</v>
      </c>
      <c r="H188" s="385">
        <v>6</v>
      </c>
      <c r="I188" s="385">
        <v>3</v>
      </c>
      <c r="J188" s="385">
        <v>19</v>
      </c>
      <c r="K188" s="385">
        <v>162</v>
      </c>
      <c r="L188" s="385">
        <v>78</v>
      </c>
      <c r="M188" s="385">
        <v>124</v>
      </c>
      <c r="N188" s="385">
        <v>54</v>
      </c>
      <c r="O188" s="385">
        <v>63</v>
      </c>
      <c r="P188" s="385">
        <v>40</v>
      </c>
      <c r="Q188" s="385">
        <v>349</v>
      </c>
      <c r="R188" s="385">
        <v>172</v>
      </c>
      <c r="S188" s="385">
        <v>10</v>
      </c>
      <c r="T188" s="385">
        <v>9</v>
      </c>
      <c r="U188" s="385">
        <v>11</v>
      </c>
      <c r="V188" s="385">
        <v>8</v>
      </c>
      <c r="W188" s="385">
        <v>6</v>
      </c>
      <c r="X188" s="385">
        <v>4</v>
      </c>
      <c r="Y188" s="385">
        <v>27</v>
      </c>
      <c r="Z188" s="385">
        <v>21</v>
      </c>
    </row>
    <row r="189" spans="1:26" ht="15" hidden="1" customHeight="1" outlineLevel="1" x14ac:dyDescent="0.2">
      <c r="A189" s="385"/>
      <c r="B189" s="386" t="s">
        <v>304</v>
      </c>
      <c r="C189" s="386">
        <v>12</v>
      </c>
      <c r="D189" s="386" t="s">
        <v>290</v>
      </c>
      <c r="E189" s="386" t="s">
        <v>575</v>
      </c>
      <c r="F189" s="385">
        <v>98</v>
      </c>
      <c r="G189" s="385">
        <v>10</v>
      </c>
      <c r="H189" s="385">
        <v>7</v>
      </c>
      <c r="I189" s="385">
        <v>4</v>
      </c>
      <c r="J189" s="385">
        <v>21</v>
      </c>
      <c r="K189" s="385">
        <v>192</v>
      </c>
      <c r="L189" s="385">
        <v>89</v>
      </c>
      <c r="M189" s="385">
        <v>146</v>
      </c>
      <c r="N189" s="385">
        <v>73</v>
      </c>
      <c r="O189" s="385">
        <v>71</v>
      </c>
      <c r="P189" s="385">
        <v>41</v>
      </c>
      <c r="Q189" s="385">
        <v>409</v>
      </c>
      <c r="R189" s="385">
        <v>203</v>
      </c>
      <c r="S189" s="385">
        <v>11</v>
      </c>
      <c r="T189" s="385">
        <v>10</v>
      </c>
      <c r="U189" s="385">
        <v>13</v>
      </c>
      <c r="V189" s="385">
        <v>8</v>
      </c>
      <c r="W189" s="385">
        <v>3</v>
      </c>
      <c r="X189" s="385">
        <v>3</v>
      </c>
      <c r="Y189" s="385">
        <v>27</v>
      </c>
      <c r="Z189" s="385">
        <v>21</v>
      </c>
    </row>
    <row r="190" spans="1:26" ht="15" hidden="1" customHeight="1" outlineLevel="1" x14ac:dyDescent="0.2">
      <c r="A190" s="385"/>
      <c r="B190" s="386" t="s">
        <v>304</v>
      </c>
      <c r="C190" s="386">
        <v>9</v>
      </c>
      <c r="D190" s="386" t="s">
        <v>290</v>
      </c>
      <c r="E190" s="386" t="s">
        <v>576</v>
      </c>
      <c r="F190" s="385">
        <v>110</v>
      </c>
      <c r="G190" s="385">
        <v>5</v>
      </c>
      <c r="H190" s="385">
        <v>4</v>
      </c>
      <c r="I190" s="385"/>
      <c r="J190" s="385">
        <v>9</v>
      </c>
      <c r="K190" s="385">
        <v>78</v>
      </c>
      <c r="L190" s="385">
        <v>29</v>
      </c>
      <c r="M190" s="385">
        <v>53</v>
      </c>
      <c r="N190" s="385">
        <v>19</v>
      </c>
      <c r="O190" s="385"/>
      <c r="P190" s="385"/>
      <c r="Q190" s="385">
        <v>131</v>
      </c>
      <c r="R190" s="385">
        <v>48</v>
      </c>
      <c r="S190" s="385">
        <v>5</v>
      </c>
      <c r="T190" s="385">
        <v>5</v>
      </c>
      <c r="U190" s="385">
        <v>9</v>
      </c>
      <c r="V190" s="385">
        <v>4</v>
      </c>
      <c r="W190" s="385"/>
      <c r="X190" s="385"/>
      <c r="Y190" s="385">
        <v>14</v>
      </c>
      <c r="Z190" s="385">
        <v>9</v>
      </c>
    </row>
    <row r="191" spans="1:26" ht="15" hidden="1" customHeight="1" outlineLevel="1" x14ac:dyDescent="0.2">
      <c r="A191" s="385"/>
      <c r="B191" s="386" t="s">
        <v>304</v>
      </c>
      <c r="C191" s="386">
        <v>12</v>
      </c>
      <c r="D191" s="386" t="s">
        <v>291</v>
      </c>
      <c r="E191" s="386" t="s">
        <v>577</v>
      </c>
      <c r="F191" s="385"/>
      <c r="G191" s="385">
        <v>23</v>
      </c>
      <c r="H191" s="385">
        <v>14</v>
      </c>
      <c r="I191" s="385">
        <v>12</v>
      </c>
      <c r="J191" s="385">
        <v>49</v>
      </c>
      <c r="K191" s="385">
        <v>812</v>
      </c>
      <c r="L191" s="385">
        <v>418</v>
      </c>
      <c r="M191" s="385">
        <v>476</v>
      </c>
      <c r="N191" s="385">
        <v>237</v>
      </c>
      <c r="O191" s="385">
        <v>370</v>
      </c>
      <c r="P191" s="385">
        <v>212</v>
      </c>
      <c r="Q191" s="385">
        <v>1658</v>
      </c>
      <c r="R191" s="385">
        <v>867</v>
      </c>
      <c r="S191" s="385">
        <v>23</v>
      </c>
      <c r="T191" s="385">
        <v>23</v>
      </c>
      <c r="U191" s="385">
        <v>26</v>
      </c>
      <c r="V191" s="385">
        <v>19</v>
      </c>
      <c r="W191" s="385">
        <v>22</v>
      </c>
      <c r="X191" s="385">
        <v>16</v>
      </c>
      <c r="Y191" s="385">
        <v>71</v>
      </c>
      <c r="Z191" s="385">
        <v>58</v>
      </c>
    </row>
    <row r="192" spans="1:26" ht="15" hidden="1" customHeight="1" outlineLevel="1" x14ac:dyDescent="0.2">
      <c r="A192" s="385"/>
      <c r="B192" s="386" t="s">
        <v>304</v>
      </c>
      <c r="C192" s="386">
        <v>5</v>
      </c>
      <c r="D192" s="386" t="s">
        <v>292</v>
      </c>
      <c r="E192" s="386" t="s">
        <v>578</v>
      </c>
      <c r="F192" s="385">
        <v>84</v>
      </c>
      <c r="G192" s="385">
        <v>4</v>
      </c>
      <c r="H192" s="385"/>
      <c r="I192" s="385"/>
      <c r="J192" s="385">
        <v>4</v>
      </c>
      <c r="K192" s="385">
        <v>9</v>
      </c>
      <c r="L192" s="385"/>
      <c r="M192" s="385"/>
      <c r="N192" s="385"/>
      <c r="O192" s="385"/>
      <c r="P192" s="385"/>
      <c r="Q192" s="385">
        <v>9</v>
      </c>
      <c r="R192" s="385">
        <v>0</v>
      </c>
      <c r="S192" s="385">
        <v>4</v>
      </c>
      <c r="T192" s="385">
        <v>4</v>
      </c>
      <c r="U192" s="385"/>
      <c r="V192" s="385"/>
      <c r="W192" s="385"/>
      <c r="X192" s="385"/>
      <c r="Y192" s="385">
        <v>4</v>
      </c>
      <c r="Z192" s="385">
        <v>4</v>
      </c>
    </row>
    <row r="193" spans="1:26" ht="15" hidden="1" customHeight="1" outlineLevel="1" x14ac:dyDescent="0.2">
      <c r="A193" s="385"/>
      <c r="B193" s="386" t="s">
        <v>304</v>
      </c>
      <c r="C193" s="386">
        <v>12</v>
      </c>
      <c r="D193" s="386" t="s">
        <v>290</v>
      </c>
      <c r="E193" s="386" t="s">
        <v>579</v>
      </c>
      <c r="F193" s="385">
        <v>45</v>
      </c>
      <c r="G193" s="385">
        <v>5</v>
      </c>
      <c r="H193" s="385">
        <v>4</v>
      </c>
      <c r="I193" s="385">
        <v>3</v>
      </c>
      <c r="J193" s="385">
        <v>12</v>
      </c>
      <c r="K193" s="385">
        <v>52</v>
      </c>
      <c r="L193" s="385">
        <v>25</v>
      </c>
      <c r="M193" s="385">
        <v>43</v>
      </c>
      <c r="N193" s="385">
        <v>20</v>
      </c>
      <c r="O193" s="385">
        <v>20</v>
      </c>
      <c r="P193" s="385">
        <v>11</v>
      </c>
      <c r="Q193" s="385">
        <v>115</v>
      </c>
      <c r="R193" s="385">
        <v>56</v>
      </c>
      <c r="S193" s="385">
        <v>5</v>
      </c>
      <c r="T193" s="385">
        <v>4</v>
      </c>
      <c r="U193" s="385">
        <v>9</v>
      </c>
      <c r="V193" s="385">
        <v>5</v>
      </c>
      <c r="W193" s="385">
        <v>5</v>
      </c>
      <c r="X193" s="385">
        <v>5</v>
      </c>
      <c r="Y193" s="385">
        <v>19</v>
      </c>
      <c r="Z193" s="385">
        <v>14</v>
      </c>
    </row>
    <row r="194" spans="1:26" ht="15" hidden="1" customHeight="1" outlineLevel="1" x14ac:dyDescent="0.2">
      <c r="A194" s="385"/>
      <c r="B194" s="386" t="s">
        <v>304</v>
      </c>
      <c r="C194" s="386">
        <v>5</v>
      </c>
      <c r="D194" s="386" t="s">
        <v>292</v>
      </c>
      <c r="E194" s="386" t="s">
        <v>580</v>
      </c>
      <c r="F194" s="385">
        <v>275</v>
      </c>
      <c r="G194" s="385">
        <v>3</v>
      </c>
      <c r="H194" s="385"/>
      <c r="I194" s="385"/>
      <c r="J194" s="385">
        <v>3</v>
      </c>
      <c r="K194" s="385">
        <v>12</v>
      </c>
      <c r="L194" s="385">
        <v>5</v>
      </c>
      <c r="M194" s="385"/>
      <c r="N194" s="385"/>
      <c r="O194" s="385"/>
      <c r="P194" s="385"/>
      <c r="Q194" s="385">
        <v>12</v>
      </c>
      <c r="R194" s="385">
        <v>5</v>
      </c>
      <c r="S194" s="385">
        <v>4</v>
      </c>
      <c r="T194" s="385">
        <v>4</v>
      </c>
      <c r="U194" s="385"/>
      <c r="V194" s="385"/>
      <c r="W194" s="385"/>
      <c r="X194" s="385"/>
      <c r="Y194" s="385">
        <v>4</v>
      </c>
      <c r="Z194" s="385">
        <v>4</v>
      </c>
    </row>
    <row r="195" spans="1:26" ht="15" hidden="1" customHeight="1" outlineLevel="1" x14ac:dyDescent="0.2">
      <c r="A195" s="385"/>
      <c r="B195" s="386" t="s">
        <v>304</v>
      </c>
      <c r="C195" s="386">
        <v>12</v>
      </c>
      <c r="D195" s="386" t="s">
        <v>290</v>
      </c>
      <c r="E195" s="386" t="s">
        <v>581</v>
      </c>
      <c r="F195" s="385">
        <v>210</v>
      </c>
      <c r="G195" s="385">
        <v>10</v>
      </c>
      <c r="H195" s="385">
        <v>8</v>
      </c>
      <c r="I195" s="385">
        <v>4</v>
      </c>
      <c r="J195" s="385">
        <v>22</v>
      </c>
      <c r="K195" s="385">
        <v>211</v>
      </c>
      <c r="L195" s="385">
        <v>107</v>
      </c>
      <c r="M195" s="385">
        <v>143</v>
      </c>
      <c r="N195" s="385">
        <v>82</v>
      </c>
      <c r="O195" s="385">
        <v>88</v>
      </c>
      <c r="P195" s="385">
        <v>48</v>
      </c>
      <c r="Q195" s="385">
        <v>442</v>
      </c>
      <c r="R195" s="385">
        <v>237</v>
      </c>
      <c r="S195" s="385">
        <v>10</v>
      </c>
      <c r="T195" s="385">
        <v>10</v>
      </c>
      <c r="U195" s="385">
        <v>12</v>
      </c>
      <c r="V195" s="385">
        <v>8</v>
      </c>
      <c r="W195" s="385">
        <v>7</v>
      </c>
      <c r="X195" s="385">
        <v>6</v>
      </c>
      <c r="Y195" s="385">
        <v>29</v>
      </c>
      <c r="Z195" s="385">
        <v>24</v>
      </c>
    </row>
    <row r="196" spans="1:26" ht="15" hidden="1" customHeight="1" outlineLevel="1" x14ac:dyDescent="0.2">
      <c r="A196" s="385"/>
      <c r="B196" s="386" t="s">
        <v>304</v>
      </c>
      <c r="C196" s="386">
        <v>12</v>
      </c>
      <c r="D196" s="386" t="s">
        <v>290</v>
      </c>
      <c r="E196" s="386" t="s">
        <v>582</v>
      </c>
      <c r="F196" s="385">
        <v>145</v>
      </c>
      <c r="G196" s="385">
        <v>9</v>
      </c>
      <c r="H196" s="385">
        <v>6</v>
      </c>
      <c r="I196" s="385">
        <v>4</v>
      </c>
      <c r="J196" s="385">
        <v>19</v>
      </c>
      <c r="K196" s="385">
        <v>172</v>
      </c>
      <c r="L196" s="385">
        <v>73</v>
      </c>
      <c r="M196" s="385">
        <v>124</v>
      </c>
      <c r="N196" s="385">
        <v>51</v>
      </c>
      <c r="O196" s="385">
        <v>74</v>
      </c>
      <c r="P196" s="385">
        <v>41</v>
      </c>
      <c r="Q196" s="385">
        <v>370</v>
      </c>
      <c r="R196" s="385">
        <v>165</v>
      </c>
      <c r="S196" s="385">
        <v>9</v>
      </c>
      <c r="T196" s="385">
        <v>9</v>
      </c>
      <c r="U196" s="385">
        <v>12</v>
      </c>
      <c r="V196" s="385">
        <v>12</v>
      </c>
      <c r="W196" s="385">
        <v>4</v>
      </c>
      <c r="X196" s="385">
        <v>3</v>
      </c>
      <c r="Y196" s="385">
        <v>25</v>
      </c>
      <c r="Z196" s="385">
        <v>24</v>
      </c>
    </row>
    <row r="197" spans="1:26" ht="15" hidden="1" customHeight="1" outlineLevel="1" x14ac:dyDescent="0.2">
      <c r="A197" s="385"/>
      <c r="B197" s="386" t="s">
        <v>304</v>
      </c>
      <c r="C197" s="386">
        <v>9</v>
      </c>
      <c r="D197" s="386" t="s">
        <v>290</v>
      </c>
      <c r="E197" s="386" t="s">
        <v>583</v>
      </c>
      <c r="F197" s="385">
        <v>210</v>
      </c>
      <c r="G197" s="385">
        <v>10</v>
      </c>
      <c r="H197" s="385">
        <v>6</v>
      </c>
      <c r="I197" s="385"/>
      <c r="J197" s="385">
        <v>16</v>
      </c>
      <c r="K197" s="385">
        <v>185</v>
      </c>
      <c r="L197" s="385">
        <v>83</v>
      </c>
      <c r="M197" s="385">
        <v>137</v>
      </c>
      <c r="N197" s="385">
        <v>70</v>
      </c>
      <c r="O197" s="385"/>
      <c r="P197" s="385"/>
      <c r="Q197" s="385">
        <v>322</v>
      </c>
      <c r="R197" s="385">
        <v>153</v>
      </c>
      <c r="S197" s="385">
        <v>11</v>
      </c>
      <c r="T197" s="385">
        <v>10</v>
      </c>
      <c r="U197" s="385">
        <v>11</v>
      </c>
      <c r="V197" s="385">
        <v>10</v>
      </c>
      <c r="W197" s="385"/>
      <c r="X197" s="385"/>
      <c r="Y197" s="385">
        <v>22</v>
      </c>
      <c r="Z197" s="385">
        <v>20</v>
      </c>
    </row>
    <row r="198" spans="1:26" ht="23.25" hidden="1" customHeight="1" outlineLevel="1" x14ac:dyDescent="0.2">
      <c r="A198" s="385"/>
      <c r="B198" s="386" t="s">
        <v>304</v>
      </c>
      <c r="C198" s="386">
        <v>12</v>
      </c>
      <c r="D198" s="386" t="s">
        <v>290</v>
      </c>
      <c r="E198" s="386" t="s">
        <v>584</v>
      </c>
      <c r="F198" s="385">
        <v>110</v>
      </c>
      <c r="G198" s="385">
        <v>5</v>
      </c>
      <c r="H198" s="385">
        <v>4</v>
      </c>
      <c r="I198" s="385">
        <v>3</v>
      </c>
      <c r="J198" s="385">
        <v>12</v>
      </c>
      <c r="K198" s="385">
        <v>72</v>
      </c>
      <c r="L198" s="385">
        <v>34</v>
      </c>
      <c r="M198" s="385">
        <v>58</v>
      </c>
      <c r="N198" s="385">
        <v>31</v>
      </c>
      <c r="O198" s="385">
        <v>35</v>
      </c>
      <c r="P198" s="385">
        <v>11</v>
      </c>
      <c r="Q198" s="385">
        <v>165</v>
      </c>
      <c r="R198" s="385">
        <v>76</v>
      </c>
      <c r="S198" s="385">
        <v>5</v>
      </c>
      <c r="T198" s="385">
        <v>5</v>
      </c>
      <c r="U198" s="385">
        <v>7</v>
      </c>
      <c r="V198" s="385">
        <v>2</v>
      </c>
      <c r="W198" s="385">
        <v>7</v>
      </c>
      <c r="X198" s="385">
        <v>5</v>
      </c>
      <c r="Y198" s="385">
        <v>19</v>
      </c>
      <c r="Z198" s="385">
        <v>12</v>
      </c>
    </row>
    <row r="199" spans="1:26" ht="15" hidden="1" customHeight="1" outlineLevel="1" x14ac:dyDescent="0.2">
      <c r="A199" s="385"/>
      <c r="B199" s="386" t="s">
        <v>304</v>
      </c>
      <c r="C199" s="386">
        <v>12</v>
      </c>
      <c r="D199" s="386" t="s">
        <v>291</v>
      </c>
      <c r="E199" s="386" t="s">
        <v>585</v>
      </c>
      <c r="F199" s="385"/>
      <c r="G199" s="385">
        <v>10</v>
      </c>
      <c r="H199" s="385">
        <v>8</v>
      </c>
      <c r="I199" s="385">
        <v>5</v>
      </c>
      <c r="J199" s="385">
        <v>23</v>
      </c>
      <c r="K199" s="385">
        <v>329</v>
      </c>
      <c r="L199" s="385">
        <v>167</v>
      </c>
      <c r="M199" s="385">
        <v>263</v>
      </c>
      <c r="N199" s="385">
        <v>134</v>
      </c>
      <c r="O199" s="385">
        <v>136</v>
      </c>
      <c r="P199" s="385">
        <v>73</v>
      </c>
      <c r="Q199" s="385">
        <v>728</v>
      </c>
      <c r="R199" s="385">
        <v>374</v>
      </c>
      <c r="S199" s="385">
        <v>10</v>
      </c>
      <c r="T199" s="385">
        <v>9</v>
      </c>
      <c r="U199" s="385">
        <v>17</v>
      </c>
      <c r="V199" s="385">
        <v>11</v>
      </c>
      <c r="W199" s="385">
        <v>11</v>
      </c>
      <c r="X199" s="385">
        <v>7</v>
      </c>
      <c r="Y199" s="385">
        <v>38</v>
      </c>
      <c r="Z199" s="385">
        <v>27</v>
      </c>
    </row>
    <row r="200" spans="1:26" ht="15" hidden="1" customHeight="1" outlineLevel="1" x14ac:dyDescent="0.2">
      <c r="A200" s="385"/>
      <c r="B200" s="386" t="s">
        <v>304</v>
      </c>
      <c r="C200" s="386">
        <v>9</v>
      </c>
      <c r="D200" s="386" t="s">
        <v>290</v>
      </c>
      <c r="E200" s="386" t="s">
        <v>586</v>
      </c>
      <c r="F200" s="385">
        <v>215</v>
      </c>
      <c r="G200" s="385">
        <v>10</v>
      </c>
      <c r="H200" s="385">
        <v>8</v>
      </c>
      <c r="I200" s="385"/>
      <c r="J200" s="385">
        <v>18</v>
      </c>
      <c r="K200" s="385">
        <v>185</v>
      </c>
      <c r="L200" s="385">
        <v>85</v>
      </c>
      <c r="M200" s="385">
        <v>138</v>
      </c>
      <c r="N200" s="385">
        <v>62</v>
      </c>
      <c r="O200" s="385"/>
      <c r="P200" s="385"/>
      <c r="Q200" s="385">
        <v>323</v>
      </c>
      <c r="R200" s="385">
        <v>147</v>
      </c>
      <c r="S200" s="385">
        <v>10</v>
      </c>
      <c r="T200" s="385">
        <v>10</v>
      </c>
      <c r="U200" s="385">
        <v>15</v>
      </c>
      <c r="V200" s="385">
        <v>11</v>
      </c>
      <c r="W200" s="385"/>
      <c r="X200" s="385"/>
      <c r="Y200" s="385">
        <v>25</v>
      </c>
      <c r="Z200" s="385">
        <v>21</v>
      </c>
    </row>
    <row r="201" spans="1:26" ht="15" hidden="1" customHeight="1" outlineLevel="1" x14ac:dyDescent="0.2">
      <c r="A201" s="385"/>
      <c r="B201" s="386" t="s">
        <v>304</v>
      </c>
      <c r="C201" s="386">
        <v>12</v>
      </c>
      <c r="D201" s="386" t="s">
        <v>290</v>
      </c>
      <c r="E201" s="386" t="s">
        <v>587</v>
      </c>
      <c r="F201" s="385">
        <v>189</v>
      </c>
      <c r="G201" s="385">
        <v>10</v>
      </c>
      <c r="H201" s="385">
        <v>7</v>
      </c>
      <c r="I201" s="385">
        <v>3</v>
      </c>
      <c r="J201" s="385">
        <v>20</v>
      </c>
      <c r="K201" s="385">
        <v>237</v>
      </c>
      <c r="L201" s="385">
        <v>121</v>
      </c>
      <c r="M201" s="385">
        <v>155</v>
      </c>
      <c r="N201" s="385">
        <v>81</v>
      </c>
      <c r="O201" s="385">
        <v>58</v>
      </c>
      <c r="P201" s="385">
        <v>33</v>
      </c>
      <c r="Q201" s="385">
        <v>450</v>
      </c>
      <c r="R201" s="385">
        <v>235</v>
      </c>
      <c r="S201" s="385">
        <v>10</v>
      </c>
      <c r="T201" s="385">
        <v>10</v>
      </c>
      <c r="U201" s="385">
        <v>5</v>
      </c>
      <c r="V201" s="385">
        <v>4</v>
      </c>
      <c r="W201" s="385">
        <v>12</v>
      </c>
      <c r="X201" s="385">
        <v>10</v>
      </c>
      <c r="Y201" s="385">
        <v>27</v>
      </c>
      <c r="Z201" s="385">
        <v>24</v>
      </c>
    </row>
    <row r="202" spans="1:26" ht="15" hidden="1" customHeight="1" outlineLevel="1" x14ac:dyDescent="0.2">
      <c r="A202" s="385"/>
      <c r="B202" s="386" t="s">
        <v>304</v>
      </c>
      <c r="C202" s="386">
        <v>12</v>
      </c>
      <c r="D202" s="386" t="s">
        <v>290</v>
      </c>
      <c r="E202" s="386" t="s">
        <v>588</v>
      </c>
      <c r="F202" s="385">
        <v>350</v>
      </c>
      <c r="G202" s="385">
        <v>10</v>
      </c>
      <c r="H202" s="385">
        <v>7</v>
      </c>
      <c r="I202" s="385">
        <v>2</v>
      </c>
      <c r="J202" s="385">
        <v>19</v>
      </c>
      <c r="K202" s="385">
        <v>232</v>
      </c>
      <c r="L202" s="385">
        <v>112</v>
      </c>
      <c r="M202" s="385">
        <v>160</v>
      </c>
      <c r="N202" s="385">
        <v>83</v>
      </c>
      <c r="O202" s="385">
        <v>28</v>
      </c>
      <c r="P202" s="385">
        <v>17</v>
      </c>
      <c r="Q202" s="385">
        <v>420</v>
      </c>
      <c r="R202" s="385">
        <v>212</v>
      </c>
      <c r="S202" s="385">
        <v>10</v>
      </c>
      <c r="T202" s="385">
        <v>10</v>
      </c>
      <c r="U202" s="385">
        <v>16</v>
      </c>
      <c r="V202" s="385">
        <v>13</v>
      </c>
      <c r="W202" s="385"/>
      <c r="X202" s="385"/>
      <c r="Y202" s="385">
        <v>26</v>
      </c>
      <c r="Z202" s="385">
        <v>23</v>
      </c>
    </row>
    <row r="203" spans="1:26" ht="15" hidden="1" customHeight="1" outlineLevel="1" x14ac:dyDescent="0.2">
      <c r="A203" s="385"/>
      <c r="B203" s="386" t="s">
        <v>304</v>
      </c>
      <c r="C203" s="386">
        <v>12</v>
      </c>
      <c r="D203" s="386" t="s">
        <v>290</v>
      </c>
      <c r="E203" s="386" t="s">
        <v>589</v>
      </c>
      <c r="F203" s="385">
        <v>234</v>
      </c>
      <c r="G203" s="385">
        <v>9</v>
      </c>
      <c r="H203" s="385">
        <v>6</v>
      </c>
      <c r="I203" s="385">
        <v>3</v>
      </c>
      <c r="J203" s="385">
        <v>18</v>
      </c>
      <c r="K203" s="385">
        <v>200</v>
      </c>
      <c r="L203" s="385">
        <v>84</v>
      </c>
      <c r="M203" s="385">
        <v>128</v>
      </c>
      <c r="N203" s="385">
        <v>59</v>
      </c>
      <c r="O203" s="385">
        <v>76</v>
      </c>
      <c r="P203" s="385">
        <v>45</v>
      </c>
      <c r="Q203" s="385">
        <v>404</v>
      </c>
      <c r="R203" s="385">
        <v>188</v>
      </c>
      <c r="S203" s="385">
        <v>9</v>
      </c>
      <c r="T203" s="385">
        <v>9</v>
      </c>
      <c r="U203" s="385">
        <v>4</v>
      </c>
      <c r="V203" s="385">
        <v>3</v>
      </c>
      <c r="W203" s="385">
        <v>15</v>
      </c>
      <c r="X203" s="385">
        <v>13</v>
      </c>
      <c r="Y203" s="385">
        <v>28</v>
      </c>
      <c r="Z203" s="385">
        <v>25</v>
      </c>
    </row>
    <row r="204" spans="1:26" ht="15" hidden="1" customHeight="1" outlineLevel="1" x14ac:dyDescent="0.2">
      <c r="A204" s="385"/>
      <c r="B204" s="386" t="s">
        <v>304</v>
      </c>
      <c r="C204" s="386">
        <v>12</v>
      </c>
      <c r="D204" s="386" t="s">
        <v>290</v>
      </c>
      <c r="E204" s="386" t="s">
        <v>590</v>
      </c>
      <c r="F204" s="385">
        <v>81</v>
      </c>
      <c r="G204" s="385">
        <v>5</v>
      </c>
      <c r="H204" s="385">
        <v>4</v>
      </c>
      <c r="I204" s="385">
        <v>3</v>
      </c>
      <c r="J204" s="385">
        <v>12</v>
      </c>
      <c r="K204" s="385">
        <v>138</v>
      </c>
      <c r="L204" s="385">
        <v>69</v>
      </c>
      <c r="M204" s="385">
        <v>87</v>
      </c>
      <c r="N204" s="385">
        <v>38</v>
      </c>
      <c r="O204" s="385">
        <v>44</v>
      </c>
      <c r="P204" s="385">
        <v>22</v>
      </c>
      <c r="Q204" s="385">
        <v>269</v>
      </c>
      <c r="R204" s="385">
        <v>129</v>
      </c>
      <c r="S204" s="385">
        <v>5</v>
      </c>
      <c r="T204" s="385">
        <v>5</v>
      </c>
      <c r="U204" s="385">
        <v>1</v>
      </c>
      <c r="V204" s="385"/>
      <c r="W204" s="385">
        <v>11</v>
      </c>
      <c r="X204" s="385">
        <v>8</v>
      </c>
      <c r="Y204" s="385">
        <v>17</v>
      </c>
      <c r="Z204" s="385">
        <v>13</v>
      </c>
    </row>
    <row r="205" spans="1:26" ht="25.5" hidden="1" customHeight="1" outlineLevel="1" x14ac:dyDescent="0.2">
      <c r="A205" s="385"/>
      <c r="B205" s="386" t="s">
        <v>304</v>
      </c>
      <c r="C205" s="386">
        <v>12</v>
      </c>
      <c r="D205" s="386" t="s">
        <v>290</v>
      </c>
      <c r="E205" s="386" t="s">
        <v>591</v>
      </c>
      <c r="F205" s="385">
        <v>274</v>
      </c>
      <c r="G205" s="385">
        <v>10</v>
      </c>
      <c r="H205" s="385">
        <v>7</v>
      </c>
      <c r="I205" s="385">
        <v>2</v>
      </c>
      <c r="J205" s="385">
        <v>19</v>
      </c>
      <c r="K205" s="385">
        <v>229</v>
      </c>
      <c r="L205" s="385">
        <v>114</v>
      </c>
      <c r="M205" s="385">
        <v>159</v>
      </c>
      <c r="N205" s="385">
        <v>80</v>
      </c>
      <c r="O205" s="385">
        <v>23</v>
      </c>
      <c r="P205" s="385">
        <v>15</v>
      </c>
      <c r="Q205" s="385">
        <v>411</v>
      </c>
      <c r="R205" s="385">
        <v>209</v>
      </c>
      <c r="S205" s="385">
        <v>10</v>
      </c>
      <c r="T205" s="385">
        <v>10</v>
      </c>
      <c r="U205" s="385">
        <v>20</v>
      </c>
      <c r="V205" s="385">
        <v>12</v>
      </c>
      <c r="W205" s="385"/>
      <c r="X205" s="385"/>
      <c r="Y205" s="385">
        <v>30</v>
      </c>
      <c r="Z205" s="385">
        <v>22</v>
      </c>
    </row>
    <row r="206" spans="1:26" ht="25.5" hidden="1" customHeight="1" outlineLevel="1" x14ac:dyDescent="0.2">
      <c r="A206" s="385"/>
      <c r="B206" s="386" t="s">
        <v>304</v>
      </c>
      <c r="C206" s="386">
        <v>12</v>
      </c>
      <c r="D206" s="386" t="s">
        <v>291</v>
      </c>
      <c r="E206" s="386" t="s">
        <v>592</v>
      </c>
      <c r="F206" s="385">
        <v>3</v>
      </c>
      <c r="G206" s="385">
        <v>14</v>
      </c>
      <c r="H206" s="385">
        <v>13</v>
      </c>
      <c r="I206" s="385">
        <v>7</v>
      </c>
      <c r="J206" s="385">
        <v>34</v>
      </c>
      <c r="K206" s="385">
        <v>422</v>
      </c>
      <c r="L206" s="385">
        <v>191</v>
      </c>
      <c r="M206" s="385">
        <v>332</v>
      </c>
      <c r="N206" s="385">
        <v>158</v>
      </c>
      <c r="O206" s="385">
        <v>151</v>
      </c>
      <c r="P206" s="385">
        <v>89</v>
      </c>
      <c r="Q206" s="385">
        <v>905</v>
      </c>
      <c r="R206" s="385">
        <v>438</v>
      </c>
      <c r="S206" s="385">
        <v>14</v>
      </c>
      <c r="T206" s="385">
        <v>14</v>
      </c>
      <c r="U206" s="385">
        <v>38</v>
      </c>
      <c r="V206" s="385">
        <v>29</v>
      </c>
      <c r="W206" s="385">
        <v>5</v>
      </c>
      <c r="X206" s="385">
        <v>4</v>
      </c>
      <c r="Y206" s="385">
        <v>57</v>
      </c>
      <c r="Z206" s="385">
        <v>47</v>
      </c>
    </row>
    <row r="207" spans="1:26" ht="25.5" hidden="1" customHeight="1" outlineLevel="1" x14ac:dyDescent="0.2">
      <c r="A207" s="385"/>
      <c r="B207" s="386"/>
      <c r="C207" s="498" t="s">
        <v>298</v>
      </c>
      <c r="D207" s="498"/>
      <c r="E207" s="498"/>
      <c r="F207" s="385"/>
      <c r="G207" s="385">
        <f>SUM(G179:G206)</f>
        <v>243</v>
      </c>
      <c r="H207" s="385">
        <f t="shared" ref="H207:Z207" si="11">SUM(H179:H206)</f>
        <v>169</v>
      </c>
      <c r="I207" s="385">
        <f t="shared" si="11"/>
        <v>95</v>
      </c>
      <c r="J207" s="385">
        <f t="shared" si="11"/>
        <v>507</v>
      </c>
      <c r="K207" s="385">
        <f t="shared" si="11"/>
        <v>5700</v>
      </c>
      <c r="L207" s="385">
        <f t="shared" si="11"/>
        <v>2752</v>
      </c>
      <c r="M207" s="385">
        <f t="shared" si="11"/>
        <v>3903</v>
      </c>
      <c r="N207" s="385">
        <f t="shared" si="11"/>
        <v>1934</v>
      </c>
      <c r="O207" s="385">
        <f t="shared" si="11"/>
        <v>2006</v>
      </c>
      <c r="P207" s="385">
        <f t="shared" si="11"/>
        <v>1121</v>
      </c>
      <c r="Q207" s="385">
        <f t="shared" si="11"/>
        <v>11609</v>
      </c>
      <c r="R207" s="385">
        <f t="shared" si="11"/>
        <v>5807</v>
      </c>
      <c r="S207" s="385">
        <f t="shared" si="11"/>
        <v>248</v>
      </c>
      <c r="T207" s="385">
        <f t="shared" si="11"/>
        <v>239</v>
      </c>
      <c r="U207" s="385">
        <f t="shared" si="11"/>
        <v>342</v>
      </c>
      <c r="V207" s="385">
        <f t="shared" si="11"/>
        <v>248</v>
      </c>
      <c r="W207" s="385">
        <f t="shared" si="11"/>
        <v>156</v>
      </c>
      <c r="X207" s="385">
        <f t="shared" si="11"/>
        <v>118</v>
      </c>
      <c r="Y207" s="385">
        <f t="shared" si="11"/>
        <v>746</v>
      </c>
      <c r="Z207" s="385">
        <f t="shared" si="11"/>
        <v>605</v>
      </c>
    </row>
    <row r="208" spans="1:26" ht="15" hidden="1" customHeight="1" outlineLevel="1" x14ac:dyDescent="0.2">
      <c r="A208" s="385"/>
      <c r="B208" s="386" t="s">
        <v>304</v>
      </c>
      <c r="C208" s="386">
        <v>5</v>
      </c>
      <c r="D208" s="386" t="s">
        <v>291</v>
      </c>
      <c r="E208" s="386" t="s">
        <v>593</v>
      </c>
      <c r="F208" s="385"/>
      <c r="G208" s="385">
        <v>5</v>
      </c>
      <c r="H208" s="385"/>
      <c r="I208" s="385"/>
      <c r="J208" s="385">
        <v>5</v>
      </c>
      <c r="K208" s="385">
        <v>90</v>
      </c>
      <c r="L208" s="385">
        <v>49</v>
      </c>
      <c r="M208" s="385"/>
      <c r="N208" s="385"/>
      <c r="O208" s="385"/>
      <c r="P208" s="385"/>
      <c r="Q208" s="385">
        <v>90</v>
      </c>
      <c r="R208" s="385">
        <v>49</v>
      </c>
      <c r="S208" s="385">
        <v>5</v>
      </c>
      <c r="T208" s="385">
        <v>5</v>
      </c>
      <c r="U208" s="385"/>
      <c r="V208" s="385"/>
      <c r="W208" s="385"/>
      <c r="X208" s="385"/>
      <c r="Y208" s="385">
        <v>5</v>
      </c>
      <c r="Z208" s="385">
        <v>5</v>
      </c>
    </row>
    <row r="209" spans="1:26" ht="23.25" hidden="1" customHeight="1" outlineLevel="1" x14ac:dyDescent="0.2">
      <c r="A209" s="385"/>
      <c r="B209" s="386"/>
      <c r="C209" s="498" t="s">
        <v>299</v>
      </c>
      <c r="D209" s="498"/>
      <c r="E209" s="498"/>
      <c r="F209" s="385"/>
      <c r="G209" s="385">
        <f>+G208</f>
        <v>5</v>
      </c>
      <c r="H209" s="385">
        <f t="shared" ref="H209:Z209" si="12">+H208</f>
        <v>0</v>
      </c>
      <c r="I209" s="385">
        <f t="shared" si="12"/>
        <v>0</v>
      </c>
      <c r="J209" s="385">
        <f t="shared" si="12"/>
        <v>5</v>
      </c>
      <c r="K209" s="385">
        <f t="shared" si="12"/>
        <v>90</v>
      </c>
      <c r="L209" s="385">
        <f t="shared" si="12"/>
        <v>49</v>
      </c>
      <c r="M209" s="385">
        <f t="shared" si="12"/>
        <v>0</v>
      </c>
      <c r="N209" s="385">
        <f t="shared" si="12"/>
        <v>0</v>
      </c>
      <c r="O209" s="385">
        <f t="shared" si="12"/>
        <v>0</v>
      </c>
      <c r="P209" s="385">
        <f t="shared" si="12"/>
        <v>0</v>
      </c>
      <c r="Q209" s="385">
        <f t="shared" si="12"/>
        <v>90</v>
      </c>
      <c r="R209" s="385">
        <f t="shared" si="12"/>
        <v>49</v>
      </c>
      <c r="S209" s="385">
        <f t="shared" si="12"/>
        <v>5</v>
      </c>
      <c r="T209" s="385">
        <f t="shared" si="12"/>
        <v>5</v>
      </c>
      <c r="U209" s="385">
        <f t="shared" si="12"/>
        <v>0</v>
      </c>
      <c r="V209" s="385">
        <f t="shared" si="12"/>
        <v>0</v>
      </c>
      <c r="W209" s="385">
        <f t="shared" si="12"/>
        <v>0</v>
      </c>
      <c r="X209" s="385">
        <f t="shared" si="12"/>
        <v>0</v>
      </c>
      <c r="Y209" s="385">
        <f t="shared" si="12"/>
        <v>5</v>
      </c>
      <c r="Z209" s="385">
        <f t="shared" si="12"/>
        <v>5</v>
      </c>
    </row>
    <row r="210" spans="1:26" ht="23.25" customHeight="1" collapsed="1" x14ac:dyDescent="0.2">
      <c r="A210" s="385"/>
      <c r="B210" s="386"/>
      <c r="C210" s="498" t="s">
        <v>384</v>
      </c>
      <c r="D210" s="498"/>
      <c r="E210" s="498"/>
      <c r="F210" s="385"/>
      <c r="G210" s="385">
        <f>+G209+G207</f>
        <v>248</v>
      </c>
      <c r="H210" s="385">
        <f t="shared" ref="H210:Z210" si="13">+H209+H207</f>
        <v>169</v>
      </c>
      <c r="I210" s="385">
        <f t="shared" si="13"/>
        <v>95</v>
      </c>
      <c r="J210" s="385">
        <f t="shared" si="13"/>
        <v>512</v>
      </c>
      <c r="K210" s="385">
        <f t="shared" si="13"/>
        <v>5790</v>
      </c>
      <c r="L210" s="385">
        <f t="shared" si="13"/>
        <v>2801</v>
      </c>
      <c r="M210" s="385">
        <f t="shared" si="13"/>
        <v>3903</v>
      </c>
      <c r="N210" s="385">
        <f t="shared" si="13"/>
        <v>1934</v>
      </c>
      <c r="O210" s="385">
        <f t="shared" si="13"/>
        <v>2006</v>
      </c>
      <c r="P210" s="385">
        <f t="shared" si="13"/>
        <v>1121</v>
      </c>
      <c r="Q210" s="385">
        <f t="shared" si="13"/>
        <v>11699</v>
      </c>
      <c r="R210" s="385">
        <f t="shared" si="13"/>
        <v>5856</v>
      </c>
      <c r="S210" s="385">
        <f t="shared" si="13"/>
        <v>253</v>
      </c>
      <c r="T210" s="385">
        <f t="shared" si="13"/>
        <v>244</v>
      </c>
      <c r="U210" s="385">
        <f t="shared" si="13"/>
        <v>342</v>
      </c>
      <c r="V210" s="385">
        <f t="shared" si="13"/>
        <v>248</v>
      </c>
      <c r="W210" s="385">
        <f t="shared" si="13"/>
        <v>156</v>
      </c>
      <c r="X210" s="385">
        <f t="shared" si="13"/>
        <v>118</v>
      </c>
      <c r="Y210" s="385">
        <f t="shared" si="13"/>
        <v>751</v>
      </c>
      <c r="Z210" s="385">
        <f t="shared" si="13"/>
        <v>610</v>
      </c>
    </row>
    <row r="211" spans="1:26" ht="23.25" hidden="1" customHeight="1" outlineLevel="1" x14ac:dyDescent="0.2">
      <c r="A211" s="387" t="s">
        <v>468</v>
      </c>
      <c r="B211" s="386"/>
      <c r="C211" s="498" t="s">
        <v>337</v>
      </c>
      <c r="D211" s="498"/>
      <c r="E211" s="498"/>
      <c r="F211" s="385"/>
      <c r="G211" s="385"/>
      <c r="H211" s="385"/>
      <c r="I211" s="385"/>
      <c r="J211" s="385"/>
      <c r="K211" s="385"/>
      <c r="L211" s="385"/>
      <c r="M211" s="385"/>
      <c r="N211" s="385"/>
      <c r="O211" s="385"/>
      <c r="P211" s="385"/>
      <c r="Q211" s="385"/>
      <c r="R211" s="385"/>
      <c r="S211" s="385"/>
      <c r="T211" s="385"/>
      <c r="U211" s="385"/>
      <c r="V211" s="385"/>
      <c r="W211" s="385"/>
      <c r="X211" s="385"/>
      <c r="Y211" s="385"/>
      <c r="Z211" s="385"/>
    </row>
    <row r="212" spans="1:26" ht="23.25" hidden="1" customHeight="1" outlineLevel="1" x14ac:dyDescent="0.2">
      <c r="A212" s="385"/>
      <c r="B212" s="386" t="s">
        <v>305</v>
      </c>
      <c r="C212" s="386">
        <v>12</v>
      </c>
      <c r="D212" s="386" t="s">
        <v>291</v>
      </c>
      <c r="E212" s="386" t="s">
        <v>594</v>
      </c>
      <c r="F212" s="385"/>
      <c r="G212" s="385">
        <v>24</v>
      </c>
      <c r="H212" s="385">
        <v>15</v>
      </c>
      <c r="I212" s="385">
        <v>11</v>
      </c>
      <c r="J212" s="385">
        <v>50</v>
      </c>
      <c r="K212" s="385">
        <v>954</v>
      </c>
      <c r="L212" s="385">
        <v>478</v>
      </c>
      <c r="M212" s="385">
        <v>555</v>
      </c>
      <c r="N212" s="385">
        <v>264</v>
      </c>
      <c r="O212" s="385">
        <v>389</v>
      </c>
      <c r="P212" s="385">
        <v>250</v>
      </c>
      <c r="Q212" s="385">
        <v>1898</v>
      </c>
      <c r="R212" s="385">
        <v>992</v>
      </c>
      <c r="S212" s="385">
        <v>24</v>
      </c>
      <c r="T212" s="385">
        <v>24</v>
      </c>
      <c r="U212" s="385">
        <v>18</v>
      </c>
      <c r="V212" s="385">
        <v>14</v>
      </c>
      <c r="W212" s="385">
        <v>29</v>
      </c>
      <c r="X212" s="385">
        <v>23</v>
      </c>
      <c r="Y212" s="385">
        <v>71</v>
      </c>
      <c r="Z212" s="385">
        <v>61</v>
      </c>
    </row>
    <row r="213" spans="1:26" ht="15" hidden="1" customHeight="1" outlineLevel="1" x14ac:dyDescent="0.2">
      <c r="A213" s="385"/>
      <c r="B213" s="386" t="s">
        <v>305</v>
      </c>
      <c r="C213" s="386">
        <v>12</v>
      </c>
      <c r="D213" s="386" t="s">
        <v>291</v>
      </c>
      <c r="E213" s="386" t="s">
        <v>595</v>
      </c>
      <c r="F213" s="385"/>
      <c r="G213" s="385">
        <v>27</v>
      </c>
      <c r="H213" s="385">
        <v>17</v>
      </c>
      <c r="I213" s="385">
        <v>8</v>
      </c>
      <c r="J213" s="385">
        <v>52</v>
      </c>
      <c r="K213" s="385">
        <v>985</v>
      </c>
      <c r="L213" s="385">
        <v>491</v>
      </c>
      <c r="M213" s="385">
        <v>599</v>
      </c>
      <c r="N213" s="385">
        <v>284</v>
      </c>
      <c r="O213" s="385">
        <v>247</v>
      </c>
      <c r="P213" s="385">
        <v>157</v>
      </c>
      <c r="Q213" s="385">
        <v>1831</v>
      </c>
      <c r="R213" s="385">
        <v>932</v>
      </c>
      <c r="S213" s="385">
        <v>27</v>
      </c>
      <c r="T213" s="385">
        <v>27</v>
      </c>
      <c r="U213" s="385">
        <v>35</v>
      </c>
      <c r="V213" s="385">
        <v>25</v>
      </c>
      <c r="W213" s="385">
        <v>15</v>
      </c>
      <c r="X213" s="385">
        <v>13</v>
      </c>
      <c r="Y213" s="385">
        <v>77</v>
      </c>
      <c r="Z213" s="385">
        <v>65</v>
      </c>
    </row>
    <row r="214" spans="1:26" ht="24" hidden="1" customHeight="1" outlineLevel="1" x14ac:dyDescent="0.2">
      <c r="A214" s="385"/>
      <c r="B214" s="386" t="s">
        <v>305</v>
      </c>
      <c r="C214" s="386">
        <v>12</v>
      </c>
      <c r="D214" s="386" t="s">
        <v>291</v>
      </c>
      <c r="E214" s="386" t="s">
        <v>596</v>
      </c>
      <c r="F214" s="385"/>
      <c r="G214" s="385">
        <v>15</v>
      </c>
      <c r="H214" s="385">
        <v>10</v>
      </c>
      <c r="I214" s="385">
        <v>5</v>
      </c>
      <c r="J214" s="385">
        <v>30</v>
      </c>
      <c r="K214" s="385">
        <v>448</v>
      </c>
      <c r="L214" s="385">
        <v>201</v>
      </c>
      <c r="M214" s="385">
        <v>271</v>
      </c>
      <c r="N214" s="385">
        <v>132</v>
      </c>
      <c r="O214" s="385">
        <v>133</v>
      </c>
      <c r="P214" s="385">
        <v>80</v>
      </c>
      <c r="Q214" s="385">
        <v>852</v>
      </c>
      <c r="R214" s="385">
        <v>413</v>
      </c>
      <c r="S214" s="385">
        <v>15</v>
      </c>
      <c r="T214" s="385">
        <v>13</v>
      </c>
      <c r="U214" s="385">
        <v>21</v>
      </c>
      <c r="V214" s="385">
        <v>17</v>
      </c>
      <c r="W214" s="385">
        <v>5</v>
      </c>
      <c r="X214" s="385">
        <v>4</v>
      </c>
      <c r="Y214" s="385">
        <v>41</v>
      </c>
      <c r="Z214" s="385">
        <v>34</v>
      </c>
    </row>
    <row r="215" spans="1:26" ht="15" hidden="1" customHeight="1" outlineLevel="1" x14ac:dyDescent="0.2">
      <c r="A215" s="385"/>
      <c r="B215" s="386" t="s">
        <v>305</v>
      </c>
      <c r="C215" s="386">
        <v>12</v>
      </c>
      <c r="D215" s="386" t="s">
        <v>291</v>
      </c>
      <c r="E215" s="386" t="s">
        <v>597</v>
      </c>
      <c r="F215" s="385"/>
      <c r="G215" s="385">
        <v>17</v>
      </c>
      <c r="H215" s="385">
        <v>12</v>
      </c>
      <c r="I215" s="385">
        <v>8</v>
      </c>
      <c r="J215" s="385">
        <v>37</v>
      </c>
      <c r="K215" s="385">
        <v>637</v>
      </c>
      <c r="L215" s="385">
        <v>315</v>
      </c>
      <c r="M215" s="385">
        <v>407</v>
      </c>
      <c r="N215" s="385">
        <v>206</v>
      </c>
      <c r="O215" s="385">
        <v>295</v>
      </c>
      <c r="P215" s="385">
        <v>157</v>
      </c>
      <c r="Q215" s="385">
        <v>1339</v>
      </c>
      <c r="R215" s="385">
        <v>678</v>
      </c>
      <c r="S215" s="385">
        <v>17</v>
      </c>
      <c r="T215" s="385">
        <v>17</v>
      </c>
      <c r="U215" s="385">
        <v>24</v>
      </c>
      <c r="V215" s="385">
        <v>16</v>
      </c>
      <c r="W215" s="385">
        <v>18</v>
      </c>
      <c r="X215" s="385">
        <v>10</v>
      </c>
      <c r="Y215" s="385">
        <v>59</v>
      </c>
      <c r="Z215" s="385">
        <v>43</v>
      </c>
    </row>
    <row r="216" spans="1:26" ht="15" hidden="1" customHeight="1" outlineLevel="1" x14ac:dyDescent="0.2">
      <c r="A216" s="385"/>
      <c r="B216" s="386" t="s">
        <v>305</v>
      </c>
      <c r="C216" s="386">
        <v>12</v>
      </c>
      <c r="D216" s="386" t="s">
        <v>290</v>
      </c>
      <c r="E216" s="386" t="s">
        <v>598</v>
      </c>
      <c r="F216" s="385">
        <v>124</v>
      </c>
      <c r="G216" s="385">
        <v>11</v>
      </c>
      <c r="H216" s="385">
        <v>8</v>
      </c>
      <c r="I216" s="385">
        <v>3</v>
      </c>
      <c r="J216" s="385">
        <v>22</v>
      </c>
      <c r="K216" s="385">
        <v>343</v>
      </c>
      <c r="L216" s="385">
        <v>162</v>
      </c>
      <c r="M216" s="385">
        <v>240</v>
      </c>
      <c r="N216" s="385">
        <v>104</v>
      </c>
      <c r="O216" s="385">
        <v>84</v>
      </c>
      <c r="P216" s="385">
        <v>48</v>
      </c>
      <c r="Q216" s="385">
        <v>667</v>
      </c>
      <c r="R216" s="385">
        <v>314</v>
      </c>
      <c r="S216" s="385">
        <v>11</v>
      </c>
      <c r="T216" s="385">
        <v>11</v>
      </c>
      <c r="U216" s="385">
        <v>17</v>
      </c>
      <c r="V216" s="385">
        <v>15</v>
      </c>
      <c r="W216" s="385">
        <v>3</v>
      </c>
      <c r="X216" s="385">
        <v>3</v>
      </c>
      <c r="Y216" s="385">
        <v>31</v>
      </c>
      <c r="Z216" s="385">
        <v>29</v>
      </c>
    </row>
    <row r="217" spans="1:26" ht="15" hidden="1" customHeight="1" outlineLevel="1" x14ac:dyDescent="0.2">
      <c r="A217" s="385"/>
      <c r="B217" s="386" t="s">
        <v>305</v>
      </c>
      <c r="C217" s="386">
        <v>9</v>
      </c>
      <c r="D217" s="386" t="s">
        <v>290</v>
      </c>
      <c r="E217" s="386" t="s">
        <v>599</v>
      </c>
      <c r="F217" s="385">
        <v>92</v>
      </c>
      <c r="G217" s="385">
        <v>5</v>
      </c>
      <c r="H217" s="385">
        <v>4</v>
      </c>
      <c r="I217" s="385"/>
      <c r="J217" s="385">
        <v>9</v>
      </c>
      <c r="K217" s="385">
        <v>86</v>
      </c>
      <c r="L217" s="385">
        <v>34</v>
      </c>
      <c r="M217" s="385">
        <v>53</v>
      </c>
      <c r="N217" s="385">
        <v>29</v>
      </c>
      <c r="O217" s="385"/>
      <c r="P217" s="385"/>
      <c r="Q217" s="385">
        <v>139</v>
      </c>
      <c r="R217" s="385">
        <v>63</v>
      </c>
      <c r="S217" s="385">
        <v>5</v>
      </c>
      <c r="T217" s="385">
        <v>4</v>
      </c>
      <c r="U217" s="385">
        <v>7</v>
      </c>
      <c r="V217" s="385">
        <v>4</v>
      </c>
      <c r="W217" s="385"/>
      <c r="X217" s="385"/>
      <c r="Y217" s="385">
        <v>12</v>
      </c>
      <c r="Z217" s="385">
        <v>8</v>
      </c>
    </row>
    <row r="218" spans="1:26" ht="15" hidden="1" customHeight="1" outlineLevel="1" x14ac:dyDescent="0.2">
      <c r="A218" s="385"/>
      <c r="B218" s="386" t="s">
        <v>305</v>
      </c>
      <c r="C218" s="386">
        <v>9</v>
      </c>
      <c r="D218" s="386" t="s">
        <v>290</v>
      </c>
      <c r="E218" s="386" t="s">
        <v>600</v>
      </c>
      <c r="F218" s="385">
        <v>148</v>
      </c>
      <c r="G218" s="385">
        <v>5</v>
      </c>
      <c r="H218" s="385">
        <v>6</v>
      </c>
      <c r="I218" s="385"/>
      <c r="J218" s="385">
        <v>11</v>
      </c>
      <c r="K218" s="385">
        <v>169</v>
      </c>
      <c r="L218" s="385">
        <v>85</v>
      </c>
      <c r="M218" s="385">
        <v>155</v>
      </c>
      <c r="N218" s="385">
        <v>71</v>
      </c>
      <c r="O218" s="385"/>
      <c r="P218" s="385"/>
      <c r="Q218" s="385">
        <v>324</v>
      </c>
      <c r="R218" s="385">
        <v>156</v>
      </c>
      <c r="S218" s="385">
        <v>5</v>
      </c>
      <c r="T218" s="385">
        <v>5</v>
      </c>
      <c r="U218" s="385">
        <v>9</v>
      </c>
      <c r="V218" s="385">
        <v>6</v>
      </c>
      <c r="W218" s="385"/>
      <c r="X218" s="385"/>
      <c r="Y218" s="385">
        <v>14</v>
      </c>
      <c r="Z218" s="385">
        <v>11</v>
      </c>
    </row>
    <row r="219" spans="1:26" ht="15" hidden="1" customHeight="1" outlineLevel="1" x14ac:dyDescent="0.2">
      <c r="A219" s="385"/>
      <c r="B219" s="386" t="s">
        <v>305</v>
      </c>
      <c r="C219" s="386">
        <v>9</v>
      </c>
      <c r="D219" s="386" t="s">
        <v>290</v>
      </c>
      <c r="E219" s="386" t="s">
        <v>601</v>
      </c>
      <c r="F219" s="385">
        <v>132</v>
      </c>
      <c r="G219" s="385">
        <v>6</v>
      </c>
      <c r="H219" s="385">
        <v>5</v>
      </c>
      <c r="I219" s="385"/>
      <c r="J219" s="385">
        <v>11</v>
      </c>
      <c r="K219" s="385">
        <v>170</v>
      </c>
      <c r="L219" s="385">
        <v>83</v>
      </c>
      <c r="M219" s="385">
        <v>117</v>
      </c>
      <c r="N219" s="385">
        <v>55</v>
      </c>
      <c r="O219" s="385"/>
      <c r="P219" s="385"/>
      <c r="Q219" s="385">
        <v>287</v>
      </c>
      <c r="R219" s="385">
        <v>138</v>
      </c>
      <c r="S219" s="385">
        <v>6</v>
      </c>
      <c r="T219" s="385">
        <v>5</v>
      </c>
      <c r="U219" s="385">
        <v>8</v>
      </c>
      <c r="V219" s="385">
        <v>7</v>
      </c>
      <c r="W219" s="385"/>
      <c r="X219" s="385"/>
      <c r="Y219" s="385">
        <v>14</v>
      </c>
      <c r="Z219" s="385">
        <v>12</v>
      </c>
    </row>
    <row r="220" spans="1:26" ht="15" hidden="1" customHeight="1" outlineLevel="1" x14ac:dyDescent="0.2">
      <c r="A220" s="385"/>
      <c r="B220" s="386" t="s">
        <v>305</v>
      </c>
      <c r="C220" s="386">
        <v>12</v>
      </c>
      <c r="D220" s="386" t="s">
        <v>290</v>
      </c>
      <c r="E220" s="386" t="s">
        <v>602</v>
      </c>
      <c r="F220" s="385">
        <v>220</v>
      </c>
      <c r="G220" s="385">
        <v>20</v>
      </c>
      <c r="H220" s="385">
        <v>14</v>
      </c>
      <c r="I220" s="385">
        <v>7</v>
      </c>
      <c r="J220" s="385">
        <v>41</v>
      </c>
      <c r="K220" s="385">
        <v>775</v>
      </c>
      <c r="L220" s="385">
        <v>356</v>
      </c>
      <c r="M220" s="385">
        <v>475</v>
      </c>
      <c r="N220" s="385">
        <v>249</v>
      </c>
      <c r="O220" s="385">
        <v>196</v>
      </c>
      <c r="P220" s="385">
        <v>110</v>
      </c>
      <c r="Q220" s="385">
        <v>1446</v>
      </c>
      <c r="R220" s="385">
        <v>715</v>
      </c>
      <c r="S220" s="385">
        <v>19</v>
      </c>
      <c r="T220" s="385">
        <v>19</v>
      </c>
      <c r="U220" s="385">
        <v>22</v>
      </c>
      <c r="V220" s="385">
        <v>19</v>
      </c>
      <c r="W220" s="385">
        <v>20</v>
      </c>
      <c r="X220" s="385">
        <v>15</v>
      </c>
      <c r="Y220" s="385">
        <v>61</v>
      </c>
      <c r="Z220" s="385">
        <v>53</v>
      </c>
    </row>
    <row r="221" spans="1:26" ht="27" hidden="1" customHeight="1" outlineLevel="1" x14ac:dyDescent="0.2">
      <c r="A221" s="385"/>
      <c r="B221" s="386" t="s">
        <v>305</v>
      </c>
      <c r="C221" s="386">
        <v>12</v>
      </c>
      <c r="D221" s="386" t="s">
        <v>290</v>
      </c>
      <c r="E221" s="386" t="s">
        <v>603</v>
      </c>
      <c r="F221" s="385">
        <v>220</v>
      </c>
      <c r="G221" s="385">
        <v>20</v>
      </c>
      <c r="H221" s="385">
        <v>13</v>
      </c>
      <c r="I221" s="385">
        <v>6</v>
      </c>
      <c r="J221" s="385">
        <v>39</v>
      </c>
      <c r="K221" s="385">
        <v>649</v>
      </c>
      <c r="L221" s="385">
        <v>325</v>
      </c>
      <c r="M221" s="385">
        <v>399</v>
      </c>
      <c r="N221" s="385">
        <v>199</v>
      </c>
      <c r="O221" s="385">
        <v>162</v>
      </c>
      <c r="P221" s="385">
        <v>84</v>
      </c>
      <c r="Q221" s="385">
        <v>1210</v>
      </c>
      <c r="R221" s="385">
        <v>608</v>
      </c>
      <c r="S221" s="385">
        <v>20</v>
      </c>
      <c r="T221" s="385">
        <v>20</v>
      </c>
      <c r="U221" s="385">
        <v>21</v>
      </c>
      <c r="V221" s="385">
        <v>17</v>
      </c>
      <c r="W221" s="385">
        <v>21</v>
      </c>
      <c r="X221" s="385">
        <v>14</v>
      </c>
      <c r="Y221" s="385">
        <v>62</v>
      </c>
      <c r="Z221" s="385">
        <v>51</v>
      </c>
    </row>
    <row r="222" spans="1:26" ht="15" hidden="1" customHeight="1" outlineLevel="1" x14ac:dyDescent="0.2">
      <c r="A222" s="385"/>
      <c r="B222" s="386" t="s">
        <v>305</v>
      </c>
      <c r="C222" s="386">
        <v>12</v>
      </c>
      <c r="D222" s="386" t="s">
        <v>292</v>
      </c>
      <c r="E222" s="386" t="s">
        <v>604</v>
      </c>
      <c r="F222" s="385">
        <v>50</v>
      </c>
      <c r="G222" s="385">
        <v>7</v>
      </c>
      <c r="H222" s="385">
        <v>5</v>
      </c>
      <c r="I222" s="385">
        <v>3</v>
      </c>
      <c r="J222" s="385">
        <v>15</v>
      </c>
      <c r="K222" s="385">
        <v>204</v>
      </c>
      <c r="L222" s="385">
        <v>95</v>
      </c>
      <c r="M222" s="385">
        <v>124</v>
      </c>
      <c r="N222" s="385">
        <v>64</v>
      </c>
      <c r="O222" s="385">
        <v>71</v>
      </c>
      <c r="P222" s="385">
        <v>43</v>
      </c>
      <c r="Q222" s="385">
        <v>399</v>
      </c>
      <c r="R222" s="385">
        <v>202</v>
      </c>
      <c r="S222" s="385">
        <v>7</v>
      </c>
      <c r="T222" s="385">
        <v>7</v>
      </c>
      <c r="U222" s="385">
        <v>9</v>
      </c>
      <c r="V222" s="385">
        <v>7</v>
      </c>
      <c r="W222" s="385">
        <v>7</v>
      </c>
      <c r="X222" s="385">
        <v>6</v>
      </c>
      <c r="Y222" s="385">
        <v>23</v>
      </c>
      <c r="Z222" s="385">
        <v>20</v>
      </c>
    </row>
    <row r="223" spans="1:26" ht="15" hidden="1" customHeight="1" outlineLevel="1" x14ac:dyDescent="0.2">
      <c r="A223" s="385"/>
      <c r="B223" s="386" t="s">
        <v>305</v>
      </c>
      <c r="C223" s="386">
        <v>12</v>
      </c>
      <c r="D223" s="386" t="s">
        <v>290</v>
      </c>
      <c r="E223" s="386" t="s">
        <v>605</v>
      </c>
      <c r="F223" s="385">
        <v>170</v>
      </c>
      <c r="G223" s="385">
        <v>6</v>
      </c>
      <c r="H223" s="385">
        <v>4</v>
      </c>
      <c r="I223" s="385">
        <v>3</v>
      </c>
      <c r="J223" s="385">
        <v>13</v>
      </c>
      <c r="K223" s="385">
        <v>195</v>
      </c>
      <c r="L223" s="385">
        <v>89</v>
      </c>
      <c r="M223" s="385">
        <v>120</v>
      </c>
      <c r="N223" s="385">
        <v>60</v>
      </c>
      <c r="O223" s="385">
        <v>55</v>
      </c>
      <c r="P223" s="385">
        <v>28</v>
      </c>
      <c r="Q223" s="385">
        <v>370</v>
      </c>
      <c r="R223" s="385">
        <v>177</v>
      </c>
      <c r="S223" s="385">
        <v>6</v>
      </c>
      <c r="T223" s="385">
        <v>6</v>
      </c>
      <c r="U223" s="385">
        <v>6</v>
      </c>
      <c r="V223" s="385">
        <v>5</v>
      </c>
      <c r="W223" s="385">
        <v>3</v>
      </c>
      <c r="X223" s="385">
        <v>1</v>
      </c>
      <c r="Y223" s="385">
        <v>15</v>
      </c>
      <c r="Z223" s="385">
        <v>12</v>
      </c>
    </row>
    <row r="224" spans="1:26" ht="26.25" hidden="1" customHeight="1" outlineLevel="1" x14ac:dyDescent="0.2">
      <c r="A224" s="385"/>
      <c r="B224" s="386" t="s">
        <v>305</v>
      </c>
      <c r="C224" s="386">
        <v>9</v>
      </c>
      <c r="D224" s="386" t="s">
        <v>290</v>
      </c>
      <c r="E224" s="386" t="s">
        <v>606</v>
      </c>
      <c r="F224" s="385">
        <v>170</v>
      </c>
      <c r="G224" s="385">
        <v>5</v>
      </c>
      <c r="H224" s="385">
        <v>4</v>
      </c>
      <c r="I224" s="385"/>
      <c r="J224" s="385">
        <v>9</v>
      </c>
      <c r="K224" s="385">
        <v>124</v>
      </c>
      <c r="L224" s="385">
        <v>61</v>
      </c>
      <c r="M224" s="385">
        <v>79</v>
      </c>
      <c r="N224" s="385">
        <v>45</v>
      </c>
      <c r="O224" s="385"/>
      <c r="P224" s="385"/>
      <c r="Q224" s="385">
        <v>203</v>
      </c>
      <c r="R224" s="385">
        <v>106</v>
      </c>
      <c r="S224" s="385">
        <v>5</v>
      </c>
      <c r="T224" s="385">
        <v>5</v>
      </c>
      <c r="U224" s="385">
        <v>6</v>
      </c>
      <c r="V224" s="385">
        <v>3</v>
      </c>
      <c r="W224" s="385"/>
      <c r="X224" s="385"/>
      <c r="Y224" s="385">
        <v>11</v>
      </c>
      <c r="Z224" s="385">
        <v>8</v>
      </c>
    </row>
    <row r="225" spans="1:26" ht="15" hidden="1" customHeight="1" outlineLevel="1" x14ac:dyDescent="0.2">
      <c r="A225" s="385"/>
      <c r="B225" s="386" t="s">
        <v>305</v>
      </c>
      <c r="C225" s="386">
        <v>5</v>
      </c>
      <c r="D225" s="386" t="s">
        <v>292</v>
      </c>
      <c r="E225" s="386" t="s">
        <v>355</v>
      </c>
      <c r="F225" s="385">
        <v>160</v>
      </c>
      <c r="G225" s="385">
        <v>5</v>
      </c>
      <c r="H225" s="385"/>
      <c r="I225" s="385"/>
      <c r="J225" s="385">
        <v>5</v>
      </c>
      <c r="K225" s="385">
        <v>109</v>
      </c>
      <c r="L225" s="385">
        <v>47</v>
      </c>
      <c r="M225" s="385"/>
      <c r="N225" s="385"/>
      <c r="O225" s="385"/>
      <c r="P225" s="385"/>
      <c r="Q225" s="385">
        <v>109</v>
      </c>
      <c r="R225" s="385">
        <v>47</v>
      </c>
      <c r="S225" s="385">
        <v>5</v>
      </c>
      <c r="T225" s="385">
        <v>4</v>
      </c>
      <c r="U225" s="385"/>
      <c r="V225" s="385"/>
      <c r="W225" s="385"/>
      <c r="X225" s="385"/>
      <c r="Y225" s="385">
        <v>5</v>
      </c>
      <c r="Z225" s="385">
        <v>4</v>
      </c>
    </row>
    <row r="226" spans="1:26" ht="15" hidden="1" customHeight="1" outlineLevel="1" x14ac:dyDescent="0.2">
      <c r="A226" s="385"/>
      <c r="B226" s="386" t="s">
        <v>305</v>
      </c>
      <c r="C226" s="386">
        <v>9</v>
      </c>
      <c r="D226" s="386" t="s">
        <v>290</v>
      </c>
      <c r="E226" s="386" t="s">
        <v>607</v>
      </c>
      <c r="F226" s="385">
        <v>100</v>
      </c>
      <c r="G226" s="385">
        <v>5</v>
      </c>
      <c r="H226" s="385">
        <v>4</v>
      </c>
      <c r="I226" s="385"/>
      <c r="J226" s="385">
        <v>9</v>
      </c>
      <c r="K226" s="385">
        <v>81</v>
      </c>
      <c r="L226" s="385">
        <v>32</v>
      </c>
      <c r="M226" s="385">
        <v>66</v>
      </c>
      <c r="N226" s="385">
        <v>32</v>
      </c>
      <c r="O226" s="385"/>
      <c r="P226" s="385"/>
      <c r="Q226" s="385">
        <v>147</v>
      </c>
      <c r="R226" s="385">
        <v>64</v>
      </c>
      <c r="S226" s="385">
        <v>5</v>
      </c>
      <c r="T226" s="385">
        <v>5</v>
      </c>
      <c r="U226" s="385">
        <v>7</v>
      </c>
      <c r="V226" s="385">
        <v>5</v>
      </c>
      <c r="W226" s="385"/>
      <c r="X226" s="385"/>
      <c r="Y226" s="385">
        <v>12</v>
      </c>
      <c r="Z226" s="385">
        <v>10</v>
      </c>
    </row>
    <row r="227" spans="1:26" ht="15" hidden="1" customHeight="1" outlineLevel="1" x14ac:dyDescent="0.2">
      <c r="A227" s="385"/>
      <c r="B227" s="386" t="s">
        <v>305</v>
      </c>
      <c r="C227" s="386">
        <v>9</v>
      </c>
      <c r="D227" s="386" t="s">
        <v>290</v>
      </c>
      <c r="E227" s="386" t="s">
        <v>608</v>
      </c>
      <c r="F227" s="385">
        <v>135</v>
      </c>
      <c r="G227" s="385">
        <v>5</v>
      </c>
      <c r="H227" s="385">
        <v>4</v>
      </c>
      <c r="I227" s="385"/>
      <c r="J227" s="385">
        <v>9</v>
      </c>
      <c r="K227" s="385">
        <v>128</v>
      </c>
      <c r="L227" s="385">
        <v>55</v>
      </c>
      <c r="M227" s="385">
        <v>76</v>
      </c>
      <c r="N227" s="385">
        <v>45</v>
      </c>
      <c r="O227" s="385"/>
      <c r="P227" s="385"/>
      <c r="Q227" s="385">
        <v>204</v>
      </c>
      <c r="R227" s="385">
        <v>100</v>
      </c>
      <c r="S227" s="385">
        <v>5</v>
      </c>
      <c r="T227" s="385">
        <v>5</v>
      </c>
      <c r="U227" s="385">
        <v>7</v>
      </c>
      <c r="V227" s="385">
        <v>6</v>
      </c>
      <c r="W227" s="385"/>
      <c r="X227" s="385"/>
      <c r="Y227" s="385">
        <v>12</v>
      </c>
      <c r="Z227" s="385">
        <v>11</v>
      </c>
    </row>
    <row r="228" spans="1:26" ht="15" hidden="1" customHeight="1" outlineLevel="1" x14ac:dyDescent="0.2">
      <c r="A228" s="385"/>
      <c r="B228" s="386" t="s">
        <v>305</v>
      </c>
      <c r="C228" s="386">
        <v>9</v>
      </c>
      <c r="D228" s="386" t="s">
        <v>290</v>
      </c>
      <c r="E228" s="386" t="s">
        <v>609</v>
      </c>
      <c r="F228" s="385">
        <v>215</v>
      </c>
      <c r="G228" s="385">
        <v>10</v>
      </c>
      <c r="H228" s="385">
        <v>6</v>
      </c>
      <c r="I228" s="385"/>
      <c r="J228" s="385">
        <v>16</v>
      </c>
      <c r="K228" s="385">
        <v>242</v>
      </c>
      <c r="L228" s="385">
        <v>113</v>
      </c>
      <c r="M228" s="385">
        <v>149</v>
      </c>
      <c r="N228" s="385">
        <v>81</v>
      </c>
      <c r="O228" s="385"/>
      <c r="P228" s="385"/>
      <c r="Q228" s="385">
        <v>391</v>
      </c>
      <c r="R228" s="385">
        <v>194</v>
      </c>
      <c r="S228" s="385">
        <v>10</v>
      </c>
      <c r="T228" s="385">
        <v>9</v>
      </c>
      <c r="U228" s="385">
        <v>9</v>
      </c>
      <c r="V228" s="385">
        <v>6</v>
      </c>
      <c r="W228" s="385"/>
      <c r="X228" s="385"/>
      <c r="Y228" s="385">
        <v>19</v>
      </c>
      <c r="Z228" s="385">
        <v>15</v>
      </c>
    </row>
    <row r="229" spans="1:26" ht="15" hidden="1" customHeight="1" outlineLevel="1" x14ac:dyDescent="0.2">
      <c r="A229" s="385"/>
      <c r="B229" s="386" t="s">
        <v>305</v>
      </c>
      <c r="C229" s="386">
        <v>9</v>
      </c>
      <c r="D229" s="386" t="s">
        <v>290</v>
      </c>
      <c r="E229" s="386" t="s">
        <v>610</v>
      </c>
      <c r="F229" s="385">
        <v>160</v>
      </c>
      <c r="G229" s="385">
        <v>6</v>
      </c>
      <c r="H229" s="385">
        <v>4</v>
      </c>
      <c r="I229" s="385"/>
      <c r="J229" s="385">
        <v>10</v>
      </c>
      <c r="K229" s="385">
        <v>147</v>
      </c>
      <c r="L229" s="385">
        <v>66</v>
      </c>
      <c r="M229" s="385">
        <v>85</v>
      </c>
      <c r="N229" s="385">
        <v>48</v>
      </c>
      <c r="O229" s="385"/>
      <c r="P229" s="385"/>
      <c r="Q229" s="385">
        <v>232</v>
      </c>
      <c r="R229" s="385">
        <v>114</v>
      </c>
      <c r="S229" s="385">
        <v>6</v>
      </c>
      <c r="T229" s="385">
        <v>6</v>
      </c>
      <c r="U229" s="385">
        <v>7</v>
      </c>
      <c r="V229" s="385">
        <v>6</v>
      </c>
      <c r="W229" s="385"/>
      <c r="X229" s="385"/>
      <c r="Y229" s="385">
        <v>13</v>
      </c>
      <c r="Z229" s="385">
        <v>12</v>
      </c>
    </row>
    <row r="230" spans="1:26" ht="15" hidden="1" customHeight="1" outlineLevel="1" x14ac:dyDescent="0.2">
      <c r="A230" s="385"/>
      <c r="B230" s="386" t="s">
        <v>305</v>
      </c>
      <c r="C230" s="386">
        <v>9</v>
      </c>
      <c r="D230" s="386" t="s">
        <v>290</v>
      </c>
      <c r="E230" s="386" t="s">
        <v>611</v>
      </c>
      <c r="F230" s="385">
        <v>95</v>
      </c>
      <c r="G230" s="385">
        <v>6</v>
      </c>
      <c r="H230" s="385">
        <v>6</v>
      </c>
      <c r="I230" s="385"/>
      <c r="J230" s="385">
        <v>12</v>
      </c>
      <c r="K230" s="385">
        <v>170</v>
      </c>
      <c r="L230" s="385">
        <v>83</v>
      </c>
      <c r="M230" s="385">
        <v>124</v>
      </c>
      <c r="N230" s="385">
        <v>52</v>
      </c>
      <c r="O230" s="385"/>
      <c r="P230" s="385"/>
      <c r="Q230" s="385">
        <v>294</v>
      </c>
      <c r="R230" s="385">
        <v>135</v>
      </c>
      <c r="S230" s="385">
        <v>6</v>
      </c>
      <c r="T230" s="385">
        <v>6</v>
      </c>
      <c r="U230" s="385">
        <v>12</v>
      </c>
      <c r="V230" s="385">
        <v>7</v>
      </c>
      <c r="W230" s="385"/>
      <c r="X230" s="385"/>
      <c r="Y230" s="385">
        <v>18</v>
      </c>
      <c r="Z230" s="385">
        <v>13</v>
      </c>
    </row>
    <row r="231" spans="1:26" ht="15" hidden="1" customHeight="1" outlineLevel="1" x14ac:dyDescent="0.2">
      <c r="A231" s="385"/>
      <c r="B231" s="386" t="s">
        <v>305</v>
      </c>
      <c r="C231" s="386">
        <v>9</v>
      </c>
      <c r="D231" s="386" t="s">
        <v>290</v>
      </c>
      <c r="E231" s="386" t="s">
        <v>612</v>
      </c>
      <c r="F231" s="385">
        <v>63</v>
      </c>
      <c r="G231" s="385">
        <v>5</v>
      </c>
      <c r="H231" s="385">
        <v>4</v>
      </c>
      <c r="I231" s="385"/>
      <c r="J231" s="385">
        <v>9</v>
      </c>
      <c r="K231" s="385">
        <v>146</v>
      </c>
      <c r="L231" s="385">
        <v>73</v>
      </c>
      <c r="M231" s="385">
        <v>93</v>
      </c>
      <c r="N231" s="385">
        <v>45</v>
      </c>
      <c r="O231" s="385"/>
      <c r="P231" s="385"/>
      <c r="Q231" s="385">
        <v>239</v>
      </c>
      <c r="R231" s="385">
        <v>118</v>
      </c>
      <c r="S231" s="385">
        <v>5</v>
      </c>
      <c r="T231" s="385">
        <v>5</v>
      </c>
      <c r="U231" s="385">
        <v>9</v>
      </c>
      <c r="V231" s="385">
        <v>5</v>
      </c>
      <c r="W231" s="385"/>
      <c r="X231" s="385"/>
      <c r="Y231" s="385">
        <v>14</v>
      </c>
      <c r="Z231" s="385">
        <v>10</v>
      </c>
    </row>
    <row r="232" spans="1:26" ht="15" hidden="1" customHeight="1" outlineLevel="1" x14ac:dyDescent="0.2">
      <c r="A232" s="385"/>
      <c r="B232" s="386" t="s">
        <v>305</v>
      </c>
      <c r="C232" s="386">
        <v>12</v>
      </c>
      <c r="D232" s="386" t="s">
        <v>290</v>
      </c>
      <c r="E232" s="386" t="s">
        <v>613</v>
      </c>
      <c r="F232" s="385">
        <v>220</v>
      </c>
      <c r="G232" s="385">
        <v>22</v>
      </c>
      <c r="H232" s="385">
        <v>12</v>
      </c>
      <c r="I232" s="385">
        <v>7</v>
      </c>
      <c r="J232" s="385">
        <v>41</v>
      </c>
      <c r="K232" s="385">
        <v>698</v>
      </c>
      <c r="L232" s="385">
        <v>347</v>
      </c>
      <c r="M232" s="385">
        <v>366</v>
      </c>
      <c r="N232" s="385">
        <v>175</v>
      </c>
      <c r="O232" s="385">
        <v>195</v>
      </c>
      <c r="P232" s="385">
        <v>107</v>
      </c>
      <c r="Q232" s="385">
        <v>1259</v>
      </c>
      <c r="R232" s="385">
        <v>629</v>
      </c>
      <c r="S232" s="385">
        <v>22</v>
      </c>
      <c r="T232" s="385">
        <v>21</v>
      </c>
      <c r="U232" s="385">
        <v>22</v>
      </c>
      <c r="V232" s="385">
        <v>16</v>
      </c>
      <c r="W232" s="385">
        <v>18</v>
      </c>
      <c r="X232" s="385">
        <v>9</v>
      </c>
      <c r="Y232" s="385">
        <v>62</v>
      </c>
      <c r="Z232" s="385">
        <v>46</v>
      </c>
    </row>
    <row r="233" spans="1:26" ht="15" hidden="1" customHeight="1" outlineLevel="1" x14ac:dyDescent="0.2">
      <c r="A233" s="385"/>
      <c r="B233" s="386"/>
      <c r="C233" s="498" t="s">
        <v>298</v>
      </c>
      <c r="D233" s="498"/>
      <c r="E233" s="498"/>
      <c r="F233" s="385"/>
      <c r="G233" s="385">
        <f>SUM(G212:G232)</f>
        <v>232</v>
      </c>
      <c r="H233" s="385">
        <f t="shared" ref="H233:Z233" si="14">SUM(H212:H232)</f>
        <v>157</v>
      </c>
      <c r="I233" s="385">
        <f t="shared" si="14"/>
        <v>61</v>
      </c>
      <c r="J233" s="385">
        <f t="shared" si="14"/>
        <v>450</v>
      </c>
      <c r="K233" s="385">
        <f t="shared" si="14"/>
        <v>7460</v>
      </c>
      <c r="L233" s="385">
        <f t="shared" si="14"/>
        <v>3591</v>
      </c>
      <c r="M233" s="385">
        <f t="shared" si="14"/>
        <v>4553</v>
      </c>
      <c r="N233" s="385">
        <f t="shared" si="14"/>
        <v>2240</v>
      </c>
      <c r="O233" s="385">
        <f t="shared" si="14"/>
        <v>1827</v>
      </c>
      <c r="P233" s="385">
        <f t="shared" si="14"/>
        <v>1064</v>
      </c>
      <c r="Q233" s="385">
        <f t="shared" si="14"/>
        <v>13840</v>
      </c>
      <c r="R233" s="385">
        <f t="shared" si="14"/>
        <v>6895</v>
      </c>
      <c r="S233" s="385">
        <f t="shared" si="14"/>
        <v>231</v>
      </c>
      <c r="T233" s="385">
        <f t="shared" si="14"/>
        <v>224</v>
      </c>
      <c r="U233" s="385">
        <f t="shared" si="14"/>
        <v>276</v>
      </c>
      <c r="V233" s="385">
        <f t="shared" si="14"/>
        <v>206</v>
      </c>
      <c r="W233" s="385">
        <f t="shared" si="14"/>
        <v>139</v>
      </c>
      <c r="X233" s="385">
        <f t="shared" si="14"/>
        <v>98</v>
      </c>
      <c r="Y233" s="385">
        <f t="shared" si="14"/>
        <v>646</v>
      </c>
      <c r="Z233" s="385">
        <f t="shared" si="14"/>
        <v>528</v>
      </c>
    </row>
    <row r="234" spans="1:26" ht="15" hidden="1" customHeight="1" outlineLevel="1" x14ac:dyDescent="0.2">
      <c r="A234" s="385"/>
      <c r="B234" s="386" t="s">
        <v>305</v>
      </c>
      <c r="C234" s="386">
        <v>12</v>
      </c>
      <c r="D234" s="386" t="s">
        <v>290</v>
      </c>
      <c r="E234" s="386" t="s">
        <v>614</v>
      </c>
      <c r="F234" s="385">
        <v>220</v>
      </c>
      <c r="G234" s="385">
        <v>5</v>
      </c>
      <c r="H234" s="385"/>
      <c r="I234" s="385"/>
      <c r="J234" s="385">
        <v>5</v>
      </c>
      <c r="K234" s="385">
        <v>131</v>
      </c>
      <c r="L234" s="385">
        <v>64</v>
      </c>
      <c r="M234" s="385"/>
      <c r="N234" s="385"/>
      <c r="O234" s="385"/>
      <c r="P234" s="385"/>
      <c r="Q234" s="385">
        <v>131</v>
      </c>
      <c r="R234" s="385">
        <v>64</v>
      </c>
      <c r="S234" s="385">
        <v>3</v>
      </c>
      <c r="T234" s="385">
        <v>3</v>
      </c>
      <c r="U234" s="385"/>
      <c r="V234" s="385"/>
      <c r="W234" s="385"/>
      <c r="X234" s="385"/>
      <c r="Y234" s="385">
        <v>3</v>
      </c>
      <c r="Z234" s="385">
        <v>3</v>
      </c>
    </row>
    <row r="235" spans="1:26" ht="15" hidden="1" customHeight="1" outlineLevel="1" x14ac:dyDescent="0.2">
      <c r="A235" s="385"/>
      <c r="B235" s="386"/>
      <c r="C235" s="498" t="s">
        <v>299</v>
      </c>
      <c r="D235" s="498"/>
      <c r="E235" s="498"/>
      <c r="F235" s="385"/>
      <c r="G235" s="385">
        <f>+G234</f>
        <v>5</v>
      </c>
      <c r="H235" s="385">
        <f t="shared" ref="H235:Z235" si="15">+H234</f>
        <v>0</v>
      </c>
      <c r="I235" s="385">
        <f t="shared" si="15"/>
        <v>0</v>
      </c>
      <c r="J235" s="385">
        <f t="shared" si="15"/>
        <v>5</v>
      </c>
      <c r="K235" s="385">
        <f t="shared" si="15"/>
        <v>131</v>
      </c>
      <c r="L235" s="385">
        <f t="shared" si="15"/>
        <v>64</v>
      </c>
      <c r="M235" s="385">
        <f t="shared" si="15"/>
        <v>0</v>
      </c>
      <c r="N235" s="385">
        <f t="shared" si="15"/>
        <v>0</v>
      </c>
      <c r="O235" s="385">
        <f t="shared" si="15"/>
        <v>0</v>
      </c>
      <c r="P235" s="385">
        <f t="shared" si="15"/>
        <v>0</v>
      </c>
      <c r="Q235" s="385">
        <f t="shared" si="15"/>
        <v>131</v>
      </c>
      <c r="R235" s="385">
        <f t="shared" si="15"/>
        <v>64</v>
      </c>
      <c r="S235" s="385">
        <f t="shared" si="15"/>
        <v>3</v>
      </c>
      <c r="T235" s="385">
        <f t="shared" si="15"/>
        <v>3</v>
      </c>
      <c r="U235" s="385">
        <f t="shared" si="15"/>
        <v>0</v>
      </c>
      <c r="V235" s="385">
        <f t="shared" si="15"/>
        <v>0</v>
      </c>
      <c r="W235" s="385">
        <f t="shared" si="15"/>
        <v>0</v>
      </c>
      <c r="X235" s="385">
        <f t="shared" si="15"/>
        <v>0</v>
      </c>
      <c r="Y235" s="385">
        <f t="shared" si="15"/>
        <v>3</v>
      </c>
      <c r="Z235" s="385">
        <f t="shared" si="15"/>
        <v>3</v>
      </c>
    </row>
    <row r="236" spans="1:26" ht="15" customHeight="1" collapsed="1" x14ac:dyDescent="0.2">
      <c r="A236" s="385"/>
      <c r="B236" s="386"/>
      <c r="C236" s="498" t="s">
        <v>385</v>
      </c>
      <c r="D236" s="498"/>
      <c r="E236" s="498"/>
      <c r="F236" s="385">
        <v>46313</v>
      </c>
      <c r="G236" s="385">
        <f>+G235+G233</f>
        <v>237</v>
      </c>
      <c r="H236" s="385">
        <f t="shared" ref="H236:Z236" si="16">+H235+H233</f>
        <v>157</v>
      </c>
      <c r="I236" s="385">
        <f t="shared" si="16"/>
        <v>61</v>
      </c>
      <c r="J236" s="385">
        <f t="shared" si="16"/>
        <v>455</v>
      </c>
      <c r="K236" s="385">
        <f t="shared" si="16"/>
        <v>7591</v>
      </c>
      <c r="L236" s="385">
        <f t="shared" si="16"/>
        <v>3655</v>
      </c>
      <c r="M236" s="385">
        <f t="shared" si="16"/>
        <v>4553</v>
      </c>
      <c r="N236" s="385">
        <f t="shared" si="16"/>
        <v>2240</v>
      </c>
      <c r="O236" s="385">
        <f t="shared" si="16"/>
        <v>1827</v>
      </c>
      <c r="P236" s="385">
        <f t="shared" si="16"/>
        <v>1064</v>
      </c>
      <c r="Q236" s="385">
        <f t="shared" si="16"/>
        <v>13971</v>
      </c>
      <c r="R236" s="385">
        <f t="shared" si="16"/>
        <v>6959</v>
      </c>
      <c r="S236" s="385">
        <f t="shared" si="16"/>
        <v>234</v>
      </c>
      <c r="T236" s="385">
        <f t="shared" si="16"/>
        <v>227</v>
      </c>
      <c r="U236" s="385">
        <f t="shared" si="16"/>
        <v>276</v>
      </c>
      <c r="V236" s="385">
        <f t="shared" si="16"/>
        <v>206</v>
      </c>
      <c r="W236" s="385">
        <f t="shared" si="16"/>
        <v>139</v>
      </c>
      <c r="X236" s="385">
        <f t="shared" si="16"/>
        <v>98</v>
      </c>
      <c r="Y236" s="385">
        <f t="shared" si="16"/>
        <v>649</v>
      </c>
      <c r="Z236" s="385">
        <f t="shared" si="16"/>
        <v>531</v>
      </c>
    </row>
    <row r="237" spans="1:26" ht="15" hidden="1" customHeight="1" outlineLevel="1" x14ac:dyDescent="0.2">
      <c r="A237" s="387" t="s">
        <v>468</v>
      </c>
      <c r="B237" s="386"/>
      <c r="C237" s="498" t="s">
        <v>338</v>
      </c>
      <c r="D237" s="498"/>
      <c r="E237" s="498"/>
      <c r="F237" s="385"/>
      <c r="G237" s="385"/>
      <c r="H237" s="385"/>
      <c r="I237" s="385"/>
      <c r="J237" s="385"/>
      <c r="K237" s="385"/>
      <c r="L237" s="385"/>
      <c r="M237" s="385"/>
      <c r="N237" s="385"/>
      <c r="O237" s="385"/>
      <c r="P237" s="385"/>
      <c r="Q237" s="385"/>
      <c r="R237" s="385"/>
      <c r="S237" s="385"/>
      <c r="T237" s="385"/>
      <c r="U237" s="385"/>
      <c r="V237" s="385"/>
      <c r="W237" s="385"/>
      <c r="X237" s="385"/>
      <c r="Y237" s="385"/>
      <c r="Z237" s="385"/>
    </row>
    <row r="238" spans="1:26" ht="15" hidden="1" customHeight="1" outlineLevel="1" x14ac:dyDescent="0.2">
      <c r="A238" s="385"/>
      <c r="B238" s="386" t="s">
        <v>306</v>
      </c>
      <c r="C238" s="386">
        <v>9</v>
      </c>
      <c r="D238" s="386" t="s">
        <v>290</v>
      </c>
      <c r="E238" s="386" t="s">
        <v>615</v>
      </c>
      <c r="F238" s="385">
        <v>12</v>
      </c>
      <c r="G238" s="385">
        <v>5</v>
      </c>
      <c r="H238" s="385">
        <v>4</v>
      </c>
      <c r="I238" s="385"/>
      <c r="J238" s="385">
        <v>9</v>
      </c>
      <c r="K238" s="385">
        <v>80</v>
      </c>
      <c r="L238" s="385">
        <v>37</v>
      </c>
      <c r="M238" s="385">
        <v>36</v>
      </c>
      <c r="N238" s="385">
        <v>15</v>
      </c>
      <c r="O238" s="385"/>
      <c r="P238" s="385"/>
      <c r="Q238" s="385">
        <v>116</v>
      </c>
      <c r="R238" s="385">
        <v>52</v>
      </c>
      <c r="S238" s="385">
        <v>5</v>
      </c>
      <c r="T238" s="385">
        <v>3</v>
      </c>
      <c r="U238" s="385">
        <v>6</v>
      </c>
      <c r="V238" s="385">
        <v>5</v>
      </c>
      <c r="W238" s="385"/>
      <c r="X238" s="385"/>
      <c r="Y238" s="385">
        <v>11</v>
      </c>
      <c r="Z238" s="385">
        <v>8</v>
      </c>
    </row>
    <row r="239" spans="1:26" ht="15" hidden="1" customHeight="1" outlineLevel="1" x14ac:dyDescent="0.2">
      <c r="A239" s="385"/>
      <c r="B239" s="386" t="s">
        <v>306</v>
      </c>
      <c r="C239" s="386">
        <v>12</v>
      </c>
      <c r="D239" s="386" t="s">
        <v>291</v>
      </c>
      <c r="E239" s="386" t="s">
        <v>616</v>
      </c>
      <c r="F239" s="385">
        <v>1</v>
      </c>
      <c r="G239" s="385">
        <v>25</v>
      </c>
      <c r="H239" s="385">
        <v>18</v>
      </c>
      <c r="I239" s="385">
        <v>11</v>
      </c>
      <c r="J239" s="385">
        <v>54</v>
      </c>
      <c r="K239" s="385">
        <v>1107</v>
      </c>
      <c r="L239" s="385">
        <v>571</v>
      </c>
      <c r="M239" s="385">
        <v>630</v>
      </c>
      <c r="N239" s="385">
        <v>315</v>
      </c>
      <c r="O239" s="385">
        <v>301</v>
      </c>
      <c r="P239" s="385">
        <v>177</v>
      </c>
      <c r="Q239" s="385">
        <v>2038</v>
      </c>
      <c r="R239" s="385">
        <v>1063</v>
      </c>
      <c r="S239" s="385">
        <v>25</v>
      </c>
      <c r="T239" s="385">
        <v>25</v>
      </c>
      <c r="U239" s="385">
        <v>25</v>
      </c>
      <c r="V239" s="385">
        <v>16</v>
      </c>
      <c r="W239" s="385">
        <v>28</v>
      </c>
      <c r="X239" s="385">
        <v>23</v>
      </c>
      <c r="Y239" s="385">
        <v>78</v>
      </c>
      <c r="Z239" s="385">
        <v>64</v>
      </c>
    </row>
    <row r="240" spans="1:26" ht="15" hidden="1" customHeight="1" outlineLevel="1" x14ac:dyDescent="0.2">
      <c r="A240" s="385"/>
      <c r="B240" s="386" t="s">
        <v>306</v>
      </c>
      <c r="C240" s="386">
        <v>12</v>
      </c>
      <c r="D240" s="386" t="s">
        <v>291</v>
      </c>
      <c r="E240" s="386" t="s">
        <v>617</v>
      </c>
      <c r="F240" s="385">
        <v>10</v>
      </c>
      <c r="G240" s="385">
        <v>5</v>
      </c>
      <c r="H240" s="385">
        <v>4</v>
      </c>
      <c r="I240" s="385">
        <v>3</v>
      </c>
      <c r="J240" s="385">
        <v>12</v>
      </c>
      <c r="K240" s="385">
        <v>187</v>
      </c>
      <c r="L240" s="385">
        <v>89</v>
      </c>
      <c r="M240" s="385">
        <v>120</v>
      </c>
      <c r="N240" s="385">
        <v>61</v>
      </c>
      <c r="O240" s="385">
        <v>61</v>
      </c>
      <c r="P240" s="385">
        <v>39</v>
      </c>
      <c r="Q240" s="385">
        <v>368</v>
      </c>
      <c r="R240" s="385">
        <v>189</v>
      </c>
      <c r="S240" s="385">
        <v>5</v>
      </c>
      <c r="T240" s="385">
        <v>4</v>
      </c>
      <c r="U240" s="385">
        <v>9</v>
      </c>
      <c r="V240" s="385">
        <v>7</v>
      </c>
      <c r="W240" s="385">
        <v>4</v>
      </c>
      <c r="X240" s="385">
        <v>3</v>
      </c>
      <c r="Y240" s="385">
        <v>18</v>
      </c>
      <c r="Z240" s="385">
        <v>14</v>
      </c>
    </row>
    <row r="241" spans="1:26" ht="15" hidden="1" customHeight="1" outlineLevel="1" x14ac:dyDescent="0.2">
      <c r="A241" s="385"/>
      <c r="B241" s="386" t="s">
        <v>306</v>
      </c>
      <c r="C241" s="386">
        <v>12</v>
      </c>
      <c r="D241" s="386" t="s">
        <v>291</v>
      </c>
      <c r="E241" s="386" t="s">
        <v>618</v>
      </c>
      <c r="F241" s="385"/>
      <c r="G241" s="385">
        <v>24</v>
      </c>
      <c r="H241" s="385">
        <v>18</v>
      </c>
      <c r="I241" s="385">
        <v>12</v>
      </c>
      <c r="J241" s="385">
        <v>54</v>
      </c>
      <c r="K241" s="385">
        <v>911</v>
      </c>
      <c r="L241" s="385">
        <v>468</v>
      </c>
      <c r="M241" s="385">
        <v>623</v>
      </c>
      <c r="N241" s="385">
        <v>331</v>
      </c>
      <c r="O241" s="385">
        <v>343</v>
      </c>
      <c r="P241" s="385">
        <v>203</v>
      </c>
      <c r="Q241" s="385">
        <v>1877</v>
      </c>
      <c r="R241" s="385">
        <v>1002</v>
      </c>
      <c r="S241" s="385">
        <v>24</v>
      </c>
      <c r="T241" s="385">
        <v>23</v>
      </c>
      <c r="U241" s="385">
        <v>28</v>
      </c>
      <c r="V241" s="385">
        <v>21</v>
      </c>
      <c r="W241" s="385">
        <v>26</v>
      </c>
      <c r="X241" s="385">
        <v>20</v>
      </c>
      <c r="Y241" s="385">
        <v>78</v>
      </c>
      <c r="Z241" s="385">
        <v>64</v>
      </c>
    </row>
    <row r="242" spans="1:26" ht="15" hidden="1" customHeight="1" outlineLevel="1" x14ac:dyDescent="0.2">
      <c r="A242" s="385"/>
      <c r="B242" s="386" t="s">
        <v>306</v>
      </c>
      <c r="C242" s="386">
        <v>12</v>
      </c>
      <c r="D242" s="386" t="s">
        <v>291</v>
      </c>
      <c r="E242" s="386" t="s">
        <v>619</v>
      </c>
      <c r="F242" s="385">
        <v>500</v>
      </c>
      <c r="G242" s="385">
        <v>24</v>
      </c>
      <c r="H242" s="385">
        <v>17</v>
      </c>
      <c r="I242" s="385">
        <v>9</v>
      </c>
      <c r="J242" s="385">
        <v>50</v>
      </c>
      <c r="K242" s="385">
        <v>903</v>
      </c>
      <c r="L242" s="385">
        <v>460</v>
      </c>
      <c r="M242" s="385">
        <v>546</v>
      </c>
      <c r="N242" s="385">
        <v>254</v>
      </c>
      <c r="O242" s="385">
        <v>260</v>
      </c>
      <c r="P242" s="385">
        <v>152</v>
      </c>
      <c r="Q242" s="385">
        <v>1709</v>
      </c>
      <c r="R242" s="385">
        <v>866</v>
      </c>
      <c r="S242" s="385">
        <v>24</v>
      </c>
      <c r="T242" s="385">
        <v>24</v>
      </c>
      <c r="U242" s="385">
        <v>38</v>
      </c>
      <c r="V242" s="385">
        <v>31</v>
      </c>
      <c r="W242" s="385">
        <v>14</v>
      </c>
      <c r="X242" s="385">
        <v>11</v>
      </c>
      <c r="Y242" s="385">
        <v>76</v>
      </c>
      <c r="Z242" s="385">
        <v>66</v>
      </c>
    </row>
    <row r="243" spans="1:26" ht="15" hidden="1" customHeight="1" outlineLevel="1" x14ac:dyDescent="0.2">
      <c r="A243" s="385"/>
      <c r="B243" s="386" t="s">
        <v>306</v>
      </c>
      <c r="C243" s="386">
        <v>12</v>
      </c>
      <c r="D243" s="386" t="s">
        <v>291</v>
      </c>
      <c r="E243" s="386" t="s">
        <v>620</v>
      </c>
      <c r="F243" s="385">
        <v>4</v>
      </c>
      <c r="G243" s="385">
        <v>11</v>
      </c>
      <c r="H243" s="385">
        <v>5</v>
      </c>
      <c r="I243" s="385">
        <v>3</v>
      </c>
      <c r="J243" s="385">
        <v>19</v>
      </c>
      <c r="K243" s="385">
        <v>226</v>
      </c>
      <c r="L243" s="385">
        <v>101</v>
      </c>
      <c r="M243" s="385">
        <v>121</v>
      </c>
      <c r="N243" s="385">
        <v>56</v>
      </c>
      <c r="O243" s="385">
        <v>64</v>
      </c>
      <c r="P243" s="385">
        <v>38</v>
      </c>
      <c r="Q243" s="385">
        <v>411</v>
      </c>
      <c r="R243" s="385">
        <v>195</v>
      </c>
      <c r="S243" s="385">
        <v>11</v>
      </c>
      <c r="T243" s="385">
        <v>11</v>
      </c>
      <c r="U243" s="385">
        <v>7</v>
      </c>
      <c r="V243" s="385">
        <v>4</v>
      </c>
      <c r="W243" s="385">
        <v>10</v>
      </c>
      <c r="X243" s="385">
        <v>9</v>
      </c>
      <c r="Y243" s="385">
        <v>28</v>
      </c>
      <c r="Z243" s="385">
        <v>24</v>
      </c>
    </row>
    <row r="244" spans="1:26" ht="15" hidden="1" customHeight="1" outlineLevel="1" x14ac:dyDescent="0.2">
      <c r="A244" s="385"/>
      <c r="B244" s="386" t="s">
        <v>306</v>
      </c>
      <c r="C244" s="386">
        <v>12</v>
      </c>
      <c r="D244" s="386" t="s">
        <v>291</v>
      </c>
      <c r="E244" s="386" t="s">
        <v>621</v>
      </c>
      <c r="F244" s="385"/>
      <c r="G244" s="385">
        <v>20</v>
      </c>
      <c r="H244" s="385">
        <v>12</v>
      </c>
      <c r="I244" s="385">
        <v>6</v>
      </c>
      <c r="J244" s="385">
        <v>38</v>
      </c>
      <c r="K244" s="385">
        <v>750</v>
      </c>
      <c r="L244" s="385">
        <v>371</v>
      </c>
      <c r="M244" s="385">
        <v>372</v>
      </c>
      <c r="N244" s="385">
        <v>179</v>
      </c>
      <c r="O244" s="385">
        <v>187</v>
      </c>
      <c r="P244" s="385">
        <v>115</v>
      </c>
      <c r="Q244" s="385">
        <v>1309</v>
      </c>
      <c r="R244" s="385">
        <v>665</v>
      </c>
      <c r="S244" s="385">
        <v>20</v>
      </c>
      <c r="T244" s="385">
        <v>20</v>
      </c>
      <c r="U244" s="385">
        <v>24</v>
      </c>
      <c r="V244" s="385">
        <v>18</v>
      </c>
      <c r="W244" s="385">
        <v>11</v>
      </c>
      <c r="X244" s="385">
        <v>8</v>
      </c>
      <c r="Y244" s="385">
        <v>55</v>
      </c>
      <c r="Z244" s="385">
        <v>46</v>
      </c>
    </row>
    <row r="245" spans="1:26" ht="15" hidden="1" customHeight="1" outlineLevel="1" x14ac:dyDescent="0.2">
      <c r="A245" s="385"/>
      <c r="B245" s="386" t="s">
        <v>306</v>
      </c>
      <c r="C245" s="386">
        <v>12</v>
      </c>
      <c r="D245" s="386" t="s">
        <v>290</v>
      </c>
      <c r="E245" s="386" t="s">
        <v>622</v>
      </c>
      <c r="F245" s="385">
        <v>200</v>
      </c>
      <c r="G245" s="385">
        <v>17</v>
      </c>
      <c r="H245" s="385">
        <v>12</v>
      </c>
      <c r="I245" s="385">
        <v>6</v>
      </c>
      <c r="J245" s="385">
        <v>35</v>
      </c>
      <c r="K245" s="385">
        <v>496</v>
      </c>
      <c r="L245" s="385">
        <v>240</v>
      </c>
      <c r="M245" s="385">
        <v>290</v>
      </c>
      <c r="N245" s="385">
        <v>140</v>
      </c>
      <c r="O245" s="385">
        <v>140</v>
      </c>
      <c r="P245" s="385">
        <v>74</v>
      </c>
      <c r="Q245" s="385">
        <v>926</v>
      </c>
      <c r="R245" s="385">
        <v>454</v>
      </c>
      <c r="S245" s="385">
        <v>17</v>
      </c>
      <c r="T245" s="385">
        <v>17</v>
      </c>
      <c r="U245" s="385">
        <v>19</v>
      </c>
      <c r="V245" s="385">
        <v>13</v>
      </c>
      <c r="W245" s="385">
        <v>15</v>
      </c>
      <c r="X245" s="385">
        <v>10</v>
      </c>
      <c r="Y245" s="385">
        <v>51</v>
      </c>
      <c r="Z245" s="385">
        <v>40</v>
      </c>
    </row>
    <row r="246" spans="1:26" ht="15" hidden="1" customHeight="1" outlineLevel="1" x14ac:dyDescent="0.2">
      <c r="A246" s="385"/>
      <c r="B246" s="386" t="s">
        <v>306</v>
      </c>
      <c r="C246" s="386">
        <v>12</v>
      </c>
      <c r="D246" s="386" t="s">
        <v>290</v>
      </c>
      <c r="E246" s="386" t="s">
        <v>623</v>
      </c>
      <c r="F246" s="385">
        <v>173</v>
      </c>
      <c r="G246" s="385">
        <v>10</v>
      </c>
      <c r="H246" s="385">
        <v>6</v>
      </c>
      <c r="I246" s="385">
        <v>5</v>
      </c>
      <c r="J246" s="385">
        <v>21</v>
      </c>
      <c r="K246" s="385">
        <v>297</v>
      </c>
      <c r="L246" s="385">
        <v>147</v>
      </c>
      <c r="M246" s="385">
        <v>184</v>
      </c>
      <c r="N246" s="385">
        <v>97</v>
      </c>
      <c r="O246" s="385">
        <v>106</v>
      </c>
      <c r="P246" s="385">
        <v>56</v>
      </c>
      <c r="Q246" s="385">
        <v>587</v>
      </c>
      <c r="R246" s="385">
        <v>300</v>
      </c>
      <c r="S246" s="385">
        <v>10</v>
      </c>
      <c r="T246" s="385">
        <v>10</v>
      </c>
      <c r="U246" s="385">
        <v>15</v>
      </c>
      <c r="V246" s="385">
        <v>9</v>
      </c>
      <c r="W246" s="385">
        <v>5</v>
      </c>
      <c r="X246" s="385">
        <v>4</v>
      </c>
      <c r="Y246" s="385">
        <v>30</v>
      </c>
      <c r="Z246" s="385">
        <v>23</v>
      </c>
    </row>
    <row r="247" spans="1:26" ht="15" hidden="1" customHeight="1" outlineLevel="1" x14ac:dyDescent="0.2">
      <c r="A247" s="385"/>
      <c r="B247" s="386" t="s">
        <v>306</v>
      </c>
      <c r="C247" s="386">
        <v>9</v>
      </c>
      <c r="D247" s="386" t="s">
        <v>290</v>
      </c>
      <c r="E247" s="386" t="s">
        <v>624</v>
      </c>
      <c r="F247" s="385">
        <v>50</v>
      </c>
      <c r="G247" s="385">
        <v>5</v>
      </c>
      <c r="H247" s="385">
        <v>4</v>
      </c>
      <c r="I247" s="385"/>
      <c r="J247" s="385">
        <v>9</v>
      </c>
      <c r="K247" s="385">
        <v>98</v>
      </c>
      <c r="L247" s="385">
        <v>45</v>
      </c>
      <c r="M247" s="385">
        <v>40</v>
      </c>
      <c r="N247" s="385">
        <v>16</v>
      </c>
      <c r="O247" s="385"/>
      <c r="P247" s="385"/>
      <c r="Q247" s="385">
        <v>138</v>
      </c>
      <c r="R247" s="385">
        <v>61</v>
      </c>
      <c r="S247" s="385">
        <v>5</v>
      </c>
      <c r="T247" s="385">
        <v>5</v>
      </c>
      <c r="U247" s="385">
        <v>8</v>
      </c>
      <c r="V247" s="385">
        <v>6</v>
      </c>
      <c r="W247" s="385"/>
      <c r="X247" s="385"/>
      <c r="Y247" s="385">
        <v>13</v>
      </c>
      <c r="Z247" s="385">
        <v>11</v>
      </c>
    </row>
    <row r="248" spans="1:26" ht="15" hidden="1" customHeight="1" outlineLevel="1" x14ac:dyDescent="0.2">
      <c r="A248" s="385"/>
      <c r="B248" s="386" t="s">
        <v>306</v>
      </c>
      <c r="C248" s="386">
        <v>9</v>
      </c>
      <c r="D248" s="386" t="s">
        <v>290</v>
      </c>
      <c r="E248" s="386" t="s">
        <v>625</v>
      </c>
      <c r="F248" s="385">
        <v>130</v>
      </c>
      <c r="G248" s="385">
        <v>5</v>
      </c>
      <c r="H248" s="385">
        <v>4</v>
      </c>
      <c r="I248" s="385"/>
      <c r="J248" s="385">
        <v>9</v>
      </c>
      <c r="K248" s="385">
        <v>108</v>
      </c>
      <c r="L248" s="385">
        <v>48</v>
      </c>
      <c r="M248" s="385">
        <v>61</v>
      </c>
      <c r="N248" s="385">
        <v>30</v>
      </c>
      <c r="O248" s="385"/>
      <c r="P248" s="385"/>
      <c r="Q248" s="385">
        <v>169</v>
      </c>
      <c r="R248" s="385">
        <v>78</v>
      </c>
      <c r="S248" s="385">
        <v>5</v>
      </c>
      <c r="T248" s="385">
        <v>5</v>
      </c>
      <c r="U248" s="385">
        <v>7</v>
      </c>
      <c r="V248" s="385">
        <v>4</v>
      </c>
      <c r="W248" s="385"/>
      <c r="X248" s="385"/>
      <c r="Y248" s="385">
        <v>12</v>
      </c>
      <c r="Z248" s="385">
        <v>9</v>
      </c>
    </row>
    <row r="249" spans="1:26" ht="15" hidden="1" customHeight="1" outlineLevel="1" x14ac:dyDescent="0.2">
      <c r="A249" s="385"/>
      <c r="B249" s="386" t="s">
        <v>306</v>
      </c>
      <c r="C249" s="386">
        <v>12</v>
      </c>
      <c r="D249" s="386" t="s">
        <v>290</v>
      </c>
      <c r="E249" s="386" t="s">
        <v>626</v>
      </c>
      <c r="F249" s="385">
        <v>188</v>
      </c>
      <c r="G249" s="385">
        <v>10</v>
      </c>
      <c r="H249" s="385">
        <v>6</v>
      </c>
      <c r="I249" s="385">
        <v>4</v>
      </c>
      <c r="J249" s="385">
        <v>20</v>
      </c>
      <c r="K249" s="385">
        <v>334</v>
      </c>
      <c r="L249" s="385">
        <v>161</v>
      </c>
      <c r="M249" s="385">
        <v>179</v>
      </c>
      <c r="N249" s="385">
        <v>79</v>
      </c>
      <c r="O249" s="385">
        <v>97</v>
      </c>
      <c r="P249" s="385">
        <v>48</v>
      </c>
      <c r="Q249" s="385">
        <v>610</v>
      </c>
      <c r="R249" s="385">
        <v>288</v>
      </c>
      <c r="S249" s="385">
        <v>10</v>
      </c>
      <c r="T249" s="385">
        <v>10</v>
      </c>
      <c r="U249" s="385">
        <v>10</v>
      </c>
      <c r="V249" s="385">
        <v>8</v>
      </c>
      <c r="W249" s="385">
        <v>9</v>
      </c>
      <c r="X249" s="385">
        <v>6</v>
      </c>
      <c r="Y249" s="385">
        <v>29</v>
      </c>
      <c r="Z249" s="385">
        <v>24</v>
      </c>
    </row>
    <row r="250" spans="1:26" ht="15" hidden="1" customHeight="1" outlineLevel="1" x14ac:dyDescent="0.2">
      <c r="A250" s="385"/>
      <c r="B250" s="386" t="s">
        <v>306</v>
      </c>
      <c r="C250" s="386">
        <v>12</v>
      </c>
      <c r="D250" s="386" t="s">
        <v>291</v>
      </c>
      <c r="E250" s="386" t="s">
        <v>627</v>
      </c>
      <c r="F250" s="385"/>
      <c r="G250" s="385"/>
      <c r="H250" s="385"/>
      <c r="I250" s="385">
        <v>3</v>
      </c>
      <c r="J250" s="385">
        <v>3</v>
      </c>
      <c r="K250" s="385"/>
      <c r="L250" s="385"/>
      <c r="M250" s="385"/>
      <c r="N250" s="385"/>
      <c r="O250" s="385">
        <v>73</v>
      </c>
      <c r="P250" s="385">
        <v>36</v>
      </c>
      <c r="Q250" s="385">
        <v>73</v>
      </c>
      <c r="R250" s="385">
        <v>36</v>
      </c>
      <c r="S250" s="385"/>
      <c r="T250" s="385"/>
      <c r="U250" s="385"/>
      <c r="V250" s="385"/>
      <c r="W250" s="385">
        <v>8</v>
      </c>
      <c r="X250" s="385">
        <v>5</v>
      </c>
      <c r="Y250" s="385">
        <v>8</v>
      </c>
      <c r="Z250" s="385">
        <v>5</v>
      </c>
    </row>
    <row r="251" spans="1:26" ht="15" hidden="1" customHeight="1" outlineLevel="1" x14ac:dyDescent="0.2">
      <c r="A251" s="385"/>
      <c r="B251" s="386" t="s">
        <v>306</v>
      </c>
      <c r="C251" s="386">
        <v>9</v>
      </c>
      <c r="D251" s="386" t="s">
        <v>290</v>
      </c>
      <c r="E251" s="386" t="s">
        <v>628</v>
      </c>
      <c r="F251" s="385">
        <v>150</v>
      </c>
      <c r="G251" s="385">
        <v>7</v>
      </c>
      <c r="H251" s="385">
        <v>4</v>
      </c>
      <c r="I251" s="385"/>
      <c r="J251" s="385">
        <v>11</v>
      </c>
      <c r="K251" s="385">
        <v>193</v>
      </c>
      <c r="L251" s="385">
        <v>81</v>
      </c>
      <c r="M251" s="385">
        <v>113</v>
      </c>
      <c r="N251" s="385">
        <v>47</v>
      </c>
      <c r="O251" s="385"/>
      <c r="P251" s="385"/>
      <c r="Q251" s="385">
        <v>306</v>
      </c>
      <c r="R251" s="385">
        <v>128</v>
      </c>
      <c r="S251" s="385">
        <v>6</v>
      </c>
      <c r="T251" s="385">
        <v>6</v>
      </c>
      <c r="U251" s="385">
        <v>7</v>
      </c>
      <c r="V251" s="385">
        <v>4</v>
      </c>
      <c r="W251" s="385"/>
      <c r="X251" s="385"/>
      <c r="Y251" s="385">
        <v>13</v>
      </c>
      <c r="Z251" s="385">
        <v>10</v>
      </c>
    </row>
    <row r="252" spans="1:26" ht="15" hidden="1" customHeight="1" outlineLevel="1" x14ac:dyDescent="0.2">
      <c r="A252" s="385"/>
      <c r="B252" s="386" t="s">
        <v>306</v>
      </c>
      <c r="C252" s="386">
        <v>9</v>
      </c>
      <c r="D252" s="386" t="s">
        <v>290</v>
      </c>
      <c r="E252" s="386" t="s">
        <v>629</v>
      </c>
      <c r="F252" s="385">
        <v>130</v>
      </c>
      <c r="G252" s="385">
        <v>6</v>
      </c>
      <c r="H252" s="385">
        <v>4</v>
      </c>
      <c r="I252" s="385"/>
      <c r="J252" s="385">
        <v>10</v>
      </c>
      <c r="K252" s="385">
        <v>174</v>
      </c>
      <c r="L252" s="385">
        <v>82</v>
      </c>
      <c r="M252" s="385">
        <v>96</v>
      </c>
      <c r="N252" s="385">
        <v>47</v>
      </c>
      <c r="O252" s="385"/>
      <c r="P252" s="385"/>
      <c r="Q252" s="385">
        <v>270</v>
      </c>
      <c r="R252" s="385">
        <v>129</v>
      </c>
      <c r="S252" s="385">
        <v>6</v>
      </c>
      <c r="T252" s="385">
        <v>6</v>
      </c>
      <c r="U252" s="385">
        <v>7</v>
      </c>
      <c r="V252" s="385">
        <v>5</v>
      </c>
      <c r="W252" s="385"/>
      <c r="X252" s="385"/>
      <c r="Y252" s="385">
        <v>13</v>
      </c>
      <c r="Z252" s="385">
        <v>11</v>
      </c>
    </row>
    <row r="253" spans="1:26" ht="15" hidden="1" customHeight="1" outlineLevel="1" x14ac:dyDescent="0.2">
      <c r="A253" s="385"/>
      <c r="B253" s="386" t="s">
        <v>306</v>
      </c>
      <c r="C253" s="386">
        <v>9</v>
      </c>
      <c r="D253" s="386" t="s">
        <v>290</v>
      </c>
      <c r="E253" s="386" t="s">
        <v>630</v>
      </c>
      <c r="F253" s="385">
        <v>70</v>
      </c>
      <c r="G253" s="385">
        <v>5</v>
      </c>
      <c r="H253" s="385">
        <v>4</v>
      </c>
      <c r="I253" s="385"/>
      <c r="J253" s="385">
        <v>9</v>
      </c>
      <c r="K253" s="385">
        <v>113</v>
      </c>
      <c r="L253" s="385">
        <v>57</v>
      </c>
      <c r="M253" s="385">
        <v>72</v>
      </c>
      <c r="N253" s="385">
        <v>40</v>
      </c>
      <c r="O253" s="385"/>
      <c r="P253" s="385"/>
      <c r="Q253" s="385">
        <v>185</v>
      </c>
      <c r="R253" s="385">
        <v>97</v>
      </c>
      <c r="S253" s="385">
        <v>5</v>
      </c>
      <c r="T253" s="385">
        <v>5</v>
      </c>
      <c r="U253" s="385">
        <v>10</v>
      </c>
      <c r="V253" s="385">
        <v>7</v>
      </c>
      <c r="W253" s="385"/>
      <c r="X253" s="385"/>
      <c r="Y253" s="385">
        <v>15</v>
      </c>
      <c r="Z253" s="385">
        <v>12</v>
      </c>
    </row>
    <row r="254" spans="1:26" ht="15" hidden="1" customHeight="1" outlineLevel="1" x14ac:dyDescent="0.2">
      <c r="A254" s="385"/>
      <c r="B254" s="386" t="s">
        <v>306</v>
      </c>
      <c r="C254" s="386">
        <v>12</v>
      </c>
      <c r="D254" s="386" t="s">
        <v>290</v>
      </c>
      <c r="E254" s="386" t="s">
        <v>631</v>
      </c>
      <c r="F254" s="385">
        <v>360</v>
      </c>
      <c r="G254" s="385">
        <v>9</v>
      </c>
      <c r="H254" s="385">
        <v>4</v>
      </c>
      <c r="I254" s="385">
        <v>3</v>
      </c>
      <c r="J254" s="385">
        <v>16</v>
      </c>
      <c r="K254" s="385">
        <v>218</v>
      </c>
      <c r="L254" s="385">
        <v>100</v>
      </c>
      <c r="M254" s="385">
        <v>107</v>
      </c>
      <c r="N254" s="385">
        <v>48</v>
      </c>
      <c r="O254" s="385">
        <v>48</v>
      </c>
      <c r="P254" s="385">
        <v>24</v>
      </c>
      <c r="Q254" s="385">
        <v>373</v>
      </c>
      <c r="R254" s="385">
        <v>172</v>
      </c>
      <c r="S254" s="385">
        <v>9</v>
      </c>
      <c r="T254" s="385">
        <v>8</v>
      </c>
      <c r="U254" s="385">
        <v>10</v>
      </c>
      <c r="V254" s="385">
        <v>7</v>
      </c>
      <c r="W254" s="385">
        <v>3</v>
      </c>
      <c r="X254" s="385">
        <v>2</v>
      </c>
      <c r="Y254" s="385">
        <v>22</v>
      </c>
      <c r="Z254" s="385">
        <v>17</v>
      </c>
    </row>
    <row r="255" spans="1:26" ht="15" hidden="1" customHeight="1" outlineLevel="1" x14ac:dyDescent="0.2">
      <c r="A255" s="385"/>
      <c r="B255" s="386" t="s">
        <v>306</v>
      </c>
      <c r="C255" s="386">
        <v>12</v>
      </c>
      <c r="D255" s="386" t="s">
        <v>291</v>
      </c>
      <c r="E255" s="386" t="s">
        <v>632</v>
      </c>
      <c r="F255" s="385">
        <v>1</v>
      </c>
      <c r="G255" s="385">
        <v>26</v>
      </c>
      <c r="H255" s="385">
        <v>17</v>
      </c>
      <c r="I255" s="385">
        <v>10</v>
      </c>
      <c r="J255" s="385">
        <v>53</v>
      </c>
      <c r="K255" s="385">
        <v>872</v>
      </c>
      <c r="L255" s="385">
        <v>413</v>
      </c>
      <c r="M255" s="385">
        <v>493</v>
      </c>
      <c r="N255" s="385">
        <v>244</v>
      </c>
      <c r="O255" s="385">
        <v>287</v>
      </c>
      <c r="P255" s="385">
        <v>161</v>
      </c>
      <c r="Q255" s="385">
        <v>1652</v>
      </c>
      <c r="R255" s="385">
        <v>818</v>
      </c>
      <c r="S255" s="385">
        <v>26</v>
      </c>
      <c r="T255" s="385">
        <v>26</v>
      </c>
      <c r="U255" s="385">
        <v>41</v>
      </c>
      <c r="V255" s="385">
        <v>29</v>
      </c>
      <c r="W255" s="385">
        <v>21</v>
      </c>
      <c r="X255" s="385">
        <v>17</v>
      </c>
      <c r="Y255" s="385">
        <v>88</v>
      </c>
      <c r="Z255" s="385">
        <v>72</v>
      </c>
    </row>
    <row r="256" spans="1:26" ht="15" hidden="1" customHeight="1" outlineLevel="1" x14ac:dyDescent="0.2">
      <c r="A256" s="385"/>
      <c r="B256" s="386" t="s">
        <v>306</v>
      </c>
      <c r="C256" s="386">
        <v>12</v>
      </c>
      <c r="D256" s="386" t="s">
        <v>290</v>
      </c>
      <c r="E256" s="386" t="s">
        <v>633</v>
      </c>
      <c r="F256" s="385">
        <v>120</v>
      </c>
      <c r="G256" s="385">
        <v>10</v>
      </c>
      <c r="H256" s="385">
        <v>8</v>
      </c>
      <c r="I256" s="385">
        <v>5</v>
      </c>
      <c r="J256" s="385">
        <v>23</v>
      </c>
      <c r="K256" s="385">
        <v>298</v>
      </c>
      <c r="L256" s="385">
        <v>153</v>
      </c>
      <c r="M256" s="385">
        <v>184</v>
      </c>
      <c r="N256" s="385">
        <v>80</v>
      </c>
      <c r="O256" s="385">
        <v>120</v>
      </c>
      <c r="P256" s="385">
        <v>57</v>
      </c>
      <c r="Q256" s="385">
        <v>602</v>
      </c>
      <c r="R256" s="385">
        <v>290</v>
      </c>
      <c r="S256" s="385">
        <v>10</v>
      </c>
      <c r="T256" s="385">
        <v>10</v>
      </c>
      <c r="U256" s="385">
        <v>14</v>
      </c>
      <c r="V256" s="385">
        <v>9</v>
      </c>
      <c r="W256" s="385">
        <v>7</v>
      </c>
      <c r="X256" s="385">
        <v>3</v>
      </c>
      <c r="Y256" s="385">
        <v>31</v>
      </c>
      <c r="Z256" s="385">
        <v>22</v>
      </c>
    </row>
    <row r="257" spans="1:26" ht="15" hidden="1" customHeight="1" outlineLevel="1" x14ac:dyDescent="0.2">
      <c r="A257" s="385"/>
      <c r="B257" s="386" t="s">
        <v>306</v>
      </c>
      <c r="C257" s="386">
        <v>12</v>
      </c>
      <c r="D257" s="386" t="s">
        <v>290</v>
      </c>
      <c r="E257" s="386" t="s">
        <v>634</v>
      </c>
      <c r="F257" s="385">
        <v>56</v>
      </c>
      <c r="G257" s="385">
        <v>9</v>
      </c>
      <c r="H257" s="385">
        <v>4</v>
      </c>
      <c r="I257" s="385">
        <v>4</v>
      </c>
      <c r="J257" s="385">
        <v>17</v>
      </c>
      <c r="K257" s="385">
        <v>212</v>
      </c>
      <c r="L257" s="385">
        <v>110</v>
      </c>
      <c r="M257" s="385">
        <v>117</v>
      </c>
      <c r="N257" s="385">
        <v>56</v>
      </c>
      <c r="O257" s="385">
        <v>73</v>
      </c>
      <c r="P257" s="385">
        <v>33</v>
      </c>
      <c r="Q257" s="385">
        <v>402</v>
      </c>
      <c r="R257" s="385">
        <v>199</v>
      </c>
      <c r="S257" s="385">
        <v>9</v>
      </c>
      <c r="T257" s="385">
        <v>9</v>
      </c>
      <c r="U257" s="385">
        <v>11</v>
      </c>
      <c r="V257" s="385">
        <v>6</v>
      </c>
      <c r="W257" s="385">
        <v>3</v>
      </c>
      <c r="X257" s="385">
        <v>2</v>
      </c>
      <c r="Y257" s="385">
        <v>23</v>
      </c>
      <c r="Z257" s="385">
        <v>17</v>
      </c>
    </row>
    <row r="258" spans="1:26" ht="15" hidden="1" customHeight="1" outlineLevel="1" x14ac:dyDescent="0.2">
      <c r="A258" s="385"/>
      <c r="B258" s="386" t="s">
        <v>306</v>
      </c>
      <c r="C258" s="386">
        <v>12</v>
      </c>
      <c r="D258" s="386" t="s">
        <v>290</v>
      </c>
      <c r="E258" s="386" t="s">
        <v>635</v>
      </c>
      <c r="F258" s="385">
        <v>256</v>
      </c>
      <c r="G258" s="385">
        <v>5</v>
      </c>
      <c r="H258" s="385">
        <v>4</v>
      </c>
      <c r="I258" s="385">
        <v>3</v>
      </c>
      <c r="J258" s="385">
        <v>12</v>
      </c>
      <c r="K258" s="385">
        <v>180</v>
      </c>
      <c r="L258" s="385">
        <v>93</v>
      </c>
      <c r="M258" s="385">
        <v>109</v>
      </c>
      <c r="N258" s="385">
        <v>56</v>
      </c>
      <c r="O258" s="385">
        <v>59</v>
      </c>
      <c r="P258" s="385">
        <v>30</v>
      </c>
      <c r="Q258" s="385">
        <v>348</v>
      </c>
      <c r="R258" s="385">
        <v>179</v>
      </c>
      <c r="S258" s="385">
        <v>5</v>
      </c>
      <c r="T258" s="385">
        <v>5</v>
      </c>
      <c r="U258" s="385">
        <v>10</v>
      </c>
      <c r="V258" s="385">
        <v>8</v>
      </c>
      <c r="W258" s="385">
        <v>4</v>
      </c>
      <c r="X258" s="385">
        <v>3</v>
      </c>
      <c r="Y258" s="385">
        <v>19</v>
      </c>
      <c r="Z258" s="385">
        <v>16</v>
      </c>
    </row>
    <row r="259" spans="1:26" ht="15" hidden="1" customHeight="1" outlineLevel="1" x14ac:dyDescent="0.2">
      <c r="A259" s="385"/>
      <c r="B259" s="386" t="s">
        <v>306</v>
      </c>
      <c r="C259" s="386">
        <v>12</v>
      </c>
      <c r="D259" s="386" t="s">
        <v>291</v>
      </c>
      <c r="E259" s="386" t="s">
        <v>636</v>
      </c>
      <c r="F259" s="385">
        <v>3</v>
      </c>
      <c r="G259" s="385">
        <v>25</v>
      </c>
      <c r="H259" s="385">
        <v>16</v>
      </c>
      <c r="I259" s="385">
        <v>7</v>
      </c>
      <c r="J259" s="385">
        <v>48</v>
      </c>
      <c r="K259" s="385">
        <v>934</v>
      </c>
      <c r="L259" s="385">
        <v>435</v>
      </c>
      <c r="M259" s="385">
        <v>510</v>
      </c>
      <c r="N259" s="385">
        <v>253</v>
      </c>
      <c r="O259" s="385">
        <v>177</v>
      </c>
      <c r="P259" s="385">
        <v>108</v>
      </c>
      <c r="Q259" s="385">
        <v>1621</v>
      </c>
      <c r="R259" s="385">
        <v>796</v>
      </c>
      <c r="S259" s="385">
        <v>25</v>
      </c>
      <c r="T259" s="385">
        <v>25</v>
      </c>
      <c r="U259" s="385">
        <v>32</v>
      </c>
      <c r="V259" s="385">
        <v>24</v>
      </c>
      <c r="W259" s="385">
        <v>11</v>
      </c>
      <c r="X259" s="385">
        <v>6</v>
      </c>
      <c r="Y259" s="385">
        <v>68</v>
      </c>
      <c r="Z259" s="385">
        <v>55</v>
      </c>
    </row>
    <row r="260" spans="1:26" ht="15" hidden="1" customHeight="1" outlineLevel="1" x14ac:dyDescent="0.2">
      <c r="A260" s="385"/>
      <c r="B260" s="386" t="s">
        <v>306</v>
      </c>
      <c r="C260" s="386">
        <v>9</v>
      </c>
      <c r="D260" s="386" t="s">
        <v>292</v>
      </c>
      <c r="E260" s="386" t="s">
        <v>637</v>
      </c>
      <c r="F260" s="385">
        <v>340</v>
      </c>
      <c r="G260" s="385">
        <v>5</v>
      </c>
      <c r="H260" s="385">
        <v>4</v>
      </c>
      <c r="I260" s="385"/>
      <c r="J260" s="385">
        <v>9</v>
      </c>
      <c r="K260" s="385">
        <v>48</v>
      </c>
      <c r="L260" s="385">
        <v>20</v>
      </c>
      <c r="M260" s="385">
        <v>37</v>
      </c>
      <c r="N260" s="385">
        <v>13</v>
      </c>
      <c r="O260" s="385"/>
      <c r="P260" s="385"/>
      <c r="Q260" s="385">
        <v>85</v>
      </c>
      <c r="R260" s="385">
        <v>33</v>
      </c>
      <c r="S260" s="385">
        <v>4</v>
      </c>
      <c r="T260" s="385">
        <v>4</v>
      </c>
      <c r="U260" s="385">
        <v>5</v>
      </c>
      <c r="V260" s="385">
        <v>5</v>
      </c>
      <c r="W260" s="385"/>
      <c r="X260" s="385"/>
      <c r="Y260" s="385">
        <v>9</v>
      </c>
      <c r="Z260" s="385">
        <v>9</v>
      </c>
    </row>
    <row r="261" spans="1:26" ht="15" hidden="1" customHeight="1" outlineLevel="1" x14ac:dyDescent="0.2">
      <c r="A261" s="385"/>
      <c r="B261" s="386"/>
      <c r="C261" s="498" t="s">
        <v>298</v>
      </c>
      <c r="D261" s="498"/>
      <c r="E261" s="498"/>
      <c r="F261" s="385"/>
      <c r="G261" s="385">
        <f>SUM(G238:G260)</f>
        <v>268</v>
      </c>
      <c r="H261" s="385">
        <f t="shared" ref="H261:Z261" si="17">SUM(H238:H260)</f>
        <v>179</v>
      </c>
      <c r="I261" s="385">
        <f t="shared" si="17"/>
        <v>94</v>
      </c>
      <c r="J261" s="385">
        <f t="shared" si="17"/>
        <v>541</v>
      </c>
      <c r="K261" s="385">
        <f t="shared" si="17"/>
        <v>8739</v>
      </c>
      <c r="L261" s="385">
        <f t="shared" si="17"/>
        <v>4282</v>
      </c>
      <c r="M261" s="385">
        <f t="shared" si="17"/>
        <v>5040</v>
      </c>
      <c r="N261" s="385">
        <f t="shared" si="17"/>
        <v>2457</v>
      </c>
      <c r="O261" s="385">
        <f t="shared" si="17"/>
        <v>2396</v>
      </c>
      <c r="P261" s="385">
        <f t="shared" si="17"/>
        <v>1351</v>
      </c>
      <c r="Q261" s="385">
        <f t="shared" si="17"/>
        <v>16175</v>
      </c>
      <c r="R261" s="385">
        <f t="shared" si="17"/>
        <v>8090</v>
      </c>
      <c r="S261" s="385">
        <f t="shared" si="17"/>
        <v>266</v>
      </c>
      <c r="T261" s="385">
        <f t="shared" si="17"/>
        <v>261</v>
      </c>
      <c r="U261" s="385">
        <f t="shared" si="17"/>
        <v>343</v>
      </c>
      <c r="V261" s="385">
        <f t="shared" si="17"/>
        <v>246</v>
      </c>
      <c r="W261" s="385">
        <f t="shared" si="17"/>
        <v>179</v>
      </c>
      <c r="X261" s="385">
        <f t="shared" si="17"/>
        <v>132</v>
      </c>
      <c r="Y261" s="385">
        <f t="shared" si="17"/>
        <v>788</v>
      </c>
      <c r="Z261" s="385">
        <f t="shared" si="17"/>
        <v>639</v>
      </c>
    </row>
    <row r="262" spans="1:26" ht="15" hidden="1" customHeight="1" outlineLevel="1" x14ac:dyDescent="0.2">
      <c r="A262" s="385"/>
      <c r="B262" s="386" t="s">
        <v>306</v>
      </c>
      <c r="C262" s="386">
        <v>12</v>
      </c>
      <c r="D262" s="386" t="s">
        <v>291</v>
      </c>
      <c r="E262" s="386" t="s">
        <v>638</v>
      </c>
      <c r="F262" s="385">
        <v>1</v>
      </c>
      <c r="G262" s="385">
        <v>9</v>
      </c>
      <c r="H262" s="385">
        <v>4</v>
      </c>
      <c r="I262" s="385">
        <v>3</v>
      </c>
      <c r="J262" s="385">
        <v>16</v>
      </c>
      <c r="K262" s="385">
        <v>173</v>
      </c>
      <c r="L262" s="385">
        <v>83</v>
      </c>
      <c r="M262" s="385">
        <v>79</v>
      </c>
      <c r="N262" s="385">
        <v>41</v>
      </c>
      <c r="O262" s="385">
        <v>63</v>
      </c>
      <c r="P262" s="385">
        <v>39</v>
      </c>
      <c r="Q262" s="385">
        <v>315</v>
      </c>
      <c r="R262" s="385">
        <v>163</v>
      </c>
      <c r="S262" s="385">
        <v>10</v>
      </c>
      <c r="T262" s="385">
        <v>10</v>
      </c>
      <c r="U262" s="385">
        <v>12</v>
      </c>
      <c r="V262" s="385">
        <v>8</v>
      </c>
      <c r="W262" s="385">
        <v>2</v>
      </c>
      <c r="X262" s="385">
        <v>2</v>
      </c>
      <c r="Y262" s="385">
        <v>24</v>
      </c>
      <c r="Z262" s="385">
        <v>20</v>
      </c>
    </row>
    <row r="263" spans="1:26" ht="15" hidden="1" customHeight="1" outlineLevel="1" x14ac:dyDescent="0.2">
      <c r="A263" s="385"/>
      <c r="B263" s="386" t="s">
        <v>306</v>
      </c>
      <c r="C263" s="386">
        <v>5</v>
      </c>
      <c r="D263" s="386" t="s">
        <v>291</v>
      </c>
      <c r="E263" s="386" t="s">
        <v>639</v>
      </c>
      <c r="F263" s="385"/>
      <c r="G263" s="385">
        <v>4</v>
      </c>
      <c r="H263" s="385"/>
      <c r="I263" s="385"/>
      <c r="J263" s="385">
        <v>4</v>
      </c>
      <c r="K263" s="385">
        <v>46</v>
      </c>
      <c r="L263" s="385">
        <v>21</v>
      </c>
      <c r="M263" s="385"/>
      <c r="N263" s="385"/>
      <c r="O263" s="385"/>
      <c r="P263" s="385"/>
      <c r="Q263" s="385">
        <v>46</v>
      </c>
      <c r="R263" s="385">
        <v>21</v>
      </c>
      <c r="S263" s="385">
        <v>4</v>
      </c>
      <c r="T263" s="385">
        <v>4</v>
      </c>
      <c r="U263" s="385">
        <v>1</v>
      </c>
      <c r="V263" s="385">
        <v>1</v>
      </c>
      <c r="W263" s="385"/>
      <c r="X263" s="385"/>
      <c r="Y263" s="385">
        <v>5</v>
      </c>
      <c r="Z263" s="385">
        <v>5</v>
      </c>
    </row>
    <row r="264" spans="1:26" ht="15" hidden="1" customHeight="1" outlineLevel="1" x14ac:dyDescent="0.2">
      <c r="A264" s="385"/>
      <c r="B264" s="386" t="s">
        <v>306</v>
      </c>
      <c r="C264" s="386">
        <v>12</v>
      </c>
      <c r="D264" s="386" t="s">
        <v>291</v>
      </c>
      <c r="E264" s="386" t="s">
        <v>640</v>
      </c>
      <c r="F264" s="385"/>
      <c r="G264" s="385">
        <v>5</v>
      </c>
      <c r="H264" s="385">
        <v>4</v>
      </c>
      <c r="I264" s="385">
        <v>3</v>
      </c>
      <c r="J264" s="385">
        <v>12</v>
      </c>
      <c r="K264" s="385">
        <v>45</v>
      </c>
      <c r="L264" s="385">
        <v>19</v>
      </c>
      <c r="M264" s="385">
        <v>9</v>
      </c>
      <c r="N264" s="385">
        <v>4</v>
      </c>
      <c r="O264" s="385">
        <v>15</v>
      </c>
      <c r="P264" s="385">
        <v>6</v>
      </c>
      <c r="Q264" s="385">
        <v>69</v>
      </c>
      <c r="R264" s="385">
        <v>29</v>
      </c>
      <c r="S264" s="385">
        <v>4</v>
      </c>
      <c r="T264" s="385">
        <v>4</v>
      </c>
      <c r="U264" s="385"/>
      <c r="V264" s="385"/>
      <c r="W264" s="385">
        <v>3</v>
      </c>
      <c r="X264" s="385">
        <v>3</v>
      </c>
      <c r="Y264" s="385">
        <v>7</v>
      </c>
      <c r="Z264" s="385">
        <v>7</v>
      </c>
    </row>
    <row r="265" spans="1:26" ht="15" hidden="1" customHeight="1" outlineLevel="1" x14ac:dyDescent="0.2">
      <c r="A265" s="385"/>
      <c r="B265" s="386" t="s">
        <v>306</v>
      </c>
      <c r="C265" s="386">
        <v>12</v>
      </c>
      <c r="D265" s="386" t="s">
        <v>291</v>
      </c>
      <c r="E265" s="386" t="s">
        <v>641</v>
      </c>
      <c r="F265" s="385">
        <v>1</v>
      </c>
      <c r="G265" s="385">
        <v>2</v>
      </c>
      <c r="H265" s="385">
        <v>4</v>
      </c>
      <c r="I265" s="385">
        <v>2</v>
      </c>
      <c r="J265" s="385">
        <v>8</v>
      </c>
      <c r="K265" s="385">
        <v>8</v>
      </c>
      <c r="L265" s="385">
        <v>3</v>
      </c>
      <c r="M265" s="385">
        <v>31</v>
      </c>
      <c r="N265" s="385">
        <v>18</v>
      </c>
      <c r="O265" s="385">
        <v>4</v>
      </c>
      <c r="P265" s="385">
        <v>4</v>
      </c>
      <c r="Q265" s="385">
        <v>43</v>
      </c>
      <c r="R265" s="385">
        <v>25</v>
      </c>
      <c r="S265" s="385">
        <v>1</v>
      </c>
      <c r="T265" s="385">
        <v>1</v>
      </c>
      <c r="U265" s="385">
        <v>2</v>
      </c>
      <c r="V265" s="385">
        <v>2</v>
      </c>
      <c r="W265" s="385">
        <v>1</v>
      </c>
      <c r="X265" s="385"/>
      <c r="Y265" s="385">
        <v>4</v>
      </c>
      <c r="Z265" s="385">
        <v>3</v>
      </c>
    </row>
    <row r="266" spans="1:26" ht="15" hidden="1" customHeight="1" outlineLevel="1" x14ac:dyDescent="0.2">
      <c r="A266" s="385"/>
      <c r="B266" s="386"/>
      <c r="C266" s="498" t="s">
        <v>299</v>
      </c>
      <c r="D266" s="498"/>
      <c r="E266" s="498"/>
      <c r="F266" s="385"/>
      <c r="G266" s="385">
        <f>SUM(G262:G265)</f>
        <v>20</v>
      </c>
      <c r="H266" s="385">
        <f t="shared" ref="H266:Z266" si="18">SUM(H262:H265)</f>
        <v>12</v>
      </c>
      <c r="I266" s="385">
        <f t="shared" si="18"/>
        <v>8</v>
      </c>
      <c r="J266" s="385">
        <f t="shared" si="18"/>
        <v>40</v>
      </c>
      <c r="K266" s="385">
        <f t="shared" si="18"/>
        <v>272</v>
      </c>
      <c r="L266" s="385">
        <f t="shared" si="18"/>
        <v>126</v>
      </c>
      <c r="M266" s="385">
        <f t="shared" si="18"/>
        <v>119</v>
      </c>
      <c r="N266" s="385">
        <f t="shared" si="18"/>
        <v>63</v>
      </c>
      <c r="O266" s="385">
        <f t="shared" si="18"/>
        <v>82</v>
      </c>
      <c r="P266" s="385">
        <f t="shared" si="18"/>
        <v>49</v>
      </c>
      <c r="Q266" s="385">
        <f t="shared" si="18"/>
        <v>473</v>
      </c>
      <c r="R266" s="385">
        <f t="shared" si="18"/>
        <v>238</v>
      </c>
      <c r="S266" s="385">
        <f t="shared" si="18"/>
        <v>19</v>
      </c>
      <c r="T266" s="385">
        <f t="shared" si="18"/>
        <v>19</v>
      </c>
      <c r="U266" s="385">
        <f t="shared" si="18"/>
        <v>15</v>
      </c>
      <c r="V266" s="385">
        <f t="shared" si="18"/>
        <v>11</v>
      </c>
      <c r="W266" s="385">
        <f t="shared" si="18"/>
        <v>6</v>
      </c>
      <c r="X266" s="385">
        <f t="shared" si="18"/>
        <v>5</v>
      </c>
      <c r="Y266" s="385">
        <f t="shared" si="18"/>
        <v>40</v>
      </c>
      <c r="Z266" s="385">
        <f t="shared" si="18"/>
        <v>35</v>
      </c>
    </row>
    <row r="267" spans="1:26" ht="15" customHeight="1" collapsed="1" x14ac:dyDescent="0.2">
      <c r="A267" s="385"/>
      <c r="B267" s="386"/>
      <c r="C267" s="498" t="s">
        <v>386</v>
      </c>
      <c r="D267" s="498"/>
      <c r="E267" s="498"/>
      <c r="F267" s="385"/>
      <c r="G267" s="385">
        <f>+G266+G261</f>
        <v>288</v>
      </c>
      <c r="H267" s="385">
        <f t="shared" ref="H267:Z267" si="19">+H266+H261</f>
        <v>191</v>
      </c>
      <c r="I267" s="385">
        <f t="shared" si="19"/>
        <v>102</v>
      </c>
      <c r="J267" s="385">
        <f t="shared" si="19"/>
        <v>581</v>
      </c>
      <c r="K267" s="385">
        <f t="shared" si="19"/>
        <v>9011</v>
      </c>
      <c r="L267" s="385">
        <f t="shared" si="19"/>
        <v>4408</v>
      </c>
      <c r="M267" s="385">
        <f t="shared" si="19"/>
        <v>5159</v>
      </c>
      <c r="N267" s="385">
        <f t="shared" si="19"/>
        <v>2520</v>
      </c>
      <c r="O267" s="385">
        <f t="shared" si="19"/>
        <v>2478</v>
      </c>
      <c r="P267" s="385">
        <f t="shared" si="19"/>
        <v>1400</v>
      </c>
      <c r="Q267" s="385">
        <f t="shared" si="19"/>
        <v>16648</v>
      </c>
      <c r="R267" s="385">
        <f t="shared" si="19"/>
        <v>8328</v>
      </c>
      <c r="S267" s="385">
        <f t="shared" si="19"/>
        <v>285</v>
      </c>
      <c r="T267" s="385">
        <f t="shared" si="19"/>
        <v>280</v>
      </c>
      <c r="U267" s="385">
        <f t="shared" si="19"/>
        <v>358</v>
      </c>
      <c r="V267" s="385">
        <f t="shared" si="19"/>
        <v>257</v>
      </c>
      <c r="W267" s="385">
        <f t="shared" si="19"/>
        <v>185</v>
      </c>
      <c r="X267" s="385">
        <f t="shared" si="19"/>
        <v>137</v>
      </c>
      <c r="Y267" s="385">
        <f t="shared" si="19"/>
        <v>828</v>
      </c>
      <c r="Z267" s="385">
        <f t="shared" si="19"/>
        <v>674</v>
      </c>
    </row>
    <row r="268" spans="1:26" s="384" customFormat="1" ht="15" customHeight="1" x14ac:dyDescent="0.2">
      <c r="A268" s="387" t="s">
        <v>468</v>
      </c>
      <c r="B268" s="386"/>
      <c r="C268" s="498" t="s">
        <v>339</v>
      </c>
      <c r="D268" s="498"/>
      <c r="E268" s="498"/>
      <c r="F268" s="385"/>
      <c r="G268" s="385"/>
      <c r="H268" s="385"/>
      <c r="I268" s="385"/>
      <c r="J268" s="385"/>
      <c r="K268" s="385"/>
      <c r="L268" s="385"/>
      <c r="M268" s="385"/>
      <c r="N268" s="385"/>
      <c r="O268" s="385"/>
      <c r="P268" s="385"/>
      <c r="Q268" s="385"/>
      <c r="R268" s="385"/>
      <c r="S268" s="385"/>
      <c r="T268" s="385"/>
      <c r="U268" s="385"/>
      <c r="V268" s="385"/>
      <c r="W268" s="385"/>
      <c r="X268" s="385"/>
      <c r="Y268" s="385"/>
      <c r="Z268" s="385"/>
    </row>
    <row r="269" spans="1:26" ht="15" hidden="1" customHeight="1" outlineLevel="1" x14ac:dyDescent="0.2">
      <c r="A269" s="385"/>
      <c r="B269" s="386" t="s">
        <v>307</v>
      </c>
      <c r="C269" s="386">
        <v>12</v>
      </c>
      <c r="D269" s="386" t="s">
        <v>291</v>
      </c>
      <c r="E269" s="386" t="s">
        <v>642</v>
      </c>
      <c r="F269" s="385"/>
      <c r="G269" s="385">
        <v>11</v>
      </c>
      <c r="H269" s="385">
        <v>8</v>
      </c>
      <c r="I269" s="385">
        <v>6</v>
      </c>
      <c r="J269" s="385">
        <v>25</v>
      </c>
      <c r="K269" s="385">
        <v>361</v>
      </c>
      <c r="L269" s="385">
        <v>182</v>
      </c>
      <c r="M269" s="385">
        <v>179</v>
      </c>
      <c r="N269" s="385">
        <v>74</v>
      </c>
      <c r="O269" s="385">
        <v>123</v>
      </c>
      <c r="P269" s="385">
        <v>77</v>
      </c>
      <c r="Q269" s="385">
        <v>663</v>
      </c>
      <c r="R269" s="385">
        <v>333</v>
      </c>
      <c r="S269" s="385">
        <v>11</v>
      </c>
      <c r="T269" s="385">
        <v>11</v>
      </c>
      <c r="U269" s="385">
        <v>20</v>
      </c>
      <c r="V269" s="385">
        <v>17</v>
      </c>
      <c r="W269" s="385">
        <v>5</v>
      </c>
      <c r="X269" s="385">
        <v>4</v>
      </c>
      <c r="Y269" s="385">
        <v>36</v>
      </c>
      <c r="Z269" s="385">
        <v>32</v>
      </c>
    </row>
    <row r="270" spans="1:26" ht="15" hidden="1" customHeight="1" outlineLevel="1" x14ac:dyDescent="0.2">
      <c r="A270" s="385"/>
      <c r="B270" s="386" t="s">
        <v>307</v>
      </c>
      <c r="C270" s="386">
        <v>12</v>
      </c>
      <c r="D270" s="386" t="s">
        <v>291</v>
      </c>
      <c r="E270" s="386" t="s">
        <v>643</v>
      </c>
      <c r="F270" s="385">
        <v>1</v>
      </c>
      <c r="G270" s="385"/>
      <c r="H270" s="385">
        <v>8</v>
      </c>
      <c r="I270" s="385">
        <v>5</v>
      </c>
      <c r="J270" s="385">
        <v>13</v>
      </c>
      <c r="K270" s="385"/>
      <c r="L270" s="385"/>
      <c r="M270" s="385">
        <v>231</v>
      </c>
      <c r="N270" s="385">
        <v>111</v>
      </c>
      <c r="O270" s="385">
        <v>162</v>
      </c>
      <c r="P270" s="385">
        <v>91</v>
      </c>
      <c r="Q270" s="385">
        <v>393</v>
      </c>
      <c r="R270" s="385">
        <v>202</v>
      </c>
      <c r="S270" s="385"/>
      <c r="T270" s="385"/>
      <c r="U270" s="385">
        <v>16</v>
      </c>
      <c r="V270" s="385">
        <v>10</v>
      </c>
      <c r="W270" s="385">
        <v>10</v>
      </c>
      <c r="X270" s="385">
        <v>8</v>
      </c>
      <c r="Y270" s="385">
        <v>26</v>
      </c>
      <c r="Z270" s="385">
        <v>18</v>
      </c>
    </row>
    <row r="271" spans="1:26" ht="15" hidden="1" customHeight="1" outlineLevel="1" x14ac:dyDescent="0.2">
      <c r="A271" s="385"/>
      <c r="B271" s="386" t="s">
        <v>307</v>
      </c>
      <c r="C271" s="386">
        <v>9</v>
      </c>
      <c r="D271" s="386" t="s">
        <v>290</v>
      </c>
      <c r="E271" s="386" t="s">
        <v>644</v>
      </c>
      <c r="F271" s="385">
        <v>100</v>
      </c>
      <c r="G271" s="385">
        <v>10</v>
      </c>
      <c r="H271" s="385">
        <v>6</v>
      </c>
      <c r="I271" s="385"/>
      <c r="J271" s="385">
        <v>16</v>
      </c>
      <c r="K271" s="385">
        <v>221</v>
      </c>
      <c r="L271" s="385">
        <v>110</v>
      </c>
      <c r="M271" s="385">
        <v>103</v>
      </c>
      <c r="N271" s="385">
        <v>42</v>
      </c>
      <c r="O271" s="385"/>
      <c r="P271" s="385"/>
      <c r="Q271" s="385">
        <v>324</v>
      </c>
      <c r="R271" s="385">
        <v>152</v>
      </c>
      <c r="S271" s="385">
        <v>10</v>
      </c>
      <c r="T271" s="385">
        <v>9</v>
      </c>
      <c r="U271" s="385">
        <v>13</v>
      </c>
      <c r="V271" s="385">
        <v>11</v>
      </c>
      <c r="W271" s="385"/>
      <c r="X271" s="385"/>
      <c r="Y271" s="385">
        <v>23</v>
      </c>
      <c r="Z271" s="385">
        <v>20</v>
      </c>
    </row>
    <row r="272" spans="1:26" ht="15" hidden="1" customHeight="1" outlineLevel="1" x14ac:dyDescent="0.2">
      <c r="A272" s="385"/>
      <c r="B272" s="386" t="s">
        <v>307</v>
      </c>
      <c r="C272" s="386">
        <v>9</v>
      </c>
      <c r="D272" s="386" t="s">
        <v>290</v>
      </c>
      <c r="E272" s="386" t="s">
        <v>645</v>
      </c>
      <c r="F272" s="385">
        <v>150</v>
      </c>
      <c r="G272" s="385">
        <v>5</v>
      </c>
      <c r="H272" s="385">
        <v>4</v>
      </c>
      <c r="I272" s="385"/>
      <c r="J272" s="385">
        <v>9</v>
      </c>
      <c r="K272" s="385">
        <v>112</v>
      </c>
      <c r="L272" s="385">
        <v>54</v>
      </c>
      <c r="M272" s="385">
        <v>60</v>
      </c>
      <c r="N272" s="385">
        <v>19</v>
      </c>
      <c r="O272" s="385"/>
      <c r="P272" s="385"/>
      <c r="Q272" s="385">
        <v>172</v>
      </c>
      <c r="R272" s="385">
        <v>73</v>
      </c>
      <c r="S272" s="385">
        <v>5</v>
      </c>
      <c r="T272" s="385">
        <v>5</v>
      </c>
      <c r="U272" s="385">
        <v>7</v>
      </c>
      <c r="V272" s="385">
        <v>5</v>
      </c>
      <c r="W272" s="385"/>
      <c r="X272" s="385"/>
      <c r="Y272" s="385">
        <v>12</v>
      </c>
      <c r="Z272" s="385">
        <v>10</v>
      </c>
    </row>
    <row r="273" spans="1:26" ht="15" hidden="1" customHeight="1" outlineLevel="1" x14ac:dyDescent="0.2">
      <c r="A273" s="385"/>
      <c r="B273" s="386" t="s">
        <v>307</v>
      </c>
      <c r="C273" s="386">
        <v>12</v>
      </c>
      <c r="D273" s="386" t="s">
        <v>291</v>
      </c>
      <c r="E273" s="386" t="s">
        <v>646</v>
      </c>
      <c r="F273" s="385">
        <v>1</v>
      </c>
      <c r="G273" s="385">
        <v>16</v>
      </c>
      <c r="H273" s="385">
        <v>12</v>
      </c>
      <c r="I273" s="385">
        <v>9</v>
      </c>
      <c r="J273" s="385">
        <v>37</v>
      </c>
      <c r="K273" s="385">
        <v>423</v>
      </c>
      <c r="L273" s="385">
        <v>201</v>
      </c>
      <c r="M273" s="385">
        <v>334</v>
      </c>
      <c r="N273" s="385">
        <v>165</v>
      </c>
      <c r="O273" s="385">
        <v>231</v>
      </c>
      <c r="P273" s="385">
        <v>138</v>
      </c>
      <c r="Q273" s="385">
        <v>988</v>
      </c>
      <c r="R273" s="385">
        <v>504</v>
      </c>
      <c r="S273" s="385">
        <v>16</v>
      </c>
      <c r="T273" s="385">
        <v>16</v>
      </c>
      <c r="U273" s="385">
        <v>25</v>
      </c>
      <c r="V273" s="385">
        <v>20</v>
      </c>
      <c r="W273" s="385">
        <v>23</v>
      </c>
      <c r="X273" s="385">
        <v>18</v>
      </c>
      <c r="Y273" s="385">
        <v>64</v>
      </c>
      <c r="Z273" s="385">
        <v>54</v>
      </c>
    </row>
    <row r="274" spans="1:26" ht="15" hidden="1" customHeight="1" outlineLevel="1" x14ac:dyDescent="0.2">
      <c r="A274" s="385"/>
      <c r="B274" s="386" t="s">
        <v>307</v>
      </c>
      <c r="C274" s="386">
        <v>9</v>
      </c>
      <c r="D274" s="386" t="s">
        <v>290</v>
      </c>
      <c r="E274" s="386" t="s">
        <v>647</v>
      </c>
      <c r="F274" s="385">
        <v>110</v>
      </c>
      <c r="G274" s="385">
        <v>5</v>
      </c>
      <c r="H274" s="385">
        <v>4</v>
      </c>
      <c r="I274" s="385"/>
      <c r="J274" s="385">
        <v>9</v>
      </c>
      <c r="K274" s="385">
        <v>103</v>
      </c>
      <c r="L274" s="385">
        <v>50</v>
      </c>
      <c r="M274" s="385">
        <v>72</v>
      </c>
      <c r="N274" s="385">
        <v>37</v>
      </c>
      <c r="O274" s="385"/>
      <c r="P274" s="385"/>
      <c r="Q274" s="385">
        <v>175</v>
      </c>
      <c r="R274" s="385">
        <v>87</v>
      </c>
      <c r="S274" s="385">
        <v>5</v>
      </c>
      <c r="T274" s="385">
        <v>5</v>
      </c>
      <c r="U274" s="385">
        <v>9</v>
      </c>
      <c r="V274" s="385">
        <v>7</v>
      </c>
      <c r="W274" s="385"/>
      <c r="X274" s="385"/>
      <c r="Y274" s="385">
        <v>14</v>
      </c>
      <c r="Z274" s="385">
        <v>12</v>
      </c>
    </row>
    <row r="275" spans="1:26" ht="15" hidden="1" customHeight="1" outlineLevel="1" x14ac:dyDescent="0.2">
      <c r="A275" s="385"/>
      <c r="B275" s="386" t="s">
        <v>307</v>
      </c>
      <c r="C275" s="386">
        <v>12</v>
      </c>
      <c r="D275" s="386" t="s">
        <v>290</v>
      </c>
      <c r="E275" s="386" t="s">
        <v>648</v>
      </c>
      <c r="F275" s="385">
        <v>71</v>
      </c>
      <c r="G275" s="385">
        <v>6</v>
      </c>
      <c r="H275" s="385">
        <v>4</v>
      </c>
      <c r="I275" s="385">
        <v>3</v>
      </c>
      <c r="J275" s="385">
        <v>13</v>
      </c>
      <c r="K275" s="385">
        <v>153</v>
      </c>
      <c r="L275" s="385">
        <v>67</v>
      </c>
      <c r="M275" s="385">
        <v>103</v>
      </c>
      <c r="N275" s="385">
        <v>54</v>
      </c>
      <c r="O275" s="385">
        <v>57</v>
      </c>
      <c r="P275" s="385">
        <v>35</v>
      </c>
      <c r="Q275" s="385">
        <v>313</v>
      </c>
      <c r="R275" s="385">
        <v>156</v>
      </c>
      <c r="S275" s="385">
        <v>6</v>
      </c>
      <c r="T275" s="385">
        <v>6</v>
      </c>
      <c r="U275" s="385">
        <v>7</v>
      </c>
      <c r="V275" s="385">
        <v>7</v>
      </c>
      <c r="W275" s="385">
        <v>7</v>
      </c>
      <c r="X275" s="385">
        <v>3</v>
      </c>
      <c r="Y275" s="385">
        <v>20</v>
      </c>
      <c r="Z275" s="385">
        <v>16</v>
      </c>
    </row>
    <row r="276" spans="1:26" ht="15" hidden="1" customHeight="1" outlineLevel="1" x14ac:dyDescent="0.2">
      <c r="A276" s="385"/>
      <c r="B276" s="386" t="s">
        <v>307</v>
      </c>
      <c r="C276" s="386">
        <v>12</v>
      </c>
      <c r="D276" s="386" t="s">
        <v>290</v>
      </c>
      <c r="E276" s="386" t="s">
        <v>649</v>
      </c>
      <c r="F276" s="385">
        <v>136</v>
      </c>
      <c r="G276" s="385">
        <v>10</v>
      </c>
      <c r="H276" s="385">
        <v>8</v>
      </c>
      <c r="I276" s="385">
        <v>5</v>
      </c>
      <c r="J276" s="385">
        <v>23</v>
      </c>
      <c r="K276" s="385">
        <v>208</v>
      </c>
      <c r="L276" s="385">
        <v>88</v>
      </c>
      <c r="M276" s="385">
        <v>167</v>
      </c>
      <c r="N276" s="385">
        <v>66</v>
      </c>
      <c r="O276" s="385">
        <v>73</v>
      </c>
      <c r="P276" s="385">
        <v>49</v>
      </c>
      <c r="Q276" s="385">
        <v>448</v>
      </c>
      <c r="R276" s="385">
        <v>203</v>
      </c>
      <c r="S276" s="385">
        <v>10</v>
      </c>
      <c r="T276" s="385">
        <v>10</v>
      </c>
      <c r="U276" s="385">
        <v>10</v>
      </c>
      <c r="V276" s="385">
        <v>7</v>
      </c>
      <c r="W276" s="385">
        <v>14</v>
      </c>
      <c r="X276" s="385">
        <v>12</v>
      </c>
      <c r="Y276" s="385">
        <v>34</v>
      </c>
      <c r="Z276" s="385">
        <v>29</v>
      </c>
    </row>
    <row r="277" spans="1:26" ht="15" hidden="1" customHeight="1" outlineLevel="1" x14ac:dyDescent="0.2">
      <c r="A277" s="385"/>
      <c r="B277" s="386" t="s">
        <v>307</v>
      </c>
      <c r="C277" s="386">
        <v>9</v>
      </c>
      <c r="D277" s="386" t="s">
        <v>290</v>
      </c>
      <c r="E277" s="386" t="s">
        <v>650</v>
      </c>
      <c r="F277" s="385">
        <v>45</v>
      </c>
      <c r="G277" s="385">
        <v>5</v>
      </c>
      <c r="H277" s="385">
        <v>4</v>
      </c>
      <c r="I277" s="385"/>
      <c r="J277" s="385">
        <v>9</v>
      </c>
      <c r="K277" s="385">
        <v>88</v>
      </c>
      <c r="L277" s="385">
        <v>46</v>
      </c>
      <c r="M277" s="385">
        <v>51</v>
      </c>
      <c r="N277" s="385">
        <v>24</v>
      </c>
      <c r="O277" s="385"/>
      <c r="P277" s="385"/>
      <c r="Q277" s="385">
        <v>139</v>
      </c>
      <c r="R277" s="385">
        <v>70</v>
      </c>
      <c r="S277" s="385">
        <v>5</v>
      </c>
      <c r="T277" s="385">
        <v>5</v>
      </c>
      <c r="U277" s="385">
        <v>10</v>
      </c>
      <c r="V277" s="385">
        <v>7</v>
      </c>
      <c r="W277" s="385"/>
      <c r="X277" s="385"/>
      <c r="Y277" s="385">
        <v>15</v>
      </c>
      <c r="Z277" s="385">
        <v>12</v>
      </c>
    </row>
    <row r="278" spans="1:26" ht="15" hidden="1" customHeight="1" outlineLevel="1" x14ac:dyDescent="0.2">
      <c r="A278" s="385"/>
      <c r="B278" s="386" t="s">
        <v>307</v>
      </c>
      <c r="C278" s="386">
        <v>9</v>
      </c>
      <c r="D278" s="386" t="s">
        <v>290</v>
      </c>
      <c r="E278" s="386" t="s">
        <v>651</v>
      </c>
      <c r="F278" s="385">
        <v>70</v>
      </c>
      <c r="G278" s="385">
        <v>5</v>
      </c>
      <c r="H278" s="385">
        <v>5</v>
      </c>
      <c r="I278" s="385"/>
      <c r="J278" s="385">
        <v>10</v>
      </c>
      <c r="K278" s="385">
        <v>125</v>
      </c>
      <c r="L278" s="385">
        <v>66</v>
      </c>
      <c r="M278" s="385">
        <v>110</v>
      </c>
      <c r="N278" s="385">
        <v>56</v>
      </c>
      <c r="O278" s="385"/>
      <c r="P278" s="385"/>
      <c r="Q278" s="385">
        <v>235</v>
      </c>
      <c r="R278" s="385">
        <v>122</v>
      </c>
      <c r="S278" s="385">
        <v>5</v>
      </c>
      <c r="T278" s="385">
        <v>5</v>
      </c>
      <c r="U278" s="385">
        <v>12</v>
      </c>
      <c r="V278" s="385">
        <v>10</v>
      </c>
      <c r="W278" s="385"/>
      <c r="X278" s="385"/>
      <c r="Y278" s="385">
        <v>17</v>
      </c>
      <c r="Z278" s="385">
        <v>15</v>
      </c>
    </row>
    <row r="279" spans="1:26" ht="15" hidden="1" customHeight="1" outlineLevel="1" x14ac:dyDescent="0.2">
      <c r="A279" s="385"/>
      <c r="B279" s="386" t="s">
        <v>307</v>
      </c>
      <c r="C279" s="386">
        <v>9</v>
      </c>
      <c r="D279" s="386" t="s">
        <v>290</v>
      </c>
      <c r="E279" s="386" t="s">
        <v>652</v>
      </c>
      <c r="F279" s="385">
        <v>55</v>
      </c>
      <c r="G279" s="385">
        <v>5</v>
      </c>
      <c r="H279" s="385">
        <v>4</v>
      </c>
      <c r="I279" s="385"/>
      <c r="J279" s="385">
        <v>9</v>
      </c>
      <c r="K279" s="385">
        <v>84</v>
      </c>
      <c r="L279" s="385">
        <v>40</v>
      </c>
      <c r="M279" s="385">
        <v>59</v>
      </c>
      <c r="N279" s="385">
        <v>24</v>
      </c>
      <c r="O279" s="385"/>
      <c r="P279" s="385"/>
      <c r="Q279" s="385">
        <v>143</v>
      </c>
      <c r="R279" s="385">
        <v>64</v>
      </c>
      <c r="S279" s="385">
        <v>5</v>
      </c>
      <c r="T279" s="385">
        <v>5</v>
      </c>
      <c r="U279" s="385">
        <v>10</v>
      </c>
      <c r="V279" s="385">
        <v>7</v>
      </c>
      <c r="W279" s="385"/>
      <c r="X279" s="385"/>
      <c r="Y279" s="385">
        <v>15</v>
      </c>
      <c r="Z279" s="385">
        <v>12</v>
      </c>
    </row>
    <row r="280" spans="1:26" ht="15" hidden="1" customHeight="1" outlineLevel="1" x14ac:dyDescent="0.2">
      <c r="A280" s="385"/>
      <c r="B280" s="386" t="s">
        <v>307</v>
      </c>
      <c r="C280" s="386">
        <v>12</v>
      </c>
      <c r="D280" s="386" t="s">
        <v>291</v>
      </c>
      <c r="E280" s="386" t="s">
        <v>653</v>
      </c>
      <c r="F280" s="385">
        <v>2</v>
      </c>
      <c r="G280" s="385">
        <v>16</v>
      </c>
      <c r="H280" s="385">
        <v>6</v>
      </c>
      <c r="I280" s="385">
        <v>6</v>
      </c>
      <c r="J280" s="385">
        <v>28</v>
      </c>
      <c r="K280" s="385">
        <v>556</v>
      </c>
      <c r="L280" s="385">
        <v>266</v>
      </c>
      <c r="M280" s="385">
        <v>148</v>
      </c>
      <c r="N280" s="385">
        <v>69</v>
      </c>
      <c r="O280" s="385">
        <v>140</v>
      </c>
      <c r="P280" s="385">
        <v>68</v>
      </c>
      <c r="Q280" s="385">
        <v>844</v>
      </c>
      <c r="R280" s="385">
        <v>403</v>
      </c>
      <c r="S280" s="385">
        <v>16</v>
      </c>
      <c r="T280" s="385">
        <v>15</v>
      </c>
      <c r="U280" s="385">
        <v>17</v>
      </c>
      <c r="V280" s="385">
        <v>14</v>
      </c>
      <c r="W280" s="385">
        <v>14</v>
      </c>
      <c r="X280" s="385">
        <v>12</v>
      </c>
      <c r="Y280" s="385">
        <v>47</v>
      </c>
      <c r="Z280" s="385">
        <v>41</v>
      </c>
    </row>
    <row r="281" spans="1:26" ht="15" hidden="1" customHeight="1" outlineLevel="1" x14ac:dyDescent="0.2">
      <c r="A281" s="385"/>
      <c r="B281" s="386" t="s">
        <v>307</v>
      </c>
      <c r="C281" s="386">
        <v>9</v>
      </c>
      <c r="D281" s="386" t="s">
        <v>290</v>
      </c>
      <c r="E281" s="386" t="s">
        <v>654</v>
      </c>
      <c r="F281" s="385">
        <v>210</v>
      </c>
      <c r="G281" s="385">
        <v>5</v>
      </c>
      <c r="H281" s="385">
        <v>5</v>
      </c>
      <c r="I281" s="385"/>
      <c r="J281" s="385">
        <v>10</v>
      </c>
      <c r="K281" s="385">
        <v>149</v>
      </c>
      <c r="L281" s="385">
        <v>72</v>
      </c>
      <c r="M281" s="385">
        <v>111</v>
      </c>
      <c r="N281" s="385">
        <v>51</v>
      </c>
      <c r="O281" s="385"/>
      <c r="P281" s="385"/>
      <c r="Q281" s="385">
        <v>260</v>
      </c>
      <c r="R281" s="385">
        <v>123</v>
      </c>
      <c r="S281" s="385">
        <v>5</v>
      </c>
      <c r="T281" s="385">
        <v>5</v>
      </c>
      <c r="U281" s="385">
        <v>11</v>
      </c>
      <c r="V281" s="385">
        <v>9</v>
      </c>
      <c r="W281" s="385"/>
      <c r="X281" s="385"/>
      <c r="Y281" s="385">
        <v>16</v>
      </c>
      <c r="Z281" s="385">
        <v>14</v>
      </c>
    </row>
    <row r="282" spans="1:26" ht="15" hidden="1" customHeight="1" outlineLevel="1" x14ac:dyDescent="0.2">
      <c r="A282" s="385"/>
      <c r="B282" s="386" t="s">
        <v>307</v>
      </c>
      <c r="C282" s="386">
        <v>9</v>
      </c>
      <c r="D282" s="386" t="s">
        <v>290</v>
      </c>
      <c r="E282" s="386" t="s">
        <v>655</v>
      </c>
      <c r="F282" s="385">
        <v>87</v>
      </c>
      <c r="G282" s="385">
        <v>8</v>
      </c>
      <c r="H282" s="385">
        <v>5</v>
      </c>
      <c r="I282" s="385"/>
      <c r="J282" s="385">
        <v>13</v>
      </c>
      <c r="K282" s="385">
        <v>136</v>
      </c>
      <c r="L282" s="385">
        <v>64</v>
      </c>
      <c r="M282" s="385">
        <v>86</v>
      </c>
      <c r="N282" s="385">
        <v>45</v>
      </c>
      <c r="O282" s="385"/>
      <c r="P282" s="385"/>
      <c r="Q282" s="385">
        <v>222</v>
      </c>
      <c r="R282" s="385">
        <v>109</v>
      </c>
      <c r="S282" s="385">
        <v>8</v>
      </c>
      <c r="T282" s="385">
        <v>8</v>
      </c>
      <c r="U282" s="385">
        <v>12</v>
      </c>
      <c r="V282" s="385">
        <v>10</v>
      </c>
      <c r="W282" s="385"/>
      <c r="X282" s="385"/>
      <c r="Y282" s="385">
        <v>20</v>
      </c>
      <c r="Z282" s="385">
        <v>18</v>
      </c>
    </row>
    <row r="283" spans="1:26" ht="15" hidden="1" customHeight="1" outlineLevel="1" x14ac:dyDescent="0.2">
      <c r="A283" s="385"/>
      <c r="B283" s="386" t="s">
        <v>307</v>
      </c>
      <c r="C283" s="386">
        <v>9</v>
      </c>
      <c r="D283" s="386" t="s">
        <v>290</v>
      </c>
      <c r="E283" s="386" t="s">
        <v>656</v>
      </c>
      <c r="F283" s="385">
        <v>150</v>
      </c>
      <c r="G283" s="385">
        <v>5</v>
      </c>
      <c r="H283" s="385">
        <v>4</v>
      </c>
      <c r="I283" s="385"/>
      <c r="J283" s="385">
        <v>9</v>
      </c>
      <c r="K283" s="385">
        <v>67</v>
      </c>
      <c r="L283" s="385">
        <v>31</v>
      </c>
      <c r="M283" s="385">
        <v>30</v>
      </c>
      <c r="N283" s="385">
        <v>13</v>
      </c>
      <c r="O283" s="385"/>
      <c r="P283" s="385"/>
      <c r="Q283" s="385">
        <v>97</v>
      </c>
      <c r="R283" s="385">
        <v>44</v>
      </c>
      <c r="S283" s="385">
        <v>5</v>
      </c>
      <c r="T283" s="385">
        <v>4</v>
      </c>
      <c r="U283" s="385">
        <v>7</v>
      </c>
      <c r="V283" s="385">
        <v>5</v>
      </c>
      <c r="W283" s="385"/>
      <c r="X283" s="385"/>
      <c r="Y283" s="385">
        <v>12</v>
      </c>
      <c r="Z283" s="385">
        <v>9</v>
      </c>
    </row>
    <row r="284" spans="1:26" ht="15" hidden="1" customHeight="1" outlineLevel="1" x14ac:dyDescent="0.2">
      <c r="A284" s="385"/>
      <c r="B284" s="386" t="s">
        <v>307</v>
      </c>
      <c r="C284" s="386">
        <v>12</v>
      </c>
      <c r="D284" s="386" t="s">
        <v>291</v>
      </c>
      <c r="E284" s="386" t="s">
        <v>657</v>
      </c>
      <c r="F284" s="385">
        <v>1</v>
      </c>
      <c r="G284" s="385">
        <v>20</v>
      </c>
      <c r="H284" s="385">
        <v>16</v>
      </c>
      <c r="I284" s="385">
        <v>12</v>
      </c>
      <c r="J284" s="385">
        <v>48</v>
      </c>
      <c r="K284" s="385">
        <v>674</v>
      </c>
      <c r="L284" s="385">
        <v>346</v>
      </c>
      <c r="M284" s="385">
        <v>496</v>
      </c>
      <c r="N284" s="385">
        <v>260</v>
      </c>
      <c r="O284" s="385">
        <v>337</v>
      </c>
      <c r="P284" s="385">
        <v>207</v>
      </c>
      <c r="Q284" s="385">
        <v>1507</v>
      </c>
      <c r="R284" s="385">
        <v>813</v>
      </c>
      <c r="S284" s="385">
        <v>20</v>
      </c>
      <c r="T284" s="385">
        <v>19</v>
      </c>
      <c r="U284" s="385">
        <v>23</v>
      </c>
      <c r="V284" s="385">
        <v>15</v>
      </c>
      <c r="W284" s="385">
        <v>23</v>
      </c>
      <c r="X284" s="385">
        <v>18</v>
      </c>
      <c r="Y284" s="385">
        <v>66</v>
      </c>
      <c r="Z284" s="385">
        <v>52</v>
      </c>
    </row>
    <row r="285" spans="1:26" ht="15" hidden="1" customHeight="1" outlineLevel="1" x14ac:dyDescent="0.2">
      <c r="A285" s="385"/>
      <c r="B285" s="386" t="s">
        <v>307</v>
      </c>
      <c r="C285" s="386">
        <v>12</v>
      </c>
      <c r="D285" s="386" t="s">
        <v>290</v>
      </c>
      <c r="E285" s="386" t="s">
        <v>658</v>
      </c>
      <c r="F285" s="385">
        <v>115</v>
      </c>
      <c r="G285" s="385">
        <v>17</v>
      </c>
      <c r="H285" s="385">
        <v>14</v>
      </c>
      <c r="I285" s="385">
        <v>7</v>
      </c>
      <c r="J285" s="385">
        <v>38</v>
      </c>
      <c r="K285" s="385">
        <v>567</v>
      </c>
      <c r="L285" s="385">
        <v>271</v>
      </c>
      <c r="M285" s="385">
        <v>421</v>
      </c>
      <c r="N285" s="385">
        <v>222</v>
      </c>
      <c r="O285" s="385">
        <v>174</v>
      </c>
      <c r="P285" s="385">
        <v>101</v>
      </c>
      <c r="Q285" s="385">
        <v>1162</v>
      </c>
      <c r="R285" s="385">
        <v>594</v>
      </c>
      <c r="S285" s="385">
        <v>20</v>
      </c>
      <c r="T285" s="385">
        <v>18</v>
      </c>
      <c r="U285" s="385">
        <v>37</v>
      </c>
      <c r="V285" s="385">
        <v>27</v>
      </c>
      <c r="W285" s="385"/>
      <c r="X285" s="385"/>
      <c r="Y285" s="385">
        <v>57</v>
      </c>
      <c r="Z285" s="385">
        <v>45</v>
      </c>
    </row>
    <row r="286" spans="1:26" ht="15" hidden="1" customHeight="1" outlineLevel="1" x14ac:dyDescent="0.2">
      <c r="A286" s="385"/>
      <c r="B286" s="386" t="s">
        <v>307</v>
      </c>
      <c r="C286" s="386">
        <v>9</v>
      </c>
      <c r="D286" s="386" t="s">
        <v>290</v>
      </c>
      <c r="E286" s="386" t="s">
        <v>659</v>
      </c>
      <c r="F286" s="385">
        <v>100</v>
      </c>
      <c r="G286" s="385">
        <v>5</v>
      </c>
      <c r="H286" s="385">
        <v>4</v>
      </c>
      <c r="I286" s="385"/>
      <c r="J286" s="385">
        <v>9</v>
      </c>
      <c r="K286" s="385">
        <v>98</v>
      </c>
      <c r="L286" s="385">
        <v>43</v>
      </c>
      <c r="M286" s="385">
        <v>47</v>
      </c>
      <c r="N286" s="385">
        <v>16</v>
      </c>
      <c r="O286" s="385"/>
      <c r="P286" s="385"/>
      <c r="Q286" s="385">
        <v>145</v>
      </c>
      <c r="R286" s="385">
        <v>59</v>
      </c>
      <c r="S286" s="385">
        <v>5</v>
      </c>
      <c r="T286" s="385">
        <v>5</v>
      </c>
      <c r="U286" s="385">
        <v>9</v>
      </c>
      <c r="V286" s="385">
        <v>7</v>
      </c>
      <c r="W286" s="385"/>
      <c r="X286" s="385"/>
      <c r="Y286" s="385">
        <v>14</v>
      </c>
      <c r="Z286" s="385">
        <v>12</v>
      </c>
    </row>
    <row r="287" spans="1:26" ht="15" hidden="1" customHeight="1" outlineLevel="1" x14ac:dyDescent="0.2">
      <c r="A287" s="385"/>
      <c r="B287" s="386" t="s">
        <v>307</v>
      </c>
      <c r="C287" s="386">
        <v>9</v>
      </c>
      <c r="D287" s="386" t="s">
        <v>290</v>
      </c>
      <c r="E287" s="386" t="s">
        <v>660</v>
      </c>
      <c r="F287" s="385">
        <v>186</v>
      </c>
      <c r="G287" s="385">
        <v>5</v>
      </c>
      <c r="H287" s="385">
        <v>4</v>
      </c>
      <c r="I287" s="385"/>
      <c r="J287" s="385">
        <v>9</v>
      </c>
      <c r="K287" s="385">
        <v>130</v>
      </c>
      <c r="L287" s="385">
        <v>77</v>
      </c>
      <c r="M287" s="385">
        <v>74</v>
      </c>
      <c r="N287" s="385">
        <v>40</v>
      </c>
      <c r="O287" s="385"/>
      <c r="P287" s="385"/>
      <c r="Q287" s="385">
        <v>204</v>
      </c>
      <c r="R287" s="385">
        <v>117</v>
      </c>
      <c r="S287" s="385">
        <v>5</v>
      </c>
      <c r="T287" s="385">
        <v>5</v>
      </c>
      <c r="U287" s="385">
        <v>9</v>
      </c>
      <c r="V287" s="385">
        <v>8</v>
      </c>
      <c r="W287" s="385"/>
      <c r="X287" s="385"/>
      <c r="Y287" s="385">
        <v>14</v>
      </c>
      <c r="Z287" s="385">
        <v>13</v>
      </c>
    </row>
    <row r="288" spans="1:26" ht="15" hidden="1" customHeight="1" outlineLevel="1" x14ac:dyDescent="0.2">
      <c r="A288" s="385"/>
      <c r="B288" s="386"/>
      <c r="C288" s="498" t="s">
        <v>298</v>
      </c>
      <c r="D288" s="498"/>
      <c r="E288" s="498"/>
      <c r="F288" s="385"/>
      <c r="G288" s="385">
        <f>SUM(G269:G287)</f>
        <v>159</v>
      </c>
      <c r="H288" s="385">
        <f t="shared" ref="H288:Z288" si="20">SUM(H269:H287)</f>
        <v>125</v>
      </c>
      <c r="I288" s="385">
        <f t="shared" si="20"/>
        <v>53</v>
      </c>
      <c r="J288" s="385">
        <f t="shared" si="20"/>
        <v>337</v>
      </c>
      <c r="K288" s="385">
        <f t="shared" si="20"/>
        <v>4255</v>
      </c>
      <c r="L288" s="385">
        <f t="shared" si="20"/>
        <v>2074</v>
      </c>
      <c r="M288" s="385">
        <f t="shared" si="20"/>
        <v>2882</v>
      </c>
      <c r="N288" s="385">
        <f t="shared" si="20"/>
        <v>1388</v>
      </c>
      <c r="O288" s="385">
        <f t="shared" si="20"/>
        <v>1297</v>
      </c>
      <c r="P288" s="385">
        <f t="shared" si="20"/>
        <v>766</v>
      </c>
      <c r="Q288" s="385">
        <f t="shared" si="20"/>
        <v>8434</v>
      </c>
      <c r="R288" s="385">
        <f t="shared" si="20"/>
        <v>4228</v>
      </c>
      <c r="S288" s="385">
        <f t="shared" si="20"/>
        <v>162</v>
      </c>
      <c r="T288" s="385">
        <f t="shared" si="20"/>
        <v>156</v>
      </c>
      <c r="U288" s="385">
        <f t="shared" si="20"/>
        <v>264</v>
      </c>
      <c r="V288" s="385">
        <f t="shared" si="20"/>
        <v>203</v>
      </c>
      <c r="W288" s="385">
        <f t="shared" si="20"/>
        <v>96</v>
      </c>
      <c r="X288" s="385">
        <f t="shared" si="20"/>
        <v>75</v>
      </c>
      <c r="Y288" s="385">
        <f t="shared" si="20"/>
        <v>522</v>
      </c>
      <c r="Z288" s="385">
        <f t="shared" si="20"/>
        <v>434</v>
      </c>
    </row>
    <row r="289" spans="1:26" ht="15" customHeight="1" collapsed="1" x14ac:dyDescent="0.2">
      <c r="A289" s="385"/>
      <c r="B289" s="386"/>
      <c r="C289" s="498" t="s">
        <v>387</v>
      </c>
      <c r="D289" s="498"/>
      <c r="E289" s="498"/>
      <c r="F289" s="385"/>
      <c r="G289" s="385">
        <f>+G288</f>
        <v>159</v>
      </c>
      <c r="H289" s="385">
        <f t="shared" ref="H289:Z289" si="21">+H288</f>
        <v>125</v>
      </c>
      <c r="I289" s="385">
        <f t="shared" si="21"/>
        <v>53</v>
      </c>
      <c r="J289" s="385">
        <f t="shared" si="21"/>
        <v>337</v>
      </c>
      <c r="K289" s="385">
        <f t="shared" si="21"/>
        <v>4255</v>
      </c>
      <c r="L289" s="385">
        <f t="shared" si="21"/>
        <v>2074</v>
      </c>
      <c r="M289" s="385">
        <f t="shared" si="21"/>
        <v>2882</v>
      </c>
      <c r="N289" s="385">
        <f t="shared" si="21"/>
        <v>1388</v>
      </c>
      <c r="O289" s="385">
        <f t="shared" si="21"/>
        <v>1297</v>
      </c>
      <c r="P289" s="385">
        <f t="shared" si="21"/>
        <v>766</v>
      </c>
      <c r="Q289" s="385">
        <f t="shared" si="21"/>
        <v>8434</v>
      </c>
      <c r="R289" s="385">
        <f t="shared" si="21"/>
        <v>4228</v>
      </c>
      <c r="S289" s="385">
        <f t="shared" si="21"/>
        <v>162</v>
      </c>
      <c r="T289" s="385">
        <f t="shared" si="21"/>
        <v>156</v>
      </c>
      <c r="U289" s="385">
        <f t="shared" si="21"/>
        <v>264</v>
      </c>
      <c r="V289" s="385">
        <f t="shared" si="21"/>
        <v>203</v>
      </c>
      <c r="W289" s="385">
        <f t="shared" si="21"/>
        <v>96</v>
      </c>
      <c r="X289" s="385">
        <f t="shared" si="21"/>
        <v>75</v>
      </c>
      <c r="Y289" s="385">
        <f t="shared" si="21"/>
        <v>522</v>
      </c>
      <c r="Z289" s="385">
        <f t="shared" si="21"/>
        <v>434</v>
      </c>
    </row>
    <row r="290" spans="1:26" ht="15" hidden="1" customHeight="1" outlineLevel="1" x14ac:dyDescent="0.2">
      <c r="A290" s="387" t="s">
        <v>468</v>
      </c>
      <c r="B290" s="386"/>
      <c r="C290" s="498" t="s">
        <v>370</v>
      </c>
      <c r="D290" s="498"/>
      <c r="E290" s="498"/>
      <c r="F290" s="385"/>
      <c r="G290" s="385"/>
      <c r="H290" s="385"/>
      <c r="I290" s="385"/>
      <c r="J290" s="385"/>
      <c r="K290" s="385"/>
      <c r="L290" s="385"/>
      <c r="M290" s="385"/>
      <c r="N290" s="385"/>
      <c r="O290" s="385"/>
      <c r="P290" s="385"/>
      <c r="Q290" s="385"/>
      <c r="R290" s="385"/>
      <c r="S290" s="385"/>
      <c r="T290" s="385"/>
      <c r="U290" s="385"/>
      <c r="V290" s="385"/>
      <c r="W290" s="385"/>
      <c r="X290" s="385"/>
      <c r="Y290" s="385"/>
      <c r="Z290" s="385"/>
    </row>
    <row r="291" spans="1:26" ht="15" hidden="1" customHeight="1" outlineLevel="1" x14ac:dyDescent="0.2">
      <c r="A291" s="385"/>
      <c r="B291" s="386" t="s">
        <v>308</v>
      </c>
      <c r="C291" s="386">
        <v>12</v>
      </c>
      <c r="D291" s="386" t="s">
        <v>291</v>
      </c>
      <c r="E291" s="386" t="s">
        <v>661</v>
      </c>
      <c r="F291" s="385">
        <v>1</v>
      </c>
      <c r="G291" s="385">
        <v>12</v>
      </c>
      <c r="H291" s="385">
        <v>9</v>
      </c>
      <c r="I291" s="385">
        <v>6</v>
      </c>
      <c r="J291" s="385">
        <v>27</v>
      </c>
      <c r="K291" s="385">
        <v>363</v>
      </c>
      <c r="L291" s="385">
        <v>181</v>
      </c>
      <c r="M291" s="385">
        <v>240</v>
      </c>
      <c r="N291" s="385">
        <v>130</v>
      </c>
      <c r="O291" s="385">
        <v>126</v>
      </c>
      <c r="P291" s="385">
        <v>63</v>
      </c>
      <c r="Q291" s="385">
        <v>729</v>
      </c>
      <c r="R291" s="385">
        <v>374</v>
      </c>
      <c r="S291" s="385">
        <v>12</v>
      </c>
      <c r="T291" s="385">
        <v>11</v>
      </c>
      <c r="U291" s="385">
        <v>19</v>
      </c>
      <c r="V291" s="385">
        <v>13</v>
      </c>
      <c r="W291" s="385">
        <v>6</v>
      </c>
      <c r="X291" s="385">
        <v>5</v>
      </c>
      <c r="Y291" s="385">
        <v>37</v>
      </c>
      <c r="Z291" s="385">
        <v>29</v>
      </c>
    </row>
    <row r="292" spans="1:26" ht="15" hidden="1" customHeight="1" outlineLevel="1" x14ac:dyDescent="0.2">
      <c r="A292" s="385"/>
      <c r="B292" s="386" t="s">
        <v>308</v>
      </c>
      <c r="C292" s="386">
        <v>12</v>
      </c>
      <c r="D292" s="386" t="s">
        <v>291</v>
      </c>
      <c r="E292" s="386" t="s">
        <v>662</v>
      </c>
      <c r="F292" s="385">
        <v>3</v>
      </c>
      <c r="G292" s="385">
        <v>9</v>
      </c>
      <c r="H292" s="385">
        <v>8</v>
      </c>
      <c r="I292" s="385">
        <v>4</v>
      </c>
      <c r="J292" s="385">
        <v>21</v>
      </c>
      <c r="K292" s="385">
        <v>223</v>
      </c>
      <c r="L292" s="385">
        <v>116</v>
      </c>
      <c r="M292" s="385">
        <v>160</v>
      </c>
      <c r="N292" s="385">
        <v>83</v>
      </c>
      <c r="O292" s="385">
        <v>95</v>
      </c>
      <c r="P292" s="385">
        <v>52</v>
      </c>
      <c r="Q292" s="385">
        <v>478</v>
      </c>
      <c r="R292" s="385">
        <v>251</v>
      </c>
      <c r="S292" s="385">
        <v>9</v>
      </c>
      <c r="T292" s="385">
        <v>9</v>
      </c>
      <c r="U292" s="385">
        <v>12</v>
      </c>
      <c r="V292" s="385">
        <v>7</v>
      </c>
      <c r="W292" s="385">
        <v>11</v>
      </c>
      <c r="X292" s="385">
        <v>8</v>
      </c>
      <c r="Y292" s="385">
        <v>32</v>
      </c>
      <c r="Z292" s="385">
        <v>24</v>
      </c>
    </row>
    <row r="293" spans="1:26" ht="15" hidden="1" customHeight="1" outlineLevel="1" x14ac:dyDescent="0.2">
      <c r="A293" s="385"/>
      <c r="B293" s="386" t="s">
        <v>308</v>
      </c>
      <c r="C293" s="386">
        <v>9</v>
      </c>
      <c r="D293" s="386" t="s">
        <v>290</v>
      </c>
      <c r="E293" s="386" t="s">
        <v>663</v>
      </c>
      <c r="F293" s="385">
        <v>30</v>
      </c>
      <c r="G293" s="385">
        <v>5</v>
      </c>
      <c r="H293" s="385">
        <v>4</v>
      </c>
      <c r="I293" s="385"/>
      <c r="J293" s="385">
        <v>9</v>
      </c>
      <c r="K293" s="385">
        <v>53</v>
      </c>
      <c r="L293" s="385">
        <v>24</v>
      </c>
      <c r="M293" s="385">
        <v>33</v>
      </c>
      <c r="N293" s="385">
        <v>15</v>
      </c>
      <c r="O293" s="385"/>
      <c r="P293" s="385"/>
      <c r="Q293" s="385">
        <v>86</v>
      </c>
      <c r="R293" s="385">
        <v>39</v>
      </c>
      <c r="S293" s="385">
        <v>5</v>
      </c>
      <c r="T293" s="385">
        <v>5</v>
      </c>
      <c r="U293" s="385">
        <v>8</v>
      </c>
      <c r="V293" s="385">
        <v>5</v>
      </c>
      <c r="W293" s="385"/>
      <c r="X293" s="385"/>
      <c r="Y293" s="385">
        <v>13</v>
      </c>
      <c r="Z293" s="385">
        <v>10</v>
      </c>
    </row>
    <row r="294" spans="1:26" ht="15" hidden="1" customHeight="1" outlineLevel="1" x14ac:dyDescent="0.2">
      <c r="A294" s="385"/>
      <c r="B294" s="386" t="s">
        <v>308</v>
      </c>
      <c r="C294" s="386">
        <v>12</v>
      </c>
      <c r="D294" s="386" t="s">
        <v>290</v>
      </c>
      <c r="E294" s="386" t="s">
        <v>426</v>
      </c>
      <c r="F294" s="385">
        <v>250</v>
      </c>
      <c r="G294" s="385">
        <v>5</v>
      </c>
      <c r="H294" s="385">
        <v>4</v>
      </c>
      <c r="I294" s="385">
        <v>2</v>
      </c>
      <c r="J294" s="385">
        <v>11</v>
      </c>
      <c r="K294" s="385">
        <v>131</v>
      </c>
      <c r="L294" s="385">
        <v>65</v>
      </c>
      <c r="M294" s="385">
        <v>78</v>
      </c>
      <c r="N294" s="385">
        <v>30</v>
      </c>
      <c r="O294" s="385">
        <v>31</v>
      </c>
      <c r="P294" s="385">
        <v>11</v>
      </c>
      <c r="Q294" s="385">
        <v>240</v>
      </c>
      <c r="R294" s="385">
        <v>106</v>
      </c>
      <c r="S294" s="385">
        <v>5</v>
      </c>
      <c r="T294" s="385">
        <v>5</v>
      </c>
      <c r="U294" s="385">
        <v>13</v>
      </c>
      <c r="V294" s="385">
        <v>10</v>
      </c>
      <c r="W294" s="385"/>
      <c r="X294" s="385"/>
      <c r="Y294" s="385">
        <v>18</v>
      </c>
      <c r="Z294" s="385">
        <v>15</v>
      </c>
    </row>
    <row r="295" spans="1:26" ht="15" hidden="1" customHeight="1" outlineLevel="1" x14ac:dyDescent="0.2">
      <c r="A295" s="385"/>
      <c r="B295" s="386" t="s">
        <v>308</v>
      </c>
      <c r="C295" s="386">
        <v>12</v>
      </c>
      <c r="D295" s="386" t="s">
        <v>290</v>
      </c>
      <c r="E295" s="386" t="s">
        <v>664</v>
      </c>
      <c r="F295" s="385">
        <v>300</v>
      </c>
      <c r="G295" s="385">
        <v>10</v>
      </c>
      <c r="H295" s="385">
        <v>8</v>
      </c>
      <c r="I295" s="385">
        <v>6</v>
      </c>
      <c r="J295" s="385">
        <v>24</v>
      </c>
      <c r="K295" s="385">
        <v>243</v>
      </c>
      <c r="L295" s="385">
        <v>116</v>
      </c>
      <c r="M295" s="385">
        <v>170</v>
      </c>
      <c r="N295" s="385">
        <v>83</v>
      </c>
      <c r="O295" s="385">
        <v>139</v>
      </c>
      <c r="P295" s="385">
        <v>70</v>
      </c>
      <c r="Q295" s="385">
        <v>552</v>
      </c>
      <c r="R295" s="385">
        <v>269</v>
      </c>
      <c r="S295" s="385">
        <v>10</v>
      </c>
      <c r="T295" s="385">
        <v>7</v>
      </c>
      <c r="U295" s="385">
        <v>10</v>
      </c>
      <c r="V295" s="385">
        <v>6</v>
      </c>
      <c r="W295" s="385">
        <v>12</v>
      </c>
      <c r="X295" s="385">
        <v>10</v>
      </c>
      <c r="Y295" s="385">
        <v>32</v>
      </c>
      <c r="Z295" s="385">
        <v>23</v>
      </c>
    </row>
    <row r="296" spans="1:26" ht="15" hidden="1" customHeight="1" outlineLevel="1" x14ac:dyDescent="0.2">
      <c r="A296" s="385"/>
      <c r="B296" s="386" t="s">
        <v>308</v>
      </c>
      <c r="C296" s="386">
        <v>12</v>
      </c>
      <c r="D296" s="386" t="s">
        <v>290</v>
      </c>
      <c r="E296" s="386" t="s">
        <v>665</v>
      </c>
      <c r="F296" s="385">
        <v>260</v>
      </c>
      <c r="G296" s="385">
        <v>6</v>
      </c>
      <c r="H296" s="385">
        <v>4</v>
      </c>
      <c r="I296" s="385">
        <v>3</v>
      </c>
      <c r="J296" s="385">
        <v>13</v>
      </c>
      <c r="K296" s="385">
        <v>132</v>
      </c>
      <c r="L296" s="385">
        <v>64</v>
      </c>
      <c r="M296" s="385">
        <v>91</v>
      </c>
      <c r="N296" s="385">
        <v>45</v>
      </c>
      <c r="O296" s="385">
        <v>44</v>
      </c>
      <c r="P296" s="385">
        <v>25</v>
      </c>
      <c r="Q296" s="385">
        <v>267</v>
      </c>
      <c r="R296" s="385">
        <v>134</v>
      </c>
      <c r="S296" s="385">
        <v>6</v>
      </c>
      <c r="T296" s="385">
        <v>5</v>
      </c>
      <c r="U296" s="385">
        <v>10</v>
      </c>
      <c r="V296" s="385">
        <v>7</v>
      </c>
      <c r="W296" s="385">
        <v>3</v>
      </c>
      <c r="X296" s="385">
        <v>2</v>
      </c>
      <c r="Y296" s="385">
        <v>19</v>
      </c>
      <c r="Z296" s="385">
        <v>14</v>
      </c>
    </row>
    <row r="297" spans="1:26" ht="15" hidden="1" customHeight="1" outlineLevel="1" x14ac:dyDescent="0.2">
      <c r="A297" s="385"/>
      <c r="B297" s="386" t="s">
        <v>308</v>
      </c>
      <c r="C297" s="386">
        <v>12</v>
      </c>
      <c r="D297" s="386" t="s">
        <v>291</v>
      </c>
      <c r="E297" s="386" t="s">
        <v>666</v>
      </c>
      <c r="F297" s="385">
        <v>1</v>
      </c>
      <c r="G297" s="385">
        <v>15</v>
      </c>
      <c r="H297" s="385">
        <v>11</v>
      </c>
      <c r="I297" s="385">
        <v>8</v>
      </c>
      <c r="J297" s="385">
        <v>34</v>
      </c>
      <c r="K297" s="385">
        <v>565</v>
      </c>
      <c r="L297" s="385">
        <v>291</v>
      </c>
      <c r="M297" s="385">
        <v>382</v>
      </c>
      <c r="N297" s="385">
        <v>205</v>
      </c>
      <c r="O297" s="385">
        <v>207</v>
      </c>
      <c r="P297" s="385">
        <v>115</v>
      </c>
      <c r="Q297" s="385">
        <v>1154</v>
      </c>
      <c r="R297" s="385">
        <v>611</v>
      </c>
      <c r="S297" s="385">
        <v>15</v>
      </c>
      <c r="T297" s="385">
        <v>15</v>
      </c>
      <c r="U297" s="385">
        <v>24</v>
      </c>
      <c r="V297" s="385">
        <v>16</v>
      </c>
      <c r="W297" s="385">
        <v>9</v>
      </c>
      <c r="X297" s="385">
        <v>8</v>
      </c>
      <c r="Y297" s="385">
        <v>48</v>
      </c>
      <c r="Z297" s="385">
        <v>39</v>
      </c>
    </row>
    <row r="298" spans="1:26" ht="15" hidden="1" customHeight="1" outlineLevel="1" x14ac:dyDescent="0.2">
      <c r="A298" s="385"/>
      <c r="B298" s="386" t="s">
        <v>308</v>
      </c>
      <c r="C298" s="386">
        <v>9</v>
      </c>
      <c r="D298" s="386" t="s">
        <v>290</v>
      </c>
      <c r="E298" s="386" t="s">
        <v>667</v>
      </c>
      <c r="F298" s="385">
        <v>150</v>
      </c>
      <c r="G298" s="385">
        <v>5</v>
      </c>
      <c r="H298" s="385">
        <v>4</v>
      </c>
      <c r="I298" s="385"/>
      <c r="J298" s="385">
        <v>9</v>
      </c>
      <c r="K298" s="385">
        <v>132</v>
      </c>
      <c r="L298" s="385">
        <v>59</v>
      </c>
      <c r="M298" s="385">
        <v>95</v>
      </c>
      <c r="N298" s="385">
        <v>36</v>
      </c>
      <c r="O298" s="385"/>
      <c r="P298" s="385"/>
      <c r="Q298" s="385">
        <v>227</v>
      </c>
      <c r="R298" s="385">
        <v>95</v>
      </c>
      <c r="S298" s="385">
        <v>5</v>
      </c>
      <c r="T298" s="385">
        <v>5</v>
      </c>
      <c r="U298" s="385">
        <v>10</v>
      </c>
      <c r="V298" s="385">
        <v>6</v>
      </c>
      <c r="W298" s="385"/>
      <c r="X298" s="385"/>
      <c r="Y298" s="385">
        <v>15</v>
      </c>
      <c r="Z298" s="385">
        <v>11</v>
      </c>
    </row>
    <row r="299" spans="1:26" ht="15" hidden="1" customHeight="1" outlineLevel="1" x14ac:dyDescent="0.2">
      <c r="A299" s="385"/>
      <c r="B299" s="386" t="s">
        <v>308</v>
      </c>
      <c r="C299" s="386">
        <v>12</v>
      </c>
      <c r="D299" s="386" t="s">
        <v>291</v>
      </c>
      <c r="E299" s="386" t="s">
        <v>668</v>
      </c>
      <c r="F299" s="385">
        <v>2</v>
      </c>
      <c r="G299" s="385">
        <v>21</v>
      </c>
      <c r="H299" s="385">
        <v>17</v>
      </c>
      <c r="I299" s="385">
        <v>9</v>
      </c>
      <c r="J299" s="385">
        <v>47</v>
      </c>
      <c r="K299" s="385">
        <v>624</v>
      </c>
      <c r="L299" s="385">
        <v>317</v>
      </c>
      <c r="M299" s="385">
        <v>446</v>
      </c>
      <c r="N299" s="385">
        <v>231</v>
      </c>
      <c r="O299" s="385">
        <v>241</v>
      </c>
      <c r="P299" s="385">
        <v>120</v>
      </c>
      <c r="Q299" s="385">
        <v>1311</v>
      </c>
      <c r="R299" s="385">
        <v>668</v>
      </c>
      <c r="S299" s="385">
        <v>21</v>
      </c>
      <c r="T299" s="385">
        <v>20</v>
      </c>
      <c r="U299" s="385">
        <v>31</v>
      </c>
      <c r="V299" s="385">
        <v>25</v>
      </c>
      <c r="W299" s="385">
        <v>21</v>
      </c>
      <c r="X299" s="385">
        <v>16</v>
      </c>
      <c r="Y299" s="385">
        <v>73</v>
      </c>
      <c r="Z299" s="385">
        <v>61</v>
      </c>
    </row>
    <row r="300" spans="1:26" ht="15" hidden="1" customHeight="1" outlineLevel="1" x14ac:dyDescent="0.2">
      <c r="A300" s="385"/>
      <c r="B300" s="386" t="s">
        <v>308</v>
      </c>
      <c r="C300" s="386">
        <v>12</v>
      </c>
      <c r="D300" s="386" t="s">
        <v>290</v>
      </c>
      <c r="E300" s="386" t="s">
        <v>669</v>
      </c>
      <c r="F300" s="385">
        <v>181</v>
      </c>
      <c r="G300" s="385">
        <v>17</v>
      </c>
      <c r="H300" s="385">
        <v>13</v>
      </c>
      <c r="I300" s="385">
        <v>7</v>
      </c>
      <c r="J300" s="385">
        <v>37</v>
      </c>
      <c r="K300" s="385">
        <v>500</v>
      </c>
      <c r="L300" s="385">
        <v>236</v>
      </c>
      <c r="M300" s="385">
        <v>346</v>
      </c>
      <c r="N300" s="385">
        <v>187</v>
      </c>
      <c r="O300" s="385">
        <v>185</v>
      </c>
      <c r="P300" s="385">
        <v>102</v>
      </c>
      <c r="Q300" s="385">
        <v>1031</v>
      </c>
      <c r="R300" s="385">
        <v>525</v>
      </c>
      <c r="S300" s="385">
        <v>17</v>
      </c>
      <c r="T300" s="385">
        <v>17</v>
      </c>
      <c r="U300" s="385">
        <v>31</v>
      </c>
      <c r="V300" s="385">
        <v>20</v>
      </c>
      <c r="W300" s="385">
        <v>9</v>
      </c>
      <c r="X300" s="385">
        <v>8</v>
      </c>
      <c r="Y300" s="385">
        <v>57</v>
      </c>
      <c r="Z300" s="385">
        <v>45</v>
      </c>
    </row>
    <row r="301" spans="1:26" ht="15" hidden="1" customHeight="1" outlineLevel="1" x14ac:dyDescent="0.2">
      <c r="A301" s="385"/>
      <c r="B301" s="386" t="s">
        <v>308</v>
      </c>
      <c r="C301" s="386">
        <v>12</v>
      </c>
      <c r="D301" s="386" t="s">
        <v>290</v>
      </c>
      <c r="E301" s="386" t="s">
        <v>670</v>
      </c>
      <c r="F301" s="385">
        <v>181</v>
      </c>
      <c r="G301" s="385">
        <v>23</v>
      </c>
      <c r="H301" s="385">
        <v>15</v>
      </c>
      <c r="I301" s="385">
        <v>9</v>
      </c>
      <c r="J301" s="385">
        <v>47</v>
      </c>
      <c r="K301" s="385">
        <v>680</v>
      </c>
      <c r="L301" s="385">
        <v>308</v>
      </c>
      <c r="M301" s="385">
        <v>449</v>
      </c>
      <c r="N301" s="385">
        <v>213</v>
      </c>
      <c r="O301" s="385">
        <v>206</v>
      </c>
      <c r="P301" s="385">
        <v>120</v>
      </c>
      <c r="Q301" s="385">
        <v>1335</v>
      </c>
      <c r="R301" s="385">
        <v>641</v>
      </c>
      <c r="S301" s="385">
        <v>23</v>
      </c>
      <c r="T301" s="385">
        <v>23</v>
      </c>
      <c r="U301" s="385">
        <v>24</v>
      </c>
      <c r="V301" s="385">
        <v>16</v>
      </c>
      <c r="W301" s="385">
        <v>17</v>
      </c>
      <c r="X301" s="385">
        <v>13</v>
      </c>
      <c r="Y301" s="385">
        <v>64</v>
      </c>
      <c r="Z301" s="385">
        <v>52</v>
      </c>
    </row>
    <row r="302" spans="1:26" ht="15" hidden="1" customHeight="1" outlineLevel="1" x14ac:dyDescent="0.2">
      <c r="A302" s="385"/>
      <c r="B302" s="386" t="s">
        <v>308</v>
      </c>
      <c r="C302" s="386">
        <v>12</v>
      </c>
      <c r="D302" s="386" t="s">
        <v>290</v>
      </c>
      <c r="E302" s="386" t="s">
        <v>671</v>
      </c>
      <c r="F302" s="385">
        <v>167</v>
      </c>
      <c r="G302" s="385">
        <v>5</v>
      </c>
      <c r="H302" s="385">
        <v>4</v>
      </c>
      <c r="I302" s="385">
        <v>3</v>
      </c>
      <c r="J302" s="385">
        <v>12</v>
      </c>
      <c r="K302" s="385">
        <v>65</v>
      </c>
      <c r="L302" s="385">
        <v>29</v>
      </c>
      <c r="M302" s="385">
        <v>56</v>
      </c>
      <c r="N302" s="385">
        <v>23</v>
      </c>
      <c r="O302" s="385">
        <v>42</v>
      </c>
      <c r="P302" s="385">
        <v>24</v>
      </c>
      <c r="Q302" s="385">
        <v>163</v>
      </c>
      <c r="R302" s="385">
        <v>76</v>
      </c>
      <c r="S302" s="385">
        <v>5</v>
      </c>
      <c r="T302" s="385">
        <v>5</v>
      </c>
      <c r="U302" s="385">
        <v>7</v>
      </c>
      <c r="V302" s="385">
        <v>3</v>
      </c>
      <c r="W302" s="385">
        <v>7</v>
      </c>
      <c r="X302" s="385">
        <v>7</v>
      </c>
      <c r="Y302" s="385">
        <v>19</v>
      </c>
      <c r="Z302" s="385">
        <v>15</v>
      </c>
    </row>
    <row r="303" spans="1:26" ht="15" hidden="1" customHeight="1" outlineLevel="1" x14ac:dyDescent="0.2">
      <c r="A303" s="385"/>
      <c r="B303" s="386" t="s">
        <v>308</v>
      </c>
      <c r="C303" s="386">
        <v>12</v>
      </c>
      <c r="D303" s="386" t="s">
        <v>290</v>
      </c>
      <c r="E303" s="386" t="s">
        <v>672</v>
      </c>
      <c r="F303" s="385">
        <v>78</v>
      </c>
      <c r="G303" s="385">
        <v>9</v>
      </c>
      <c r="H303" s="385">
        <v>7</v>
      </c>
      <c r="I303" s="385">
        <v>3</v>
      </c>
      <c r="J303" s="385">
        <v>19</v>
      </c>
      <c r="K303" s="385">
        <v>238</v>
      </c>
      <c r="L303" s="385">
        <v>116</v>
      </c>
      <c r="M303" s="385">
        <v>144</v>
      </c>
      <c r="N303" s="385">
        <v>61</v>
      </c>
      <c r="O303" s="385">
        <v>73</v>
      </c>
      <c r="P303" s="385">
        <v>38</v>
      </c>
      <c r="Q303" s="385">
        <v>455</v>
      </c>
      <c r="R303" s="385">
        <v>215</v>
      </c>
      <c r="S303" s="385">
        <v>9</v>
      </c>
      <c r="T303" s="385">
        <v>7</v>
      </c>
      <c r="U303" s="385">
        <v>6</v>
      </c>
      <c r="V303" s="385">
        <v>5</v>
      </c>
      <c r="W303" s="385">
        <v>10</v>
      </c>
      <c r="X303" s="385">
        <v>7</v>
      </c>
      <c r="Y303" s="385">
        <v>25</v>
      </c>
      <c r="Z303" s="385">
        <v>19</v>
      </c>
    </row>
    <row r="304" spans="1:26" ht="15" hidden="1" customHeight="1" outlineLevel="1" x14ac:dyDescent="0.2">
      <c r="A304" s="385"/>
      <c r="B304" s="386" t="s">
        <v>308</v>
      </c>
      <c r="C304" s="386">
        <v>12</v>
      </c>
      <c r="D304" s="386" t="s">
        <v>290</v>
      </c>
      <c r="E304" s="386" t="s">
        <v>673</v>
      </c>
      <c r="F304" s="385">
        <v>225</v>
      </c>
      <c r="G304" s="385">
        <v>21</v>
      </c>
      <c r="H304" s="385">
        <v>16</v>
      </c>
      <c r="I304" s="385">
        <v>9</v>
      </c>
      <c r="J304" s="385">
        <v>46</v>
      </c>
      <c r="K304" s="385">
        <v>672</v>
      </c>
      <c r="L304" s="385">
        <v>332</v>
      </c>
      <c r="M304" s="385">
        <v>465</v>
      </c>
      <c r="N304" s="385">
        <v>254</v>
      </c>
      <c r="O304" s="385">
        <v>228</v>
      </c>
      <c r="P304" s="385">
        <v>126</v>
      </c>
      <c r="Q304" s="385">
        <v>1365</v>
      </c>
      <c r="R304" s="385">
        <v>712</v>
      </c>
      <c r="S304" s="385">
        <v>21</v>
      </c>
      <c r="T304" s="385">
        <v>16</v>
      </c>
      <c r="U304" s="385">
        <v>26</v>
      </c>
      <c r="V304" s="385">
        <v>17</v>
      </c>
      <c r="W304" s="385">
        <v>20</v>
      </c>
      <c r="X304" s="385">
        <v>15</v>
      </c>
      <c r="Y304" s="385">
        <v>67</v>
      </c>
      <c r="Z304" s="385">
        <v>48</v>
      </c>
    </row>
    <row r="305" spans="1:26" ht="15" hidden="1" customHeight="1" outlineLevel="1" x14ac:dyDescent="0.2">
      <c r="A305" s="385"/>
      <c r="B305" s="386" t="s">
        <v>308</v>
      </c>
      <c r="C305" s="386">
        <v>12</v>
      </c>
      <c r="D305" s="386" t="s">
        <v>290</v>
      </c>
      <c r="E305" s="386" t="s">
        <v>674</v>
      </c>
      <c r="F305" s="385">
        <v>152</v>
      </c>
      <c r="G305" s="385">
        <v>6</v>
      </c>
      <c r="H305" s="385">
        <v>6</v>
      </c>
      <c r="I305" s="385">
        <v>3</v>
      </c>
      <c r="J305" s="385">
        <v>15</v>
      </c>
      <c r="K305" s="385">
        <v>172</v>
      </c>
      <c r="L305" s="385">
        <v>86</v>
      </c>
      <c r="M305" s="385">
        <v>115</v>
      </c>
      <c r="N305" s="385">
        <v>56</v>
      </c>
      <c r="O305" s="385">
        <v>62</v>
      </c>
      <c r="P305" s="385">
        <v>36</v>
      </c>
      <c r="Q305" s="385">
        <v>349</v>
      </c>
      <c r="R305" s="385">
        <v>178</v>
      </c>
      <c r="S305" s="385">
        <v>6</v>
      </c>
      <c r="T305" s="385">
        <v>5</v>
      </c>
      <c r="U305" s="385">
        <v>5</v>
      </c>
      <c r="V305" s="385">
        <v>4</v>
      </c>
      <c r="W305" s="385">
        <v>12</v>
      </c>
      <c r="X305" s="385">
        <v>9</v>
      </c>
      <c r="Y305" s="385">
        <v>23</v>
      </c>
      <c r="Z305" s="385">
        <v>18</v>
      </c>
    </row>
    <row r="306" spans="1:26" ht="15" hidden="1" customHeight="1" outlineLevel="1" x14ac:dyDescent="0.2">
      <c r="A306" s="385"/>
      <c r="B306" s="386" t="s">
        <v>308</v>
      </c>
      <c r="C306" s="386">
        <v>9</v>
      </c>
      <c r="D306" s="386" t="s">
        <v>290</v>
      </c>
      <c r="E306" s="386" t="s">
        <v>675</v>
      </c>
      <c r="F306" s="385">
        <v>130</v>
      </c>
      <c r="G306" s="385">
        <v>9</v>
      </c>
      <c r="H306" s="385">
        <v>7</v>
      </c>
      <c r="I306" s="385">
        <v>3</v>
      </c>
      <c r="J306" s="385">
        <v>19</v>
      </c>
      <c r="K306" s="385">
        <v>208</v>
      </c>
      <c r="L306" s="385">
        <v>95</v>
      </c>
      <c r="M306" s="385">
        <v>154</v>
      </c>
      <c r="N306" s="385">
        <v>74</v>
      </c>
      <c r="O306" s="385">
        <v>49</v>
      </c>
      <c r="P306" s="385">
        <v>19</v>
      </c>
      <c r="Q306" s="385">
        <v>411</v>
      </c>
      <c r="R306" s="385">
        <v>188</v>
      </c>
      <c r="S306" s="385">
        <v>9</v>
      </c>
      <c r="T306" s="385">
        <v>8</v>
      </c>
      <c r="U306" s="385">
        <v>18</v>
      </c>
      <c r="V306" s="385">
        <v>14</v>
      </c>
      <c r="W306" s="385"/>
      <c r="X306" s="385"/>
      <c r="Y306" s="385">
        <v>27</v>
      </c>
      <c r="Z306" s="385">
        <v>22</v>
      </c>
    </row>
    <row r="307" spans="1:26" ht="15" hidden="1" customHeight="1" outlineLevel="1" x14ac:dyDescent="0.2">
      <c r="A307" s="385"/>
      <c r="B307" s="386" t="s">
        <v>308</v>
      </c>
      <c r="C307" s="386">
        <v>12</v>
      </c>
      <c r="D307" s="386" t="s">
        <v>290</v>
      </c>
      <c r="E307" s="386" t="s">
        <v>676</v>
      </c>
      <c r="F307" s="385">
        <v>360</v>
      </c>
      <c r="G307" s="385">
        <v>6</v>
      </c>
      <c r="H307" s="385">
        <v>5</v>
      </c>
      <c r="I307" s="385">
        <v>3</v>
      </c>
      <c r="J307" s="385">
        <v>14</v>
      </c>
      <c r="K307" s="385">
        <v>155</v>
      </c>
      <c r="L307" s="385">
        <v>77</v>
      </c>
      <c r="M307" s="385">
        <v>110</v>
      </c>
      <c r="N307" s="385">
        <v>49</v>
      </c>
      <c r="O307" s="385">
        <v>56</v>
      </c>
      <c r="P307" s="385">
        <v>23</v>
      </c>
      <c r="Q307" s="385">
        <v>321</v>
      </c>
      <c r="R307" s="385">
        <v>149</v>
      </c>
      <c r="S307" s="385">
        <v>6</v>
      </c>
      <c r="T307" s="385">
        <v>6</v>
      </c>
      <c r="U307" s="385">
        <v>17</v>
      </c>
      <c r="V307" s="385">
        <v>12</v>
      </c>
      <c r="W307" s="385"/>
      <c r="X307" s="385"/>
      <c r="Y307" s="385">
        <v>23</v>
      </c>
      <c r="Z307" s="385">
        <v>18</v>
      </c>
    </row>
    <row r="308" spans="1:26" ht="15" hidden="1" customHeight="1" outlineLevel="1" x14ac:dyDescent="0.2">
      <c r="A308" s="385"/>
      <c r="B308" s="386" t="s">
        <v>308</v>
      </c>
      <c r="C308" s="386">
        <v>12</v>
      </c>
      <c r="D308" s="386" t="s">
        <v>290</v>
      </c>
      <c r="E308" s="386" t="s">
        <v>677</v>
      </c>
      <c r="F308" s="385">
        <v>250</v>
      </c>
      <c r="G308" s="385">
        <v>6</v>
      </c>
      <c r="H308" s="385">
        <v>5</v>
      </c>
      <c r="I308" s="385">
        <v>3</v>
      </c>
      <c r="J308" s="385">
        <v>14</v>
      </c>
      <c r="K308" s="385">
        <v>155</v>
      </c>
      <c r="L308" s="385">
        <v>79</v>
      </c>
      <c r="M308" s="385">
        <v>117</v>
      </c>
      <c r="N308" s="385">
        <v>55</v>
      </c>
      <c r="O308" s="385">
        <v>50</v>
      </c>
      <c r="P308" s="385">
        <v>27</v>
      </c>
      <c r="Q308" s="385">
        <v>322</v>
      </c>
      <c r="R308" s="385">
        <v>161</v>
      </c>
      <c r="S308" s="385">
        <v>6</v>
      </c>
      <c r="T308" s="385">
        <v>5</v>
      </c>
      <c r="U308" s="385">
        <v>11</v>
      </c>
      <c r="V308" s="385">
        <v>9</v>
      </c>
      <c r="W308" s="385">
        <v>2</v>
      </c>
      <c r="X308" s="385">
        <v>2</v>
      </c>
      <c r="Y308" s="385">
        <v>19</v>
      </c>
      <c r="Z308" s="385">
        <v>16</v>
      </c>
    </row>
    <row r="309" spans="1:26" ht="15" hidden="1" customHeight="1" outlineLevel="1" x14ac:dyDescent="0.2">
      <c r="A309" s="385"/>
      <c r="B309" s="386" t="s">
        <v>308</v>
      </c>
      <c r="C309" s="386">
        <v>12</v>
      </c>
      <c r="D309" s="386" t="s">
        <v>290</v>
      </c>
      <c r="E309" s="386" t="s">
        <v>678</v>
      </c>
      <c r="F309" s="385">
        <v>120</v>
      </c>
      <c r="G309" s="385">
        <v>10</v>
      </c>
      <c r="H309" s="385">
        <v>7</v>
      </c>
      <c r="I309" s="385">
        <v>5</v>
      </c>
      <c r="J309" s="385">
        <v>22</v>
      </c>
      <c r="K309" s="385">
        <v>248</v>
      </c>
      <c r="L309" s="385">
        <v>117</v>
      </c>
      <c r="M309" s="385">
        <v>165</v>
      </c>
      <c r="N309" s="385">
        <v>77</v>
      </c>
      <c r="O309" s="385">
        <v>105</v>
      </c>
      <c r="P309" s="385">
        <v>49</v>
      </c>
      <c r="Q309" s="385">
        <v>518</v>
      </c>
      <c r="R309" s="385">
        <v>243</v>
      </c>
      <c r="S309" s="385">
        <v>10</v>
      </c>
      <c r="T309" s="385">
        <v>9</v>
      </c>
      <c r="U309" s="385">
        <v>11</v>
      </c>
      <c r="V309" s="385">
        <v>9</v>
      </c>
      <c r="W309" s="385">
        <v>10</v>
      </c>
      <c r="X309" s="385">
        <v>5</v>
      </c>
      <c r="Y309" s="385">
        <v>31</v>
      </c>
      <c r="Z309" s="385">
        <v>23</v>
      </c>
    </row>
    <row r="310" spans="1:26" ht="15" hidden="1" customHeight="1" outlineLevel="1" x14ac:dyDescent="0.2">
      <c r="A310" s="385"/>
      <c r="B310" s="386" t="s">
        <v>308</v>
      </c>
      <c r="C310" s="386">
        <v>12</v>
      </c>
      <c r="D310" s="386" t="s">
        <v>290</v>
      </c>
      <c r="E310" s="386" t="s">
        <v>679</v>
      </c>
      <c r="F310" s="385">
        <v>337</v>
      </c>
      <c r="G310" s="385">
        <v>10</v>
      </c>
      <c r="H310" s="385">
        <v>9</v>
      </c>
      <c r="I310" s="385">
        <v>5</v>
      </c>
      <c r="J310" s="385">
        <v>24</v>
      </c>
      <c r="K310" s="385">
        <v>292</v>
      </c>
      <c r="L310" s="385">
        <v>131</v>
      </c>
      <c r="M310" s="385">
        <v>230</v>
      </c>
      <c r="N310" s="385">
        <v>118</v>
      </c>
      <c r="O310" s="385">
        <v>110</v>
      </c>
      <c r="P310" s="385">
        <v>49</v>
      </c>
      <c r="Q310" s="385">
        <v>632</v>
      </c>
      <c r="R310" s="385">
        <v>298</v>
      </c>
      <c r="S310" s="385">
        <v>10</v>
      </c>
      <c r="T310" s="385">
        <v>8</v>
      </c>
      <c r="U310" s="385">
        <v>14</v>
      </c>
      <c r="V310" s="385">
        <v>13</v>
      </c>
      <c r="W310" s="385">
        <v>11</v>
      </c>
      <c r="X310" s="385">
        <v>8</v>
      </c>
      <c r="Y310" s="385">
        <v>35</v>
      </c>
      <c r="Z310" s="385">
        <v>29</v>
      </c>
    </row>
    <row r="311" spans="1:26" ht="15" hidden="1" customHeight="1" outlineLevel="1" x14ac:dyDescent="0.2">
      <c r="A311" s="385"/>
      <c r="B311" s="386" t="s">
        <v>308</v>
      </c>
      <c r="C311" s="386">
        <v>12</v>
      </c>
      <c r="D311" s="386" t="s">
        <v>290</v>
      </c>
      <c r="E311" s="386" t="s">
        <v>680</v>
      </c>
      <c r="F311" s="385">
        <v>196</v>
      </c>
      <c r="G311" s="385">
        <v>6</v>
      </c>
      <c r="H311" s="385">
        <v>5</v>
      </c>
      <c r="I311" s="385">
        <v>3</v>
      </c>
      <c r="J311" s="385">
        <v>14</v>
      </c>
      <c r="K311" s="385">
        <v>144</v>
      </c>
      <c r="L311" s="385">
        <v>75</v>
      </c>
      <c r="M311" s="385">
        <v>107</v>
      </c>
      <c r="N311" s="385">
        <v>48</v>
      </c>
      <c r="O311" s="385">
        <v>57</v>
      </c>
      <c r="P311" s="385">
        <v>25</v>
      </c>
      <c r="Q311" s="385">
        <v>308</v>
      </c>
      <c r="R311" s="385">
        <v>148</v>
      </c>
      <c r="S311" s="385">
        <v>6</v>
      </c>
      <c r="T311" s="385">
        <v>6</v>
      </c>
      <c r="U311" s="385">
        <v>9</v>
      </c>
      <c r="V311" s="385">
        <v>7</v>
      </c>
      <c r="W311" s="385">
        <v>6</v>
      </c>
      <c r="X311" s="385">
        <v>3</v>
      </c>
      <c r="Y311" s="385">
        <v>21</v>
      </c>
      <c r="Z311" s="385">
        <v>16</v>
      </c>
    </row>
    <row r="312" spans="1:26" ht="15" hidden="1" customHeight="1" outlineLevel="1" x14ac:dyDescent="0.2">
      <c r="A312" s="385"/>
      <c r="B312" s="386" t="s">
        <v>308</v>
      </c>
      <c r="C312" s="386">
        <v>9</v>
      </c>
      <c r="D312" s="386" t="s">
        <v>290</v>
      </c>
      <c r="E312" s="386" t="s">
        <v>681</v>
      </c>
      <c r="F312" s="385">
        <v>236</v>
      </c>
      <c r="G312" s="385">
        <v>5</v>
      </c>
      <c r="H312" s="385">
        <v>4</v>
      </c>
      <c r="I312" s="385"/>
      <c r="J312" s="385">
        <v>9</v>
      </c>
      <c r="K312" s="385">
        <v>116</v>
      </c>
      <c r="L312" s="385">
        <v>57</v>
      </c>
      <c r="M312" s="385">
        <v>82</v>
      </c>
      <c r="N312" s="385">
        <v>41</v>
      </c>
      <c r="O312" s="385"/>
      <c r="P312" s="385"/>
      <c r="Q312" s="385">
        <v>198</v>
      </c>
      <c r="R312" s="385">
        <v>98</v>
      </c>
      <c r="S312" s="385">
        <v>5</v>
      </c>
      <c r="T312" s="385">
        <v>5</v>
      </c>
      <c r="U312" s="385">
        <v>9</v>
      </c>
      <c r="V312" s="385">
        <v>7</v>
      </c>
      <c r="W312" s="385"/>
      <c r="X312" s="385"/>
      <c r="Y312" s="385">
        <v>14</v>
      </c>
      <c r="Z312" s="385">
        <v>12</v>
      </c>
    </row>
    <row r="313" spans="1:26" ht="15" hidden="1" customHeight="1" outlineLevel="1" x14ac:dyDescent="0.2">
      <c r="A313" s="385"/>
      <c r="B313" s="386" t="s">
        <v>308</v>
      </c>
      <c r="C313" s="386">
        <v>12</v>
      </c>
      <c r="D313" s="386" t="s">
        <v>291</v>
      </c>
      <c r="E313" s="386" t="s">
        <v>682</v>
      </c>
      <c r="F313" s="385">
        <v>1</v>
      </c>
      <c r="G313" s="385"/>
      <c r="H313" s="385">
        <v>4</v>
      </c>
      <c r="I313" s="385">
        <v>4</v>
      </c>
      <c r="J313" s="385">
        <v>8</v>
      </c>
      <c r="K313" s="385"/>
      <c r="L313" s="385"/>
      <c r="M313" s="385">
        <v>65</v>
      </c>
      <c r="N313" s="385">
        <v>40</v>
      </c>
      <c r="O313" s="385">
        <v>73</v>
      </c>
      <c r="P313" s="385">
        <v>40</v>
      </c>
      <c r="Q313" s="385">
        <v>138</v>
      </c>
      <c r="R313" s="385">
        <v>80</v>
      </c>
      <c r="S313" s="385"/>
      <c r="T313" s="385"/>
      <c r="U313" s="385">
        <v>28</v>
      </c>
      <c r="V313" s="385">
        <v>16</v>
      </c>
      <c r="W313" s="385">
        <v>6</v>
      </c>
      <c r="X313" s="385">
        <v>6</v>
      </c>
      <c r="Y313" s="385">
        <v>34</v>
      </c>
      <c r="Z313" s="385">
        <v>22</v>
      </c>
    </row>
    <row r="314" spans="1:26" ht="15" hidden="1" customHeight="1" outlineLevel="1" x14ac:dyDescent="0.2">
      <c r="A314" s="385"/>
      <c r="B314" s="386" t="s">
        <v>308</v>
      </c>
      <c r="C314" s="386">
        <v>9</v>
      </c>
      <c r="D314" s="386" t="s">
        <v>290</v>
      </c>
      <c r="E314" s="386" t="s">
        <v>683</v>
      </c>
      <c r="F314" s="385">
        <v>44</v>
      </c>
      <c r="G314" s="385">
        <v>5</v>
      </c>
      <c r="H314" s="385">
        <v>4</v>
      </c>
      <c r="I314" s="385"/>
      <c r="J314" s="385">
        <v>9</v>
      </c>
      <c r="K314" s="385">
        <v>51</v>
      </c>
      <c r="L314" s="385">
        <v>26</v>
      </c>
      <c r="M314" s="385">
        <v>41</v>
      </c>
      <c r="N314" s="385">
        <v>23</v>
      </c>
      <c r="O314" s="385"/>
      <c r="P314" s="385"/>
      <c r="Q314" s="385">
        <v>92</v>
      </c>
      <c r="R314" s="385">
        <v>49</v>
      </c>
      <c r="S314" s="385">
        <v>5</v>
      </c>
      <c r="T314" s="385">
        <v>5</v>
      </c>
      <c r="U314" s="385">
        <v>7</v>
      </c>
      <c r="V314" s="385">
        <v>4</v>
      </c>
      <c r="W314" s="385"/>
      <c r="X314" s="385"/>
      <c r="Y314" s="385">
        <v>12</v>
      </c>
      <c r="Z314" s="385">
        <v>9</v>
      </c>
    </row>
    <row r="315" spans="1:26" ht="15" hidden="1" customHeight="1" outlineLevel="1" x14ac:dyDescent="0.2">
      <c r="A315" s="385"/>
      <c r="B315" s="386" t="s">
        <v>308</v>
      </c>
      <c r="C315" s="386">
        <v>9</v>
      </c>
      <c r="D315" s="386" t="s">
        <v>290</v>
      </c>
      <c r="E315" s="386" t="s">
        <v>427</v>
      </c>
      <c r="F315" s="385">
        <v>100</v>
      </c>
      <c r="G315" s="385">
        <v>5</v>
      </c>
      <c r="H315" s="385">
        <v>4</v>
      </c>
      <c r="I315" s="385">
        <v>3</v>
      </c>
      <c r="J315" s="385">
        <v>12</v>
      </c>
      <c r="K315" s="385">
        <v>94</v>
      </c>
      <c r="L315" s="385">
        <v>46</v>
      </c>
      <c r="M315" s="385">
        <v>81</v>
      </c>
      <c r="N315" s="385">
        <v>36</v>
      </c>
      <c r="O315" s="385">
        <v>33</v>
      </c>
      <c r="P315" s="385">
        <v>17</v>
      </c>
      <c r="Q315" s="385">
        <v>208</v>
      </c>
      <c r="R315" s="385">
        <v>99</v>
      </c>
      <c r="S315" s="385">
        <v>5</v>
      </c>
      <c r="T315" s="385">
        <v>4</v>
      </c>
      <c r="U315" s="385">
        <v>14</v>
      </c>
      <c r="V315" s="385">
        <v>11</v>
      </c>
      <c r="W315" s="385"/>
      <c r="X315" s="385"/>
      <c r="Y315" s="385">
        <v>19</v>
      </c>
      <c r="Z315" s="385">
        <v>15</v>
      </c>
    </row>
    <row r="316" spans="1:26" ht="15" hidden="1" customHeight="1" outlineLevel="1" x14ac:dyDescent="0.2">
      <c r="A316" s="385"/>
      <c r="B316" s="386" t="s">
        <v>308</v>
      </c>
      <c r="C316" s="386">
        <v>12</v>
      </c>
      <c r="D316" s="386" t="s">
        <v>290</v>
      </c>
      <c r="E316" s="386" t="s">
        <v>684</v>
      </c>
      <c r="F316" s="385">
        <v>250</v>
      </c>
      <c r="G316" s="385">
        <v>6</v>
      </c>
      <c r="H316" s="385">
        <v>6</v>
      </c>
      <c r="I316" s="385">
        <v>3</v>
      </c>
      <c r="J316" s="385">
        <v>15</v>
      </c>
      <c r="K316" s="385">
        <v>122</v>
      </c>
      <c r="L316" s="385">
        <v>61</v>
      </c>
      <c r="M316" s="385">
        <v>103</v>
      </c>
      <c r="N316" s="385">
        <v>50</v>
      </c>
      <c r="O316" s="385">
        <v>57</v>
      </c>
      <c r="P316" s="385">
        <v>35</v>
      </c>
      <c r="Q316" s="385">
        <v>282</v>
      </c>
      <c r="R316" s="385">
        <v>146</v>
      </c>
      <c r="S316" s="385">
        <v>6</v>
      </c>
      <c r="T316" s="385">
        <v>6</v>
      </c>
      <c r="U316" s="385">
        <v>8</v>
      </c>
      <c r="V316" s="385">
        <v>7</v>
      </c>
      <c r="W316" s="385">
        <v>9</v>
      </c>
      <c r="X316" s="385">
        <v>6</v>
      </c>
      <c r="Y316" s="385">
        <v>23</v>
      </c>
      <c r="Z316" s="385">
        <v>19</v>
      </c>
    </row>
    <row r="317" spans="1:26" ht="15" hidden="1" customHeight="1" outlineLevel="1" x14ac:dyDescent="0.2">
      <c r="A317" s="385"/>
      <c r="B317" s="386" t="s">
        <v>308</v>
      </c>
      <c r="C317" s="386">
        <v>12</v>
      </c>
      <c r="D317" s="386" t="s">
        <v>291</v>
      </c>
      <c r="E317" s="386" t="s">
        <v>685</v>
      </c>
      <c r="F317" s="385"/>
      <c r="G317" s="385">
        <v>20</v>
      </c>
      <c r="H317" s="385">
        <v>13</v>
      </c>
      <c r="I317" s="385">
        <v>9</v>
      </c>
      <c r="J317" s="385">
        <v>42</v>
      </c>
      <c r="K317" s="385">
        <v>663</v>
      </c>
      <c r="L317" s="385">
        <v>320</v>
      </c>
      <c r="M317" s="385">
        <v>402</v>
      </c>
      <c r="N317" s="385">
        <v>203</v>
      </c>
      <c r="O317" s="385">
        <v>311</v>
      </c>
      <c r="P317" s="385">
        <v>195</v>
      </c>
      <c r="Q317" s="385">
        <v>1376</v>
      </c>
      <c r="R317" s="385">
        <v>718</v>
      </c>
      <c r="S317" s="385">
        <v>20</v>
      </c>
      <c r="T317" s="385">
        <v>19</v>
      </c>
      <c r="U317" s="385">
        <v>32</v>
      </c>
      <c r="V317" s="385">
        <v>27</v>
      </c>
      <c r="W317" s="385">
        <v>13</v>
      </c>
      <c r="X317" s="385">
        <v>10</v>
      </c>
      <c r="Y317" s="385">
        <v>65</v>
      </c>
      <c r="Z317" s="385">
        <v>56</v>
      </c>
    </row>
    <row r="318" spans="1:26" ht="15" hidden="1" customHeight="1" outlineLevel="1" x14ac:dyDescent="0.2">
      <c r="A318" s="385"/>
      <c r="B318" s="386" t="s">
        <v>308</v>
      </c>
      <c r="C318" s="386">
        <v>12</v>
      </c>
      <c r="D318" s="386" t="s">
        <v>290</v>
      </c>
      <c r="E318" s="386" t="s">
        <v>686</v>
      </c>
      <c r="F318" s="385">
        <v>135</v>
      </c>
      <c r="G318" s="385">
        <v>7</v>
      </c>
      <c r="H318" s="385">
        <v>6</v>
      </c>
      <c r="I318" s="385">
        <v>3</v>
      </c>
      <c r="J318" s="385">
        <v>16</v>
      </c>
      <c r="K318" s="385">
        <v>147</v>
      </c>
      <c r="L318" s="385">
        <v>78</v>
      </c>
      <c r="M318" s="385">
        <v>128</v>
      </c>
      <c r="N318" s="385">
        <v>68</v>
      </c>
      <c r="O318" s="385">
        <v>78</v>
      </c>
      <c r="P318" s="385">
        <v>42</v>
      </c>
      <c r="Q318" s="385">
        <v>353</v>
      </c>
      <c r="R318" s="385">
        <v>188</v>
      </c>
      <c r="S318" s="385">
        <v>7</v>
      </c>
      <c r="T318" s="385">
        <v>7</v>
      </c>
      <c r="U318" s="385">
        <v>11</v>
      </c>
      <c r="V318" s="385">
        <v>7</v>
      </c>
      <c r="W318" s="385">
        <v>5</v>
      </c>
      <c r="X318" s="385">
        <v>5</v>
      </c>
      <c r="Y318" s="385">
        <v>23</v>
      </c>
      <c r="Z318" s="385">
        <v>19</v>
      </c>
    </row>
    <row r="319" spans="1:26" ht="15" hidden="1" customHeight="1" outlineLevel="1" x14ac:dyDescent="0.2">
      <c r="A319" s="385"/>
      <c r="B319" s="386" t="s">
        <v>308</v>
      </c>
      <c r="C319" s="386">
        <v>9</v>
      </c>
      <c r="D319" s="386" t="s">
        <v>290</v>
      </c>
      <c r="E319" s="386" t="s">
        <v>687</v>
      </c>
      <c r="F319" s="385">
        <v>117</v>
      </c>
      <c r="G319" s="385">
        <v>5</v>
      </c>
      <c r="H319" s="385">
        <v>4</v>
      </c>
      <c r="I319" s="385"/>
      <c r="J319" s="385">
        <v>9</v>
      </c>
      <c r="K319" s="385">
        <v>93</v>
      </c>
      <c r="L319" s="385">
        <v>44</v>
      </c>
      <c r="M319" s="385">
        <v>62</v>
      </c>
      <c r="N319" s="385">
        <v>28</v>
      </c>
      <c r="O319" s="385"/>
      <c r="P319" s="385"/>
      <c r="Q319" s="385">
        <v>155</v>
      </c>
      <c r="R319" s="385">
        <v>72</v>
      </c>
      <c r="S319" s="385">
        <v>5</v>
      </c>
      <c r="T319" s="385">
        <v>5</v>
      </c>
      <c r="U319" s="385">
        <v>9</v>
      </c>
      <c r="V319" s="385">
        <v>6</v>
      </c>
      <c r="W319" s="385"/>
      <c r="X319" s="385"/>
      <c r="Y319" s="385">
        <v>14</v>
      </c>
      <c r="Z319" s="385">
        <v>11</v>
      </c>
    </row>
    <row r="320" spans="1:26" ht="15" hidden="1" customHeight="1" outlineLevel="1" x14ac:dyDescent="0.2">
      <c r="A320" s="385"/>
      <c r="B320" s="386" t="s">
        <v>308</v>
      </c>
      <c r="C320" s="386">
        <v>9</v>
      </c>
      <c r="D320" s="386" t="s">
        <v>290</v>
      </c>
      <c r="E320" s="386" t="s">
        <v>688</v>
      </c>
      <c r="F320" s="385">
        <v>60</v>
      </c>
      <c r="G320" s="385">
        <v>5</v>
      </c>
      <c r="H320" s="385">
        <v>4</v>
      </c>
      <c r="I320" s="385"/>
      <c r="J320" s="385">
        <v>9</v>
      </c>
      <c r="K320" s="385">
        <v>56</v>
      </c>
      <c r="L320" s="385">
        <v>27</v>
      </c>
      <c r="M320" s="385">
        <v>53</v>
      </c>
      <c r="N320" s="385">
        <v>29</v>
      </c>
      <c r="O320" s="385"/>
      <c r="P320" s="385"/>
      <c r="Q320" s="385">
        <v>109</v>
      </c>
      <c r="R320" s="385">
        <v>56</v>
      </c>
      <c r="S320" s="385">
        <v>5</v>
      </c>
      <c r="T320" s="385">
        <v>4</v>
      </c>
      <c r="U320" s="385">
        <v>9</v>
      </c>
      <c r="V320" s="385">
        <v>7</v>
      </c>
      <c r="W320" s="385"/>
      <c r="X320" s="385"/>
      <c r="Y320" s="385">
        <v>14</v>
      </c>
      <c r="Z320" s="385">
        <v>11</v>
      </c>
    </row>
    <row r="321" spans="1:26" ht="15" hidden="1" customHeight="1" outlineLevel="1" x14ac:dyDescent="0.2">
      <c r="A321" s="385"/>
      <c r="B321" s="386"/>
      <c r="C321" s="498" t="s">
        <v>298</v>
      </c>
      <c r="D321" s="498"/>
      <c r="E321" s="498"/>
      <c r="F321" s="385"/>
      <c r="G321" s="385">
        <f>SUM(G291:G320)</f>
        <v>274</v>
      </c>
      <c r="H321" s="385">
        <f t="shared" ref="H321:Z321" si="22">SUM(H291:H320)</f>
        <v>217</v>
      </c>
      <c r="I321" s="385">
        <f t="shared" si="22"/>
        <v>116</v>
      </c>
      <c r="J321" s="385">
        <f t="shared" si="22"/>
        <v>607</v>
      </c>
      <c r="K321" s="385">
        <f t="shared" si="22"/>
        <v>7337</v>
      </c>
      <c r="L321" s="385">
        <f t="shared" si="22"/>
        <v>3573</v>
      </c>
      <c r="M321" s="385">
        <f t="shared" si="22"/>
        <v>5170</v>
      </c>
      <c r="N321" s="385">
        <f t="shared" si="22"/>
        <v>2591</v>
      </c>
      <c r="O321" s="385">
        <f t="shared" si="22"/>
        <v>2658</v>
      </c>
      <c r="P321" s="385">
        <f t="shared" si="22"/>
        <v>1423</v>
      </c>
      <c r="Q321" s="385">
        <f t="shared" si="22"/>
        <v>15165</v>
      </c>
      <c r="R321" s="385">
        <f t="shared" si="22"/>
        <v>7587</v>
      </c>
      <c r="S321" s="385">
        <f t="shared" si="22"/>
        <v>274</v>
      </c>
      <c r="T321" s="385">
        <f t="shared" si="22"/>
        <v>252</v>
      </c>
      <c r="U321" s="385">
        <f t="shared" si="22"/>
        <v>443</v>
      </c>
      <c r="V321" s="385">
        <f t="shared" si="22"/>
        <v>316</v>
      </c>
      <c r="W321" s="385">
        <f t="shared" si="22"/>
        <v>199</v>
      </c>
      <c r="X321" s="385">
        <f t="shared" si="22"/>
        <v>153</v>
      </c>
      <c r="Y321" s="385">
        <f t="shared" si="22"/>
        <v>916</v>
      </c>
      <c r="Z321" s="385">
        <f t="shared" si="22"/>
        <v>721</v>
      </c>
    </row>
    <row r="322" spans="1:26" ht="15" customHeight="1" collapsed="1" x14ac:dyDescent="0.2">
      <c r="A322" s="385"/>
      <c r="B322" s="386"/>
      <c r="C322" s="498" t="s">
        <v>388</v>
      </c>
      <c r="D322" s="498"/>
      <c r="E322" s="498"/>
      <c r="F322" s="385"/>
      <c r="G322" s="385">
        <f>+G321</f>
        <v>274</v>
      </c>
      <c r="H322" s="385">
        <f t="shared" ref="H322:Z322" si="23">+H321</f>
        <v>217</v>
      </c>
      <c r="I322" s="385">
        <f t="shared" si="23"/>
        <v>116</v>
      </c>
      <c r="J322" s="385">
        <f t="shared" si="23"/>
        <v>607</v>
      </c>
      <c r="K322" s="385">
        <f t="shared" si="23"/>
        <v>7337</v>
      </c>
      <c r="L322" s="385">
        <f t="shared" si="23"/>
        <v>3573</v>
      </c>
      <c r="M322" s="385">
        <f t="shared" si="23"/>
        <v>5170</v>
      </c>
      <c r="N322" s="385">
        <f t="shared" si="23"/>
        <v>2591</v>
      </c>
      <c r="O322" s="385">
        <f t="shared" si="23"/>
        <v>2658</v>
      </c>
      <c r="P322" s="385">
        <f t="shared" si="23"/>
        <v>1423</v>
      </c>
      <c r="Q322" s="385">
        <f t="shared" si="23"/>
        <v>15165</v>
      </c>
      <c r="R322" s="385">
        <f t="shared" si="23"/>
        <v>7587</v>
      </c>
      <c r="S322" s="385">
        <f t="shared" si="23"/>
        <v>274</v>
      </c>
      <c r="T322" s="385">
        <f t="shared" si="23"/>
        <v>252</v>
      </c>
      <c r="U322" s="385">
        <f t="shared" si="23"/>
        <v>443</v>
      </c>
      <c r="V322" s="385">
        <f t="shared" si="23"/>
        <v>316</v>
      </c>
      <c r="W322" s="385">
        <f t="shared" si="23"/>
        <v>199</v>
      </c>
      <c r="X322" s="385">
        <f t="shared" si="23"/>
        <v>153</v>
      </c>
      <c r="Y322" s="385">
        <f t="shared" si="23"/>
        <v>916</v>
      </c>
      <c r="Z322" s="385">
        <f t="shared" si="23"/>
        <v>721</v>
      </c>
    </row>
    <row r="323" spans="1:26" ht="14.25" hidden="1" customHeight="1" outlineLevel="1" x14ac:dyDescent="0.2">
      <c r="A323" s="387" t="s">
        <v>468</v>
      </c>
      <c r="B323" s="386"/>
      <c r="C323" s="498" t="s">
        <v>340</v>
      </c>
      <c r="D323" s="498"/>
      <c r="E323" s="498"/>
      <c r="F323" s="385"/>
      <c r="G323" s="385"/>
      <c r="H323" s="385"/>
      <c r="I323" s="385"/>
      <c r="J323" s="385"/>
      <c r="K323" s="385"/>
      <c r="L323" s="385"/>
      <c r="M323" s="385"/>
      <c r="N323" s="385"/>
      <c r="O323" s="385"/>
      <c r="P323" s="385"/>
      <c r="Q323" s="385"/>
      <c r="R323" s="385"/>
      <c r="S323" s="385"/>
      <c r="T323" s="385"/>
      <c r="U323" s="385"/>
      <c r="V323" s="385"/>
      <c r="W323" s="385"/>
      <c r="X323" s="385"/>
      <c r="Y323" s="385"/>
      <c r="Z323" s="385"/>
    </row>
    <row r="324" spans="1:26" ht="15" hidden="1" customHeight="1" outlineLevel="1" x14ac:dyDescent="0.2">
      <c r="A324" s="385"/>
      <c r="B324" s="386" t="s">
        <v>309</v>
      </c>
      <c r="C324" s="386">
        <v>12</v>
      </c>
      <c r="D324" s="386" t="s">
        <v>291</v>
      </c>
      <c r="E324" s="386" t="s">
        <v>689</v>
      </c>
      <c r="F324" s="385">
        <v>438</v>
      </c>
      <c r="G324" s="385">
        <v>35</v>
      </c>
      <c r="H324" s="385">
        <v>28</v>
      </c>
      <c r="I324" s="385">
        <v>15</v>
      </c>
      <c r="J324" s="385">
        <v>78</v>
      </c>
      <c r="K324" s="385">
        <v>1338</v>
      </c>
      <c r="L324" s="385">
        <v>662</v>
      </c>
      <c r="M324" s="385">
        <v>954</v>
      </c>
      <c r="N324" s="385">
        <v>467</v>
      </c>
      <c r="O324" s="385">
        <v>344</v>
      </c>
      <c r="P324" s="385">
        <v>206</v>
      </c>
      <c r="Q324" s="385">
        <v>2636</v>
      </c>
      <c r="R324" s="385">
        <v>1335</v>
      </c>
      <c r="S324" s="385">
        <v>33</v>
      </c>
      <c r="T324" s="385">
        <v>32</v>
      </c>
      <c r="U324" s="385">
        <v>49</v>
      </c>
      <c r="V324" s="385">
        <v>41</v>
      </c>
      <c r="W324" s="385">
        <v>26</v>
      </c>
      <c r="X324" s="385">
        <v>17</v>
      </c>
      <c r="Y324" s="385">
        <v>108</v>
      </c>
      <c r="Z324" s="385">
        <v>90</v>
      </c>
    </row>
    <row r="325" spans="1:26" ht="15" hidden="1" customHeight="1" outlineLevel="1" x14ac:dyDescent="0.2">
      <c r="A325" s="385"/>
      <c r="B325" s="386" t="s">
        <v>309</v>
      </c>
      <c r="C325" s="386">
        <v>12</v>
      </c>
      <c r="D325" s="386" t="s">
        <v>291</v>
      </c>
      <c r="E325" s="386" t="s">
        <v>690</v>
      </c>
      <c r="F325" s="385">
        <v>1</v>
      </c>
      <c r="G325" s="385">
        <v>24</v>
      </c>
      <c r="H325" s="385">
        <v>17</v>
      </c>
      <c r="I325" s="385">
        <v>8</v>
      </c>
      <c r="J325" s="385">
        <v>49</v>
      </c>
      <c r="K325" s="385">
        <v>825</v>
      </c>
      <c r="L325" s="385">
        <v>407</v>
      </c>
      <c r="M325" s="385">
        <v>559</v>
      </c>
      <c r="N325" s="385">
        <v>282</v>
      </c>
      <c r="O325" s="385">
        <v>230</v>
      </c>
      <c r="P325" s="385">
        <v>134</v>
      </c>
      <c r="Q325" s="385">
        <v>1614</v>
      </c>
      <c r="R325" s="385">
        <v>823</v>
      </c>
      <c r="S325" s="385">
        <v>24</v>
      </c>
      <c r="T325" s="385">
        <v>23</v>
      </c>
      <c r="U325" s="385">
        <v>36</v>
      </c>
      <c r="V325" s="385">
        <v>26</v>
      </c>
      <c r="W325" s="385">
        <v>19</v>
      </c>
      <c r="X325" s="385">
        <v>13</v>
      </c>
      <c r="Y325" s="385">
        <v>79</v>
      </c>
      <c r="Z325" s="385">
        <v>62</v>
      </c>
    </row>
    <row r="326" spans="1:26" ht="15" hidden="1" customHeight="1" outlineLevel="1" x14ac:dyDescent="0.2">
      <c r="A326" s="385"/>
      <c r="B326" s="386" t="s">
        <v>309</v>
      </c>
      <c r="C326" s="386">
        <v>12</v>
      </c>
      <c r="D326" s="386" t="s">
        <v>291</v>
      </c>
      <c r="E326" s="386" t="s">
        <v>691</v>
      </c>
      <c r="F326" s="385"/>
      <c r="G326" s="385">
        <v>36</v>
      </c>
      <c r="H326" s="385">
        <v>23</v>
      </c>
      <c r="I326" s="385">
        <v>14</v>
      </c>
      <c r="J326" s="385">
        <v>73</v>
      </c>
      <c r="K326" s="385">
        <v>1268</v>
      </c>
      <c r="L326" s="385">
        <v>636</v>
      </c>
      <c r="M326" s="385">
        <v>801</v>
      </c>
      <c r="N326" s="385">
        <v>394</v>
      </c>
      <c r="O326" s="385">
        <v>453</v>
      </c>
      <c r="P326" s="385">
        <v>248</v>
      </c>
      <c r="Q326" s="385">
        <v>2522</v>
      </c>
      <c r="R326" s="385">
        <v>1278</v>
      </c>
      <c r="S326" s="385">
        <v>41</v>
      </c>
      <c r="T326" s="385">
        <v>37</v>
      </c>
      <c r="U326" s="385">
        <v>39</v>
      </c>
      <c r="V326" s="385">
        <v>27</v>
      </c>
      <c r="W326" s="385">
        <v>28</v>
      </c>
      <c r="X326" s="385">
        <v>22</v>
      </c>
      <c r="Y326" s="385">
        <v>108</v>
      </c>
      <c r="Z326" s="385">
        <v>86</v>
      </c>
    </row>
    <row r="327" spans="1:26" ht="15" hidden="1" customHeight="1" outlineLevel="1" x14ac:dyDescent="0.2">
      <c r="A327" s="385"/>
      <c r="B327" s="386" t="s">
        <v>309</v>
      </c>
      <c r="C327" s="386">
        <v>12</v>
      </c>
      <c r="D327" s="386" t="s">
        <v>290</v>
      </c>
      <c r="E327" s="386" t="s">
        <v>692</v>
      </c>
      <c r="F327" s="385">
        <v>195</v>
      </c>
      <c r="G327" s="385">
        <v>10</v>
      </c>
      <c r="H327" s="385">
        <v>8</v>
      </c>
      <c r="I327" s="385">
        <v>3</v>
      </c>
      <c r="J327" s="385">
        <v>21</v>
      </c>
      <c r="K327" s="385">
        <v>257</v>
      </c>
      <c r="L327" s="385">
        <v>129</v>
      </c>
      <c r="M327" s="385">
        <v>172</v>
      </c>
      <c r="N327" s="385">
        <v>81</v>
      </c>
      <c r="O327" s="385">
        <v>65</v>
      </c>
      <c r="P327" s="385">
        <v>38</v>
      </c>
      <c r="Q327" s="385">
        <v>494</v>
      </c>
      <c r="R327" s="385">
        <v>248</v>
      </c>
      <c r="S327" s="385">
        <v>10</v>
      </c>
      <c r="T327" s="385">
        <v>10</v>
      </c>
      <c r="U327" s="385">
        <v>15</v>
      </c>
      <c r="V327" s="385">
        <v>12</v>
      </c>
      <c r="W327" s="385">
        <v>3</v>
      </c>
      <c r="X327" s="385">
        <v>1</v>
      </c>
      <c r="Y327" s="385">
        <v>28</v>
      </c>
      <c r="Z327" s="385">
        <v>23</v>
      </c>
    </row>
    <row r="328" spans="1:26" ht="15" hidden="1" customHeight="1" outlineLevel="1" x14ac:dyDescent="0.2">
      <c r="A328" s="385"/>
      <c r="B328" s="386" t="s">
        <v>309</v>
      </c>
      <c r="C328" s="386">
        <v>12</v>
      </c>
      <c r="D328" s="386" t="s">
        <v>290</v>
      </c>
      <c r="E328" s="386" t="s">
        <v>693</v>
      </c>
      <c r="F328" s="385">
        <v>130</v>
      </c>
      <c r="G328" s="385">
        <v>32</v>
      </c>
      <c r="H328" s="385">
        <v>19</v>
      </c>
      <c r="I328" s="385">
        <v>10</v>
      </c>
      <c r="J328" s="385">
        <v>61</v>
      </c>
      <c r="K328" s="385">
        <v>806</v>
      </c>
      <c r="L328" s="385">
        <v>422</v>
      </c>
      <c r="M328" s="385">
        <v>501</v>
      </c>
      <c r="N328" s="385">
        <v>265</v>
      </c>
      <c r="O328" s="385">
        <v>238</v>
      </c>
      <c r="P328" s="385">
        <v>126</v>
      </c>
      <c r="Q328" s="385">
        <v>1545</v>
      </c>
      <c r="R328" s="385">
        <v>813</v>
      </c>
      <c r="S328" s="385">
        <v>27</v>
      </c>
      <c r="T328" s="385">
        <v>27</v>
      </c>
      <c r="U328" s="385">
        <v>28</v>
      </c>
      <c r="V328" s="385">
        <v>22</v>
      </c>
      <c r="W328" s="385">
        <v>13</v>
      </c>
      <c r="X328" s="385">
        <v>11</v>
      </c>
      <c r="Y328" s="385">
        <v>68</v>
      </c>
      <c r="Z328" s="385">
        <v>60</v>
      </c>
    </row>
    <row r="329" spans="1:26" ht="15" hidden="1" customHeight="1" outlineLevel="1" x14ac:dyDescent="0.2">
      <c r="A329" s="385"/>
      <c r="B329" s="386" t="s">
        <v>309</v>
      </c>
      <c r="C329" s="386">
        <v>12</v>
      </c>
      <c r="D329" s="386" t="s">
        <v>290</v>
      </c>
      <c r="E329" s="386" t="s">
        <v>694</v>
      </c>
      <c r="F329" s="385">
        <v>120</v>
      </c>
      <c r="G329" s="385">
        <v>11</v>
      </c>
      <c r="H329" s="385">
        <v>10</v>
      </c>
      <c r="I329" s="385">
        <v>4</v>
      </c>
      <c r="J329" s="385">
        <v>25</v>
      </c>
      <c r="K329" s="385">
        <v>286</v>
      </c>
      <c r="L329" s="385">
        <v>129</v>
      </c>
      <c r="M329" s="385">
        <v>221</v>
      </c>
      <c r="N329" s="385">
        <v>108</v>
      </c>
      <c r="O329" s="385">
        <v>95</v>
      </c>
      <c r="P329" s="385">
        <v>56</v>
      </c>
      <c r="Q329" s="385">
        <v>602</v>
      </c>
      <c r="R329" s="385">
        <v>293</v>
      </c>
      <c r="S329" s="385">
        <v>11</v>
      </c>
      <c r="T329" s="385">
        <v>11</v>
      </c>
      <c r="U329" s="385">
        <v>15</v>
      </c>
      <c r="V329" s="385">
        <v>10</v>
      </c>
      <c r="W329" s="385">
        <v>6</v>
      </c>
      <c r="X329" s="385">
        <v>3</v>
      </c>
      <c r="Y329" s="385">
        <v>32</v>
      </c>
      <c r="Z329" s="385">
        <v>24</v>
      </c>
    </row>
    <row r="330" spans="1:26" ht="15" hidden="1" customHeight="1" outlineLevel="1" x14ac:dyDescent="0.2">
      <c r="A330" s="385"/>
      <c r="B330" s="386" t="s">
        <v>309</v>
      </c>
      <c r="C330" s="386">
        <v>12</v>
      </c>
      <c r="D330" s="386" t="s">
        <v>290</v>
      </c>
      <c r="E330" s="386" t="s">
        <v>695</v>
      </c>
      <c r="F330" s="385">
        <v>80</v>
      </c>
      <c r="G330" s="385">
        <v>9</v>
      </c>
      <c r="H330" s="385">
        <v>7</v>
      </c>
      <c r="I330" s="385">
        <v>4</v>
      </c>
      <c r="J330" s="385">
        <v>20</v>
      </c>
      <c r="K330" s="385">
        <v>230</v>
      </c>
      <c r="L330" s="385">
        <v>115</v>
      </c>
      <c r="M330" s="385">
        <v>155</v>
      </c>
      <c r="N330" s="385">
        <v>85</v>
      </c>
      <c r="O330" s="385">
        <v>83</v>
      </c>
      <c r="P330" s="385">
        <v>47</v>
      </c>
      <c r="Q330" s="385">
        <v>468</v>
      </c>
      <c r="R330" s="385">
        <v>247</v>
      </c>
      <c r="S330" s="385">
        <v>9</v>
      </c>
      <c r="T330" s="385">
        <v>9</v>
      </c>
      <c r="U330" s="385">
        <v>12</v>
      </c>
      <c r="V330" s="385">
        <v>10</v>
      </c>
      <c r="W330" s="385">
        <v>8</v>
      </c>
      <c r="X330" s="385">
        <v>7</v>
      </c>
      <c r="Y330" s="385">
        <v>29</v>
      </c>
      <c r="Z330" s="385">
        <v>26</v>
      </c>
    </row>
    <row r="331" spans="1:26" ht="15" hidden="1" customHeight="1" outlineLevel="1" x14ac:dyDescent="0.2">
      <c r="A331" s="385"/>
      <c r="B331" s="386" t="s">
        <v>309</v>
      </c>
      <c r="C331" s="386">
        <v>5</v>
      </c>
      <c r="D331" s="386" t="s">
        <v>292</v>
      </c>
      <c r="E331" s="386" t="s">
        <v>696</v>
      </c>
      <c r="F331" s="385">
        <v>135</v>
      </c>
      <c r="G331" s="385">
        <v>5</v>
      </c>
      <c r="H331" s="385"/>
      <c r="I331" s="385"/>
      <c r="J331" s="385">
        <v>5</v>
      </c>
      <c r="K331" s="385">
        <v>48</v>
      </c>
      <c r="L331" s="385">
        <v>22</v>
      </c>
      <c r="M331" s="385"/>
      <c r="N331" s="385"/>
      <c r="O331" s="385"/>
      <c r="P331" s="385"/>
      <c r="Q331" s="385">
        <v>48</v>
      </c>
      <c r="R331" s="385">
        <v>22</v>
      </c>
      <c r="S331" s="385">
        <v>6</v>
      </c>
      <c r="T331" s="385">
        <v>6</v>
      </c>
      <c r="U331" s="385"/>
      <c r="V331" s="385"/>
      <c r="W331" s="385"/>
      <c r="X331" s="385"/>
      <c r="Y331" s="385">
        <v>6</v>
      </c>
      <c r="Z331" s="385">
        <v>6</v>
      </c>
    </row>
    <row r="332" spans="1:26" ht="15" hidden="1" customHeight="1" outlineLevel="1" x14ac:dyDescent="0.2">
      <c r="A332" s="385"/>
      <c r="B332" s="386" t="s">
        <v>309</v>
      </c>
      <c r="C332" s="386">
        <v>12</v>
      </c>
      <c r="D332" s="386" t="s">
        <v>290</v>
      </c>
      <c r="E332" s="386" t="s">
        <v>697</v>
      </c>
      <c r="F332" s="385">
        <v>210</v>
      </c>
      <c r="G332" s="385">
        <v>19</v>
      </c>
      <c r="H332" s="385">
        <v>13</v>
      </c>
      <c r="I332" s="385">
        <v>6</v>
      </c>
      <c r="J332" s="385">
        <v>38</v>
      </c>
      <c r="K332" s="385">
        <v>594</v>
      </c>
      <c r="L332" s="385">
        <v>283</v>
      </c>
      <c r="M332" s="385">
        <v>335</v>
      </c>
      <c r="N332" s="385">
        <v>170</v>
      </c>
      <c r="O332" s="385">
        <v>159</v>
      </c>
      <c r="P332" s="385">
        <v>104</v>
      </c>
      <c r="Q332" s="385">
        <v>1088</v>
      </c>
      <c r="R332" s="385">
        <v>557</v>
      </c>
      <c r="S332" s="385">
        <v>19</v>
      </c>
      <c r="T332" s="385">
        <v>18</v>
      </c>
      <c r="U332" s="385">
        <v>20</v>
      </c>
      <c r="V332" s="385">
        <v>15</v>
      </c>
      <c r="W332" s="385">
        <v>5</v>
      </c>
      <c r="X332" s="385">
        <v>5</v>
      </c>
      <c r="Y332" s="385">
        <v>44</v>
      </c>
      <c r="Z332" s="385">
        <v>38</v>
      </c>
    </row>
    <row r="333" spans="1:26" ht="15" hidden="1" customHeight="1" outlineLevel="1" x14ac:dyDescent="0.2">
      <c r="A333" s="385"/>
      <c r="B333" s="386" t="s">
        <v>309</v>
      </c>
      <c r="C333" s="386">
        <v>12</v>
      </c>
      <c r="D333" s="386" t="s">
        <v>290</v>
      </c>
      <c r="E333" s="386" t="s">
        <v>698</v>
      </c>
      <c r="F333" s="385">
        <v>136</v>
      </c>
      <c r="G333" s="385">
        <v>6</v>
      </c>
      <c r="H333" s="385">
        <v>4</v>
      </c>
      <c r="I333" s="385">
        <v>3</v>
      </c>
      <c r="J333" s="385">
        <v>13</v>
      </c>
      <c r="K333" s="385">
        <v>155</v>
      </c>
      <c r="L333" s="385">
        <v>76</v>
      </c>
      <c r="M333" s="385">
        <v>119</v>
      </c>
      <c r="N333" s="385">
        <v>63</v>
      </c>
      <c r="O333" s="385">
        <v>49</v>
      </c>
      <c r="P333" s="385">
        <v>33</v>
      </c>
      <c r="Q333" s="385">
        <v>323</v>
      </c>
      <c r="R333" s="385">
        <v>172</v>
      </c>
      <c r="S333" s="385">
        <v>6</v>
      </c>
      <c r="T333" s="385">
        <v>6</v>
      </c>
      <c r="U333" s="385">
        <v>11</v>
      </c>
      <c r="V333" s="385">
        <v>8</v>
      </c>
      <c r="W333" s="385">
        <v>4</v>
      </c>
      <c r="X333" s="385">
        <v>3</v>
      </c>
      <c r="Y333" s="385">
        <v>21</v>
      </c>
      <c r="Z333" s="385">
        <v>17</v>
      </c>
    </row>
    <row r="334" spans="1:26" ht="15" hidden="1" customHeight="1" outlineLevel="1" x14ac:dyDescent="0.2">
      <c r="A334" s="385"/>
      <c r="B334" s="386" t="s">
        <v>309</v>
      </c>
      <c r="C334" s="386">
        <v>12</v>
      </c>
      <c r="D334" s="386" t="s">
        <v>290</v>
      </c>
      <c r="E334" s="386" t="s">
        <v>699</v>
      </c>
      <c r="F334" s="385">
        <v>105</v>
      </c>
      <c r="G334" s="385">
        <v>8</v>
      </c>
      <c r="H334" s="385">
        <v>5</v>
      </c>
      <c r="I334" s="385">
        <v>3</v>
      </c>
      <c r="J334" s="385">
        <v>16</v>
      </c>
      <c r="K334" s="385">
        <v>191</v>
      </c>
      <c r="L334" s="385">
        <v>100</v>
      </c>
      <c r="M334" s="385">
        <v>121</v>
      </c>
      <c r="N334" s="385">
        <v>59</v>
      </c>
      <c r="O334" s="385">
        <v>61</v>
      </c>
      <c r="P334" s="385">
        <v>31</v>
      </c>
      <c r="Q334" s="385">
        <v>373</v>
      </c>
      <c r="R334" s="385">
        <v>190</v>
      </c>
      <c r="S334" s="385">
        <v>8</v>
      </c>
      <c r="T334" s="385">
        <v>8</v>
      </c>
      <c r="U334" s="385">
        <v>8</v>
      </c>
      <c r="V334" s="385">
        <v>4</v>
      </c>
      <c r="W334" s="385">
        <v>9</v>
      </c>
      <c r="X334" s="385">
        <v>7</v>
      </c>
      <c r="Y334" s="385">
        <v>25</v>
      </c>
      <c r="Z334" s="385">
        <v>19</v>
      </c>
    </row>
    <row r="335" spans="1:26" ht="15" hidden="1" customHeight="1" outlineLevel="1" x14ac:dyDescent="0.2">
      <c r="A335" s="385"/>
      <c r="B335" s="386" t="s">
        <v>309</v>
      </c>
      <c r="C335" s="386">
        <v>12</v>
      </c>
      <c r="D335" s="386" t="s">
        <v>290</v>
      </c>
      <c r="E335" s="386" t="s">
        <v>700</v>
      </c>
      <c r="F335" s="385">
        <v>100</v>
      </c>
      <c r="G335" s="385">
        <v>9</v>
      </c>
      <c r="H335" s="385">
        <v>8</v>
      </c>
      <c r="I335" s="385">
        <v>3</v>
      </c>
      <c r="J335" s="385">
        <v>20</v>
      </c>
      <c r="K335" s="385">
        <v>181</v>
      </c>
      <c r="L335" s="385">
        <v>80</v>
      </c>
      <c r="M335" s="385">
        <v>146</v>
      </c>
      <c r="N335" s="385">
        <v>79</v>
      </c>
      <c r="O335" s="385">
        <v>42</v>
      </c>
      <c r="P335" s="385">
        <v>28</v>
      </c>
      <c r="Q335" s="385">
        <v>369</v>
      </c>
      <c r="R335" s="385">
        <v>187</v>
      </c>
      <c r="S335" s="385">
        <v>9</v>
      </c>
      <c r="T335" s="385">
        <v>9</v>
      </c>
      <c r="U335" s="385">
        <v>8</v>
      </c>
      <c r="V335" s="385">
        <v>6</v>
      </c>
      <c r="W335" s="385">
        <v>6</v>
      </c>
      <c r="X335" s="385">
        <v>5</v>
      </c>
      <c r="Y335" s="385">
        <v>23</v>
      </c>
      <c r="Z335" s="385">
        <v>20</v>
      </c>
    </row>
    <row r="336" spans="1:26" ht="15" hidden="1" customHeight="1" outlineLevel="1" x14ac:dyDescent="0.2">
      <c r="A336" s="385"/>
      <c r="B336" s="386" t="s">
        <v>309</v>
      </c>
      <c r="C336" s="386">
        <v>12</v>
      </c>
      <c r="D336" s="386" t="s">
        <v>292</v>
      </c>
      <c r="E336" s="386" t="s">
        <v>701</v>
      </c>
      <c r="F336" s="385">
        <v>120</v>
      </c>
      <c r="G336" s="385">
        <v>9</v>
      </c>
      <c r="H336" s="385">
        <v>7</v>
      </c>
      <c r="I336" s="385">
        <v>3</v>
      </c>
      <c r="J336" s="385">
        <v>19</v>
      </c>
      <c r="K336" s="385">
        <v>170</v>
      </c>
      <c r="L336" s="385">
        <v>77</v>
      </c>
      <c r="M336" s="385">
        <v>127</v>
      </c>
      <c r="N336" s="385">
        <v>61</v>
      </c>
      <c r="O336" s="385">
        <v>51</v>
      </c>
      <c r="P336" s="385">
        <v>32</v>
      </c>
      <c r="Q336" s="385">
        <v>348</v>
      </c>
      <c r="R336" s="385">
        <v>170</v>
      </c>
      <c r="S336" s="385">
        <v>9</v>
      </c>
      <c r="T336" s="385">
        <v>9</v>
      </c>
      <c r="U336" s="385">
        <v>14</v>
      </c>
      <c r="V336" s="385">
        <v>9</v>
      </c>
      <c r="W336" s="385">
        <v>2</v>
      </c>
      <c r="X336" s="385">
        <v>2</v>
      </c>
      <c r="Y336" s="385">
        <v>25</v>
      </c>
      <c r="Z336" s="385">
        <v>20</v>
      </c>
    </row>
    <row r="337" spans="1:26" ht="15" hidden="1" customHeight="1" outlineLevel="1" x14ac:dyDescent="0.2">
      <c r="A337" s="385"/>
      <c r="B337" s="386" t="s">
        <v>309</v>
      </c>
      <c r="C337" s="386">
        <v>12</v>
      </c>
      <c r="D337" s="386" t="s">
        <v>290</v>
      </c>
      <c r="E337" s="386" t="s">
        <v>702</v>
      </c>
      <c r="F337" s="385">
        <v>50</v>
      </c>
      <c r="G337" s="385">
        <v>8</v>
      </c>
      <c r="H337" s="385">
        <v>5</v>
      </c>
      <c r="I337" s="385">
        <v>3</v>
      </c>
      <c r="J337" s="385">
        <v>16</v>
      </c>
      <c r="K337" s="385">
        <v>206</v>
      </c>
      <c r="L337" s="385">
        <v>102</v>
      </c>
      <c r="M337" s="385">
        <v>106</v>
      </c>
      <c r="N337" s="385">
        <v>58</v>
      </c>
      <c r="O337" s="385">
        <v>56</v>
      </c>
      <c r="P337" s="385">
        <v>43</v>
      </c>
      <c r="Q337" s="385">
        <v>368</v>
      </c>
      <c r="R337" s="385">
        <v>203</v>
      </c>
      <c r="S337" s="385">
        <v>8</v>
      </c>
      <c r="T337" s="385">
        <v>8</v>
      </c>
      <c r="U337" s="385">
        <v>7</v>
      </c>
      <c r="V337" s="385">
        <v>5</v>
      </c>
      <c r="W337" s="385">
        <v>8</v>
      </c>
      <c r="X337" s="385">
        <v>7</v>
      </c>
      <c r="Y337" s="385">
        <v>23</v>
      </c>
      <c r="Z337" s="385">
        <v>20</v>
      </c>
    </row>
    <row r="338" spans="1:26" ht="15" hidden="1" customHeight="1" outlineLevel="1" x14ac:dyDescent="0.2">
      <c r="A338" s="385"/>
      <c r="B338" s="386" t="s">
        <v>309</v>
      </c>
      <c r="C338" s="386">
        <v>12</v>
      </c>
      <c r="D338" s="386" t="s">
        <v>290</v>
      </c>
      <c r="E338" s="386" t="s">
        <v>703</v>
      </c>
      <c r="F338" s="385">
        <v>135</v>
      </c>
      <c r="G338" s="385">
        <v>5</v>
      </c>
      <c r="H338" s="385">
        <v>5</v>
      </c>
      <c r="I338" s="385">
        <v>3</v>
      </c>
      <c r="J338" s="385">
        <v>13</v>
      </c>
      <c r="K338" s="385">
        <v>198</v>
      </c>
      <c r="L338" s="385">
        <v>101</v>
      </c>
      <c r="M338" s="385">
        <v>151</v>
      </c>
      <c r="N338" s="385">
        <v>80</v>
      </c>
      <c r="O338" s="385">
        <v>84</v>
      </c>
      <c r="P338" s="385">
        <v>43</v>
      </c>
      <c r="Q338" s="385">
        <v>433</v>
      </c>
      <c r="R338" s="385">
        <v>224</v>
      </c>
      <c r="S338" s="385">
        <v>5</v>
      </c>
      <c r="T338" s="385">
        <v>5</v>
      </c>
      <c r="U338" s="385">
        <v>11</v>
      </c>
      <c r="V338" s="385">
        <v>7</v>
      </c>
      <c r="W338" s="385">
        <v>6</v>
      </c>
      <c r="X338" s="385">
        <v>4</v>
      </c>
      <c r="Y338" s="385">
        <v>22</v>
      </c>
      <c r="Z338" s="385">
        <v>16</v>
      </c>
    </row>
    <row r="339" spans="1:26" ht="15" hidden="1" customHeight="1" outlineLevel="1" x14ac:dyDescent="0.2">
      <c r="A339" s="385"/>
      <c r="B339" s="386" t="s">
        <v>309</v>
      </c>
      <c r="C339" s="386">
        <v>12</v>
      </c>
      <c r="D339" s="386" t="s">
        <v>291</v>
      </c>
      <c r="E339" s="386" t="s">
        <v>704</v>
      </c>
      <c r="F339" s="385"/>
      <c r="G339" s="385">
        <v>12</v>
      </c>
      <c r="H339" s="385">
        <v>10</v>
      </c>
      <c r="I339" s="385">
        <v>7</v>
      </c>
      <c r="J339" s="385">
        <v>29</v>
      </c>
      <c r="K339" s="385">
        <v>424</v>
      </c>
      <c r="L339" s="385">
        <v>227</v>
      </c>
      <c r="M339" s="385">
        <v>364</v>
      </c>
      <c r="N339" s="385">
        <v>186</v>
      </c>
      <c r="O339" s="385">
        <v>225</v>
      </c>
      <c r="P339" s="385">
        <v>113</v>
      </c>
      <c r="Q339" s="385">
        <v>1013</v>
      </c>
      <c r="R339" s="385">
        <v>526</v>
      </c>
      <c r="S339" s="385">
        <v>12</v>
      </c>
      <c r="T339" s="385">
        <v>11</v>
      </c>
      <c r="U339" s="385">
        <v>25</v>
      </c>
      <c r="V339" s="385">
        <v>17</v>
      </c>
      <c r="W339" s="385">
        <v>11</v>
      </c>
      <c r="X339" s="385">
        <v>9</v>
      </c>
      <c r="Y339" s="385">
        <v>48</v>
      </c>
      <c r="Z339" s="385">
        <v>37</v>
      </c>
    </row>
    <row r="340" spans="1:26" ht="15" hidden="1" customHeight="1" outlineLevel="1" x14ac:dyDescent="0.2">
      <c r="A340" s="385"/>
      <c r="B340" s="386" t="s">
        <v>309</v>
      </c>
      <c r="C340" s="386">
        <v>12</v>
      </c>
      <c r="D340" s="386" t="s">
        <v>290</v>
      </c>
      <c r="E340" s="386" t="s">
        <v>705</v>
      </c>
      <c r="F340" s="385">
        <v>135</v>
      </c>
      <c r="G340" s="385">
        <v>10</v>
      </c>
      <c r="H340" s="385">
        <v>8</v>
      </c>
      <c r="I340" s="385">
        <v>3</v>
      </c>
      <c r="J340" s="385">
        <v>21</v>
      </c>
      <c r="K340" s="385">
        <v>238</v>
      </c>
      <c r="L340" s="385">
        <v>128</v>
      </c>
      <c r="M340" s="385">
        <v>149</v>
      </c>
      <c r="N340" s="385">
        <v>80</v>
      </c>
      <c r="O340" s="385">
        <v>59</v>
      </c>
      <c r="P340" s="385">
        <v>33</v>
      </c>
      <c r="Q340" s="385">
        <v>446</v>
      </c>
      <c r="R340" s="385">
        <v>241</v>
      </c>
      <c r="S340" s="385">
        <v>8</v>
      </c>
      <c r="T340" s="385">
        <v>8</v>
      </c>
      <c r="U340" s="385">
        <v>14</v>
      </c>
      <c r="V340" s="385">
        <v>10</v>
      </c>
      <c r="W340" s="385">
        <v>4</v>
      </c>
      <c r="X340" s="385">
        <v>2</v>
      </c>
      <c r="Y340" s="385">
        <v>26</v>
      </c>
      <c r="Z340" s="385">
        <v>20</v>
      </c>
    </row>
    <row r="341" spans="1:26" ht="15" hidden="1" customHeight="1" outlineLevel="1" x14ac:dyDescent="0.2">
      <c r="A341" s="385"/>
      <c r="B341" s="386" t="s">
        <v>309</v>
      </c>
      <c r="C341" s="386">
        <v>12</v>
      </c>
      <c r="D341" s="386" t="s">
        <v>290</v>
      </c>
      <c r="E341" s="386" t="s">
        <v>706</v>
      </c>
      <c r="F341" s="385">
        <v>132</v>
      </c>
      <c r="G341" s="385">
        <v>20</v>
      </c>
      <c r="H341" s="385">
        <v>14</v>
      </c>
      <c r="I341" s="385">
        <v>8</v>
      </c>
      <c r="J341" s="385">
        <v>42</v>
      </c>
      <c r="K341" s="385">
        <v>543</v>
      </c>
      <c r="L341" s="385">
        <v>253</v>
      </c>
      <c r="M341" s="385">
        <v>305</v>
      </c>
      <c r="N341" s="385">
        <v>151</v>
      </c>
      <c r="O341" s="385">
        <v>184</v>
      </c>
      <c r="P341" s="385">
        <v>105</v>
      </c>
      <c r="Q341" s="385">
        <v>1032</v>
      </c>
      <c r="R341" s="385">
        <v>509</v>
      </c>
      <c r="S341" s="385">
        <v>20</v>
      </c>
      <c r="T341" s="385">
        <v>20</v>
      </c>
      <c r="U341" s="385">
        <v>28</v>
      </c>
      <c r="V341" s="385">
        <v>21</v>
      </c>
      <c r="W341" s="385">
        <v>14</v>
      </c>
      <c r="X341" s="385">
        <v>13</v>
      </c>
      <c r="Y341" s="385">
        <v>62</v>
      </c>
      <c r="Z341" s="385">
        <v>54</v>
      </c>
    </row>
    <row r="342" spans="1:26" ht="15" hidden="1" customHeight="1" outlineLevel="1" x14ac:dyDescent="0.2">
      <c r="A342" s="385"/>
      <c r="B342" s="386" t="s">
        <v>309</v>
      </c>
      <c r="C342" s="386">
        <v>12</v>
      </c>
      <c r="D342" s="386" t="s">
        <v>290</v>
      </c>
      <c r="E342" s="386" t="s">
        <v>707</v>
      </c>
      <c r="F342" s="385">
        <v>100</v>
      </c>
      <c r="G342" s="385">
        <v>10</v>
      </c>
      <c r="H342" s="385">
        <v>9</v>
      </c>
      <c r="I342" s="385">
        <v>5</v>
      </c>
      <c r="J342" s="385">
        <v>24</v>
      </c>
      <c r="K342" s="385">
        <v>282</v>
      </c>
      <c r="L342" s="385">
        <v>121</v>
      </c>
      <c r="M342" s="385">
        <v>217</v>
      </c>
      <c r="N342" s="385">
        <v>105</v>
      </c>
      <c r="O342" s="385">
        <v>116</v>
      </c>
      <c r="P342" s="385">
        <v>67</v>
      </c>
      <c r="Q342" s="385">
        <v>615</v>
      </c>
      <c r="R342" s="385">
        <v>293</v>
      </c>
      <c r="S342" s="385">
        <v>10</v>
      </c>
      <c r="T342" s="385">
        <v>10</v>
      </c>
      <c r="U342" s="385">
        <v>11</v>
      </c>
      <c r="V342" s="385">
        <v>8</v>
      </c>
      <c r="W342" s="385">
        <v>11</v>
      </c>
      <c r="X342" s="385">
        <v>8</v>
      </c>
      <c r="Y342" s="385">
        <v>32</v>
      </c>
      <c r="Z342" s="385">
        <v>26</v>
      </c>
    </row>
    <row r="343" spans="1:26" ht="15" hidden="1" customHeight="1" outlineLevel="1" x14ac:dyDescent="0.2">
      <c r="A343" s="385"/>
      <c r="B343" s="386" t="s">
        <v>309</v>
      </c>
      <c r="C343" s="386">
        <v>12</v>
      </c>
      <c r="D343" s="386" t="s">
        <v>290</v>
      </c>
      <c r="E343" s="386" t="s">
        <v>708</v>
      </c>
      <c r="F343" s="385">
        <v>35</v>
      </c>
      <c r="G343" s="385">
        <v>5</v>
      </c>
      <c r="H343" s="385">
        <v>4</v>
      </c>
      <c r="I343" s="385">
        <v>2</v>
      </c>
      <c r="J343" s="385">
        <v>11</v>
      </c>
      <c r="K343" s="385">
        <v>116</v>
      </c>
      <c r="L343" s="385">
        <v>44</v>
      </c>
      <c r="M343" s="385">
        <v>68</v>
      </c>
      <c r="N343" s="385">
        <v>35</v>
      </c>
      <c r="O343" s="385">
        <v>28</v>
      </c>
      <c r="P343" s="385">
        <v>15</v>
      </c>
      <c r="Q343" s="385">
        <v>212</v>
      </c>
      <c r="R343" s="385">
        <v>94</v>
      </c>
      <c r="S343" s="385">
        <v>5</v>
      </c>
      <c r="T343" s="385">
        <v>5</v>
      </c>
      <c r="U343" s="385">
        <v>6</v>
      </c>
      <c r="V343" s="385">
        <v>5</v>
      </c>
      <c r="W343" s="385">
        <v>6</v>
      </c>
      <c r="X343" s="385">
        <v>4</v>
      </c>
      <c r="Y343" s="385">
        <v>17</v>
      </c>
      <c r="Z343" s="385">
        <v>14</v>
      </c>
    </row>
    <row r="344" spans="1:26" ht="15" hidden="1" customHeight="1" outlineLevel="1" x14ac:dyDescent="0.2">
      <c r="A344" s="385"/>
      <c r="B344" s="386" t="s">
        <v>309</v>
      </c>
      <c r="C344" s="386">
        <v>5</v>
      </c>
      <c r="D344" s="386" t="s">
        <v>292</v>
      </c>
      <c r="E344" s="386" t="s">
        <v>709</v>
      </c>
      <c r="F344" s="385">
        <v>45</v>
      </c>
      <c r="G344" s="385">
        <v>5</v>
      </c>
      <c r="H344" s="385"/>
      <c r="I344" s="385"/>
      <c r="J344" s="385">
        <v>5</v>
      </c>
      <c r="K344" s="385">
        <v>18</v>
      </c>
      <c r="L344" s="385">
        <v>6</v>
      </c>
      <c r="M344" s="385"/>
      <c r="N344" s="385"/>
      <c r="O344" s="385"/>
      <c r="P344" s="385"/>
      <c r="Q344" s="385">
        <v>18</v>
      </c>
      <c r="R344" s="385">
        <v>6</v>
      </c>
      <c r="S344" s="385">
        <v>5</v>
      </c>
      <c r="T344" s="385">
        <v>5</v>
      </c>
      <c r="U344" s="385"/>
      <c r="V344" s="385"/>
      <c r="W344" s="385"/>
      <c r="X344" s="385"/>
      <c r="Y344" s="385">
        <v>5</v>
      </c>
      <c r="Z344" s="385">
        <v>5</v>
      </c>
    </row>
    <row r="345" spans="1:26" ht="15" hidden="1" customHeight="1" outlineLevel="1" x14ac:dyDescent="0.2">
      <c r="A345" s="385"/>
      <c r="B345" s="386" t="s">
        <v>309</v>
      </c>
      <c r="C345" s="386">
        <v>12</v>
      </c>
      <c r="D345" s="386" t="s">
        <v>290</v>
      </c>
      <c r="E345" s="386" t="s">
        <v>710</v>
      </c>
      <c r="F345" s="385">
        <v>100</v>
      </c>
      <c r="G345" s="385">
        <v>10</v>
      </c>
      <c r="H345" s="385">
        <v>7</v>
      </c>
      <c r="I345" s="385">
        <v>4</v>
      </c>
      <c r="J345" s="385">
        <v>21</v>
      </c>
      <c r="K345" s="385">
        <v>236</v>
      </c>
      <c r="L345" s="385">
        <v>101</v>
      </c>
      <c r="M345" s="385">
        <v>138</v>
      </c>
      <c r="N345" s="385">
        <v>76</v>
      </c>
      <c r="O345" s="385">
        <v>84</v>
      </c>
      <c r="P345" s="385">
        <v>47</v>
      </c>
      <c r="Q345" s="385">
        <v>458</v>
      </c>
      <c r="R345" s="385">
        <v>224</v>
      </c>
      <c r="S345" s="385">
        <v>10</v>
      </c>
      <c r="T345" s="385">
        <v>9</v>
      </c>
      <c r="U345" s="385">
        <v>12</v>
      </c>
      <c r="V345" s="385">
        <v>6</v>
      </c>
      <c r="W345" s="385">
        <v>5</v>
      </c>
      <c r="X345" s="385">
        <v>5</v>
      </c>
      <c r="Y345" s="385">
        <v>27</v>
      </c>
      <c r="Z345" s="385">
        <v>20</v>
      </c>
    </row>
    <row r="346" spans="1:26" ht="15" hidden="1" customHeight="1" outlineLevel="1" x14ac:dyDescent="0.2">
      <c r="A346" s="385"/>
      <c r="B346" s="386" t="s">
        <v>309</v>
      </c>
      <c r="C346" s="386">
        <v>12</v>
      </c>
      <c r="D346" s="386" t="s">
        <v>290</v>
      </c>
      <c r="E346" s="386" t="s">
        <v>711</v>
      </c>
      <c r="F346" s="385">
        <v>60</v>
      </c>
      <c r="G346" s="385">
        <v>16</v>
      </c>
      <c r="H346" s="385">
        <v>12</v>
      </c>
      <c r="I346" s="385">
        <v>5</v>
      </c>
      <c r="J346" s="385">
        <v>33</v>
      </c>
      <c r="K346" s="385">
        <v>398</v>
      </c>
      <c r="L346" s="385">
        <v>203</v>
      </c>
      <c r="M346" s="385">
        <v>278</v>
      </c>
      <c r="N346" s="385">
        <v>145</v>
      </c>
      <c r="O346" s="385">
        <v>110</v>
      </c>
      <c r="P346" s="385">
        <v>64</v>
      </c>
      <c r="Q346" s="385">
        <v>786</v>
      </c>
      <c r="R346" s="385">
        <v>412</v>
      </c>
      <c r="S346" s="385">
        <v>16</v>
      </c>
      <c r="T346" s="385">
        <v>16</v>
      </c>
      <c r="U346" s="385">
        <v>16</v>
      </c>
      <c r="V346" s="385">
        <v>12</v>
      </c>
      <c r="W346" s="385">
        <v>16</v>
      </c>
      <c r="X346" s="385">
        <v>11</v>
      </c>
      <c r="Y346" s="385">
        <v>48</v>
      </c>
      <c r="Z346" s="385">
        <v>39</v>
      </c>
    </row>
    <row r="347" spans="1:26" ht="15" hidden="1" customHeight="1" outlineLevel="1" x14ac:dyDescent="0.2">
      <c r="A347" s="385"/>
      <c r="B347" s="386" t="s">
        <v>309</v>
      </c>
      <c r="C347" s="386">
        <v>12</v>
      </c>
      <c r="D347" s="386" t="s">
        <v>290</v>
      </c>
      <c r="E347" s="386" t="s">
        <v>712</v>
      </c>
      <c r="F347" s="385">
        <v>60</v>
      </c>
      <c r="G347" s="385">
        <v>12</v>
      </c>
      <c r="H347" s="385">
        <v>11</v>
      </c>
      <c r="I347" s="385">
        <v>3</v>
      </c>
      <c r="J347" s="385">
        <v>26</v>
      </c>
      <c r="K347" s="385">
        <v>290</v>
      </c>
      <c r="L347" s="385">
        <v>123</v>
      </c>
      <c r="M347" s="385">
        <v>242</v>
      </c>
      <c r="N347" s="385">
        <v>123</v>
      </c>
      <c r="O347" s="385">
        <v>76</v>
      </c>
      <c r="P347" s="385">
        <v>43</v>
      </c>
      <c r="Q347" s="385">
        <v>608</v>
      </c>
      <c r="R347" s="385">
        <v>289</v>
      </c>
      <c r="S347" s="385">
        <v>12</v>
      </c>
      <c r="T347" s="385">
        <v>11</v>
      </c>
      <c r="U347" s="385">
        <v>6</v>
      </c>
      <c r="V347" s="385">
        <v>3</v>
      </c>
      <c r="W347" s="385">
        <v>15</v>
      </c>
      <c r="X347" s="385">
        <v>11</v>
      </c>
      <c r="Y347" s="385">
        <v>33</v>
      </c>
      <c r="Z347" s="385">
        <v>25</v>
      </c>
    </row>
    <row r="348" spans="1:26" ht="15" hidden="1" customHeight="1" outlineLevel="1" x14ac:dyDescent="0.2">
      <c r="A348" s="385"/>
      <c r="B348" s="386" t="s">
        <v>309</v>
      </c>
      <c r="C348" s="386">
        <v>12</v>
      </c>
      <c r="D348" s="386" t="s">
        <v>290</v>
      </c>
      <c r="E348" s="386" t="s">
        <v>713</v>
      </c>
      <c r="F348" s="385">
        <v>75</v>
      </c>
      <c r="G348" s="385">
        <v>9</v>
      </c>
      <c r="H348" s="385">
        <v>6</v>
      </c>
      <c r="I348" s="385">
        <v>4</v>
      </c>
      <c r="J348" s="385">
        <v>19</v>
      </c>
      <c r="K348" s="385">
        <v>197</v>
      </c>
      <c r="L348" s="385">
        <v>86</v>
      </c>
      <c r="M348" s="385">
        <v>136</v>
      </c>
      <c r="N348" s="385">
        <v>64</v>
      </c>
      <c r="O348" s="385">
        <v>77</v>
      </c>
      <c r="P348" s="385">
        <v>56</v>
      </c>
      <c r="Q348" s="385">
        <v>410</v>
      </c>
      <c r="R348" s="385">
        <v>206</v>
      </c>
      <c r="S348" s="385">
        <v>9</v>
      </c>
      <c r="T348" s="385">
        <v>9</v>
      </c>
      <c r="U348" s="385">
        <v>7</v>
      </c>
      <c r="V348" s="385">
        <v>5</v>
      </c>
      <c r="W348" s="385">
        <v>11</v>
      </c>
      <c r="X348" s="385">
        <v>7</v>
      </c>
      <c r="Y348" s="385">
        <v>27</v>
      </c>
      <c r="Z348" s="385">
        <v>21</v>
      </c>
    </row>
    <row r="349" spans="1:26" ht="15" hidden="1" customHeight="1" outlineLevel="1" x14ac:dyDescent="0.2">
      <c r="A349" s="385"/>
      <c r="B349" s="386" t="s">
        <v>309</v>
      </c>
      <c r="C349" s="386">
        <v>12</v>
      </c>
      <c r="D349" s="386" t="s">
        <v>290</v>
      </c>
      <c r="E349" s="386" t="s">
        <v>714</v>
      </c>
      <c r="F349" s="385">
        <v>138</v>
      </c>
      <c r="G349" s="385">
        <v>20</v>
      </c>
      <c r="H349" s="385">
        <v>14</v>
      </c>
      <c r="I349" s="385">
        <v>6</v>
      </c>
      <c r="J349" s="385">
        <v>40</v>
      </c>
      <c r="K349" s="385">
        <v>560</v>
      </c>
      <c r="L349" s="385">
        <v>260</v>
      </c>
      <c r="M349" s="385">
        <v>340</v>
      </c>
      <c r="N349" s="385">
        <v>167</v>
      </c>
      <c r="O349" s="385">
        <v>120</v>
      </c>
      <c r="P349" s="385">
        <v>60</v>
      </c>
      <c r="Q349" s="385">
        <v>1020</v>
      </c>
      <c r="R349" s="385">
        <v>487</v>
      </c>
      <c r="S349" s="385">
        <v>19</v>
      </c>
      <c r="T349" s="385">
        <v>19</v>
      </c>
      <c r="U349" s="385">
        <v>24</v>
      </c>
      <c r="V349" s="385">
        <v>16</v>
      </c>
      <c r="W349" s="385">
        <v>14</v>
      </c>
      <c r="X349" s="385">
        <v>12</v>
      </c>
      <c r="Y349" s="385">
        <v>57</v>
      </c>
      <c r="Z349" s="385">
        <v>47</v>
      </c>
    </row>
    <row r="350" spans="1:26" ht="15" hidden="1" customHeight="1" outlineLevel="1" x14ac:dyDescent="0.2">
      <c r="A350" s="385"/>
      <c r="B350" s="386" t="s">
        <v>309</v>
      </c>
      <c r="C350" s="386">
        <v>12</v>
      </c>
      <c r="D350" s="386" t="s">
        <v>290</v>
      </c>
      <c r="E350" s="386" t="s">
        <v>715</v>
      </c>
      <c r="F350" s="385">
        <v>85</v>
      </c>
      <c r="G350" s="385">
        <v>24</v>
      </c>
      <c r="H350" s="385">
        <v>16</v>
      </c>
      <c r="I350" s="385">
        <v>8</v>
      </c>
      <c r="J350" s="385">
        <v>48</v>
      </c>
      <c r="K350" s="385">
        <v>734</v>
      </c>
      <c r="L350" s="385">
        <v>366</v>
      </c>
      <c r="M350" s="385">
        <v>482</v>
      </c>
      <c r="N350" s="385">
        <v>230</v>
      </c>
      <c r="O350" s="385">
        <v>237</v>
      </c>
      <c r="P350" s="385">
        <v>141</v>
      </c>
      <c r="Q350" s="385">
        <v>1453</v>
      </c>
      <c r="R350" s="385">
        <v>737</v>
      </c>
      <c r="S350" s="385">
        <v>24</v>
      </c>
      <c r="T350" s="385">
        <v>24</v>
      </c>
      <c r="U350" s="385">
        <v>27</v>
      </c>
      <c r="V350" s="385">
        <v>19</v>
      </c>
      <c r="W350" s="385">
        <v>12</v>
      </c>
      <c r="X350" s="385">
        <v>6</v>
      </c>
      <c r="Y350" s="385">
        <v>63</v>
      </c>
      <c r="Z350" s="385">
        <v>49</v>
      </c>
    </row>
    <row r="351" spans="1:26" ht="15" hidden="1" customHeight="1" outlineLevel="1" x14ac:dyDescent="0.2">
      <c r="A351" s="385"/>
      <c r="B351" s="386" t="s">
        <v>309</v>
      </c>
      <c r="C351" s="386">
        <v>5</v>
      </c>
      <c r="D351" s="386" t="s">
        <v>291</v>
      </c>
      <c r="E351" s="386" t="s">
        <v>716</v>
      </c>
      <c r="F351" s="385">
        <v>1</v>
      </c>
      <c r="G351" s="385"/>
      <c r="H351" s="385"/>
      <c r="I351" s="385"/>
      <c r="J351" s="385"/>
      <c r="K351" s="385"/>
      <c r="L351" s="385"/>
      <c r="M351" s="385"/>
      <c r="N351" s="385"/>
      <c r="O351" s="385"/>
      <c r="P351" s="385"/>
      <c r="Q351" s="385"/>
      <c r="R351" s="385"/>
      <c r="S351" s="385">
        <v>12</v>
      </c>
      <c r="T351" s="385">
        <v>10</v>
      </c>
      <c r="U351" s="385"/>
      <c r="V351" s="385"/>
      <c r="W351" s="385"/>
      <c r="X351" s="385"/>
      <c r="Y351" s="385">
        <v>12</v>
      </c>
      <c r="Z351" s="385">
        <v>10</v>
      </c>
    </row>
    <row r="352" spans="1:26" ht="15" hidden="1" customHeight="1" outlineLevel="1" x14ac:dyDescent="0.2">
      <c r="A352" s="385"/>
      <c r="B352" s="386" t="s">
        <v>309</v>
      </c>
      <c r="C352" s="386">
        <v>12</v>
      </c>
      <c r="D352" s="386" t="s">
        <v>290</v>
      </c>
      <c r="E352" s="386" t="s">
        <v>717</v>
      </c>
      <c r="F352" s="385">
        <v>100</v>
      </c>
      <c r="G352" s="385">
        <v>5</v>
      </c>
      <c r="H352" s="385">
        <v>4</v>
      </c>
      <c r="I352" s="385">
        <v>3</v>
      </c>
      <c r="J352" s="385">
        <v>12</v>
      </c>
      <c r="K352" s="385">
        <v>111</v>
      </c>
      <c r="L352" s="385">
        <v>49</v>
      </c>
      <c r="M352" s="385">
        <v>92</v>
      </c>
      <c r="N352" s="385">
        <v>44</v>
      </c>
      <c r="O352" s="385">
        <v>52</v>
      </c>
      <c r="P352" s="385">
        <v>26</v>
      </c>
      <c r="Q352" s="385">
        <v>255</v>
      </c>
      <c r="R352" s="385">
        <v>119</v>
      </c>
      <c r="S352" s="385">
        <v>5</v>
      </c>
      <c r="T352" s="385">
        <v>5</v>
      </c>
      <c r="U352" s="385">
        <v>2</v>
      </c>
      <c r="V352" s="385">
        <v>2</v>
      </c>
      <c r="W352" s="385">
        <v>12</v>
      </c>
      <c r="X352" s="385">
        <v>9</v>
      </c>
      <c r="Y352" s="385">
        <v>19</v>
      </c>
      <c r="Z352" s="385">
        <v>16</v>
      </c>
    </row>
    <row r="353" spans="1:26" ht="15" hidden="1" customHeight="1" outlineLevel="1" x14ac:dyDescent="0.2">
      <c r="A353" s="385"/>
      <c r="B353" s="386" t="s">
        <v>309</v>
      </c>
      <c r="C353" s="386">
        <v>12</v>
      </c>
      <c r="D353" s="386" t="s">
        <v>290</v>
      </c>
      <c r="E353" s="386" t="s">
        <v>718</v>
      </c>
      <c r="F353" s="385">
        <v>130</v>
      </c>
      <c r="G353" s="385"/>
      <c r="H353" s="385"/>
      <c r="I353" s="385">
        <v>1</v>
      </c>
      <c r="J353" s="385">
        <v>1</v>
      </c>
      <c r="K353" s="385"/>
      <c r="L353" s="385"/>
      <c r="M353" s="385"/>
      <c r="N353" s="385"/>
      <c r="O353" s="385">
        <v>9</v>
      </c>
      <c r="P353" s="385"/>
      <c r="Q353" s="385">
        <v>9</v>
      </c>
      <c r="R353" s="385">
        <v>0</v>
      </c>
      <c r="S353" s="385"/>
      <c r="T353" s="385"/>
      <c r="U353" s="385"/>
      <c r="V353" s="385"/>
      <c r="W353" s="385">
        <v>5</v>
      </c>
      <c r="X353" s="385">
        <v>1</v>
      </c>
      <c r="Y353" s="385">
        <v>5</v>
      </c>
      <c r="Z353" s="385">
        <v>1</v>
      </c>
    </row>
    <row r="354" spans="1:26" ht="15" hidden="1" customHeight="1" outlineLevel="1" x14ac:dyDescent="0.2">
      <c r="A354" s="385"/>
      <c r="B354" s="386"/>
      <c r="C354" s="498" t="s">
        <v>298</v>
      </c>
      <c r="D354" s="498"/>
      <c r="E354" s="498"/>
      <c r="F354" s="385"/>
      <c r="G354" s="385">
        <f>SUM(G324:G353)</f>
        <v>384</v>
      </c>
      <c r="H354" s="385">
        <f t="shared" ref="H354:Z354" si="24">SUM(H324:H353)</f>
        <v>274</v>
      </c>
      <c r="I354" s="385">
        <f t="shared" si="24"/>
        <v>141</v>
      </c>
      <c r="J354" s="385">
        <f t="shared" si="24"/>
        <v>799</v>
      </c>
      <c r="K354" s="385">
        <f t="shared" si="24"/>
        <v>10900</v>
      </c>
      <c r="L354" s="385">
        <f t="shared" si="24"/>
        <v>5308</v>
      </c>
      <c r="M354" s="385">
        <f t="shared" si="24"/>
        <v>7279</v>
      </c>
      <c r="N354" s="385">
        <f t="shared" si="24"/>
        <v>3658</v>
      </c>
      <c r="O354" s="385">
        <f t="shared" si="24"/>
        <v>3387</v>
      </c>
      <c r="P354" s="385">
        <f t="shared" si="24"/>
        <v>1939</v>
      </c>
      <c r="Q354" s="385">
        <f t="shared" si="24"/>
        <v>21566</v>
      </c>
      <c r="R354" s="385">
        <f t="shared" si="24"/>
        <v>10905</v>
      </c>
      <c r="S354" s="385">
        <f t="shared" si="24"/>
        <v>392</v>
      </c>
      <c r="T354" s="385">
        <f t="shared" si="24"/>
        <v>380</v>
      </c>
      <c r="U354" s="385">
        <f t="shared" si="24"/>
        <v>451</v>
      </c>
      <c r="V354" s="385">
        <f t="shared" si="24"/>
        <v>326</v>
      </c>
      <c r="W354" s="385">
        <f t="shared" si="24"/>
        <v>279</v>
      </c>
      <c r="X354" s="385">
        <f t="shared" si="24"/>
        <v>205</v>
      </c>
      <c r="Y354" s="385">
        <f t="shared" si="24"/>
        <v>1122</v>
      </c>
      <c r="Z354" s="385">
        <f t="shared" si="24"/>
        <v>911</v>
      </c>
    </row>
    <row r="355" spans="1:26" ht="15" hidden="1" customHeight="1" outlineLevel="1" x14ac:dyDescent="0.2">
      <c r="A355" s="385"/>
      <c r="B355" s="386" t="s">
        <v>309</v>
      </c>
      <c r="C355" s="386">
        <v>5</v>
      </c>
      <c r="D355" s="386" t="s">
        <v>291</v>
      </c>
      <c r="E355" s="386" t="s">
        <v>356</v>
      </c>
      <c r="F355" s="385"/>
      <c r="G355" s="385"/>
      <c r="H355" s="385"/>
      <c r="I355" s="385"/>
      <c r="J355" s="385"/>
      <c r="K355" s="385"/>
      <c r="L355" s="385"/>
      <c r="M355" s="385"/>
      <c r="N355" s="385"/>
      <c r="O355" s="385"/>
      <c r="P355" s="385"/>
      <c r="Q355" s="385"/>
      <c r="R355" s="385"/>
      <c r="S355" s="385"/>
      <c r="T355" s="385"/>
      <c r="U355" s="385"/>
      <c r="V355" s="385"/>
      <c r="W355" s="385"/>
      <c r="X355" s="385"/>
      <c r="Y355" s="385"/>
      <c r="Z355" s="385"/>
    </row>
    <row r="356" spans="1:26" ht="15" hidden="1" customHeight="1" outlineLevel="1" x14ac:dyDescent="0.2">
      <c r="A356" s="385"/>
      <c r="B356" s="386"/>
      <c r="C356" s="498" t="s">
        <v>299</v>
      </c>
      <c r="D356" s="498"/>
      <c r="E356" s="498"/>
      <c r="F356" s="385"/>
      <c r="G356" s="385">
        <f>+G355</f>
        <v>0</v>
      </c>
      <c r="H356" s="385">
        <f t="shared" ref="H356:Z356" si="25">+H355</f>
        <v>0</v>
      </c>
      <c r="I356" s="385">
        <f t="shared" si="25"/>
        <v>0</v>
      </c>
      <c r="J356" s="385">
        <f t="shared" si="25"/>
        <v>0</v>
      </c>
      <c r="K356" s="385">
        <f t="shared" si="25"/>
        <v>0</v>
      </c>
      <c r="L356" s="385">
        <f t="shared" si="25"/>
        <v>0</v>
      </c>
      <c r="M356" s="385">
        <f t="shared" si="25"/>
        <v>0</v>
      </c>
      <c r="N356" s="385">
        <f t="shared" si="25"/>
        <v>0</v>
      </c>
      <c r="O356" s="385">
        <f t="shared" si="25"/>
        <v>0</v>
      </c>
      <c r="P356" s="385">
        <f t="shared" si="25"/>
        <v>0</v>
      </c>
      <c r="Q356" s="385">
        <f t="shared" si="25"/>
        <v>0</v>
      </c>
      <c r="R356" s="385">
        <f t="shared" si="25"/>
        <v>0</v>
      </c>
      <c r="S356" s="385">
        <f t="shared" si="25"/>
        <v>0</v>
      </c>
      <c r="T356" s="385">
        <f t="shared" si="25"/>
        <v>0</v>
      </c>
      <c r="U356" s="385">
        <f t="shared" si="25"/>
        <v>0</v>
      </c>
      <c r="V356" s="385">
        <f t="shared" si="25"/>
        <v>0</v>
      </c>
      <c r="W356" s="385">
        <f t="shared" si="25"/>
        <v>0</v>
      </c>
      <c r="X356" s="385">
        <f t="shared" si="25"/>
        <v>0</v>
      </c>
      <c r="Y356" s="385">
        <f t="shared" si="25"/>
        <v>0</v>
      </c>
      <c r="Z356" s="385">
        <f t="shared" si="25"/>
        <v>0</v>
      </c>
    </row>
    <row r="357" spans="1:26" ht="15" customHeight="1" collapsed="1" x14ac:dyDescent="0.2">
      <c r="A357" s="385"/>
      <c r="B357" s="386"/>
      <c r="C357" s="498" t="s">
        <v>389</v>
      </c>
      <c r="D357" s="498"/>
      <c r="E357" s="498"/>
      <c r="F357" s="385"/>
      <c r="G357" s="385">
        <f>+G356+G354</f>
        <v>384</v>
      </c>
      <c r="H357" s="385">
        <f t="shared" ref="H357:Z357" si="26">+H356+H354</f>
        <v>274</v>
      </c>
      <c r="I357" s="385">
        <f t="shared" si="26"/>
        <v>141</v>
      </c>
      <c r="J357" s="385">
        <f t="shared" si="26"/>
        <v>799</v>
      </c>
      <c r="K357" s="385">
        <f t="shared" si="26"/>
        <v>10900</v>
      </c>
      <c r="L357" s="385">
        <f t="shared" si="26"/>
        <v>5308</v>
      </c>
      <c r="M357" s="385">
        <f t="shared" si="26"/>
        <v>7279</v>
      </c>
      <c r="N357" s="385">
        <f t="shared" si="26"/>
        <v>3658</v>
      </c>
      <c r="O357" s="385">
        <f t="shared" si="26"/>
        <v>3387</v>
      </c>
      <c r="P357" s="385">
        <f t="shared" si="26"/>
        <v>1939</v>
      </c>
      <c r="Q357" s="385">
        <f t="shared" si="26"/>
        <v>21566</v>
      </c>
      <c r="R357" s="385">
        <f t="shared" si="26"/>
        <v>10905</v>
      </c>
      <c r="S357" s="385">
        <f t="shared" si="26"/>
        <v>392</v>
      </c>
      <c r="T357" s="385">
        <f t="shared" si="26"/>
        <v>380</v>
      </c>
      <c r="U357" s="385">
        <f t="shared" si="26"/>
        <v>451</v>
      </c>
      <c r="V357" s="385">
        <f t="shared" si="26"/>
        <v>326</v>
      </c>
      <c r="W357" s="385">
        <f t="shared" si="26"/>
        <v>279</v>
      </c>
      <c r="X357" s="385">
        <f t="shared" si="26"/>
        <v>205</v>
      </c>
      <c r="Y357" s="385">
        <f t="shared" si="26"/>
        <v>1122</v>
      </c>
      <c r="Z357" s="385">
        <f t="shared" si="26"/>
        <v>911</v>
      </c>
    </row>
    <row r="358" spans="1:26" ht="15" hidden="1" customHeight="1" outlineLevel="1" x14ac:dyDescent="0.2">
      <c r="A358" s="387" t="s">
        <v>468</v>
      </c>
      <c r="B358" s="386"/>
      <c r="C358" s="498" t="s">
        <v>341</v>
      </c>
      <c r="D358" s="498"/>
      <c r="E358" s="498"/>
      <c r="F358" s="385"/>
      <c r="G358" s="385"/>
      <c r="H358" s="385"/>
      <c r="I358" s="385"/>
      <c r="J358" s="385"/>
      <c r="K358" s="385"/>
      <c r="L358" s="385"/>
      <c r="M358" s="385"/>
      <c r="N358" s="385"/>
      <c r="O358" s="385"/>
      <c r="P358" s="385"/>
      <c r="Q358" s="385"/>
      <c r="R358" s="385"/>
      <c r="S358" s="385"/>
      <c r="T358" s="385"/>
      <c r="U358" s="385"/>
      <c r="V358" s="385"/>
      <c r="W358" s="385"/>
      <c r="X358" s="385"/>
      <c r="Y358" s="385"/>
      <c r="Z358" s="385"/>
    </row>
    <row r="359" spans="1:26" ht="15" hidden="1" customHeight="1" outlineLevel="1" x14ac:dyDescent="0.2">
      <c r="A359" s="385"/>
      <c r="B359" s="386" t="s">
        <v>310</v>
      </c>
      <c r="C359" s="386">
        <v>12</v>
      </c>
      <c r="D359" s="386" t="s">
        <v>291</v>
      </c>
      <c r="E359" s="386" t="s">
        <v>719</v>
      </c>
      <c r="F359" s="385">
        <v>1</v>
      </c>
      <c r="G359" s="385">
        <v>25</v>
      </c>
      <c r="H359" s="385">
        <v>17</v>
      </c>
      <c r="I359" s="385">
        <v>13</v>
      </c>
      <c r="J359" s="385">
        <v>55</v>
      </c>
      <c r="K359" s="385">
        <v>999</v>
      </c>
      <c r="L359" s="385">
        <v>475</v>
      </c>
      <c r="M359" s="385">
        <v>526</v>
      </c>
      <c r="N359" s="385">
        <v>286</v>
      </c>
      <c r="O359" s="385">
        <v>394</v>
      </c>
      <c r="P359" s="385">
        <v>240</v>
      </c>
      <c r="Q359" s="385">
        <v>1919</v>
      </c>
      <c r="R359" s="385">
        <v>1001</v>
      </c>
      <c r="S359" s="385">
        <v>25</v>
      </c>
      <c r="T359" s="385">
        <v>24</v>
      </c>
      <c r="U359" s="385">
        <v>33</v>
      </c>
      <c r="V359" s="385">
        <v>26</v>
      </c>
      <c r="W359" s="385">
        <v>21</v>
      </c>
      <c r="X359" s="385">
        <v>18</v>
      </c>
      <c r="Y359" s="385">
        <v>79</v>
      </c>
      <c r="Z359" s="385">
        <v>68</v>
      </c>
    </row>
    <row r="360" spans="1:26" ht="15" hidden="1" customHeight="1" outlineLevel="1" x14ac:dyDescent="0.2">
      <c r="A360" s="385"/>
      <c r="B360" s="386" t="s">
        <v>310</v>
      </c>
      <c r="C360" s="386">
        <v>12</v>
      </c>
      <c r="D360" s="386" t="s">
        <v>291</v>
      </c>
      <c r="E360" s="386" t="s">
        <v>720</v>
      </c>
      <c r="F360" s="385">
        <v>1</v>
      </c>
      <c r="G360" s="385">
        <v>20</v>
      </c>
      <c r="H360" s="385">
        <v>13</v>
      </c>
      <c r="I360" s="385">
        <v>8</v>
      </c>
      <c r="J360" s="385">
        <v>41</v>
      </c>
      <c r="K360" s="385">
        <v>741</v>
      </c>
      <c r="L360" s="385">
        <v>370</v>
      </c>
      <c r="M360" s="385">
        <v>383</v>
      </c>
      <c r="N360" s="385">
        <v>202</v>
      </c>
      <c r="O360" s="385">
        <v>197</v>
      </c>
      <c r="P360" s="385">
        <v>116</v>
      </c>
      <c r="Q360" s="385">
        <v>1321</v>
      </c>
      <c r="R360" s="385">
        <v>688</v>
      </c>
      <c r="S360" s="385">
        <v>20</v>
      </c>
      <c r="T360" s="385">
        <v>20</v>
      </c>
      <c r="U360" s="385">
        <v>23</v>
      </c>
      <c r="V360" s="385">
        <v>17</v>
      </c>
      <c r="W360" s="385">
        <v>14</v>
      </c>
      <c r="X360" s="385">
        <v>13</v>
      </c>
      <c r="Y360" s="385">
        <v>57</v>
      </c>
      <c r="Z360" s="385">
        <v>50</v>
      </c>
    </row>
    <row r="361" spans="1:26" ht="15" hidden="1" customHeight="1" outlineLevel="1" x14ac:dyDescent="0.2">
      <c r="A361" s="385"/>
      <c r="B361" s="386" t="s">
        <v>310</v>
      </c>
      <c r="C361" s="386">
        <v>12</v>
      </c>
      <c r="D361" s="386" t="s">
        <v>291</v>
      </c>
      <c r="E361" s="386" t="s">
        <v>721</v>
      </c>
      <c r="F361" s="385">
        <v>500</v>
      </c>
      <c r="G361" s="385">
        <v>15</v>
      </c>
      <c r="H361" s="385">
        <v>10</v>
      </c>
      <c r="I361" s="385">
        <v>9</v>
      </c>
      <c r="J361" s="385">
        <v>34</v>
      </c>
      <c r="K361" s="385">
        <v>469</v>
      </c>
      <c r="L361" s="385">
        <v>231</v>
      </c>
      <c r="M361" s="385">
        <v>303</v>
      </c>
      <c r="N361" s="385">
        <v>165</v>
      </c>
      <c r="O361" s="385">
        <v>229</v>
      </c>
      <c r="P361" s="385">
        <v>139</v>
      </c>
      <c r="Q361" s="385">
        <v>1001</v>
      </c>
      <c r="R361" s="385">
        <v>535</v>
      </c>
      <c r="S361" s="385">
        <v>16</v>
      </c>
      <c r="T361" s="385">
        <v>16</v>
      </c>
      <c r="U361" s="385">
        <v>20</v>
      </c>
      <c r="V361" s="385">
        <v>15</v>
      </c>
      <c r="W361" s="385">
        <v>16</v>
      </c>
      <c r="X361" s="385">
        <v>13</v>
      </c>
      <c r="Y361" s="385">
        <v>52</v>
      </c>
      <c r="Z361" s="385">
        <v>44</v>
      </c>
    </row>
    <row r="362" spans="1:26" ht="15" hidden="1" customHeight="1" outlineLevel="1" x14ac:dyDescent="0.2">
      <c r="A362" s="385"/>
      <c r="B362" s="386" t="s">
        <v>310</v>
      </c>
      <c r="C362" s="386">
        <v>12</v>
      </c>
      <c r="D362" s="386" t="s">
        <v>290</v>
      </c>
      <c r="E362" s="386" t="s">
        <v>722</v>
      </c>
      <c r="F362" s="385">
        <v>100</v>
      </c>
      <c r="G362" s="385">
        <v>19</v>
      </c>
      <c r="H362" s="385">
        <v>11</v>
      </c>
      <c r="I362" s="385">
        <v>5</v>
      </c>
      <c r="J362" s="385">
        <v>35</v>
      </c>
      <c r="K362" s="385">
        <v>689</v>
      </c>
      <c r="L362" s="385">
        <v>348</v>
      </c>
      <c r="M362" s="385">
        <v>280</v>
      </c>
      <c r="N362" s="385">
        <v>139</v>
      </c>
      <c r="O362" s="385">
        <v>106</v>
      </c>
      <c r="P362" s="385">
        <v>55</v>
      </c>
      <c r="Q362" s="385">
        <v>1075</v>
      </c>
      <c r="R362" s="385">
        <v>542</v>
      </c>
      <c r="S362" s="385">
        <v>19</v>
      </c>
      <c r="T362" s="385">
        <v>19</v>
      </c>
      <c r="U362" s="385">
        <v>27</v>
      </c>
      <c r="V362" s="385">
        <v>23</v>
      </c>
      <c r="W362" s="385">
        <v>7</v>
      </c>
      <c r="X362" s="385">
        <v>6</v>
      </c>
      <c r="Y362" s="385">
        <v>53</v>
      </c>
      <c r="Z362" s="385">
        <v>48</v>
      </c>
    </row>
    <row r="363" spans="1:26" ht="15" hidden="1" customHeight="1" outlineLevel="1" x14ac:dyDescent="0.2">
      <c r="A363" s="385"/>
      <c r="B363" s="386" t="s">
        <v>310</v>
      </c>
      <c r="C363" s="386">
        <v>9</v>
      </c>
      <c r="D363" s="386" t="s">
        <v>290</v>
      </c>
      <c r="E363" s="386" t="s">
        <v>723</v>
      </c>
      <c r="F363" s="385">
        <v>165</v>
      </c>
      <c r="G363" s="385">
        <v>5</v>
      </c>
      <c r="H363" s="385">
        <v>4</v>
      </c>
      <c r="I363" s="385"/>
      <c r="J363" s="385">
        <v>9</v>
      </c>
      <c r="K363" s="385">
        <v>147</v>
      </c>
      <c r="L363" s="385">
        <v>82</v>
      </c>
      <c r="M363" s="385">
        <v>76</v>
      </c>
      <c r="N363" s="385">
        <v>39</v>
      </c>
      <c r="O363" s="385"/>
      <c r="P363" s="385"/>
      <c r="Q363" s="385">
        <v>223</v>
      </c>
      <c r="R363" s="385">
        <v>121</v>
      </c>
      <c r="S363" s="385">
        <v>4</v>
      </c>
      <c r="T363" s="385">
        <v>4</v>
      </c>
      <c r="U363" s="385">
        <v>8</v>
      </c>
      <c r="V363" s="385">
        <v>5</v>
      </c>
      <c r="W363" s="385"/>
      <c r="X363" s="385"/>
      <c r="Y363" s="385">
        <v>12</v>
      </c>
      <c r="Z363" s="385">
        <v>9</v>
      </c>
    </row>
    <row r="364" spans="1:26" ht="15" hidden="1" customHeight="1" outlineLevel="1" x14ac:dyDescent="0.2">
      <c r="A364" s="385"/>
      <c r="B364" s="386" t="s">
        <v>310</v>
      </c>
      <c r="C364" s="386">
        <v>12</v>
      </c>
      <c r="D364" s="386" t="s">
        <v>290</v>
      </c>
      <c r="E364" s="386" t="s">
        <v>724</v>
      </c>
      <c r="F364" s="385">
        <v>86</v>
      </c>
      <c r="G364" s="385">
        <v>6</v>
      </c>
      <c r="H364" s="385">
        <v>4</v>
      </c>
      <c r="I364" s="385">
        <v>3</v>
      </c>
      <c r="J364" s="385">
        <v>13</v>
      </c>
      <c r="K364" s="385">
        <v>136</v>
      </c>
      <c r="L364" s="385">
        <v>66</v>
      </c>
      <c r="M364" s="385">
        <v>86</v>
      </c>
      <c r="N364" s="385">
        <v>42</v>
      </c>
      <c r="O364" s="385">
        <v>54</v>
      </c>
      <c r="P364" s="385">
        <v>31</v>
      </c>
      <c r="Q364" s="385">
        <v>276</v>
      </c>
      <c r="R364" s="385">
        <v>139</v>
      </c>
      <c r="S364" s="385">
        <v>6</v>
      </c>
      <c r="T364" s="385">
        <v>6</v>
      </c>
      <c r="U364" s="385">
        <v>3</v>
      </c>
      <c r="V364" s="385">
        <v>3</v>
      </c>
      <c r="W364" s="385">
        <v>11</v>
      </c>
      <c r="X364" s="385">
        <v>7</v>
      </c>
      <c r="Y364" s="385">
        <v>20</v>
      </c>
      <c r="Z364" s="385">
        <v>16</v>
      </c>
    </row>
    <row r="365" spans="1:26" ht="15" hidden="1" customHeight="1" outlineLevel="1" x14ac:dyDescent="0.2">
      <c r="A365" s="385"/>
      <c r="B365" s="386" t="s">
        <v>310</v>
      </c>
      <c r="C365" s="386">
        <v>9</v>
      </c>
      <c r="D365" s="386" t="s">
        <v>290</v>
      </c>
      <c r="E365" s="386" t="s">
        <v>725</v>
      </c>
      <c r="F365" s="385">
        <v>100</v>
      </c>
      <c r="G365" s="385">
        <v>5</v>
      </c>
      <c r="H365" s="385">
        <v>4</v>
      </c>
      <c r="I365" s="385"/>
      <c r="J365" s="385">
        <v>9</v>
      </c>
      <c r="K365" s="385">
        <v>123</v>
      </c>
      <c r="L365" s="385">
        <v>59</v>
      </c>
      <c r="M365" s="385">
        <v>82</v>
      </c>
      <c r="N365" s="385">
        <v>38</v>
      </c>
      <c r="O365" s="385"/>
      <c r="P365" s="385"/>
      <c r="Q365" s="385">
        <v>205</v>
      </c>
      <c r="R365" s="385">
        <v>97</v>
      </c>
      <c r="S365" s="385">
        <v>6</v>
      </c>
      <c r="T365" s="385">
        <v>6</v>
      </c>
      <c r="U365" s="385">
        <v>10</v>
      </c>
      <c r="V365" s="385">
        <v>9</v>
      </c>
      <c r="W365" s="385"/>
      <c r="X365" s="385"/>
      <c r="Y365" s="385">
        <v>16</v>
      </c>
      <c r="Z365" s="385">
        <v>15</v>
      </c>
    </row>
    <row r="366" spans="1:26" ht="15" hidden="1" customHeight="1" outlineLevel="1" x14ac:dyDescent="0.2">
      <c r="A366" s="385"/>
      <c r="B366" s="386" t="s">
        <v>310</v>
      </c>
      <c r="C366" s="386">
        <v>12</v>
      </c>
      <c r="D366" s="386" t="s">
        <v>290</v>
      </c>
      <c r="E366" s="386" t="s">
        <v>726</v>
      </c>
      <c r="F366" s="385">
        <v>320</v>
      </c>
      <c r="G366" s="385">
        <v>17</v>
      </c>
      <c r="H366" s="385">
        <v>11</v>
      </c>
      <c r="I366" s="385">
        <v>6</v>
      </c>
      <c r="J366" s="385">
        <v>34</v>
      </c>
      <c r="K366" s="385">
        <v>521</v>
      </c>
      <c r="L366" s="385">
        <v>259</v>
      </c>
      <c r="M366" s="385">
        <v>316</v>
      </c>
      <c r="N366" s="385">
        <v>159</v>
      </c>
      <c r="O366" s="385">
        <v>139</v>
      </c>
      <c r="P366" s="385">
        <v>81</v>
      </c>
      <c r="Q366" s="385">
        <v>976</v>
      </c>
      <c r="R366" s="385">
        <v>499</v>
      </c>
      <c r="S366" s="385">
        <v>18</v>
      </c>
      <c r="T366" s="385">
        <v>17</v>
      </c>
      <c r="U366" s="385">
        <v>22</v>
      </c>
      <c r="V366" s="385">
        <v>18</v>
      </c>
      <c r="W366" s="385">
        <v>7</v>
      </c>
      <c r="X366" s="385">
        <v>5</v>
      </c>
      <c r="Y366" s="385">
        <v>47</v>
      </c>
      <c r="Z366" s="385">
        <v>40</v>
      </c>
    </row>
    <row r="367" spans="1:26" ht="15" hidden="1" customHeight="1" outlineLevel="1" x14ac:dyDescent="0.2">
      <c r="A367" s="385"/>
      <c r="B367" s="386" t="s">
        <v>310</v>
      </c>
      <c r="C367" s="386">
        <v>9</v>
      </c>
      <c r="D367" s="386" t="s">
        <v>290</v>
      </c>
      <c r="E367" s="386" t="s">
        <v>727</v>
      </c>
      <c r="F367" s="385">
        <v>155</v>
      </c>
      <c r="G367" s="385">
        <v>5</v>
      </c>
      <c r="H367" s="385">
        <v>4</v>
      </c>
      <c r="I367" s="385"/>
      <c r="J367" s="385">
        <v>9</v>
      </c>
      <c r="K367" s="385">
        <v>97</v>
      </c>
      <c r="L367" s="385">
        <v>50</v>
      </c>
      <c r="M367" s="385">
        <v>54</v>
      </c>
      <c r="N367" s="385">
        <v>26</v>
      </c>
      <c r="O367" s="385"/>
      <c r="P367" s="385"/>
      <c r="Q367" s="385">
        <v>151</v>
      </c>
      <c r="R367" s="385">
        <v>76</v>
      </c>
      <c r="S367" s="385">
        <v>5</v>
      </c>
      <c r="T367" s="385">
        <v>5</v>
      </c>
      <c r="U367" s="385">
        <v>6</v>
      </c>
      <c r="V367" s="385">
        <v>5</v>
      </c>
      <c r="W367" s="385"/>
      <c r="X367" s="385"/>
      <c r="Y367" s="385">
        <v>11</v>
      </c>
      <c r="Z367" s="385">
        <v>10</v>
      </c>
    </row>
    <row r="368" spans="1:26" ht="15" hidden="1" customHeight="1" outlineLevel="1" x14ac:dyDescent="0.2">
      <c r="A368" s="385"/>
      <c r="B368" s="386" t="s">
        <v>310</v>
      </c>
      <c r="C368" s="386">
        <v>9</v>
      </c>
      <c r="D368" s="386" t="s">
        <v>290</v>
      </c>
      <c r="E368" s="386" t="s">
        <v>728</v>
      </c>
      <c r="F368" s="385">
        <v>236</v>
      </c>
      <c r="G368" s="385">
        <v>9</v>
      </c>
      <c r="H368" s="385">
        <v>6</v>
      </c>
      <c r="I368" s="385"/>
      <c r="J368" s="385">
        <v>15</v>
      </c>
      <c r="K368" s="385">
        <v>222</v>
      </c>
      <c r="L368" s="385">
        <v>109</v>
      </c>
      <c r="M368" s="385">
        <v>128</v>
      </c>
      <c r="N368" s="385">
        <v>59</v>
      </c>
      <c r="O368" s="385"/>
      <c r="P368" s="385"/>
      <c r="Q368" s="385">
        <v>350</v>
      </c>
      <c r="R368" s="385">
        <v>168</v>
      </c>
      <c r="S368" s="385">
        <v>8</v>
      </c>
      <c r="T368" s="385">
        <v>8</v>
      </c>
      <c r="U368" s="385">
        <v>11</v>
      </c>
      <c r="V368" s="385">
        <v>10</v>
      </c>
      <c r="W368" s="385"/>
      <c r="X368" s="385"/>
      <c r="Y368" s="385">
        <v>19</v>
      </c>
      <c r="Z368" s="385">
        <v>18</v>
      </c>
    </row>
    <row r="369" spans="1:26" ht="15" hidden="1" customHeight="1" outlineLevel="1" x14ac:dyDescent="0.2">
      <c r="A369" s="385"/>
      <c r="B369" s="386" t="s">
        <v>310</v>
      </c>
      <c r="C369" s="386">
        <v>9</v>
      </c>
      <c r="D369" s="386" t="s">
        <v>290</v>
      </c>
      <c r="E369" s="386" t="s">
        <v>729</v>
      </c>
      <c r="F369" s="385">
        <v>110</v>
      </c>
      <c r="G369" s="385">
        <v>7</v>
      </c>
      <c r="H369" s="385">
        <v>5</v>
      </c>
      <c r="I369" s="385"/>
      <c r="J369" s="385">
        <v>12</v>
      </c>
      <c r="K369" s="385">
        <v>150</v>
      </c>
      <c r="L369" s="385">
        <v>67</v>
      </c>
      <c r="M369" s="385">
        <v>95</v>
      </c>
      <c r="N369" s="385">
        <v>45</v>
      </c>
      <c r="O369" s="385"/>
      <c r="P369" s="385"/>
      <c r="Q369" s="385">
        <v>245</v>
      </c>
      <c r="R369" s="385">
        <v>112</v>
      </c>
      <c r="S369" s="385">
        <v>7</v>
      </c>
      <c r="T369" s="385">
        <v>7</v>
      </c>
      <c r="U369" s="385">
        <v>10</v>
      </c>
      <c r="V369" s="385">
        <v>7</v>
      </c>
      <c r="W369" s="385"/>
      <c r="X369" s="385"/>
      <c r="Y369" s="385">
        <v>17</v>
      </c>
      <c r="Z369" s="385">
        <v>14</v>
      </c>
    </row>
    <row r="370" spans="1:26" ht="15" hidden="1" customHeight="1" outlineLevel="1" x14ac:dyDescent="0.2">
      <c r="A370" s="385"/>
      <c r="B370" s="386" t="s">
        <v>310</v>
      </c>
      <c r="C370" s="386">
        <v>9</v>
      </c>
      <c r="D370" s="386" t="s">
        <v>290</v>
      </c>
      <c r="E370" s="386" t="s">
        <v>730</v>
      </c>
      <c r="F370" s="385">
        <v>216</v>
      </c>
      <c r="G370" s="385">
        <v>5</v>
      </c>
      <c r="H370" s="385">
        <v>4</v>
      </c>
      <c r="I370" s="385"/>
      <c r="J370" s="385">
        <v>9</v>
      </c>
      <c r="K370" s="385">
        <v>99</v>
      </c>
      <c r="L370" s="385">
        <v>47</v>
      </c>
      <c r="M370" s="385">
        <v>46</v>
      </c>
      <c r="N370" s="385">
        <v>16</v>
      </c>
      <c r="O370" s="385"/>
      <c r="P370" s="385"/>
      <c r="Q370" s="385">
        <v>145</v>
      </c>
      <c r="R370" s="385">
        <v>63</v>
      </c>
      <c r="S370" s="385">
        <v>5</v>
      </c>
      <c r="T370" s="385">
        <v>5</v>
      </c>
      <c r="U370" s="385">
        <v>8</v>
      </c>
      <c r="V370" s="385">
        <v>4</v>
      </c>
      <c r="W370" s="385"/>
      <c r="X370" s="385"/>
      <c r="Y370" s="385">
        <v>13</v>
      </c>
      <c r="Z370" s="385">
        <v>9</v>
      </c>
    </row>
    <row r="371" spans="1:26" ht="15" hidden="1" customHeight="1" outlineLevel="1" x14ac:dyDescent="0.2">
      <c r="A371" s="385"/>
      <c r="B371" s="386" t="s">
        <v>310</v>
      </c>
      <c r="C371" s="386">
        <v>9</v>
      </c>
      <c r="D371" s="386" t="s">
        <v>290</v>
      </c>
      <c r="E371" s="386" t="s">
        <v>731</v>
      </c>
      <c r="F371" s="385">
        <v>216</v>
      </c>
      <c r="G371" s="385">
        <v>6</v>
      </c>
      <c r="H371" s="385">
        <v>4</v>
      </c>
      <c r="I371" s="385"/>
      <c r="J371" s="385">
        <v>10</v>
      </c>
      <c r="K371" s="385">
        <v>129</v>
      </c>
      <c r="L371" s="385">
        <v>65</v>
      </c>
      <c r="M371" s="385">
        <v>75</v>
      </c>
      <c r="N371" s="385">
        <v>39</v>
      </c>
      <c r="O371" s="385"/>
      <c r="P371" s="385"/>
      <c r="Q371" s="385">
        <v>204</v>
      </c>
      <c r="R371" s="385">
        <v>104</v>
      </c>
      <c r="S371" s="385">
        <v>6</v>
      </c>
      <c r="T371" s="385">
        <v>5</v>
      </c>
      <c r="U371" s="385">
        <v>11</v>
      </c>
      <c r="V371" s="385">
        <v>8</v>
      </c>
      <c r="W371" s="385"/>
      <c r="X371" s="385"/>
      <c r="Y371" s="385">
        <v>17</v>
      </c>
      <c r="Z371" s="385">
        <v>13</v>
      </c>
    </row>
    <row r="372" spans="1:26" ht="15" hidden="1" customHeight="1" outlineLevel="1" x14ac:dyDescent="0.2">
      <c r="A372" s="385"/>
      <c r="B372" s="386" t="s">
        <v>310</v>
      </c>
      <c r="C372" s="386">
        <v>12</v>
      </c>
      <c r="D372" s="386" t="s">
        <v>290</v>
      </c>
      <c r="E372" s="386" t="s">
        <v>732</v>
      </c>
      <c r="F372" s="385">
        <v>270</v>
      </c>
      <c r="G372" s="385">
        <v>11</v>
      </c>
      <c r="H372" s="385">
        <v>8</v>
      </c>
      <c r="I372" s="385">
        <v>4</v>
      </c>
      <c r="J372" s="385">
        <v>23</v>
      </c>
      <c r="K372" s="385">
        <v>333</v>
      </c>
      <c r="L372" s="385">
        <v>158</v>
      </c>
      <c r="M372" s="385">
        <v>181</v>
      </c>
      <c r="N372" s="385">
        <v>99</v>
      </c>
      <c r="O372" s="385">
        <v>85</v>
      </c>
      <c r="P372" s="385">
        <v>52</v>
      </c>
      <c r="Q372" s="385">
        <v>599</v>
      </c>
      <c r="R372" s="385">
        <v>309</v>
      </c>
      <c r="S372" s="385">
        <v>10</v>
      </c>
      <c r="T372" s="385">
        <v>9</v>
      </c>
      <c r="U372" s="385">
        <v>16</v>
      </c>
      <c r="V372" s="385">
        <v>10</v>
      </c>
      <c r="W372" s="385">
        <v>3</v>
      </c>
      <c r="X372" s="385">
        <v>2</v>
      </c>
      <c r="Y372" s="385">
        <v>29</v>
      </c>
      <c r="Z372" s="385">
        <v>21</v>
      </c>
    </row>
    <row r="373" spans="1:26" ht="15" hidden="1" customHeight="1" outlineLevel="1" x14ac:dyDescent="0.2">
      <c r="A373" s="385"/>
      <c r="B373" s="386" t="s">
        <v>310</v>
      </c>
      <c r="C373" s="386">
        <v>12</v>
      </c>
      <c r="D373" s="386" t="s">
        <v>290</v>
      </c>
      <c r="E373" s="386" t="s">
        <v>733</v>
      </c>
      <c r="F373" s="385">
        <v>25</v>
      </c>
      <c r="G373" s="385">
        <v>5</v>
      </c>
      <c r="H373" s="385">
        <v>4</v>
      </c>
      <c r="I373" s="385">
        <v>3</v>
      </c>
      <c r="J373" s="385">
        <v>12</v>
      </c>
      <c r="K373" s="385">
        <v>60</v>
      </c>
      <c r="L373" s="385">
        <v>34</v>
      </c>
      <c r="M373" s="385">
        <v>62</v>
      </c>
      <c r="N373" s="385">
        <v>31</v>
      </c>
      <c r="O373" s="385">
        <v>42</v>
      </c>
      <c r="P373" s="385">
        <v>16</v>
      </c>
      <c r="Q373" s="385">
        <v>164</v>
      </c>
      <c r="R373" s="385">
        <v>81</v>
      </c>
      <c r="S373" s="385">
        <v>5</v>
      </c>
      <c r="T373" s="385">
        <v>5</v>
      </c>
      <c r="U373" s="385">
        <v>10</v>
      </c>
      <c r="V373" s="385">
        <v>9</v>
      </c>
      <c r="W373" s="385">
        <v>4</v>
      </c>
      <c r="X373" s="385">
        <v>3</v>
      </c>
      <c r="Y373" s="385">
        <v>19</v>
      </c>
      <c r="Z373" s="385">
        <v>17</v>
      </c>
    </row>
    <row r="374" spans="1:26" ht="15" hidden="1" customHeight="1" outlineLevel="1" x14ac:dyDescent="0.2">
      <c r="A374" s="385"/>
      <c r="B374" s="386" t="s">
        <v>310</v>
      </c>
      <c r="C374" s="386">
        <v>9</v>
      </c>
      <c r="D374" s="386" t="s">
        <v>290</v>
      </c>
      <c r="E374" s="386" t="s">
        <v>734</v>
      </c>
      <c r="F374" s="385">
        <v>60</v>
      </c>
      <c r="G374" s="385">
        <v>5</v>
      </c>
      <c r="H374" s="385">
        <v>4</v>
      </c>
      <c r="I374" s="385"/>
      <c r="J374" s="385">
        <v>9</v>
      </c>
      <c r="K374" s="385">
        <v>83</v>
      </c>
      <c r="L374" s="385">
        <v>46</v>
      </c>
      <c r="M374" s="385">
        <v>39</v>
      </c>
      <c r="N374" s="385">
        <v>16</v>
      </c>
      <c r="O374" s="385"/>
      <c r="P374" s="385"/>
      <c r="Q374" s="385">
        <v>122</v>
      </c>
      <c r="R374" s="385">
        <v>62</v>
      </c>
      <c r="S374" s="385">
        <v>5</v>
      </c>
      <c r="T374" s="385">
        <v>5</v>
      </c>
      <c r="U374" s="385">
        <v>8</v>
      </c>
      <c r="V374" s="385">
        <v>6</v>
      </c>
      <c r="W374" s="385"/>
      <c r="X374" s="385"/>
      <c r="Y374" s="385">
        <v>13</v>
      </c>
      <c r="Z374" s="385">
        <v>11</v>
      </c>
    </row>
    <row r="375" spans="1:26" ht="15" hidden="1" customHeight="1" outlineLevel="1" x14ac:dyDescent="0.2">
      <c r="A375" s="385"/>
      <c r="B375" s="386" t="s">
        <v>310</v>
      </c>
      <c r="C375" s="386">
        <v>9</v>
      </c>
      <c r="D375" s="386" t="s">
        <v>290</v>
      </c>
      <c r="E375" s="386" t="s">
        <v>735</v>
      </c>
      <c r="F375" s="385">
        <v>135</v>
      </c>
      <c r="G375" s="385">
        <v>6</v>
      </c>
      <c r="H375" s="385">
        <v>4</v>
      </c>
      <c r="I375" s="385"/>
      <c r="J375" s="385">
        <v>10</v>
      </c>
      <c r="K375" s="385">
        <v>164</v>
      </c>
      <c r="L375" s="385">
        <v>78</v>
      </c>
      <c r="M375" s="385">
        <v>91</v>
      </c>
      <c r="N375" s="385">
        <v>42</v>
      </c>
      <c r="O375" s="385"/>
      <c r="P375" s="385"/>
      <c r="Q375" s="385">
        <v>255</v>
      </c>
      <c r="R375" s="385">
        <v>120</v>
      </c>
      <c r="S375" s="385">
        <v>6</v>
      </c>
      <c r="T375" s="385">
        <v>6</v>
      </c>
      <c r="U375" s="385">
        <v>8</v>
      </c>
      <c r="V375" s="385">
        <v>5</v>
      </c>
      <c r="W375" s="385"/>
      <c r="X375" s="385"/>
      <c r="Y375" s="385">
        <v>14</v>
      </c>
      <c r="Z375" s="385">
        <v>11</v>
      </c>
    </row>
    <row r="376" spans="1:26" ht="15" hidden="1" customHeight="1" outlineLevel="1" x14ac:dyDescent="0.2">
      <c r="A376" s="385"/>
      <c r="B376" s="386" t="s">
        <v>310</v>
      </c>
      <c r="C376" s="386">
        <v>12</v>
      </c>
      <c r="D376" s="386" t="s">
        <v>290</v>
      </c>
      <c r="E376" s="386" t="s">
        <v>736</v>
      </c>
      <c r="F376" s="385">
        <v>100</v>
      </c>
      <c r="G376" s="385">
        <v>15</v>
      </c>
      <c r="H376" s="385">
        <v>12</v>
      </c>
      <c r="I376" s="385">
        <v>5</v>
      </c>
      <c r="J376" s="385">
        <v>32</v>
      </c>
      <c r="K376" s="385">
        <v>523</v>
      </c>
      <c r="L376" s="385">
        <v>231</v>
      </c>
      <c r="M376" s="385">
        <v>356</v>
      </c>
      <c r="N376" s="385">
        <v>178</v>
      </c>
      <c r="O376" s="385">
        <v>120</v>
      </c>
      <c r="P376" s="385">
        <v>70</v>
      </c>
      <c r="Q376" s="385">
        <v>999</v>
      </c>
      <c r="R376" s="385">
        <v>479</v>
      </c>
      <c r="S376" s="385">
        <v>15</v>
      </c>
      <c r="T376" s="385">
        <v>15</v>
      </c>
      <c r="U376" s="385">
        <v>18</v>
      </c>
      <c r="V376" s="385">
        <v>15</v>
      </c>
      <c r="W376" s="385">
        <v>11</v>
      </c>
      <c r="X376" s="385">
        <v>10</v>
      </c>
      <c r="Y376" s="385">
        <v>44</v>
      </c>
      <c r="Z376" s="385">
        <v>40</v>
      </c>
    </row>
    <row r="377" spans="1:26" ht="15" hidden="1" customHeight="1" outlineLevel="1" x14ac:dyDescent="0.2">
      <c r="A377" s="385"/>
      <c r="B377" s="386" t="s">
        <v>310</v>
      </c>
      <c r="C377" s="386">
        <v>12</v>
      </c>
      <c r="D377" s="386" t="s">
        <v>291</v>
      </c>
      <c r="E377" s="386" t="s">
        <v>737</v>
      </c>
      <c r="F377" s="385">
        <v>500</v>
      </c>
      <c r="G377" s="385">
        <v>11</v>
      </c>
      <c r="H377" s="385">
        <v>6</v>
      </c>
      <c r="I377" s="385">
        <v>7</v>
      </c>
      <c r="J377" s="385">
        <v>24</v>
      </c>
      <c r="K377" s="385">
        <v>411</v>
      </c>
      <c r="L377" s="385">
        <v>201</v>
      </c>
      <c r="M377" s="385">
        <v>201</v>
      </c>
      <c r="N377" s="385">
        <v>107</v>
      </c>
      <c r="O377" s="385">
        <v>151</v>
      </c>
      <c r="P377" s="385">
        <v>82</v>
      </c>
      <c r="Q377" s="385">
        <v>763</v>
      </c>
      <c r="R377" s="385">
        <v>390</v>
      </c>
      <c r="S377" s="385">
        <v>12</v>
      </c>
      <c r="T377" s="385">
        <v>11</v>
      </c>
      <c r="U377" s="385">
        <v>8</v>
      </c>
      <c r="V377" s="385">
        <v>7</v>
      </c>
      <c r="W377" s="385">
        <v>14</v>
      </c>
      <c r="X377" s="385">
        <v>10</v>
      </c>
      <c r="Y377" s="385">
        <v>34</v>
      </c>
      <c r="Z377" s="385">
        <v>28</v>
      </c>
    </row>
    <row r="378" spans="1:26" ht="15" hidden="1" customHeight="1" outlineLevel="1" x14ac:dyDescent="0.2">
      <c r="A378" s="385"/>
      <c r="B378" s="386" t="s">
        <v>310</v>
      </c>
      <c r="C378" s="386">
        <v>12</v>
      </c>
      <c r="D378" s="386" t="s">
        <v>291</v>
      </c>
      <c r="E378" s="386" t="s">
        <v>738</v>
      </c>
      <c r="F378" s="385"/>
      <c r="G378" s="385">
        <v>26</v>
      </c>
      <c r="H378" s="385">
        <v>13</v>
      </c>
      <c r="I378" s="385">
        <v>8</v>
      </c>
      <c r="J378" s="385">
        <v>47</v>
      </c>
      <c r="K378" s="385">
        <v>924</v>
      </c>
      <c r="L378" s="385">
        <v>469</v>
      </c>
      <c r="M378" s="385">
        <v>370</v>
      </c>
      <c r="N378" s="385">
        <v>187</v>
      </c>
      <c r="O378" s="385">
        <v>202</v>
      </c>
      <c r="P378" s="385">
        <v>130</v>
      </c>
      <c r="Q378" s="385">
        <v>1496</v>
      </c>
      <c r="R378" s="385">
        <v>786</v>
      </c>
      <c r="S378" s="385">
        <v>26</v>
      </c>
      <c r="T378" s="385">
        <v>26</v>
      </c>
      <c r="U378" s="385">
        <v>19</v>
      </c>
      <c r="V378" s="385">
        <v>14</v>
      </c>
      <c r="W378" s="385">
        <v>19</v>
      </c>
      <c r="X378" s="385">
        <v>12</v>
      </c>
      <c r="Y378" s="385">
        <v>64</v>
      </c>
      <c r="Z378" s="385">
        <v>52</v>
      </c>
    </row>
    <row r="379" spans="1:26" ht="15" hidden="1" customHeight="1" outlineLevel="1" x14ac:dyDescent="0.2">
      <c r="A379" s="385"/>
      <c r="B379" s="386" t="s">
        <v>310</v>
      </c>
      <c r="C379" s="386">
        <v>12</v>
      </c>
      <c r="D379" s="386" t="s">
        <v>291</v>
      </c>
      <c r="E379" s="386" t="s">
        <v>739</v>
      </c>
      <c r="F379" s="385"/>
      <c r="G379" s="385"/>
      <c r="H379" s="385">
        <v>5</v>
      </c>
      <c r="I379" s="385">
        <v>5</v>
      </c>
      <c r="J379" s="385">
        <v>10</v>
      </c>
      <c r="K379" s="385"/>
      <c r="L379" s="385"/>
      <c r="M379" s="385">
        <v>97</v>
      </c>
      <c r="N379" s="385">
        <v>31</v>
      </c>
      <c r="O379" s="385">
        <v>119</v>
      </c>
      <c r="P379" s="385">
        <v>43</v>
      </c>
      <c r="Q379" s="385">
        <v>216</v>
      </c>
      <c r="R379" s="385">
        <v>74</v>
      </c>
      <c r="S379" s="385"/>
      <c r="T379" s="385"/>
      <c r="U379" s="385">
        <v>19</v>
      </c>
      <c r="V379" s="385">
        <v>11</v>
      </c>
      <c r="W379" s="385">
        <v>8</v>
      </c>
      <c r="X379" s="385">
        <v>6</v>
      </c>
      <c r="Y379" s="385">
        <v>27</v>
      </c>
      <c r="Z379" s="385">
        <v>17</v>
      </c>
    </row>
    <row r="380" spans="1:26" ht="15" hidden="1" customHeight="1" outlineLevel="1" x14ac:dyDescent="0.2">
      <c r="A380" s="385"/>
      <c r="B380" s="386" t="s">
        <v>310</v>
      </c>
      <c r="C380" s="386">
        <v>12</v>
      </c>
      <c r="D380" s="386" t="s">
        <v>290</v>
      </c>
      <c r="E380" s="386" t="s">
        <v>740</v>
      </c>
      <c r="F380" s="385">
        <v>280</v>
      </c>
      <c r="G380" s="385">
        <v>12</v>
      </c>
      <c r="H380" s="385">
        <v>8</v>
      </c>
      <c r="I380" s="385">
        <v>4</v>
      </c>
      <c r="J380" s="385">
        <v>24</v>
      </c>
      <c r="K380" s="385">
        <v>416</v>
      </c>
      <c r="L380" s="385">
        <v>198</v>
      </c>
      <c r="M380" s="385">
        <v>214</v>
      </c>
      <c r="N380" s="385">
        <v>107</v>
      </c>
      <c r="O380" s="385">
        <v>78</v>
      </c>
      <c r="P380" s="385">
        <v>40</v>
      </c>
      <c r="Q380" s="385">
        <v>708</v>
      </c>
      <c r="R380" s="385">
        <v>345</v>
      </c>
      <c r="S380" s="385">
        <v>12</v>
      </c>
      <c r="T380" s="385">
        <v>11</v>
      </c>
      <c r="U380" s="385">
        <v>10</v>
      </c>
      <c r="V380" s="385">
        <v>10</v>
      </c>
      <c r="W380" s="385">
        <v>13</v>
      </c>
      <c r="X380" s="385">
        <v>11</v>
      </c>
      <c r="Y380" s="385">
        <v>35</v>
      </c>
      <c r="Z380" s="385">
        <v>32</v>
      </c>
    </row>
    <row r="381" spans="1:26" ht="15" hidden="1" customHeight="1" outlineLevel="1" x14ac:dyDescent="0.2">
      <c r="A381" s="385"/>
      <c r="B381" s="386"/>
      <c r="C381" s="498" t="s">
        <v>298</v>
      </c>
      <c r="D381" s="498"/>
      <c r="E381" s="498"/>
      <c r="F381" s="385"/>
      <c r="G381" s="385">
        <f>SUM(G359:G380)</f>
        <v>235</v>
      </c>
      <c r="H381" s="385">
        <f t="shared" ref="H381:Z381" si="27">SUM(H359:H380)</f>
        <v>161</v>
      </c>
      <c r="I381" s="385">
        <f t="shared" si="27"/>
        <v>80</v>
      </c>
      <c r="J381" s="385">
        <f t="shared" si="27"/>
        <v>476</v>
      </c>
      <c r="K381" s="385">
        <f t="shared" si="27"/>
        <v>7436</v>
      </c>
      <c r="L381" s="385">
        <f t="shared" si="27"/>
        <v>3643</v>
      </c>
      <c r="M381" s="385">
        <f t="shared" si="27"/>
        <v>4061</v>
      </c>
      <c r="N381" s="385">
        <f t="shared" si="27"/>
        <v>2053</v>
      </c>
      <c r="O381" s="385">
        <f t="shared" si="27"/>
        <v>1916</v>
      </c>
      <c r="P381" s="385">
        <f t="shared" si="27"/>
        <v>1095</v>
      </c>
      <c r="Q381" s="385">
        <f t="shared" si="27"/>
        <v>13413</v>
      </c>
      <c r="R381" s="385">
        <f t="shared" si="27"/>
        <v>6791</v>
      </c>
      <c r="S381" s="385">
        <f t="shared" si="27"/>
        <v>236</v>
      </c>
      <c r="T381" s="385">
        <f t="shared" si="27"/>
        <v>230</v>
      </c>
      <c r="U381" s="385">
        <f t="shared" si="27"/>
        <v>308</v>
      </c>
      <c r="V381" s="385">
        <f t="shared" si="27"/>
        <v>237</v>
      </c>
      <c r="W381" s="385">
        <f t="shared" si="27"/>
        <v>148</v>
      </c>
      <c r="X381" s="385">
        <f t="shared" si="27"/>
        <v>116</v>
      </c>
      <c r="Y381" s="385">
        <f t="shared" si="27"/>
        <v>692</v>
      </c>
      <c r="Z381" s="385">
        <f t="shared" si="27"/>
        <v>583</v>
      </c>
    </row>
    <row r="382" spans="1:26" ht="15" customHeight="1" collapsed="1" x14ac:dyDescent="0.2">
      <c r="A382" s="385"/>
      <c r="B382" s="386"/>
      <c r="C382" s="498" t="s">
        <v>390</v>
      </c>
      <c r="D382" s="498"/>
      <c r="E382" s="498"/>
      <c r="F382" s="385"/>
      <c r="G382" s="385">
        <f>+G381</f>
        <v>235</v>
      </c>
      <c r="H382" s="385">
        <f t="shared" ref="H382:Z382" si="28">+H381</f>
        <v>161</v>
      </c>
      <c r="I382" s="385">
        <f t="shared" si="28"/>
        <v>80</v>
      </c>
      <c r="J382" s="385">
        <f t="shared" si="28"/>
        <v>476</v>
      </c>
      <c r="K382" s="385">
        <f t="shared" si="28"/>
        <v>7436</v>
      </c>
      <c r="L382" s="385">
        <f t="shared" si="28"/>
        <v>3643</v>
      </c>
      <c r="M382" s="385">
        <f t="shared" si="28"/>
        <v>4061</v>
      </c>
      <c r="N382" s="385">
        <f t="shared" si="28"/>
        <v>2053</v>
      </c>
      <c r="O382" s="385">
        <f t="shared" si="28"/>
        <v>1916</v>
      </c>
      <c r="P382" s="385">
        <f t="shared" si="28"/>
        <v>1095</v>
      </c>
      <c r="Q382" s="385">
        <f t="shared" si="28"/>
        <v>13413</v>
      </c>
      <c r="R382" s="385">
        <f t="shared" si="28"/>
        <v>6791</v>
      </c>
      <c r="S382" s="385">
        <f t="shared" si="28"/>
        <v>236</v>
      </c>
      <c r="T382" s="385">
        <f t="shared" si="28"/>
        <v>230</v>
      </c>
      <c r="U382" s="385">
        <f t="shared" si="28"/>
        <v>308</v>
      </c>
      <c r="V382" s="385">
        <f t="shared" si="28"/>
        <v>237</v>
      </c>
      <c r="W382" s="385">
        <f t="shared" si="28"/>
        <v>148</v>
      </c>
      <c r="X382" s="385">
        <f t="shared" si="28"/>
        <v>116</v>
      </c>
      <c r="Y382" s="385">
        <f t="shared" si="28"/>
        <v>692</v>
      </c>
      <c r="Z382" s="385">
        <f t="shared" si="28"/>
        <v>583</v>
      </c>
    </row>
    <row r="383" spans="1:26" ht="15" hidden="1" customHeight="1" outlineLevel="1" x14ac:dyDescent="0.2">
      <c r="A383" s="387" t="s">
        <v>468</v>
      </c>
      <c r="B383" s="386"/>
      <c r="C383" s="498" t="s">
        <v>342</v>
      </c>
      <c r="D383" s="498"/>
      <c r="E383" s="498"/>
      <c r="F383" s="385"/>
      <c r="G383" s="385"/>
      <c r="H383" s="385"/>
      <c r="I383" s="385"/>
      <c r="J383" s="385"/>
      <c r="K383" s="385"/>
      <c r="L383" s="385"/>
      <c r="M383" s="385"/>
      <c r="N383" s="385"/>
      <c r="O383" s="385"/>
      <c r="P383" s="385"/>
      <c r="Q383" s="385"/>
      <c r="R383" s="385"/>
      <c r="S383" s="385"/>
      <c r="T383" s="385"/>
      <c r="U383" s="385"/>
      <c r="V383" s="385"/>
      <c r="W383" s="385"/>
      <c r="X383" s="385"/>
      <c r="Y383" s="385"/>
      <c r="Z383" s="385"/>
    </row>
    <row r="384" spans="1:26" ht="15" hidden="1" customHeight="1" outlineLevel="1" x14ac:dyDescent="0.2">
      <c r="A384" s="385"/>
      <c r="B384" s="386" t="s">
        <v>311</v>
      </c>
      <c r="C384" s="386">
        <v>12</v>
      </c>
      <c r="D384" s="386" t="s">
        <v>291</v>
      </c>
      <c r="E384" s="386" t="s">
        <v>741</v>
      </c>
      <c r="F384" s="385"/>
      <c r="G384" s="385">
        <v>27</v>
      </c>
      <c r="H384" s="385">
        <v>15</v>
      </c>
      <c r="I384" s="385">
        <v>13</v>
      </c>
      <c r="J384" s="385">
        <v>55</v>
      </c>
      <c r="K384" s="385">
        <v>980</v>
      </c>
      <c r="L384" s="385">
        <v>484</v>
      </c>
      <c r="M384" s="385">
        <v>507</v>
      </c>
      <c r="N384" s="385">
        <v>229</v>
      </c>
      <c r="O384" s="385">
        <v>430</v>
      </c>
      <c r="P384" s="385">
        <v>238</v>
      </c>
      <c r="Q384" s="385">
        <v>1917</v>
      </c>
      <c r="R384" s="385">
        <v>951</v>
      </c>
      <c r="S384" s="385">
        <v>27</v>
      </c>
      <c r="T384" s="385">
        <v>26</v>
      </c>
      <c r="U384" s="385">
        <v>32</v>
      </c>
      <c r="V384" s="385">
        <v>19</v>
      </c>
      <c r="W384" s="385">
        <v>25</v>
      </c>
      <c r="X384" s="385">
        <v>17</v>
      </c>
      <c r="Y384" s="385">
        <v>84</v>
      </c>
      <c r="Z384" s="385">
        <v>62</v>
      </c>
    </row>
    <row r="385" spans="1:26" ht="15" hidden="1" customHeight="1" outlineLevel="1" x14ac:dyDescent="0.2">
      <c r="A385" s="385"/>
      <c r="B385" s="386" t="s">
        <v>311</v>
      </c>
      <c r="C385" s="386">
        <v>12</v>
      </c>
      <c r="D385" s="386" t="s">
        <v>291</v>
      </c>
      <c r="E385" s="386" t="s">
        <v>742</v>
      </c>
      <c r="F385" s="385">
        <v>565</v>
      </c>
      <c r="G385" s="385">
        <v>20</v>
      </c>
      <c r="H385" s="385">
        <v>10</v>
      </c>
      <c r="I385" s="385">
        <v>8</v>
      </c>
      <c r="J385" s="385">
        <v>38</v>
      </c>
      <c r="K385" s="385">
        <v>610</v>
      </c>
      <c r="L385" s="385">
        <v>293</v>
      </c>
      <c r="M385" s="385">
        <v>308</v>
      </c>
      <c r="N385" s="385">
        <v>157</v>
      </c>
      <c r="O385" s="385">
        <v>197</v>
      </c>
      <c r="P385" s="385">
        <v>116</v>
      </c>
      <c r="Q385" s="385">
        <v>1115</v>
      </c>
      <c r="R385" s="385">
        <v>566</v>
      </c>
      <c r="S385" s="385">
        <v>20</v>
      </c>
      <c r="T385" s="385">
        <v>20</v>
      </c>
      <c r="U385" s="385">
        <v>22</v>
      </c>
      <c r="V385" s="385">
        <v>16</v>
      </c>
      <c r="W385" s="385">
        <v>15</v>
      </c>
      <c r="X385" s="385">
        <v>11</v>
      </c>
      <c r="Y385" s="385">
        <v>57</v>
      </c>
      <c r="Z385" s="385">
        <v>47</v>
      </c>
    </row>
    <row r="386" spans="1:26" ht="15" hidden="1" customHeight="1" outlineLevel="1" x14ac:dyDescent="0.2">
      <c r="A386" s="385"/>
      <c r="B386" s="386" t="s">
        <v>311</v>
      </c>
      <c r="C386" s="386">
        <v>12</v>
      </c>
      <c r="D386" s="386" t="s">
        <v>291</v>
      </c>
      <c r="E386" s="386" t="s">
        <v>743</v>
      </c>
      <c r="F386" s="385">
        <v>1</v>
      </c>
      <c r="G386" s="385">
        <v>12</v>
      </c>
      <c r="H386" s="385">
        <v>9</v>
      </c>
      <c r="I386" s="385">
        <v>6</v>
      </c>
      <c r="J386" s="385">
        <v>27</v>
      </c>
      <c r="K386" s="385">
        <v>415</v>
      </c>
      <c r="L386" s="385">
        <v>200</v>
      </c>
      <c r="M386" s="385">
        <v>281</v>
      </c>
      <c r="N386" s="385">
        <v>140</v>
      </c>
      <c r="O386" s="385">
        <v>189</v>
      </c>
      <c r="P386" s="385">
        <v>100</v>
      </c>
      <c r="Q386" s="385">
        <v>885</v>
      </c>
      <c r="R386" s="385">
        <v>440</v>
      </c>
      <c r="S386" s="385">
        <v>12</v>
      </c>
      <c r="T386" s="385">
        <v>12</v>
      </c>
      <c r="U386" s="385">
        <v>15</v>
      </c>
      <c r="V386" s="385">
        <v>11</v>
      </c>
      <c r="W386" s="385">
        <v>11</v>
      </c>
      <c r="X386" s="385">
        <v>7</v>
      </c>
      <c r="Y386" s="385">
        <v>38</v>
      </c>
      <c r="Z386" s="385">
        <v>30</v>
      </c>
    </row>
    <row r="387" spans="1:26" ht="15" hidden="1" customHeight="1" outlineLevel="1" x14ac:dyDescent="0.2">
      <c r="A387" s="385"/>
      <c r="B387" s="386" t="s">
        <v>311</v>
      </c>
      <c r="C387" s="386">
        <v>12</v>
      </c>
      <c r="D387" s="386" t="s">
        <v>291</v>
      </c>
      <c r="E387" s="386" t="s">
        <v>744</v>
      </c>
      <c r="F387" s="385">
        <v>1</v>
      </c>
      <c r="G387" s="385">
        <v>20</v>
      </c>
      <c r="H387" s="385">
        <v>10</v>
      </c>
      <c r="I387" s="385">
        <v>9</v>
      </c>
      <c r="J387" s="385">
        <v>39</v>
      </c>
      <c r="K387" s="385">
        <v>678</v>
      </c>
      <c r="L387" s="385">
        <v>330</v>
      </c>
      <c r="M387" s="385">
        <v>330</v>
      </c>
      <c r="N387" s="385">
        <v>170</v>
      </c>
      <c r="O387" s="385">
        <v>270</v>
      </c>
      <c r="P387" s="385">
        <v>162</v>
      </c>
      <c r="Q387" s="385">
        <v>1278</v>
      </c>
      <c r="R387" s="385">
        <v>662</v>
      </c>
      <c r="S387" s="385">
        <v>20</v>
      </c>
      <c r="T387" s="385">
        <v>20</v>
      </c>
      <c r="U387" s="385">
        <v>12</v>
      </c>
      <c r="V387" s="385">
        <v>7</v>
      </c>
      <c r="W387" s="385">
        <v>26</v>
      </c>
      <c r="X387" s="385">
        <v>18</v>
      </c>
      <c r="Y387" s="385">
        <v>58</v>
      </c>
      <c r="Z387" s="385">
        <v>45</v>
      </c>
    </row>
    <row r="388" spans="1:26" ht="15" hidden="1" customHeight="1" outlineLevel="1" x14ac:dyDescent="0.2">
      <c r="A388" s="385"/>
      <c r="B388" s="386" t="s">
        <v>311</v>
      </c>
      <c r="C388" s="386">
        <v>9</v>
      </c>
      <c r="D388" s="386" t="s">
        <v>290</v>
      </c>
      <c r="E388" s="386" t="s">
        <v>745</v>
      </c>
      <c r="F388" s="385">
        <v>45</v>
      </c>
      <c r="G388" s="385">
        <v>6</v>
      </c>
      <c r="H388" s="385">
        <v>4</v>
      </c>
      <c r="I388" s="385"/>
      <c r="J388" s="385">
        <v>10</v>
      </c>
      <c r="K388" s="385">
        <v>147</v>
      </c>
      <c r="L388" s="385">
        <v>69</v>
      </c>
      <c r="M388" s="385">
        <v>93</v>
      </c>
      <c r="N388" s="385">
        <v>41</v>
      </c>
      <c r="O388" s="385"/>
      <c r="P388" s="385"/>
      <c r="Q388" s="385">
        <v>240</v>
      </c>
      <c r="R388" s="385">
        <v>110</v>
      </c>
      <c r="S388" s="385">
        <v>6</v>
      </c>
      <c r="T388" s="385">
        <v>6</v>
      </c>
      <c r="U388" s="385">
        <v>8</v>
      </c>
      <c r="V388" s="385">
        <v>7</v>
      </c>
      <c r="W388" s="385"/>
      <c r="X388" s="385"/>
      <c r="Y388" s="385">
        <v>14</v>
      </c>
      <c r="Z388" s="385">
        <v>13</v>
      </c>
    </row>
    <row r="389" spans="1:26" ht="15" hidden="1" customHeight="1" outlineLevel="1" x14ac:dyDescent="0.2">
      <c r="A389" s="385"/>
      <c r="B389" s="386" t="s">
        <v>311</v>
      </c>
      <c r="C389" s="386">
        <v>12</v>
      </c>
      <c r="D389" s="386" t="s">
        <v>290</v>
      </c>
      <c r="E389" s="386" t="s">
        <v>746</v>
      </c>
      <c r="F389" s="385">
        <v>140</v>
      </c>
      <c r="G389" s="385">
        <v>16</v>
      </c>
      <c r="H389" s="385">
        <v>11</v>
      </c>
      <c r="I389" s="385">
        <v>7</v>
      </c>
      <c r="J389" s="385">
        <v>34</v>
      </c>
      <c r="K389" s="385">
        <v>526</v>
      </c>
      <c r="L389" s="385">
        <v>255</v>
      </c>
      <c r="M389" s="385">
        <v>318</v>
      </c>
      <c r="N389" s="385">
        <v>153</v>
      </c>
      <c r="O389" s="385">
        <v>180</v>
      </c>
      <c r="P389" s="385">
        <v>107</v>
      </c>
      <c r="Q389" s="385">
        <v>1024</v>
      </c>
      <c r="R389" s="385">
        <v>515</v>
      </c>
      <c r="S389" s="385">
        <v>16</v>
      </c>
      <c r="T389" s="385">
        <v>16</v>
      </c>
      <c r="U389" s="385">
        <v>19</v>
      </c>
      <c r="V389" s="385">
        <v>14</v>
      </c>
      <c r="W389" s="385">
        <v>17</v>
      </c>
      <c r="X389" s="385">
        <v>13</v>
      </c>
      <c r="Y389" s="385">
        <v>52</v>
      </c>
      <c r="Z389" s="385">
        <v>43</v>
      </c>
    </row>
    <row r="390" spans="1:26" ht="15" hidden="1" customHeight="1" outlineLevel="1" x14ac:dyDescent="0.2">
      <c r="A390" s="385"/>
      <c r="B390" s="386" t="s">
        <v>311</v>
      </c>
      <c r="C390" s="386">
        <v>12</v>
      </c>
      <c r="D390" s="386" t="s">
        <v>290</v>
      </c>
      <c r="E390" s="386" t="s">
        <v>747</v>
      </c>
      <c r="F390" s="385">
        <v>180</v>
      </c>
      <c r="G390" s="385">
        <v>10</v>
      </c>
      <c r="H390" s="385">
        <v>8</v>
      </c>
      <c r="I390" s="385">
        <v>1</v>
      </c>
      <c r="J390" s="385">
        <v>19</v>
      </c>
      <c r="K390" s="385">
        <v>288</v>
      </c>
      <c r="L390" s="385">
        <v>136</v>
      </c>
      <c r="M390" s="385">
        <v>158</v>
      </c>
      <c r="N390" s="385">
        <v>73</v>
      </c>
      <c r="O390" s="385">
        <v>29</v>
      </c>
      <c r="P390" s="385">
        <v>14</v>
      </c>
      <c r="Q390" s="385">
        <v>475</v>
      </c>
      <c r="R390" s="385">
        <v>223</v>
      </c>
      <c r="S390" s="385">
        <v>10</v>
      </c>
      <c r="T390" s="385">
        <v>9</v>
      </c>
      <c r="U390" s="385">
        <v>9</v>
      </c>
      <c r="V390" s="385">
        <v>6</v>
      </c>
      <c r="W390" s="385">
        <v>8</v>
      </c>
      <c r="X390" s="385">
        <v>6</v>
      </c>
      <c r="Y390" s="385">
        <v>27</v>
      </c>
      <c r="Z390" s="385">
        <v>21</v>
      </c>
    </row>
    <row r="391" spans="1:26" ht="15" hidden="1" customHeight="1" outlineLevel="1" x14ac:dyDescent="0.2">
      <c r="A391" s="385"/>
      <c r="B391" s="386" t="s">
        <v>311</v>
      </c>
      <c r="C391" s="386">
        <v>12</v>
      </c>
      <c r="D391" s="386" t="s">
        <v>290</v>
      </c>
      <c r="E391" s="386" t="s">
        <v>748</v>
      </c>
      <c r="F391" s="385">
        <v>103</v>
      </c>
      <c r="G391" s="385">
        <v>18</v>
      </c>
      <c r="H391" s="385">
        <v>11</v>
      </c>
      <c r="I391" s="385">
        <v>6</v>
      </c>
      <c r="J391" s="385">
        <v>35</v>
      </c>
      <c r="K391" s="385">
        <v>499</v>
      </c>
      <c r="L391" s="385">
        <v>247</v>
      </c>
      <c r="M391" s="385">
        <v>298</v>
      </c>
      <c r="N391" s="385">
        <v>146</v>
      </c>
      <c r="O391" s="385">
        <v>147</v>
      </c>
      <c r="P391" s="385">
        <v>89</v>
      </c>
      <c r="Q391" s="385">
        <v>944</v>
      </c>
      <c r="R391" s="385">
        <v>482</v>
      </c>
      <c r="S391" s="385">
        <v>18</v>
      </c>
      <c r="T391" s="385">
        <v>18</v>
      </c>
      <c r="U391" s="385">
        <v>22</v>
      </c>
      <c r="V391" s="385">
        <v>15</v>
      </c>
      <c r="W391" s="385">
        <v>10</v>
      </c>
      <c r="X391" s="385">
        <v>7</v>
      </c>
      <c r="Y391" s="385">
        <v>50</v>
      </c>
      <c r="Z391" s="385">
        <v>40</v>
      </c>
    </row>
    <row r="392" spans="1:26" ht="15" hidden="1" customHeight="1" outlineLevel="1" x14ac:dyDescent="0.2">
      <c r="A392" s="385"/>
      <c r="B392" s="386" t="s">
        <v>311</v>
      </c>
      <c r="C392" s="386">
        <v>9</v>
      </c>
      <c r="D392" s="386" t="s">
        <v>290</v>
      </c>
      <c r="E392" s="386" t="s">
        <v>749</v>
      </c>
      <c r="F392" s="385">
        <v>215</v>
      </c>
      <c r="G392" s="385">
        <v>5</v>
      </c>
      <c r="H392" s="385">
        <v>4</v>
      </c>
      <c r="I392" s="385"/>
      <c r="J392" s="385">
        <v>9</v>
      </c>
      <c r="K392" s="385">
        <v>161</v>
      </c>
      <c r="L392" s="385">
        <v>90</v>
      </c>
      <c r="M392" s="385">
        <v>76</v>
      </c>
      <c r="N392" s="385">
        <v>40</v>
      </c>
      <c r="O392" s="385"/>
      <c r="P392" s="385"/>
      <c r="Q392" s="385">
        <v>237</v>
      </c>
      <c r="R392" s="385">
        <v>130</v>
      </c>
      <c r="S392" s="385">
        <v>5</v>
      </c>
      <c r="T392" s="385">
        <v>4</v>
      </c>
      <c r="U392" s="385">
        <v>9</v>
      </c>
      <c r="V392" s="385">
        <v>6</v>
      </c>
      <c r="W392" s="385"/>
      <c r="X392" s="385"/>
      <c r="Y392" s="385">
        <v>14</v>
      </c>
      <c r="Z392" s="385">
        <v>10</v>
      </c>
    </row>
    <row r="393" spans="1:26" ht="15" hidden="1" customHeight="1" outlineLevel="1" x14ac:dyDescent="0.2">
      <c r="A393" s="385"/>
      <c r="B393" s="386" t="s">
        <v>311</v>
      </c>
      <c r="C393" s="386">
        <v>12</v>
      </c>
      <c r="D393" s="386" t="s">
        <v>290</v>
      </c>
      <c r="E393" s="386" t="s">
        <v>750</v>
      </c>
      <c r="F393" s="385">
        <v>170</v>
      </c>
      <c r="G393" s="385">
        <v>14</v>
      </c>
      <c r="H393" s="385">
        <v>8</v>
      </c>
      <c r="I393" s="385">
        <v>5</v>
      </c>
      <c r="J393" s="385">
        <v>27</v>
      </c>
      <c r="K393" s="385">
        <v>390</v>
      </c>
      <c r="L393" s="385">
        <v>169</v>
      </c>
      <c r="M393" s="385">
        <v>201</v>
      </c>
      <c r="N393" s="385">
        <v>106</v>
      </c>
      <c r="O393" s="385">
        <v>116</v>
      </c>
      <c r="P393" s="385">
        <v>57</v>
      </c>
      <c r="Q393" s="385">
        <v>707</v>
      </c>
      <c r="R393" s="385">
        <v>332</v>
      </c>
      <c r="S393" s="385">
        <v>14</v>
      </c>
      <c r="T393" s="385">
        <v>14</v>
      </c>
      <c r="U393" s="385">
        <v>14</v>
      </c>
      <c r="V393" s="385">
        <v>10</v>
      </c>
      <c r="W393" s="385">
        <v>10</v>
      </c>
      <c r="X393" s="385">
        <v>9</v>
      </c>
      <c r="Y393" s="385">
        <v>38</v>
      </c>
      <c r="Z393" s="385">
        <v>33</v>
      </c>
    </row>
    <row r="394" spans="1:26" ht="15" hidden="1" customHeight="1" outlineLevel="1" x14ac:dyDescent="0.2">
      <c r="A394" s="385"/>
      <c r="B394" s="386" t="s">
        <v>311</v>
      </c>
      <c r="C394" s="386">
        <v>9</v>
      </c>
      <c r="D394" s="386" t="s">
        <v>290</v>
      </c>
      <c r="E394" s="386" t="s">
        <v>751</v>
      </c>
      <c r="F394" s="385">
        <v>55</v>
      </c>
      <c r="G394" s="385">
        <v>11</v>
      </c>
      <c r="H394" s="385">
        <v>7</v>
      </c>
      <c r="I394" s="385"/>
      <c r="J394" s="385">
        <v>18</v>
      </c>
      <c r="K394" s="385">
        <v>291</v>
      </c>
      <c r="L394" s="385">
        <v>136</v>
      </c>
      <c r="M394" s="385">
        <v>140</v>
      </c>
      <c r="N394" s="385">
        <v>58</v>
      </c>
      <c r="O394" s="385"/>
      <c r="P394" s="385"/>
      <c r="Q394" s="385">
        <v>431</v>
      </c>
      <c r="R394" s="385">
        <v>194</v>
      </c>
      <c r="S394" s="385">
        <v>11</v>
      </c>
      <c r="T394" s="385">
        <v>11</v>
      </c>
      <c r="U394" s="385">
        <v>13</v>
      </c>
      <c r="V394" s="385">
        <v>9</v>
      </c>
      <c r="W394" s="385"/>
      <c r="X394" s="385"/>
      <c r="Y394" s="385">
        <v>24</v>
      </c>
      <c r="Z394" s="385">
        <v>20</v>
      </c>
    </row>
    <row r="395" spans="1:26" ht="15" hidden="1" customHeight="1" outlineLevel="1" x14ac:dyDescent="0.2">
      <c r="A395" s="385"/>
      <c r="B395" s="386" t="s">
        <v>311</v>
      </c>
      <c r="C395" s="386">
        <v>12</v>
      </c>
      <c r="D395" s="386" t="s">
        <v>290</v>
      </c>
      <c r="E395" s="386" t="s">
        <v>752</v>
      </c>
      <c r="F395" s="385">
        <v>136</v>
      </c>
      <c r="G395" s="385">
        <v>12</v>
      </c>
      <c r="H395" s="385">
        <v>8</v>
      </c>
      <c r="I395" s="385">
        <v>1</v>
      </c>
      <c r="J395" s="385">
        <v>21</v>
      </c>
      <c r="K395" s="385">
        <v>330</v>
      </c>
      <c r="L395" s="385">
        <v>155</v>
      </c>
      <c r="M395" s="385">
        <v>183</v>
      </c>
      <c r="N395" s="385">
        <v>87</v>
      </c>
      <c r="O395" s="385">
        <v>33</v>
      </c>
      <c r="P395" s="385">
        <v>21</v>
      </c>
      <c r="Q395" s="385">
        <v>546</v>
      </c>
      <c r="R395" s="385">
        <v>263</v>
      </c>
      <c r="S395" s="385">
        <v>12</v>
      </c>
      <c r="T395" s="385">
        <v>12</v>
      </c>
      <c r="U395" s="385">
        <v>17</v>
      </c>
      <c r="V395" s="385">
        <v>10</v>
      </c>
      <c r="W395" s="385"/>
      <c r="X395" s="385"/>
      <c r="Y395" s="385">
        <v>29</v>
      </c>
      <c r="Z395" s="385">
        <v>22</v>
      </c>
    </row>
    <row r="396" spans="1:26" ht="15" hidden="1" customHeight="1" outlineLevel="1" x14ac:dyDescent="0.2">
      <c r="A396" s="385"/>
      <c r="B396" s="386" t="s">
        <v>311</v>
      </c>
      <c r="C396" s="386">
        <v>12</v>
      </c>
      <c r="D396" s="386" t="s">
        <v>290</v>
      </c>
      <c r="E396" s="386" t="s">
        <v>753</v>
      </c>
      <c r="F396" s="385">
        <v>150</v>
      </c>
      <c r="G396" s="385">
        <v>10</v>
      </c>
      <c r="H396" s="385">
        <v>7</v>
      </c>
      <c r="I396" s="385">
        <v>6</v>
      </c>
      <c r="J396" s="385">
        <v>23</v>
      </c>
      <c r="K396" s="385">
        <v>262</v>
      </c>
      <c r="L396" s="385">
        <v>128</v>
      </c>
      <c r="M396" s="385">
        <v>153</v>
      </c>
      <c r="N396" s="385">
        <v>81</v>
      </c>
      <c r="O396" s="385">
        <v>111</v>
      </c>
      <c r="P396" s="385">
        <v>62</v>
      </c>
      <c r="Q396" s="385">
        <v>526</v>
      </c>
      <c r="R396" s="385">
        <v>271</v>
      </c>
      <c r="S396" s="385">
        <v>10</v>
      </c>
      <c r="T396" s="385">
        <v>9</v>
      </c>
      <c r="U396" s="385">
        <v>7</v>
      </c>
      <c r="V396" s="385">
        <v>4</v>
      </c>
      <c r="W396" s="385">
        <v>15</v>
      </c>
      <c r="X396" s="385">
        <v>10</v>
      </c>
      <c r="Y396" s="385">
        <v>32</v>
      </c>
      <c r="Z396" s="385">
        <v>23</v>
      </c>
    </row>
    <row r="397" spans="1:26" ht="15" hidden="1" customHeight="1" outlineLevel="1" x14ac:dyDescent="0.2">
      <c r="A397" s="385"/>
      <c r="B397" s="386" t="s">
        <v>311</v>
      </c>
      <c r="C397" s="386">
        <v>9</v>
      </c>
      <c r="D397" s="386" t="s">
        <v>290</v>
      </c>
      <c r="E397" s="386" t="s">
        <v>754</v>
      </c>
      <c r="F397" s="385">
        <v>80</v>
      </c>
      <c r="G397" s="385">
        <v>10</v>
      </c>
      <c r="H397" s="385">
        <v>6</v>
      </c>
      <c r="I397" s="385"/>
      <c r="J397" s="385">
        <v>16</v>
      </c>
      <c r="K397" s="385">
        <v>266</v>
      </c>
      <c r="L397" s="385">
        <v>117</v>
      </c>
      <c r="M397" s="385">
        <v>146</v>
      </c>
      <c r="N397" s="385">
        <v>74</v>
      </c>
      <c r="O397" s="385"/>
      <c r="P397" s="385"/>
      <c r="Q397" s="385">
        <v>412</v>
      </c>
      <c r="R397" s="385">
        <v>191</v>
      </c>
      <c r="S397" s="385">
        <v>10</v>
      </c>
      <c r="T397" s="385">
        <v>10</v>
      </c>
      <c r="U397" s="385">
        <v>13</v>
      </c>
      <c r="V397" s="385">
        <v>9</v>
      </c>
      <c r="W397" s="385"/>
      <c r="X397" s="385"/>
      <c r="Y397" s="385">
        <v>23</v>
      </c>
      <c r="Z397" s="385">
        <v>19</v>
      </c>
    </row>
    <row r="398" spans="1:26" ht="15" hidden="1" customHeight="1" outlineLevel="1" x14ac:dyDescent="0.2">
      <c r="A398" s="385"/>
      <c r="B398" s="386" t="s">
        <v>311</v>
      </c>
      <c r="C398" s="386">
        <v>9</v>
      </c>
      <c r="D398" s="386" t="s">
        <v>290</v>
      </c>
      <c r="E398" s="386" t="s">
        <v>755</v>
      </c>
      <c r="F398" s="385">
        <v>70</v>
      </c>
      <c r="G398" s="385">
        <v>6</v>
      </c>
      <c r="H398" s="385">
        <v>4</v>
      </c>
      <c r="I398" s="385"/>
      <c r="J398" s="385">
        <v>10</v>
      </c>
      <c r="K398" s="385">
        <v>137</v>
      </c>
      <c r="L398" s="385">
        <v>73</v>
      </c>
      <c r="M398" s="385">
        <v>53</v>
      </c>
      <c r="N398" s="385">
        <v>27</v>
      </c>
      <c r="O398" s="385"/>
      <c r="P398" s="385"/>
      <c r="Q398" s="385">
        <v>190</v>
      </c>
      <c r="R398" s="385">
        <v>100</v>
      </c>
      <c r="S398" s="385">
        <v>6</v>
      </c>
      <c r="T398" s="385">
        <v>6</v>
      </c>
      <c r="U398" s="385">
        <v>7</v>
      </c>
      <c r="V398" s="385">
        <v>4</v>
      </c>
      <c r="W398" s="385"/>
      <c r="X398" s="385"/>
      <c r="Y398" s="385">
        <v>13</v>
      </c>
      <c r="Z398" s="385">
        <v>10</v>
      </c>
    </row>
    <row r="399" spans="1:26" ht="15" hidden="1" customHeight="1" outlineLevel="1" x14ac:dyDescent="0.2">
      <c r="A399" s="385"/>
      <c r="B399" s="386" t="s">
        <v>311</v>
      </c>
      <c r="C399" s="386">
        <v>12</v>
      </c>
      <c r="D399" s="386" t="s">
        <v>290</v>
      </c>
      <c r="E399" s="386" t="s">
        <v>756</v>
      </c>
      <c r="F399" s="385">
        <v>217</v>
      </c>
      <c r="G399" s="385">
        <v>22</v>
      </c>
      <c r="H399" s="385">
        <v>14</v>
      </c>
      <c r="I399" s="385">
        <v>7</v>
      </c>
      <c r="J399" s="385">
        <v>43</v>
      </c>
      <c r="K399" s="385">
        <v>683</v>
      </c>
      <c r="L399" s="385">
        <v>342</v>
      </c>
      <c r="M399" s="385">
        <v>471</v>
      </c>
      <c r="N399" s="385">
        <v>235</v>
      </c>
      <c r="O399" s="385">
        <v>213</v>
      </c>
      <c r="P399" s="385">
        <v>120</v>
      </c>
      <c r="Q399" s="385">
        <v>1367</v>
      </c>
      <c r="R399" s="385">
        <v>697</v>
      </c>
      <c r="S399" s="385">
        <v>22</v>
      </c>
      <c r="T399" s="385">
        <v>21</v>
      </c>
      <c r="U399" s="385">
        <v>19</v>
      </c>
      <c r="V399" s="385">
        <v>10</v>
      </c>
      <c r="W399" s="385">
        <v>16</v>
      </c>
      <c r="X399" s="385">
        <v>14</v>
      </c>
      <c r="Y399" s="385">
        <v>57</v>
      </c>
      <c r="Z399" s="385">
        <v>45</v>
      </c>
    </row>
    <row r="400" spans="1:26" ht="15" hidden="1" customHeight="1" outlineLevel="1" x14ac:dyDescent="0.2">
      <c r="A400" s="385"/>
      <c r="B400" s="386"/>
      <c r="C400" s="498" t="s">
        <v>298</v>
      </c>
      <c r="D400" s="498"/>
      <c r="E400" s="498"/>
      <c r="F400" s="385"/>
      <c r="G400" s="385">
        <f>SUM(G384:G399)</f>
        <v>219</v>
      </c>
      <c r="H400" s="385">
        <f t="shared" ref="H400:Z400" si="29">SUM(H384:H399)</f>
        <v>136</v>
      </c>
      <c r="I400" s="385">
        <f t="shared" si="29"/>
        <v>69</v>
      </c>
      <c r="J400" s="385">
        <f t="shared" si="29"/>
        <v>424</v>
      </c>
      <c r="K400" s="385">
        <f t="shared" si="29"/>
        <v>6663</v>
      </c>
      <c r="L400" s="385">
        <f t="shared" si="29"/>
        <v>3224</v>
      </c>
      <c r="M400" s="385">
        <f t="shared" si="29"/>
        <v>3716</v>
      </c>
      <c r="N400" s="385">
        <f t="shared" si="29"/>
        <v>1817</v>
      </c>
      <c r="O400" s="385">
        <f t="shared" si="29"/>
        <v>1915</v>
      </c>
      <c r="P400" s="385">
        <f t="shared" si="29"/>
        <v>1086</v>
      </c>
      <c r="Q400" s="385">
        <f t="shared" si="29"/>
        <v>12294</v>
      </c>
      <c r="R400" s="385">
        <f t="shared" si="29"/>
        <v>6127</v>
      </c>
      <c r="S400" s="385">
        <f t="shared" si="29"/>
        <v>219</v>
      </c>
      <c r="T400" s="385">
        <f t="shared" si="29"/>
        <v>214</v>
      </c>
      <c r="U400" s="385">
        <f t="shared" si="29"/>
        <v>238</v>
      </c>
      <c r="V400" s="385">
        <f t="shared" si="29"/>
        <v>157</v>
      </c>
      <c r="W400" s="385">
        <f t="shared" si="29"/>
        <v>153</v>
      </c>
      <c r="X400" s="385">
        <f t="shared" si="29"/>
        <v>112</v>
      </c>
      <c r="Y400" s="385">
        <f t="shared" si="29"/>
        <v>610</v>
      </c>
      <c r="Z400" s="385">
        <f t="shared" si="29"/>
        <v>483</v>
      </c>
    </row>
    <row r="401" spans="1:26" ht="15" customHeight="1" collapsed="1" x14ac:dyDescent="0.2">
      <c r="A401" s="385"/>
      <c r="B401" s="386"/>
      <c r="C401" s="498" t="s">
        <v>391</v>
      </c>
      <c r="D401" s="498"/>
      <c r="E401" s="498"/>
      <c r="F401" s="385"/>
      <c r="G401" s="385">
        <f>+G400</f>
        <v>219</v>
      </c>
      <c r="H401" s="385">
        <f t="shared" ref="H401:Z401" si="30">+H400</f>
        <v>136</v>
      </c>
      <c r="I401" s="385">
        <f t="shared" si="30"/>
        <v>69</v>
      </c>
      <c r="J401" s="385">
        <f t="shared" si="30"/>
        <v>424</v>
      </c>
      <c r="K401" s="385">
        <f t="shared" si="30"/>
        <v>6663</v>
      </c>
      <c r="L401" s="385">
        <f t="shared" si="30"/>
        <v>3224</v>
      </c>
      <c r="M401" s="385">
        <f t="shared" si="30"/>
        <v>3716</v>
      </c>
      <c r="N401" s="385">
        <f t="shared" si="30"/>
        <v>1817</v>
      </c>
      <c r="O401" s="385">
        <f t="shared" si="30"/>
        <v>1915</v>
      </c>
      <c r="P401" s="385">
        <f t="shared" si="30"/>
        <v>1086</v>
      </c>
      <c r="Q401" s="385">
        <f t="shared" si="30"/>
        <v>12294</v>
      </c>
      <c r="R401" s="385">
        <f t="shared" si="30"/>
        <v>6127</v>
      </c>
      <c r="S401" s="385">
        <f t="shared" si="30"/>
        <v>219</v>
      </c>
      <c r="T401" s="385">
        <f t="shared" si="30"/>
        <v>214</v>
      </c>
      <c r="U401" s="385">
        <f t="shared" si="30"/>
        <v>238</v>
      </c>
      <c r="V401" s="385">
        <f t="shared" si="30"/>
        <v>157</v>
      </c>
      <c r="W401" s="385">
        <f t="shared" si="30"/>
        <v>153</v>
      </c>
      <c r="X401" s="385">
        <f t="shared" si="30"/>
        <v>112</v>
      </c>
      <c r="Y401" s="385">
        <f t="shared" si="30"/>
        <v>610</v>
      </c>
      <c r="Z401" s="385">
        <f t="shared" si="30"/>
        <v>483</v>
      </c>
    </row>
    <row r="402" spans="1:26" ht="15" hidden="1" customHeight="1" outlineLevel="1" x14ac:dyDescent="0.2">
      <c r="A402" s="387" t="s">
        <v>468</v>
      </c>
      <c r="B402" s="386"/>
      <c r="C402" s="498" t="s">
        <v>343</v>
      </c>
      <c r="D402" s="498"/>
      <c r="E402" s="498"/>
      <c r="F402" s="385"/>
      <c r="G402" s="385"/>
      <c r="H402" s="385"/>
      <c r="I402" s="385"/>
      <c r="J402" s="385"/>
      <c r="K402" s="385"/>
      <c r="L402" s="385"/>
      <c r="M402" s="385"/>
      <c r="N402" s="385"/>
      <c r="O402" s="385"/>
      <c r="P402" s="385"/>
      <c r="Q402" s="385"/>
      <c r="R402" s="385"/>
      <c r="S402" s="385"/>
      <c r="T402" s="385"/>
      <c r="U402" s="385"/>
      <c r="V402" s="385"/>
      <c r="W402" s="385"/>
      <c r="X402" s="385"/>
      <c r="Y402" s="385"/>
      <c r="Z402" s="385"/>
    </row>
    <row r="403" spans="1:26" ht="15" hidden="1" customHeight="1" outlineLevel="1" x14ac:dyDescent="0.2">
      <c r="A403" s="385"/>
      <c r="B403" s="386" t="s">
        <v>312</v>
      </c>
      <c r="C403" s="386">
        <v>12</v>
      </c>
      <c r="D403" s="386" t="s">
        <v>290</v>
      </c>
      <c r="E403" s="386" t="s">
        <v>757</v>
      </c>
      <c r="F403" s="385">
        <v>25</v>
      </c>
      <c r="G403" s="385">
        <v>15</v>
      </c>
      <c r="H403" s="385">
        <v>10</v>
      </c>
      <c r="I403" s="385">
        <v>6</v>
      </c>
      <c r="J403" s="385">
        <v>31</v>
      </c>
      <c r="K403" s="385">
        <v>425</v>
      </c>
      <c r="L403" s="385">
        <v>210</v>
      </c>
      <c r="M403" s="385">
        <v>269</v>
      </c>
      <c r="N403" s="385">
        <v>123</v>
      </c>
      <c r="O403" s="385">
        <v>138</v>
      </c>
      <c r="P403" s="385">
        <v>69</v>
      </c>
      <c r="Q403" s="385">
        <v>832</v>
      </c>
      <c r="R403" s="385">
        <v>402</v>
      </c>
      <c r="S403" s="385">
        <v>15</v>
      </c>
      <c r="T403" s="385">
        <v>15</v>
      </c>
      <c r="U403" s="385">
        <v>2</v>
      </c>
      <c r="V403" s="385">
        <v>1</v>
      </c>
      <c r="W403" s="385">
        <v>20</v>
      </c>
      <c r="X403" s="385">
        <v>14</v>
      </c>
      <c r="Y403" s="385">
        <v>37</v>
      </c>
      <c r="Z403" s="385">
        <v>30</v>
      </c>
    </row>
    <row r="404" spans="1:26" ht="15" hidden="1" customHeight="1" outlineLevel="1" x14ac:dyDescent="0.2">
      <c r="A404" s="385"/>
      <c r="B404" s="386" t="s">
        <v>312</v>
      </c>
      <c r="C404" s="386">
        <v>12</v>
      </c>
      <c r="D404" s="386" t="s">
        <v>290</v>
      </c>
      <c r="E404" s="386" t="s">
        <v>758</v>
      </c>
      <c r="F404" s="385">
        <v>220</v>
      </c>
      <c r="G404" s="385">
        <v>10</v>
      </c>
      <c r="H404" s="385">
        <v>7</v>
      </c>
      <c r="I404" s="385">
        <v>3</v>
      </c>
      <c r="J404" s="385">
        <v>20</v>
      </c>
      <c r="K404" s="385">
        <v>268</v>
      </c>
      <c r="L404" s="385">
        <v>138</v>
      </c>
      <c r="M404" s="385">
        <v>166</v>
      </c>
      <c r="N404" s="385">
        <v>86</v>
      </c>
      <c r="O404" s="385">
        <v>71</v>
      </c>
      <c r="P404" s="385">
        <v>47</v>
      </c>
      <c r="Q404" s="385">
        <v>505</v>
      </c>
      <c r="R404" s="385">
        <v>271</v>
      </c>
      <c r="S404" s="385">
        <v>9</v>
      </c>
      <c r="T404" s="385">
        <v>8</v>
      </c>
      <c r="U404" s="385">
        <v>5</v>
      </c>
      <c r="V404" s="385">
        <v>5</v>
      </c>
      <c r="W404" s="385">
        <v>14</v>
      </c>
      <c r="X404" s="385">
        <v>12</v>
      </c>
      <c r="Y404" s="385">
        <v>28</v>
      </c>
      <c r="Z404" s="385">
        <v>25</v>
      </c>
    </row>
    <row r="405" spans="1:26" ht="15" hidden="1" customHeight="1" outlineLevel="1" x14ac:dyDescent="0.2">
      <c r="A405" s="385"/>
      <c r="B405" s="386" t="s">
        <v>312</v>
      </c>
      <c r="C405" s="386">
        <v>12</v>
      </c>
      <c r="D405" s="386" t="s">
        <v>290</v>
      </c>
      <c r="E405" s="386" t="s">
        <v>759</v>
      </c>
      <c r="F405" s="385">
        <v>156</v>
      </c>
      <c r="G405" s="385">
        <v>15</v>
      </c>
      <c r="H405" s="385">
        <v>10</v>
      </c>
      <c r="I405" s="385">
        <v>6</v>
      </c>
      <c r="J405" s="385">
        <v>31</v>
      </c>
      <c r="K405" s="385">
        <v>504</v>
      </c>
      <c r="L405" s="385">
        <v>244</v>
      </c>
      <c r="M405" s="385">
        <v>299</v>
      </c>
      <c r="N405" s="385">
        <v>144</v>
      </c>
      <c r="O405" s="385">
        <v>141</v>
      </c>
      <c r="P405" s="385">
        <v>77</v>
      </c>
      <c r="Q405" s="385">
        <v>944</v>
      </c>
      <c r="R405" s="385">
        <v>465</v>
      </c>
      <c r="S405" s="385">
        <v>15</v>
      </c>
      <c r="T405" s="385">
        <v>15</v>
      </c>
      <c r="U405" s="385">
        <v>21</v>
      </c>
      <c r="V405" s="385">
        <v>16</v>
      </c>
      <c r="W405" s="385">
        <v>6</v>
      </c>
      <c r="X405" s="385">
        <v>4</v>
      </c>
      <c r="Y405" s="385">
        <v>42</v>
      </c>
      <c r="Z405" s="385">
        <v>35</v>
      </c>
    </row>
    <row r="406" spans="1:26" ht="15" hidden="1" customHeight="1" outlineLevel="1" x14ac:dyDescent="0.2">
      <c r="A406" s="385"/>
      <c r="B406" s="386" t="s">
        <v>312</v>
      </c>
      <c r="C406" s="386">
        <v>12</v>
      </c>
      <c r="D406" s="386" t="s">
        <v>290</v>
      </c>
      <c r="E406" s="386" t="s">
        <v>760</v>
      </c>
      <c r="F406" s="385">
        <v>160</v>
      </c>
      <c r="G406" s="385">
        <v>10</v>
      </c>
      <c r="H406" s="385">
        <v>8</v>
      </c>
      <c r="I406" s="385">
        <v>3</v>
      </c>
      <c r="J406" s="385">
        <v>21</v>
      </c>
      <c r="K406" s="385">
        <v>295</v>
      </c>
      <c r="L406" s="385">
        <v>153</v>
      </c>
      <c r="M406" s="385">
        <v>182</v>
      </c>
      <c r="N406" s="385">
        <v>93</v>
      </c>
      <c r="O406" s="385">
        <v>70</v>
      </c>
      <c r="P406" s="385">
        <v>32</v>
      </c>
      <c r="Q406" s="385">
        <v>547</v>
      </c>
      <c r="R406" s="385">
        <v>278</v>
      </c>
      <c r="S406" s="385">
        <v>10</v>
      </c>
      <c r="T406" s="385">
        <v>10</v>
      </c>
      <c r="U406" s="385">
        <v>11</v>
      </c>
      <c r="V406" s="385">
        <v>8</v>
      </c>
      <c r="W406" s="385">
        <v>10</v>
      </c>
      <c r="X406" s="385">
        <v>10</v>
      </c>
      <c r="Y406" s="385">
        <v>31</v>
      </c>
      <c r="Z406" s="385">
        <v>28</v>
      </c>
    </row>
    <row r="407" spans="1:26" ht="15" hidden="1" customHeight="1" outlineLevel="1" x14ac:dyDescent="0.2">
      <c r="A407" s="385"/>
      <c r="B407" s="386" t="s">
        <v>312</v>
      </c>
      <c r="C407" s="386">
        <v>12</v>
      </c>
      <c r="D407" s="386" t="s">
        <v>290</v>
      </c>
      <c r="E407" s="386" t="s">
        <v>761</v>
      </c>
      <c r="F407" s="385">
        <v>45</v>
      </c>
      <c r="G407" s="385">
        <v>7</v>
      </c>
      <c r="H407" s="385">
        <v>4</v>
      </c>
      <c r="I407" s="385">
        <v>3</v>
      </c>
      <c r="J407" s="385">
        <v>14</v>
      </c>
      <c r="K407" s="385">
        <v>201</v>
      </c>
      <c r="L407" s="385">
        <v>99</v>
      </c>
      <c r="M407" s="385">
        <v>104</v>
      </c>
      <c r="N407" s="385">
        <v>55</v>
      </c>
      <c r="O407" s="385">
        <v>43</v>
      </c>
      <c r="P407" s="385">
        <v>24</v>
      </c>
      <c r="Q407" s="385">
        <v>348</v>
      </c>
      <c r="R407" s="385">
        <v>178</v>
      </c>
      <c r="S407" s="385">
        <v>7</v>
      </c>
      <c r="T407" s="385">
        <v>7</v>
      </c>
      <c r="U407" s="385">
        <v>9</v>
      </c>
      <c r="V407" s="385">
        <v>7</v>
      </c>
      <c r="W407" s="385">
        <v>4</v>
      </c>
      <c r="X407" s="385">
        <v>2</v>
      </c>
      <c r="Y407" s="385">
        <v>20</v>
      </c>
      <c r="Z407" s="385">
        <v>16</v>
      </c>
    </row>
    <row r="408" spans="1:26" ht="15" hidden="1" customHeight="1" outlineLevel="1" x14ac:dyDescent="0.2">
      <c r="A408" s="385"/>
      <c r="B408" s="386" t="s">
        <v>312</v>
      </c>
      <c r="C408" s="386">
        <v>12</v>
      </c>
      <c r="D408" s="386" t="s">
        <v>290</v>
      </c>
      <c r="E408" s="386" t="s">
        <v>762</v>
      </c>
      <c r="F408" s="385">
        <v>90</v>
      </c>
      <c r="G408" s="385">
        <v>13</v>
      </c>
      <c r="H408" s="385">
        <v>9</v>
      </c>
      <c r="I408" s="385">
        <v>5</v>
      </c>
      <c r="J408" s="385">
        <v>27</v>
      </c>
      <c r="K408" s="385">
        <v>367</v>
      </c>
      <c r="L408" s="385">
        <v>195</v>
      </c>
      <c r="M408" s="385">
        <v>243</v>
      </c>
      <c r="N408" s="385">
        <v>114</v>
      </c>
      <c r="O408" s="385">
        <v>102</v>
      </c>
      <c r="P408" s="385">
        <v>66</v>
      </c>
      <c r="Q408" s="385">
        <v>712</v>
      </c>
      <c r="R408" s="385">
        <v>375</v>
      </c>
      <c r="S408" s="385">
        <v>13</v>
      </c>
      <c r="T408" s="385">
        <v>13</v>
      </c>
      <c r="U408" s="385">
        <v>11</v>
      </c>
      <c r="V408" s="385">
        <v>7</v>
      </c>
      <c r="W408" s="385">
        <v>10</v>
      </c>
      <c r="X408" s="385">
        <v>7</v>
      </c>
      <c r="Y408" s="385">
        <v>34</v>
      </c>
      <c r="Z408" s="385">
        <v>27</v>
      </c>
    </row>
    <row r="409" spans="1:26" ht="15" hidden="1" customHeight="1" outlineLevel="1" x14ac:dyDescent="0.2">
      <c r="A409" s="385"/>
      <c r="B409" s="386" t="s">
        <v>312</v>
      </c>
      <c r="C409" s="386">
        <v>12</v>
      </c>
      <c r="D409" s="386" t="s">
        <v>290</v>
      </c>
      <c r="E409" s="386" t="s">
        <v>763</v>
      </c>
      <c r="F409" s="385">
        <v>65</v>
      </c>
      <c r="G409" s="385">
        <v>5</v>
      </c>
      <c r="H409" s="385">
        <v>4</v>
      </c>
      <c r="I409" s="385">
        <v>3</v>
      </c>
      <c r="J409" s="385">
        <v>12</v>
      </c>
      <c r="K409" s="385">
        <v>129</v>
      </c>
      <c r="L409" s="385">
        <v>61</v>
      </c>
      <c r="M409" s="385">
        <v>82</v>
      </c>
      <c r="N409" s="385">
        <v>43</v>
      </c>
      <c r="O409" s="385">
        <v>38</v>
      </c>
      <c r="P409" s="385">
        <v>21</v>
      </c>
      <c r="Q409" s="385">
        <v>249</v>
      </c>
      <c r="R409" s="385">
        <v>125</v>
      </c>
      <c r="S409" s="385">
        <v>5</v>
      </c>
      <c r="T409" s="385">
        <v>5</v>
      </c>
      <c r="U409" s="385">
        <v>10</v>
      </c>
      <c r="V409" s="385">
        <v>6</v>
      </c>
      <c r="W409" s="385">
        <v>7</v>
      </c>
      <c r="X409" s="385">
        <v>7</v>
      </c>
      <c r="Y409" s="385">
        <v>22</v>
      </c>
      <c r="Z409" s="385">
        <v>18</v>
      </c>
    </row>
    <row r="410" spans="1:26" ht="15" hidden="1" customHeight="1" outlineLevel="1" x14ac:dyDescent="0.2">
      <c r="A410" s="385"/>
      <c r="B410" s="386" t="s">
        <v>312</v>
      </c>
      <c r="C410" s="386">
        <v>12</v>
      </c>
      <c r="D410" s="386" t="s">
        <v>290</v>
      </c>
      <c r="E410" s="386" t="s">
        <v>764</v>
      </c>
      <c r="F410" s="385">
        <v>47</v>
      </c>
      <c r="G410" s="385">
        <v>10</v>
      </c>
      <c r="H410" s="385">
        <v>5</v>
      </c>
      <c r="I410" s="385">
        <v>3</v>
      </c>
      <c r="J410" s="385">
        <v>18</v>
      </c>
      <c r="K410" s="385">
        <v>290</v>
      </c>
      <c r="L410" s="385">
        <v>157</v>
      </c>
      <c r="M410" s="385">
        <v>156</v>
      </c>
      <c r="N410" s="385">
        <v>80</v>
      </c>
      <c r="O410" s="385">
        <v>72</v>
      </c>
      <c r="P410" s="385">
        <v>45</v>
      </c>
      <c r="Q410" s="385">
        <v>518</v>
      </c>
      <c r="R410" s="385">
        <v>282</v>
      </c>
      <c r="S410" s="385">
        <v>10</v>
      </c>
      <c r="T410" s="385">
        <v>10</v>
      </c>
      <c r="U410" s="385">
        <v>5</v>
      </c>
      <c r="V410" s="385">
        <v>4</v>
      </c>
      <c r="W410" s="385">
        <v>10</v>
      </c>
      <c r="X410" s="385">
        <v>7</v>
      </c>
      <c r="Y410" s="385">
        <v>25</v>
      </c>
      <c r="Z410" s="385">
        <v>21</v>
      </c>
    </row>
    <row r="411" spans="1:26" ht="15" hidden="1" customHeight="1" outlineLevel="1" x14ac:dyDescent="0.2">
      <c r="A411" s="385"/>
      <c r="B411" s="386" t="s">
        <v>312</v>
      </c>
      <c r="C411" s="386">
        <v>12</v>
      </c>
      <c r="D411" s="386" t="s">
        <v>290</v>
      </c>
      <c r="E411" s="386" t="s">
        <v>765</v>
      </c>
      <c r="F411" s="385">
        <v>200</v>
      </c>
      <c r="G411" s="385">
        <v>15</v>
      </c>
      <c r="H411" s="385">
        <v>15</v>
      </c>
      <c r="I411" s="385">
        <v>10</v>
      </c>
      <c r="J411" s="385">
        <v>40</v>
      </c>
      <c r="K411" s="385">
        <v>452</v>
      </c>
      <c r="L411" s="385">
        <v>229</v>
      </c>
      <c r="M411" s="385">
        <v>352</v>
      </c>
      <c r="N411" s="385">
        <v>166</v>
      </c>
      <c r="O411" s="385">
        <v>232</v>
      </c>
      <c r="P411" s="385">
        <v>124</v>
      </c>
      <c r="Q411" s="385">
        <v>1036</v>
      </c>
      <c r="R411" s="385">
        <v>519</v>
      </c>
      <c r="S411" s="385">
        <v>18</v>
      </c>
      <c r="T411" s="385">
        <v>16</v>
      </c>
      <c r="U411" s="385">
        <v>22</v>
      </c>
      <c r="V411" s="385">
        <v>16</v>
      </c>
      <c r="W411" s="385">
        <v>17</v>
      </c>
      <c r="X411" s="385">
        <v>14</v>
      </c>
      <c r="Y411" s="385">
        <v>57</v>
      </c>
      <c r="Z411" s="385">
        <v>46</v>
      </c>
    </row>
    <row r="412" spans="1:26" ht="15" hidden="1" customHeight="1" outlineLevel="1" x14ac:dyDescent="0.2">
      <c r="A412" s="385"/>
      <c r="B412" s="386" t="s">
        <v>312</v>
      </c>
      <c r="C412" s="386">
        <v>12</v>
      </c>
      <c r="D412" s="386" t="s">
        <v>290</v>
      </c>
      <c r="E412" s="386" t="s">
        <v>766</v>
      </c>
      <c r="F412" s="385">
        <v>222</v>
      </c>
      <c r="G412" s="385">
        <v>10</v>
      </c>
      <c r="H412" s="385">
        <v>8</v>
      </c>
      <c r="I412" s="385">
        <v>4</v>
      </c>
      <c r="J412" s="385">
        <v>22</v>
      </c>
      <c r="K412" s="385">
        <v>247</v>
      </c>
      <c r="L412" s="385">
        <v>113</v>
      </c>
      <c r="M412" s="385">
        <v>152</v>
      </c>
      <c r="N412" s="385">
        <v>60</v>
      </c>
      <c r="O412" s="385">
        <v>81</v>
      </c>
      <c r="P412" s="385">
        <v>41</v>
      </c>
      <c r="Q412" s="385">
        <v>480</v>
      </c>
      <c r="R412" s="385">
        <v>214</v>
      </c>
      <c r="S412" s="385">
        <v>10</v>
      </c>
      <c r="T412" s="385">
        <v>9</v>
      </c>
      <c r="U412" s="385">
        <v>5</v>
      </c>
      <c r="V412" s="385">
        <v>3</v>
      </c>
      <c r="W412" s="385">
        <v>15</v>
      </c>
      <c r="X412" s="385">
        <v>9</v>
      </c>
      <c r="Y412" s="385">
        <v>30</v>
      </c>
      <c r="Z412" s="385">
        <v>21</v>
      </c>
    </row>
    <row r="413" spans="1:26" s="361" customFormat="1" ht="15" hidden="1" customHeight="1" outlineLevel="1" x14ac:dyDescent="0.2">
      <c r="A413" s="385"/>
      <c r="B413" s="386" t="s">
        <v>312</v>
      </c>
      <c r="C413" s="386">
        <v>12</v>
      </c>
      <c r="D413" s="386" t="s">
        <v>290</v>
      </c>
      <c r="E413" s="386" t="s">
        <v>767</v>
      </c>
      <c r="F413" s="385">
        <v>220</v>
      </c>
      <c r="G413" s="385">
        <v>24</v>
      </c>
      <c r="H413" s="385">
        <v>15</v>
      </c>
      <c r="I413" s="385">
        <v>6</v>
      </c>
      <c r="J413" s="385">
        <v>45</v>
      </c>
      <c r="K413" s="385">
        <v>815</v>
      </c>
      <c r="L413" s="385">
        <v>422</v>
      </c>
      <c r="M413" s="385">
        <v>478</v>
      </c>
      <c r="N413" s="385">
        <v>242</v>
      </c>
      <c r="O413" s="385">
        <v>192</v>
      </c>
      <c r="P413" s="385">
        <v>100</v>
      </c>
      <c r="Q413" s="385">
        <v>1485</v>
      </c>
      <c r="R413" s="385">
        <v>764</v>
      </c>
      <c r="S413" s="385">
        <v>23</v>
      </c>
      <c r="T413" s="385">
        <v>21</v>
      </c>
      <c r="U413" s="385">
        <v>39</v>
      </c>
      <c r="V413" s="385">
        <v>31</v>
      </c>
      <c r="W413" s="385"/>
      <c r="X413" s="385"/>
      <c r="Y413" s="385">
        <v>62</v>
      </c>
      <c r="Z413" s="385">
        <v>52</v>
      </c>
    </row>
    <row r="414" spans="1:26" ht="15" hidden="1" customHeight="1" outlineLevel="1" x14ac:dyDescent="0.2">
      <c r="A414" s="385"/>
      <c r="B414" s="386" t="s">
        <v>312</v>
      </c>
      <c r="C414" s="386">
        <v>12</v>
      </c>
      <c r="D414" s="386" t="s">
        <v>290</v>
      </c>
      <c r="E414" s="386" t="s">
        <v>768</v>
      </c>
      <c r="F414" s="385">
        <v>175</v>
      </c>
      <c r="G414" s="385">
        <v>5</v>
      </c>
      <c r="H414" s="385">
        <v>4</v>
      </c>
      <c r="I414" s="385">
        <v>3</v>
      </c>
      <c r="J414" s="385">
        <v>12</v>
      </c>
      <c r="K414" s="385">
        <v>119</v>
      </c>
      <c r="L414" s="385">
        <v>56</v>
      </c>
      <c r="M414" s="385">
        <v>83</v>
      </c>
      <c r="N414" s="385">
        <v>34</v>
      </c>
      <c r="O414" s="385">
        <v>53</v>
      </c>
      <c r="P414" s="385">
        <v>27</v>
      </c>
      <c r="Q414" s="385">
        <v>255</v>
      </c>
      <c r="R414" s="385">
        <v>117</v>
      </c>
      <c r="S414" s="385">
        <v>5</v>
      </c>
      <c r="T414" s="385">
        <v>5</v>
      </c>
      <c r="U414" s="385">
        <v>1</v>
      </c>
      <c r="V414" s="385">
        <v>1</v>
      </c>
      <c r="W414" s="385">
        <v>10</v>
      </c>
      <c r="X414" s="385">
        <v>8</v>
      </c>
      <c r="Y414" s="385">
        <v>16</v>
      </c>
      <c r="Z414" s="385">
        <v>14</v>
      </c>
    </row>
    <row r="415" spans="1:26" ht="15" hidden="1" customHeight="1" outlineLevel="1" x14ac:dyDescent="0.2">
      <c r="A415" s="385"/>
      <c r="B415" s="386" t="s">
        <v>312</v>
      </c>
      <c r="C415" s="386">
        <v>12</v>
      </c>
      <c r="D415" s="386" t="s">
        <v>290</v>
      </c>
      <c r="E415" s="386" t="s">
        <v>769</v>
      </c>
      <c r="F415" s="385">
        <v>250</v>
      </c>
      <c r="G415" s="385">
        <v>5</v>
      </c>
      <c r="H415" s="385">
        <v>4</v>
      </c>
      <c r="I415" s="385">
        <v>3</v>
      </c>
      <c r="J415" s="385">
        <v>12</v>
      </c>
      <c r="K415" s="385">
        <v>123</v>
      </c>
      <c r="L415" s="385">
        <v>67</v>
      </c>
      <c r="M415" s="385">
        <v>85</v>
      </c>
      <c r="N415" s="385">
        <v>38</v>
      </c>
      <c r="O415" s="385">
        <v>47</v>
      </c>
      <c r="P415" s="385">
        <v>26</v>
      </c>
      <c r="Q415" s="385">
        <v>255</v>
      </c>
      <c r="R415" s="385">
        <v>131</v>
      </c>
      <c r="S415" s="385">
        <v>5</v>
      </c>
      <c r="T415" s="385">
        <v>5</v>
      </c>
      <c r="U415" s="385">
        <v>7</v>
      </c>
      <c r="V415" s="385">
        <v>4</v>
      </c>
      <c r="W415" s="385">
        <v>6</v>
      </c>
      <c r="X415" s="385">
        <v>5</v>
      </c>
      <c r="Y415" s="385">
        <v>18</v>
      </c>
      <c r="Z415" s="385">
        <v>14</v>
      </c>
    </row>
    <row r="416" spans="1:26" ht="15" hidden="1" customHeight="1" outlineLevel="1" x14ac:dyDescent="0.2">
      <c r="A416" s="385"/>
      <c r="B416" s="386" t="s">
        <v>312</v>
      </c>
      <c r="C416" s="386">
        <v>12</v>
      </c>
      <c r="D416" s="386" t="s">
        <v>290</v>
      </c>
      <c r="E416" s="386" t="s">
        <v>770</v>
      </c>
      <c r="F416" s="385">
        <v>260</v>
      </c>
      <c r="G416" s="385">
        <v>6</v>
      </c>
      <c r="H416" s="385">
        <v>5</v>
      </c>
      <c r="I416" s="385">
        <v>3</v>
      </c>
      <c r="J416" s="385">
        <v>14</v>
      </c>
      <c r="K416" s="385">
        <v>161</v>
      </c>
      <c r="L416" s="385">
        <v>74</v>
      </c>
      <c r="M416" s="385">
        <v>106</v>
      </c>
      <c r="N416" s="385">
        <v>41</v>
      </c>
      <c r="O416" s="385">
        <v>43</v>
      </c>
      <c r="P416" s="385">
        <v>25</v>
      </c>
      <c r="Q416" s="385">
        <v>310</v>
      </c>
      <c r="R416" s="385">
        <v>140</v>
      </c>
      <c r="S416" s="385">
        <v>6</v>
      </c>
      <c r="T416" s="385">
        <v>6</v>
      </c>
      <c r="U416" s="385">
        <v>3</v>
      </c>
      <c r="V416" s="385">
        <v>2</v>
      </c>
      <c r="W416" s="385">
        <v>11</v>
      </c>
      <c r="X416" s="385">
        <v>9</v>
      </c>
      <c r="Y416" s="385">
        <v>20</v>
      </c>
      <c r="Z416" s="385">
        <v>17</v>
      </c>
    </row>
    <row r="417" spans="1:26" ht="15" hidden="1" customHeight="1" outlineLevel="1" x14ac:dyDescent="0.2">
      <c r="A417" s="385"/>
      <c r="B417" s="386" t="s">
        <v>312</v>
      </c>
      <c r="C417" s="386">
        <v>12</v>
      </c>
      <c r="D417" s="386" t="s">
        <v>290</v>
      </c>
      <c r="E417" s="386" t="s">
        <v>771</v>
      </c>
      <c r="F417" s="385">
        <v>150</v>
      </c>
      <c r="G417" s="385">
        <v>5</v>
      </c>
      <c r="H417" s="385">
        <v>4</v>
      </c>
      <c r="I417" s="385">
        <v>3</v>
      </c>
      <c r="J417" s="385">
        <v>12</v>
      </c>
      <c r="K417" s="385">
        <v>150</v>
      </c>
      <c r="L417" s="385">
        <v>66</v>
      </c>
      <c r="M417" s="385">
        <v>88</v>
      </c>
      <c r="N417" s="385">
        <v>48</v>
      </c>
      <c r="O417" s="385">
        <v>49</v>
      </c>
      <c r="P417" s="385">
        <v>25</v>
      </c>
      <c r="Q417" s="385">
        <v>287</v>
      </c>
      <c r="R417" s="385">
        <v>139</v>
      </c>
      <c r="S417" s="385">
        <v>5</v>
      </c>
      <c r="T417" s="385">
        <v>5</v>
      </c>
      <c r="U417" s="385">
        <v>4</v>
      </c>
      <c r="V417" s="385">
        <v>4</v>
      </c>
      <c r="W417" s="385">
        <v>7</v>
      </c>
      <c r="X417" s="385">
        <v>5</v>
      </c>
      <c r="Y417" s="385">
        <v>16</v>
      </c>
      <c r="Z417" s="385">
        <v>14</v>
      </c>
    </row>
    <row r="418" spans="1:26" ht="15" hidden="1" customHeight="1" outlineLevel="1" x14ac:dyDescent="0.2">
      <c r="A418" s="385"/>
      <c r="B418" s="386" t="s">
        <v>312</v>
      </c>
      <c r="C418" s="386">
        <v>12</v>
      </c>
      <c r="D418" s="386" t="s">
        <v>290</v>
      </c>
      <c r="E418" s="386" t="s">
        <v>772</v>
      </c>
      <c r="F418" s="385">
        <v>200</v>
      </c>
      <c r="G418" s="385">
        <v>5</v>
      </c>
      <c r="H418" s="385">
        <v>4</v>
      </c>
      <c r="I418" s="385">
        <v>3</v>
      </c>
      <c r="J418" s="385">
        <v>12</v>
      </c>
      <c r="K418" s="385">
        <v>143</v>
      </c>
      <c r="L418" s="385">
        <v>60</v>
      </c>
      <c r="M418" s="385">
        <v>97</v>
      </c>
      <c r="N418" s="385">
        <v>42</v>
      </c>
      <c r="O418" s="385">
        <v>51</v>
      </c>
      <c r="P418" s="385">
        <v>22</v>
      </c>
      <c r="Q418" s="385">
        <v>291</v>
      </c>
      <c r="R418" s="385">
        <v>124</v>
      </c>
      <c r="S418" s="385">
        <v>5</v>
      </c>
      <c r="T418" s="385">
        <v>4</v>
      </c>
      <c r="U418" s="385">
        <v>3</v>
      </c>
      <c r="V418" s="385">
        <v>2</v>
      </c>
      <c r="W418" s="385">
        <v>11</v>
      </c>
      <c r="X418" s="385">
        <v>9</v>
      </c>
      <c r="Y418" s="385">
        <v>19</v>
      </c>
      <c r="Z418" s="385">
        <v>15</v>
      </c>
    </row>
    <row r="419" spans="1:26" ht="15" hidden="1" customHeight="1" outlineLevel="1" x14ac:dyDescent="0.2">
      <c r="A419" s="385"/>
      <c r="B419" s="386" t="s">
        <v>312</v>
      </c>
      <c r="C419" s="386">
        <v>12</v>
      </c>
      <c r="D419" s="386" t="s">
        <v>291</v>
      </c>
      <c r="E419" s="386" t="s">
        <v>773</v>
      </c>
      <c r="F419" s="385"/>
      <c r="G419" s="385"/>
      <c r="H419" s="385">
        <v>4</v>
      </c>
      <c r="I419" s="385">
        <v>3</v>
      </c>
      <c r="J419" s="385">
        <v>7</v>
      </c>
      <c r="K419" s="385"/>
      <c r="L419" s="385"/>
      <c r="M419" s="385">
        <v>34</v>
      </c>
      <c r="N419" s="385">
        <v>9</v>
      </c>
      <c r="O419" s="385">
        <v>66</v>
      </c>
      <c r="P419" s="385">
        <v>28</v>
      </c>
      <c r="Q419" s="385">
        <v>100</v>
      </c>
      <c r="R419" s="385">
        <v>37</v>
      </c>
      <c r="S419" s="385"/>
      <c r="T419" s="385"/>
      <c r="U419" s="385">
        <v>6</v>
      </c>
      <c r="V419" s="385">
        <v>5</v>
      </c>
      <c r="W419" s="385">
        <v>13</v>
      </c>
      <c r="X419" s="385">
        <v>8</v>
      </c>
      <c r="Y419" s="385">
        <v>19</v>
      </c>
      <c r="Z419" s="385">
        <v>13</v>
      </c>
    </row>
    <row r="420" spans="1:26" ht="15" hidden="1" customHeight="1" outlineLevel="1" x14ac:dyDescent="0.2">
      <c r="A420" s="385"/>
      <c r="B420" s="386" t="s">
        <v>312</v>
      </c>
      <c r="C420" s="386">
        <v>12</v>
      </c>
      <c r="D420" s="386" t="s">
        <v>291</v>
      </c>
      <c r="E420" s="386" t="s">
        <v>774</v>
      </c>
      <c r="F420" s="385"/>
      <c r="G420" s="385">
        <v>23</v>
      </c>
      <c r="H420" s="385">
        <v>15</v>
      </c>
      <c r="I420" s="385">
        <v>11</v>
      </c>
      <c r="J420" s="385">
        <v>49</v>
      </c>
      <c r="K420" s="385">
        <v>765</v>
      </c>
      <c r="L420" s="385">
        <v>375</v>
      </c>
      <c r="M420" s="385">
        <v>446</v>
      </c>
      <c r="N420" s="385">
        <v>228</v>
      </c>
      <c r="O420" s="385">
        <v>281</v>
      </c>
      <c r="P420" s="385">
        <v>145</v>
      </c>
      <c r="Q420" s="385">
        <v>1492</v>
      </c>
      <c r="R420" s="385">
        <v>748</v>
      </c>
      <c r="S420" s="385">
        <v>23</v>
      </c>
      <c r="T420" s="385">
        <v>23</v>
      </c>
      <c r="U420" s="385">
        <v>25</v>
      </c>
      <c r="V420" s="385">
        <v>18</v>
      </c>
      <c r="W420" s="385">
        <v>21</v>
      </c>
      <c r="X420" s="385">
        <v>17</v>
      </c>
      <c r="Y420" s="385">
        <v>69</v>
      </c>
      <c r="Z420" s="385">
        <v>58</v>
      </c>
    </row>
    <row r="421" spans="1:26" ht="15" hidden="1" customHeight="1" outlineLevel="1" x14ac:dyDescent="0.2">
      <c r="A421" s="385"/>
      <c r="B421" s="386" t="s">
        <v>312</v>
      </c>
      <c r="C421" s="386">
        <v>12</v>
      </c>
      <c r="D421" s="386" t="s">
        <v>291</v>
      </c>
      <c r="E421" s="386" t="s">
        <v>775</v>
      </c>
      <c r="F421" s="385">
        <v>1</v>
      </c>
      <c r="G421" s="385">
        <v>16</v>
      </c>
      <c r="H421" s="385">
        <v>9</v>
      </c>
      <c r="I421" s="385">
        <v>5</v>
      </c>
      <c r="J421" s="385">
        <v>30</v>
      </c>
      <c r="K421" s="385">
        <v>560</v>
      </c>
      <c r="L421" s="385">
        <v>277</v>
      </c>
      <c r="M421" s="385">
        <v>245</v>
      </c>
      <c r="N421" s="385">
        <v>110</v>
      </c>
      <c r="O421" s="385">
        <v>121</v>
      </c>
      <c r="P421" s="385">
        <v>60</v>
      </c>
      <c r="Q421" s="385">
        <v>926</v>
      </c>
      <c r="R421" s="385">
        <v>447</v>
      </c>
      <c r="S421" s="385">
        <v>16</v>
      </c>
      <c r="T421" s="385">
        <v>16</v>
      </c>
      <c r="U421" s="385">
        <v>25</v>
      </c>
      <c r="V421" s="385">
        <v>22</v>
      </c>
      <c r="W421" s="385"/>
      <c r="X421" s="385"/>
      <c r="Y421" s="385">
        <v>41</v>
      </c>
      <c r="Z421" s="385">
        <v>38</v>
      </c>
    </row>
    <row r="422" spans="1:26" ht="15" hidden="1" customHeight="1" outlineLevel="1" x14ac:dyDescent="0.2">
      <c r="A422" s="385"/>
      <c r="B422" s="386" t="s">
        <v>312</v>
      </c>
      <c r="C422" s="386">
        <v>12</v>
      </c>
      <c r="D422" s="386" t="s">
        <v>291</v>
      </c>
      <c r="E422" s="386" t="s">
        <v>776</v>
      </c>
      <c r="F422" s="385">
        <v>1</v>
      </c>
      <c r="G422" s="385">
        <v>10</v>
      </c>
      <c r="H422" s="385">
        <v>6</v>
      </c>
      <c r="I422" s="385">
        <v>3</v>
      </c>
      <c r="J422" s="385">
        <v>19</v>
      </c>
      <c r="K422" s="385">
        <v>282</v>
      </c>
      <c r="L422" s="385">
        <v>133</v>
      </c>
      <c r="M422" s="385">
        <v>147</v>
      </c>
      <c r="N422" s="385">
        <v>68</v>
      </c>
      <c r="O422" s="385">
        <v>61</v>
      </c>
      <c r="P422" s="385">
        <v>35</v>
      </c>
      <c r="Q422" s="385">
        <v>490</v>
      </c>
      <c r="R422" s="385">
        <v>236</v>
      </c>
      <c r="S422" s="385">
        <v>11</v>
      </c>
      <c r="T422" s="385">
        <v>10</v>
      </c>
      <c r="U422" s="385">
        <v>8</v>
      </c>
      <c r="V422" s="385">
        <v>2</v>
      </c>
      <c r="W422" s="385">
        <v>9</v>
      </c>
      <c r="X422" s="385">
        <v>8</v>
      </c>
      <c r="Y422" s="385">
        <v>28</v>
      </c>
      <c r="Z422" s="385">
        <v>20</v>
      </c>
    </row>
    <row r="423" spans="1:26" ht="15" hidden="1" customHeight="1" outlineLevel="1" x14ac:dyDescent="0.2">
      <c r="A423" s="385"/>
      <c r="B423" s="386" t="s">
        <v>312</v>
      </c>
      <c r="C423" s="386">
        <v>12</v>
      </c>
      <c r="D423" s="386" t="s">
        <v>291</v>
      </c>
      <c r="E423" s="386" t="s">
        <v>777</v>
      </c>
      <c r="F423" s="385">
        <v>1</v>
      </c>
      <c r="G423" s="385">
        <v>15</v>
      </c>
      <c r="H423" s="385">
        <v>11</v>
      </c>
      <c r="I423" s="385">
        <v>7</v>
      </c>
      <c r="J423" s="385">
        <v>33</v>
      </c>
      <c r="K423" s="385">
        <v>484</v>
      </c>
      <c r="L423" s="385">
        <v>241</v>
      </c>
      <c r="M423" s="385">
        <v>326</v>
      </c>
      <c r="N423" s="385">
        <v>163</v>
      </c>
      <c r="O423" s="385">
        <v>192</v>
      </c>
      <c r="P423" s="385">
        <v>94</v>
      </c>
      <c r="Q423" s="385">
        <v>1002</v>
      </c>
      <c r="R423" s="385">
        <v>498</v>
      </c>
      <c r="S423" s="385">
        <v>16</v>
      </c>
      <c r="T423" s="385">
        <v>15</v>
      </c>
      <c r="U423" s="385">
        <v>29</v>
      </c>
      <c r="V423" s="385">
        <v>22</v>
      </c>
      <c r="W423" s="385">
        <v>1</v>
      </c>
      <c r="X423" s="385">
        <v>1</v>
      </c>
      <c r="Y423" s="385">
        <v>46</v>
      </c>
      <c r="Z423" s="385">
        <v>38</v>
      </c>
    </row>
    <row r="424" spans="1:26" ht="15" hidden="1" customHeight="1" outlineLevel="1" x14ac:dyDescent="0.2">
      <c r="A424" s="385"/>
      <c r="B424" s="386" t="s">
        <v>312</v>
      </c>
      <c r="C424" s="386">
        <v>12</v>
      </c>
      <c r="D424" s="386" t="s">
        <v>291</v>
      </c>
      <c r="E424" s="386" t="s">
        <v>778</v>
      </c>
      <c r="F424" s="385">
        <v>3</v>
      </c>
      <c r="G424" s="385">
        <v>5</v>
      </c>
      <c r="H424" s="385">
        <v>4</v>
      </c>
      <c r="I424" s="385">
        <v>3</v>
      </c>
      <c r="J424" s="385">
        <v>12</v>
      </c>
      <c r="K424" s="385">
        <v>103</v>
      </c>
      <c r="L424" s="385">
        <v>45</v>
      </c>
      <c r="M424" s="385">
        <v>70</v>
      </c>
      <c r="N424" s="385">
        <v>40</v>
      </c>
      <c r="O424" s="385">
        <v>38</v>
      </c>
      <c r="P424" s="385">
        <v>23</v>
      </c>
      <c r="Q424" s="385">
        <v>211</v>
      </c>
      <c r="R424" s="385">
        <v>108</v>
      </c>
      <c r="S424" s="385">
        <v>6</v>
      </c>
      <c r="T424" s="385">
        <v>4</v>
      </c>
      <c r="U424" s="385">
        <v>12</v>
      </c>
      <c r="V424" s="385">
        <v>10</v>
      </c>
      <c r="W424" s="385"/>
      <c r="X424" s="385"/>
      <c r="Y424" s="385">
        <v>18</v>
      </c>
      <c r="Z424" s="385">
        <v>14</v>
      </c>
    </row>
    <row r="425" spans="1:26" ht="15" hidden="1" customHeight="1" outlineLevel="1" x14ac:dyDescent="0.2">
      <c r="A425" s="385"/>
      <c r="B425" s="386" t="s">
        <v>312</v>
      </c>
      <c r="C425" s="386">
        <v>12</v>
      </c>
      <c r="D425" s="386" t="s">
        <v>291</v>
      </c>
      <c r="E425" s="386" t="s">
        <v>779</v>
      </c>
      <c r="F425" s="385">
        <v>8</v>
      </c>
      <c r="G425" s="385">
        <v>10</v>
      </c>
      <c r="H425" s="385">
        <v>6</v>
      </c>
      <c r="I425" s="385">
        <v>4</v>
      </c>
      <c r="J425" s="385">
        <v>20</v>
      </c>
      <c r="K425" s="385">
        <v>251</v>
      </c>
      <c r="L425" s="385">
        <v>114</v>
      </c>
      <c r="M425" s="385">
        <v>151</v>
      </c>
      <c r="N425" s="385">
        <v>72</v>
      </c>
      <c r="O425" s="385">
        <v>78</v>
      </c>
      <c r="P425" s="385">
        <v>48</v>
      </c>
      <c r="Q425" s="385">
        <v>480</v>
      </c>
      <c r="R425" s="385">
        <v>234</v>
      </c>
      <c r="S425" s="385">
        <v>10</v>
      </c>
      <c r="T425" s="385">
        <v>10</v>
      </c>
      <c r="U425" s="385">
        <v>17</v>
      </c>
      <c r="V425" s="385">
        <v>15</v>
      </c>
      <c r="W425" s="385">
        <v>1</v>
      </c>
      <c r="X425" s="385">
        <v>1</v>
      </c>
      <c r="Y425" s="385">
        <v>28</v>
      </c>
      <c r="Z425" s="385">
        <v>26</v>
      </c>
    </row>
    <row r="426" spans="1:26" ht="15" hidden="1" customHeight="1" outlineLevel="1" x14ac:dyDescent="0.2">
      <c r="A426" s="385"/>
      <c r="B426" s="386" t="s">
        <v>312</v>
      </c>
      <c r="C426" s="386">
        <v>5</v>
      </c>
      <c r="D426" s="386" t="s">
        <v>290</v>
      </c>
      <c r="E426" s="386" t="s">
        <v>780</v>
      </c>
      <c r="F426" s="385">
        <v>255</v>
      </c>
      <c r="G426" s="385">
        <v>5</v>
      </c>
      <c r="H426" s="385"/>
      <c r="I426" s="385"/>
      <c r="J426" s="385">
        <v>5</v>
      </c>
      <c r="K426" s="385">
        <v>37</v>
      </c>
      <c r="L426" s="385">
        <v>26</v>
      </c>
      <c r="M426" s="385"/>
      <c r="N426" s="385"/>
      <c r="O426" s="385"/>
      <c r="P426" s="385"/>
      <c r="Q426" s="385">
        <v>37</v>
      </c>
      <c r="R426" s="385">
        <v>26</v>
      </c>
      <c r="S426" s="385">
        <v>5</v>
      </c>
      <c r="T426" s="385">
        <v>4</v>
      </c>
      <c r="U426" s="385"/>
      <c r="V426" s="385"/>
      <c r="W426" s="385"/>
      <c r="X426" s="385"/>
      <c r="Y426" s="385">
        <v>5</v>
      </c>
      <c r="Z426" s="385">
        <v>4</v>
      </c>
    </row>
    <row r="427" spans="1:26" ht="15" hidden="1" customHeight="1" outlineLevel="1" x14ac:dyDescent="0.2">
      <c r="A427" s="385"/>
      <c r="B427" s="386" t="s">
        <v>312</v>
      </c>
      <c r="C427" s="386">
        <v>12</v>
      </c>
      <c r="D427" s="386" t="s">
        <v>290</v>
      </c>
      <c r="E427" s="386" t="s">
        <v>781</v>
      </c>
      <c r="F427" s="385">
        <v>240</v>
      </c>
      <c r="G427" s="385">
        <v>10</v>
      </c>
      <c r="H427" s="385">
        <v>8</v>
      </c>
      <c r="I427" s="385">
        <v>3</v>
      </c>
      <c r="J427" s="385">
        <v>21</v>
      </c>
      <c r="K427" s="385">
        <v>295</v>
      </c>
      <c r="L427" s="385">
        <v>147</v>
      </c>
      <c r="M427" s="385">
        <v>219</v>
      </c>
      <c r="N427" s="385">
        <v>105</v>
      </c>
      <c r="O427" s="385">
        <v>67</v>
      </c>
      <c r="P427" s="385">
        <v>32</v>
      </c>
      <c r="Q427" s="385">
        <v>581</v>
      </c>
      <c r="R427" s="385">
        <v>284</v>
      </c>
      <c r="S427" s="385">
        <v>12</v>
      </c>
      <c r="T427" s="385">
        <v>10</v>
      </c>
      <c r="U427" s="385">
        <v>1</v>
      </c>
      <c r="V427" s="385">
        <v>1</v>
      </c>
      <c r="W427" s="385">
        <v>16</v>
      </c>
      <c r="X427" s="385">
        <v>12</v>
      </c>
      <c r="Y427" s="385">
        <v>29</v>
      </c>
      <c r="Z427" s="385">
        <v>23</v>
      </c>
    </row>
    <row r="428" spans="1:26" ht="15" hidden="1" customHeight="1" outlineLevel="1" x14ac:dyDescent="0.2">
      <c r="A428" s="385"/>
      <c r="B428" s="386" t="s">
        <v>312</v>
      </c>
      <c r="C428" s="386">
        <v>12</v>
      </c>
      <c r="D428" s="386" t="s">
        <v>290</v>
      </c>
      <c r="E428" s="386" t="s">
        <v>782</v>
      </c>
      <c r="F428" s="385">
        <v>135</v>
      </c>
      <c r="G428" s="385">
        <v>7</v>
      </c>
      <c r="H428" s="385">
        <v>5</v>
      </c>
      <c r="I428" s="385">
        <v>3</v>
      </c>
      <c r="J428" s="385">
        <v>15</v>
      </c>
      <c r="K428" s="385">
        <v>192</v>
      </c>
      <c r="L428" s="385">
        <v>88</v>
      </c>
      <c r="M428" s="385">
        <v>109</v>
      </c>
      <c r="N428" s="385">
        <v>59</v>
      </c>
      <c r="O428" s="385">
        <v>39</v>
      </c>
      <c r="P428" s="385">
        <v>20</v>
      </c>
      <c r="Q428" s="385">
        <v>340</v>
      </c>
      <c r="R428" s="385">
        <v>167</v>
      </c>
      <c r="S428" s="385">
        <v>8</v>
      </c>
      <c r="T428" s="385">
        <v>7</v>
      </c>
      <c r="U428" s="385">
        <v>11</v>
      </c>
      <c r="V428" s="385">
        <v>9</v>
      </c>
      <c r="W428" s="385">
        <v>3</v>
      </c>
      <c r="X428" s="385">
        <v>2</v>
      </c>
      <c r="Y428" s="385">
        <v>22</v>
      </c>
      <c r="Z428" s="385">
        <v>18</v>
      </c>
    </row>
    <row r="429" spans="1:26" ht="15" hidden="1" customHeight="1" outlineLevel="1" x14ac:dyDescent="0.2">
      <c r="A429" s="385"/>
      <c r="B429" s="386" t="s">
        <v>312</v>
      </c>
      <c r="C429" s="386">
        <v>12</v>
      </c>
      <c r="D429" s="386" t="s">
        <v>290</v>
      </c>
      <c r="E429" s="386" t="s">
        <v>783</v>
      </c>
      <c r="F429" s="385">
        <v>100</v>
      </c>
      <c r="G429" s="385">
        <v>5</v>
      </c>
      <c r="H429" s="385">
        <v>4</v>
      </c>
      <c r="I429" s="385">
        <v>3</v>
      </c>
      <c r="J429" s="385">
        <v>12</v>
      </c>
      <c r="K429" s="385">
        <v>169</v>
      </c>
      <c r="L429" s="385">
        <v>87</v>
      </c>
      <c r="M429" s="385">
        <v>75</v>
      </c>
      <c r="N429" s="385">
        <v>38</v>
      </c>
      <c r="O429" s="385">
        <v>31</v>
      </c>
      <c r="P429" s="385">
        <v>9</v>
      </c>
      <c r="Q429" s="385">
        <v>275</v>
      </c>
      <c r="R429" s="385">
        <v>134</v>
      </c>
      <c r="S429" s="385">
        <v>5</v>
      </c>
      <c r="T429" s="385">
        <v>5</v>
      </c>
      <c r="U429" s="385">
        <v>12</v>
      </c>
      <c r="V429" s="385">
        <v>9</v>
      </c>
      <c r="W429" s="385"/>
      <c r="X429" s="385"/>
      <c r="Y429" s="385">
        <v>17</v>
      </c>
      <c r="Z429" s="385">
        <v>14</v>
      </c>
    </row>
    <row r="430" spans="1:26" ht="15" hidden="1" customHeight="1" outlineLevel="1" x14ac:dyDescent="0.2">
      <c r="A430" s="385"/>
      <c r="B430" s="386" t="s">
        <v>312</v>
      </c>
      <c r="C430" s="386">
        <v>12</v>
      </c>
      <c r="D430" s="386" t="s">
        <v>290</v>
      </c>
      <c r="E430" s="386" t="s">
        <v>784</v>
      </c>
      <c r="F430" s="385">
        <v>170</v>
      </c>
      <c r="G430" s="385">
        <v>10</v>
      </c>
      <c r="H430" s="385">
        <v>8</v>
      </c>
      <c r="I430" s="385">
        <v>4</v>
      </c>
      <c r="J430" s="385">
        <v>22</v>
      </c>
      <c r="K430" s="385">
        <v>225</v>
      </c>
      <c r="L430" s="385">
        <v>111</v>
      </c>
      <c r="M430" s="385">
        <v>162</v>
      </c>
      <c r="N430" s="385">
        <v>85</v>
      </c>
      <c r="O430" s="385">
        <v>91</v>
      </c>
      <c r="P430" s="385">
        <v>44</v>
      </c>
      <c r="Q430" s="385">
        <v>478</v>
      </c>
      <c r="R430" s="385">
        <v>240</v>
      </c>
      <c r="S430" s="385">
        <v>11</v>
      </c>
      <c r="T430" s="385">
        <v>11</v>
      </c>
      <c r="U430" s="385">
        <v>8</v>
      </c>
      <c r="V430" s="385">
        <v>8</v>
      </c>
      <c r="W430" s="385">
        <v>11</v>
      </c>
      <c r="X430" s="385">
        <v>9</v>
      </c>
      <c r="Y430" s="385">
        <v>30</v>
      </c>
      <c r="Z430" s="385">
        <v>28</v>
      </c>
    </row>
    <row r="431" spans="1:26" ht="15" hidden="1" customHeight="1" outlineLevel="1" x14ac:dyDescent="0.2">
      <c r="A431" s="385"/>
      <c r="B431" s="386" t="s">
        <v>312</v>
      </c>
      <c r="C431" s="386">
        <v>12</v>
      </c>
      <c r="D431" s="386" t="s">
        <v>290</v>
      </c>
      <c r="E431" s="386" t="s">
        <v>785</v>
      </c>
      <c r="F431" s="385">
        <v>170</v>
      </c>
      <c r="G431" s="385">
        <v>12</v>
      </c>
      <c r="H431" s="385">
        <v>6</v>
      </c>
      <c r="I431" s="385">
        <v>5</v>
      </c>
      <c r="J431" s="385">
        <v>23</v>
      </c>
      <c r="K431" s="385">
        <v>313</v>
      </c>
      <c r="L431" s="385">
        <v>145</v>
      </c>
      <c r="M431" s="385">
        <v>153</v>
      </c>
      <c r="N431" s="385">
        <v>70</v>
      </c>
      <c r="O431" s="385">
        <v>113</v>
      </c>
      <c r="P431" s="385">
        <v>64</v>
      </c>
      <c r="Q431" s="385">
        <v>579</v>
      </c>
      <c r="R431" s="385">
        <v>279</v>
      </c>
      <c r="S431" s="385">
        <v>12</v>
      </c>
      <c r="T431" s="385">
        <v>12</v>
      </c>
      <c r="U431" s="385">
        <v>17</v>
      </c>
      <c r="V431" s="385">
        <v>12</v>
      </c>
      <c r="W431" s="385">
        <v>4</v>
      </c>
      <c r="X431" s="385">
        <v>4</v>
      </c>
      <c r="Y431" s="385">
        <v>33</v>
      </c>
      <c r="Z431" s="385">
        <v>28</v>
      </c>
    </row>
    <row r="432" spans="1:26" ht="15" hidden="1" customHeight="1" outlineLevel="1" x14ac:dyDescent="0.2">
      <c r="A432" s="385"/>
      <c r="B432" s="386" t="s">
        <v>312</v>
      </c>
      <c r="C432" s="386">
        <v>12</v>
      </c>
      <c r="D432" s="386" t="s">
        <v>290</v>
      </c>
      <c r="E432" s="386" t="s">
        <v>786</v>
      </c>
      <c r="F432" s="385">
        <v>170</v>
      </c>
      <c r="G432" s="385">
        <v>26</v>
      </c>
      <c r="H432" s="385">
        <v>18</v>
      </c>
      <c r="I432" s="385">
        <v>8</v>
      </c>
      <c r="J432" s="385">
        <v>52</v>
      </c>
      <c r="K432" s="385">
        <v>876</v>
      </c>
      <c r="L432" s="385">
        <v>422</v>
      </c>
      <c r="M432" s="385">
        <v>517</v>
      </c>
      <c r="N432" s="385">
        <v>234</v>
      </c>
      <c r="O432" s="385">
        <v>219</v>
      </c>
      <c r="P432" s="385">
        <v>129</v>
      </c>
      <c r="Q432" s="385">
        <v>1612</v>
      </c>
      <c r="R432" s="385">
        <v>785</v>
      </c>
      <c r="S432" s="385">
        <v>26</v>
      </c>
      <c r="T432" s="385">
        <v>25</v>
      </c>
      <c r="U432" s="385">
        <v>25</v>
      </c>
      <c r="V432" s="385">
        <v>17</v>
      </c>
      <c r="W432" s="385">
        <v>22</v>
      </c>
      <c r="X432" s="385">
        <v>18</v>
      </c>
      <c r="Y432" s="385">
        <v>73</v>
      </c>
      <c r="Z432" s="385">
        <v>60</v>
      </c>
    </row>
    <row r="433" spans="1:26" ht="15" hidden="1" customHeight="1" outlineLevel="1" x14ac:dyDescent="0.2">
      <c r="A433" s="385"/>
      <c r="B433" s="386" t="s">
        <v>312</v>
      </c>
      <c r="C433" s="386">
        <v>12</v>
      </c>
      <c r="D433" s="386" t="s">
        <v>290</v>
      </c>
      <c r="E433" s="386" t="s">
        <v>787</v>
      </c>
      <c r="F433" s="385">
        <v>90</v>
      </c>
      <c r="G433" s="385">
        <v>17</v>
      </c>
      <c r="H433" s="385">
        <v>9</v>
      </c>
      <c r="I433" s="385">
        <v>5</v>
      </c>
      <c r="J433" s="385">
        <v>31</v>
      </c>
      <c r="K433" s="385">
        <v>558</v>
      </c>
      <c r="L433" s="385">
        <v>277</v>
      </c>
      <c r="M433" s="385">
        <v>315</v>
      </c>
      <c r="N433" s="385">
        <v>166</v>
      </c>
      <c r="O433" s="385">
        <v>126</v>
      </c>
      <c r="P433" s="385">
        <v>74</v>
      </c>
      <c r="Q433" s="385">
        <v>999</v>
      </c>
      <c r="R433" s="385">
        <v>517</v>
      </c>
      <c r="S433" s="385">
        <v>17</v>
      </c>
      <c r="T433" s="385">
        <v>17</v>
      </c>
      <c r="U433" s="385">
        <v>26</v>
      </c>
      <c r="V433" s="385">
        <v>21</v>
      </c>
      <c r="W433" s="385">
        <v>3</v>
      </c>
      <c r="X433" s="385">
        <v>1</v>
      </c>
      <c r="Y433" s="385">
        <v>46</v>
      </c>
      <c r="Z433" s="385">
        <v>39</v>
      </c>
    </row>
    <row r="434" spans="1:26" ht="15" hidden="1" customHeight="1" outlineLevel="1" x14ac:dyDescent="0.2">
      <c r="A434" s="385"/>
      <c r="B434" s="386" t="s">
        <v>312</v>
      </c>
      <c r="C434" s="386">
        <v>12</v>
      </c>
      <c r="D434" s="386" t="s">
        <v>290</v>
      </c>
      <c r="E434" s="386" t="s">
        <v>788</v>
      </c>
      <c r="F434" s="385">
        <v>18</v>
      </c>
      <c r="G434" s="385">
        <v>6</v>
      </c>
      <c r="H434" s="385">
        <v>4</v>
      </c>
      <c r="I434" s="385">
        <v>3</v>
      </c>
      <c r="J434" s="385">
        <v>13</v>
      </c>
      <c r="K434" s="385">
        <v>180</v>
      </c>
      <c r="L434" s="385">
        <v>92</v>
      </c>
      <c r="M434" s="385">
        <v>125</v>
      </c>
      <c r="N434" s="385">
        <v>51</v>
      </c>
      <c r="O434" s="385">
        <v>71</v>
      </c>
      <c r="P434" s="385">
        <v>33</v>
      </c>
      <c r="Q434" s="385">
        <v>376</v>
      </c>
      <c r="R434" s="385">
        <v>176</v>
      </c>
      <c r="S434" s="385">
        <v>6</v>
      </c>
      <c r="T434" s="385">
        <v>6</v>
      </c>
      <c r="U434" s="385">
        <v>7</v>
      </c>
      <c r="V434" s="385">
        <v>5</v>
      </c>
      <c r="W434" s="385">
        <v>6</v>
      </c>
      <c r="X434" s="385">
        <v>4</v>
      </c>
      <c r="Y434" s="385">
        <v>19</v>
      </c>
      <c r="Z434" s="385">
        <v>15</v>
      </c>
    </row>
    <row r="435" spans="1:26" s="361" customFormat="1" ht="15" hidden="1" customHeight="1" outlineLevel="1" x14ac:dyDescent="0.2">
      <c r="A435" s="385"/>
      <c r="B435" s="386" t="s">
        <v>312</v>
      </c>
      <c r="C435" s="386">
        <v>12</v>
      </c>
      <c r="D435" s="386" t="s">
        <v>290</v>
      </c>
      <c r="E435" s="386" t="s">
        <v>789</v>
      </c>
      <c r="F435" s="385">
        <v>250</v>
      </c>
      <c r="G435" s="385">
        <v>19</v>
      </c>
      <c r="H435" s="385">
        <v>11</v>
      </c>
      <c r="I435" s="385">
        <v>6</v>
      </c>
      <c r="J435" s="385">
        <v>36</v>
      </c>
      <c r="K435" s="385">
        <v>478</v>
      </c>
      <c r="L435" s="385">
        <v>224</v>
      </c>
      <c r="M435" s="385">
        <v>302</v>
      </c>
      <c r="N435" s="385">
        <v>151</v>
      </c>
      <c r="O435" s="385">
        <v>140</v>
      </c>
      <c r="P435" s="385">
        <v>70</v>
      </c>
      <c r="Q435" s="385">
        <v>920</v>
      </c>
      <c r="R435" s="385">
        <v>445</v>
      </c>
      <c r="S435" s="385">
        <v>19</v>
      </c>
      <c r="T435" s="385">
        <v>16</v>
      </c>
      <c r="U435" s="385">
        <v>25</v>
      </c>
      <c r="V435" s="385">
        <v>18</v>
      </c>
      <c r="W435" s="385">
        <v>7</v>
      </c>
      <c r="X435" s="385">
        <v>5</v>
      </c>
      <c r="Y435" s="385">
        <v>51</v>
      </c>
      <c r="Z435" s="385">
        <v>39</v>
      </c>
    </row>
    <row r="436" spans="1:26" ht="15" hidden="1" customHeight="1" outlineLevel="1" x14ac:dyDescent="0.2">
      <c r="A436" s="385"/>
      <c r="B436" s="386"/>
      <c r="C436" s="498" t="s">
        <v>298</v>
      </c>
      <c r="D436" s="498"/>
      <c r="E436" s="498"/>
      <c r="F436" s="385"/>
      <c r="G436" s="385">
        <f>SUM(G403:G435)</f>
        <v>356</v>
      </c>
      <c r="H436" s="385">
        <f t="shared" ref="H436:Z436" si="31">SUM(H403:H435)</f>
        <v>244</v>
      </c>
      <c r="I436" s="385">
        <f t="shared" si="31"/>
        <v>143</v>
      </c>
      <c r="J436" s="385">
        <f t="shared" si="31"/>
        <v>743</v>
      </c>
      <c r="K436" s="385">
        <f t="shared" si="31"/>
        <v>10457</v>
      </c>
      <c r="L436" s="385">
        <f t="shared" si="31"/>
        <v>5148</v>
      </c>
      <c r="M436" s="385">
        <f t="shared" si="31"/>
        <v>6338</v>
      </c>
      <c r="N436" s="385">
        <f t="shared" si="31"/>
        <v>3058</v>
      </c>
      <c r="O436" s="385">
        <f t="shared" si="31"/>
        <v>3157</v>
      </c>
      <c r="P436" s="385">
        <f t="shared" si="31"/>
        <v>1679</v>
      </c>
      <c r="Q436" s="385">
        <f t="shared" si="31"/>
        <v>19952</v>
      </c>
      <c r="R436" s="385">
        <f t="shared" si="31"/>
        <v>9885</v>
      </c>
      <c r="S436" s="385">
        <f t="shared" si="31"/>
        <v>364</v>
      </c>
      <c r="T436" s="385">
        <f t="shared" si="31"/>
        <v>345</v>
      </c>
      <c r="U436" s="385">
        <f t="shared" si="31"/>
        <v>412</v>
      </c>
      <c r="V436" s="385">
        <f t="shared" si="31"/>
        <v>311</v>
      </c>
      <c r="W436" s="385">
        <f t="shared" si="31"/>
        <v>275</v>
      </c>
      <c r="X436" s="385">
        <f t="shared" si="31"/>
        <v>212</v>
      </c>
      <c r="Y436" s="385">
        <f t="shared" si="31"/>
        <v>1051</v>
      </c>
      <c r="Z436" s="385">
        <f t="shared" si="31"/>
        <v>868</v>
      </c>
    </row>
    <row r="437" spans="1:26" ht="15" hidden="1" customHeight="1" outlineLevel="1" x14ac:dyDescent="0.2">
      <c r="A437" s="385"/>
      <c r="B437" s="386" t="s">
        <v>312</v>
      </c>
      <c r="C437" s="386">
        <v>12</v>
      </c>
      <c r="D437" s="386" t="s">
        <v>290</v>
      </c>
      <c r="E437" s="386" t="s">
        <v>790</v>
      </c>
      <c r="F437" s="385">
        <v>210</v>
      </c>
      <c r="G437" s="385">
        <v>9</v>
      </c>
      <c r="H437" s="385">
        <v>5</v>
      </c>
      <c r="I437" s="385">
        <v>3</v>
      </c>
      <c r="J437" s="385">
        <v>17</v>
      </c>
      <c r="K437" s="385">
        <v>219</v>
      </c>
      <c r="L437" s="385">
        <v>118</v>
      </c>
      <c r="M437" s="385">
        <v>118</v>
      </c>
      <c r="N437" s="385">
        <v>63</v>
      </c>
      <c r="O437" s="385">
        <v>49</v>
      </c>
      <c r="P437" s="385">
        <v>25</v>
      </c>
      <c r="Q437" s="385">
        <v>386</v>
      </c>
      <c r="R437" s="385">
        <v>206</v>
      </c>
      <c r="S437" s="385">
        <v>7</v>
      </c>
      <c r="T437" s="385">
        <v>7</v>
      </c>
      <c r="U437" s="385">
        <v>7</v>
      </c>
      <c r="V437" s="385">
        <v>6</v>
      </c>
      <c r="W437" s="385">
        <v>9</v>
      </c>
      <c r="X437" s="385">
        <v>7</v>
      </c>
      <c r="Y437" s="385">
        <v>23</v>
      </c>
      <c r="Z437" s="385">
        <v>20</v>
      </c>
    </row>
    <row r="438" spans="1:26" ht="15" hidden="1" customHeight="1" outlineLevel="1" x14ac:dyDescent="0.2">
      <c r="A438" s="385"/>
      <c r="B438" s="386"/>
      <c r="C438" s="498" t="s">
        <v>299</v>
      </c>
      <c r="D438" s="498"/>
      <c r="E438" s="498"/>
      <c r="F438" s="385"/>
      <c r="G438" s="385">
        <f>+G437</f>
        <v>9</v>
      </c>
      <c r="H438" s="385">
        <f t="shared" ref="H438:Z438" si="32">+H437</f>
        <v>5</v>
      </c>
      <c r="I438" s="385">
        <f t="shared" si="32"/>
        <v>3</v>
      </c>
      <c r="J438" s="385">
        <f t="shared" si="32"/>
        <v>17</v>
      </c>
      <c r="K438" s="385">
        <f t="shared" si="32"/>
        <v>219</v>
      </c>
      <c r="L438" s="385">
        <f t="shared" si="32"/>
        <v>118</v>
      </c>
      <c r="M438" s="385">
        <f t="shared" si="32"/>
        <v>118</v>
      </c>
      <c r="N438" s="385">
        <f t="shared" si="32"/>
        <v>63</v>
      </c>
      <c r="O438" s="385">
        <f t="shared" si="32"/>
        <v>49</v>
      </c>
      <c r="P438" s="385">
        <f t="shared" si="32"/>
        <v>25</v>
      </c>
      <c r="Q438" s="385">
        <f t="shared" si="32"/>
        <v>386</v>
      </c>
      <c r="R438" s="385">
        <f t="shared" si="32"/>
        <v>206</v>
      </c>
      <c r="S438" s="385">
        <f t="shared" si="32"/>
        <v>7</v>
      </c>
      <c r="T438" s="385">
        <f t="shared" si="32"/>
        <v>7</v>
      </c>
      <c r="U438" s="385">
        <f t="shared" si="32"/>
        <v>7</v>
      </c>
      <c r="V438" s="385">
        <f t="shared" si="32"/>
        <v>6</v>
      </c>
      <c r="W438" s="385">
        <f t="shared" si="32"/>
        <v>9</v>
      </c>
      <c r="X438" s="385">
        <f t="shared" si="32"/>
        <v>7</v>
      </c>
      <c r="Y438" s="385">
        <f t="shared" si="32"/>
        <v>23</v>
      </c>
      <c r="Z438" s="385">
        <f t="shared" si="32"/>
        <v>20</v>
      </c>
    </row>
    <row r="439" spans="1:26" ht="15" customHeight="1" collapsed="1" x14ac:dyDescent="0.2">
      <c r="A439" s="385"/>
      <c r="B439" s="386"/>
      <c r="C439" s="498" t="s">
        <v>392</v>
      </c>
      <c r="D439" s="498"/>
      <c r="E439" s="498"/>
      <c r="F439" s="385"/>
      <c r="G439" s="385">
        <f>+G438+G436</f>
        <v>365</v>
      </c>
      <c r="H439" s="385">
        <f t="shared" ref="H439:Z439" si="33">+H438+H436</f>
        <v>249</v>
      </c>
      <c r="I439" s="385">
        <f t="shared" si="33"/>
        <v>146</v>
      </c>
      <c r="J439" s="385">
        <f t="shared" si="33"/>
        <v>760</v>
      </c>
      <c r="K439" s="385">
        <f t="shared" si="33"/>
        <v>10676</v>
      </c>
      <c r="L439" s="385">
        <f t="shared" si="33"/>
        <v>5266</v>
      </c>
      <c r="M439" s="385">
        <f t="shared" si="33"/>
        <v>6456</v>
      </c>
      <c r="N439" s="385">
        <f t="shared" si="33"/>
        <v>3121</v>
      </c>
      <c r="O439" s="385">
        <f t="shared" si="33"/>
        <v>3206</v>
      </c>
      <c r="P439" s="385">
        <f t="shared" si="33"/>
        <v>1704</v>
      </c>
      <c r="Q439" s="385">
        <f t="shared" si="33"/>
        <v>20338</v>
      </c>
      <c r="R439" s="385">
        <f t="shared" si="33"/>
        <v>10091</v>
      </c>
      <c r="S439" s="385">
        <f t="shared" si="33"/>
        <v>371</v>
      </c>
      <c r="T439" s="385">
        <f t="shared" si="33"/>
        <v>352</v>
      </c>
      <c r="U439" s="385">
        <f t="shared" si="33"/>
        <v>419</v>
      </c>
      <c r="V439" s="385">
        <f t="shared" si="33"/>
        <v>317</v>
      </c>
      <c r="W439" s="385">
        <f t="shared" si="33"/>
        <v>284</v>
      </c>
      <c r="X439" s="385">
        <f t="shared" si="33"/>
        <v>219</v>
      </c>
      <c r="Y439" s="385">
        <f t="shared" si="33"/>
        <v>1074</v>
      </c>
      <c r="Z439" s="385">
        <f t="shared" si="33"/>
        <v>888</v>
      </c>
    </row>
    <row r="440" spans="1:26" ht="15" hidden="1" customHeight="1" outlineLevel="1" x14ac:dyDescent="0.2">
      <c r="A440" s="387" t="s">
        <v>468</v>
      </c>
      <c r="B440" s="386"/>
      <c r="C440" s="498" t="s">
        <v>344</v>
      </c>
      <c r="D440" s="498"/>
      <c r="E440" s="498"/>
      <c r="F440" s="385"/>
      <c r="G440" s="385"/>
      <c r="H440" s="385"/>
      <c r="I440" s="385"/>
      <c r="J440" s="385"/>
      <c r="K440" s="385"/>
      <c r="L440" s="385"/>
      <c r="M440" s="385"/>
      <c r="N440" s="385"/>
      <c r="O440" s="385"/>
      <c r="P440" s="385"/>
      <c r="Q440" s="385"/>
      <c r="R440" s="385"/>
      <c r="S440" s="385"/>
      <c r="T440" s="385"/>
      <c r="U440" s="385"/>
      <c r="V440" s="385"/>
      <c r="W440" s="385"/>
      <c r="X440" s="385"/>
      <c r="Y440" s="385"/>
      <c r="Z440" s="385"/>
    </row>
    <row r="441" spans="1:26" ht="15" hidden="1" customHeight="1" outlineLevel="1" x14ac:dyDescent="0.2">
      <c r="A441" s="385"/>
      <c r="B441" s="386" t="s">
        <v>313</v>
      </c>
      <c r="C441" s="386">
        <v>12</v>
      </c>
      <c r="D441" s="386" t="s">
        <v>291</v>
      </c>
      <c r="E441" s="386" t="s">
        <v>791</v>
      </c>
      <c r="F441" s="385">
        <v>5</v>
      </c>
      <c r="G441" s="385">
        <v>10</v>
      </c>
      <c r="H441" s="385">
        <v>5</v>
      </c>
      <c r="I441" s="385">
        <v>3</v>
      </c>
      <c r="J441" s="385">
        <v>18</v>
      </c>
      <c r="K441" s="385">
        <v>248</v>
      </c>
      <c r="L441" s="385">
        <v>130</v>
      </c>
      <c r="M441" s="385">
        <v>150</v>
      </c>
      <c r="N441" s="385">
        <v>75</v>
      </c>
      <c r="O441" s="385">
        <v>79</v>
      </c>
      <c r="P441" s="385">
        <v>32</v>
      </c>
      <c r="Q441" s="385">
        <v>477</v>
      </c>
      <c r="R441" s="385">
        <v>237</v>
      </c>
      <c r="S441" s="385">
        <v>10</v>
      </c>
      <c r="T441" s="385">
        <v>10</v>
      </c>
      <c r="U441" s="385">
        <v>13</v>
      </c>
      <c r="V441" s="385">
        <v>11</v>
      </c>
      <c r="W441" s="385">
        <v>2</v>
      </c>
      <c r="X441" s="385">
        <v>1</v>
      </c>
      <c r="Y441" s="385">
        <v>25</v>
      </c>
      <c r="Z441" s="385">
        <v>22</v>
      </c>
    </row>
    <row r="442" spans="1:26" ht="15" hidden="1" customHeight="1" outlineLevel="1" x14ac:dyDescent="0.2">
      <c r="A442" s="385"/>
      <c r="B442" s="386" t="s">
        <v>313</v>
      </c>
      <c r="C442" s="386">
        <v>12</v>
      </c>
      <c r="D442" s="386" t="s">
        <v>291</v>
      </c>
      <c r="E442" s="386" t="s">
        <v>792</v>
      </c>
      <c r="F442" s="385">
        <v>45</v>
      </c>
      <c r="G442" s="385">
        <v>13</v>
      </c>
      <c r="H442" s="385">
        <v>9</v>
      </c>
      <c r="I442" s="385">
        <v>3</v>
      </c>
      <c r="J442" s="385">
        <v>25</v>
      </c>
      <c r="K442" s="385">
        <v>370</v>
      </c>
      <c r="L442" s="385">
        <v>187</v>
      </c>
      <c r="M442" s="385">
        <v>217</v>
      </c>
      <c r="N442" s="385">
        <v>108</v>
      </c>
      <c r="O442" s="385">
        <v>89</v>
      </c>
      <c r="P442" s="385">
        <v>49</v>
      </c>
      <c r="Q442" s="385">
        <v>676</v>
      </c>
      <c r="R442" s="385">
        <v>344</v>
      </c>
      <c r="S442" s="385">
        <v>12</v>
      </c>
      <c r="T442" s="385">
        <v>12</v>
      </c>
      <c r="U442" s="385">
        <v>15</v>
      </c>
      <c r="V442" s="385">
        <v>12</v>
      </c>
      <c r="W442" s="385">
        <v>5</v>
      </c>
      <c r="X442" s="385">
        <v>4</v>
      </c>
      <c r="Y442" s="385">
        <v>32</v>
      </c>
      <c r="Z442" s="385">
        <v>28</v>
      </c>
    </row>
    <row r="443" spans="1:26" ht="15" hidden="1" customHeight="1" outlineLevel="1" x14ac:dyDescent="0.2">
      <c r="A443" s="385"/>
      <c r="B443" s="386" t="s">
        <v>313</v>
      </c>
      <c r="C443" s="386">
        <v>12</v>
      </c>
      <c r="D443" s="386" t="s">
        <v>290</v>
      </c>
      <c r="E443" s="386" t="s">
        <v>793</v>
      </c>
      <c r="F443" s="385">
        <v>56</v>
      </c>
      <c r="G443" s="385">
        <v>9</v>
      </c>
      <c r="H443" s="385">
        <v>5</v>
      </c>
      <c r="I443" s="385">
        <v>4</v>
      </c>
      <c r="J443" s="385">
        <v>18</v>
      </c>
      <c r="K443" s="385">
        <v>232</v>
      </c>
      <c r="L443" s="385">
        <v>131</v>
      </c>
      <c r="M443" s="385">
        <v>129</v>
      </c>
      <c r="N443" s="385">
        <v>54</v>
      </c>
      <c r="O443" s="385">
        <v>87</v>
      </c>
      <c r="P443" s="385">
        <v>46</v>
      </c>
      <c r="Q443" s="385">
        <v>448</v>
      </c>
      <c r="R443" s="385">
        <v>231</v>
      </c>
      <c r="S443" s="385">
        <v>10</v>
      </c>
      <c r="T443" s="385">
        <v>9</v>
      </c>
      <c r="U443" s="385">
        <v>8</v>
      </c>
      <c r="V443" s="385">
        <v>6</v>
      </c>
      <c r="W443" s="385">
        <v>9</v>
      </c>
      <c r="X443" s="385">
        <v>6</v>
      </c>
      <c r="Y443" s="385">
        <v>27</v>
      </c>
      <c r="Z443" s="385">
        <v>21</v>
      </c>
    </row>
    <row r="444" spans="1:26" ht="15" hidden="1" customHeight="1" outlineLevel="1" x14ac:dyDescent="0.2">
      <c r="A444" s="385"/>
      <c r="B444" s="386" t="s">
        <v>313</v>
      </c>
      <c r="C444" s="386">
        <v>12</v>
      </c>
      <c r="D444" s="386" t="s">
        <v>290</v>
      </c>
      <c r="E444" s="386" t="s">
        <v>794</v>
      </c>
      <c r="F444" s="385">
        <v>80</v>
      </c>
      <c r="G444" s="385">
        <v>5</v>
      </c>
      <c r="H444" s="385">
        <v>4</v>
      </c>
      <c r="I444" s="385">
        <v>3</v>
      </c>
      <c r="J444" s="385">
        <v>12</v>
      </c>
      <c r="K444" s="385">
        <v>122</v>
      </c>
      <c r="L444" s="385">
        <v>50</v>
      </c>
      <c r="M444" s="385">
        <v>78</v>
      </c>
      <c r="N444" s="385">
        <v>25</v>
      </c>
      <c r="O444" s="385">
        <v>34</v>
      </c>
      <c r="P444" s="385">
        <v>19</v>
      </c>
      <c r="Q444" s="385">
        <v>234</v>
      </c>
      <c r="R444" s="385">
        <v>94</v>
      </c>
      <c r="S444" s="385">
        <v>5</v>
      </c>
      <c r="T444" s="385">
        <v>5</v>
      </c>
      <c r="U444" s="385">
        <v>2</v>
      </c>
      <c r="V444" s="385">
        <v>2</v>
      </c>
      <c r="W444" s="385">
        <v>9</v>
      </c>
      <c r="X444" s="385">
        <v>7</v>
      </c>
      <c r="Y444" s="385">
        <v>16</v>
      </c>
      <c r="Z444" s="385">
        <v>14</v>
      </c>
    </row>
    <row r="445" spans="1:26" ht="15" hidden="1" customHeight="1" outlineLevel="1" x14ac:dyDescent="0.2">
      <c r="A445" s="385"/>
      <c r="B445" s="386" t="s">
        <v>313</v>
      </c>
      <c r="C445" s="386">
        <v>9</v>
      </c>
      <c r="D445" s="386" t="s">
        <v>290</v>
      </c>
      <c r="E445" s="386" t="s">
        <v>795</v>
      </c>
      <c r="F445" s="385">
        <v>120</v>
      </c>
      <c r="G445" s="385">
        <v>5</v>
      </c>
      <c r="H445" s="385">
        <v>4</v>
      </c>
      <c r="I445" s="385"/>
      <c r="J445" s="385">
        <v>9</v>
      </c>
      <c r="K445" s="385">
        <v>151</v>
      </c>
      <c r="L445" s="385">
        <v>62</v>
      </c>
      <c r="M445" s="385">
        <v>51</v>
      </c>
      <c r="N445" s="385">
        <v>21</v>
      </c>
      <c r="O445" s="385"/>
      <c r="P445" s="385"/>
      <c r="Q445" s="385">
        <v>202</v>
      </c>
      <c r="R445" s="385">
        <v>83</v>
      </c>
      <c r="S445" s="385">
        <v>5</v>
      </c>
      <c r="T445" s="385">
        <v>5</v>
      </c>
      <c r="U445" s="385">
        <v>8</v>
      </c>
      <c r="V445" s="385">
        <v>7</v>
      </c>
      <c r="W445" s="385"/>
      <c r="X445" s="385"/>
      <c r="Y445" s="385">
        <v>13</v>
      </c>
      <c r="Z445" s="385">
        <v>12</v>
      </c>
    </row>
    <row r="446" spans="1:26" ht="15" hidden="1" customHeight="1" outlineLevel="1" x14ac:dyDescent="0.2">
      <c r="A446" s="385"/>
      <c r="B446" s="386" t="s">
        <v>313</v>
      </c>
      <c r="C446" s="386">
        <v>12</v>
      </c>
      <c r="D446" s="386" t="s">
        <v>290</v>
      </c>
      <c r="E446" s="386" t="s">
        <v>796</v>
      </c>
      <c r="F446" s="385">
        <v>120</v>
      </c>
      <c r="G446" s="385">
        <v>30</v>
      </c>
      <c r="H446" s="385">
        <v>13</v>
      </c>
      <c r="I446" s="385">
        <v>6</v>
      </c>
      <c r="J446" s="385">
        <v>49</v>
      </c>
      <c r="K446" s="385">
        <v>738</v>
      </c>
      <c r="L446" s="385">
        <v>332</v>
      </c>
      <c r="M446" s="385">
        <v>427</v>
      </c>
      <c r="N446" s="385">
        <v>206</v>
      </c>
      <c r="O446" s="385">
        <v>170</v>
      </c>
      <c r="P446" s="385">
        <v>98</v>
      </c>
      <c r="Q446" s="385">
        <v>1335</v>
      </c>
      <c r="R446" s="385">
        <v>636</v>
      </c>
      <c r="S446" s="385">
        <v>28</v>
      </c>
      <c r="T446" s="385">
        <v>28</v>
      </c>
      <c r="U446" s="385">
        <v>34</v>
      </c>
      <c r="V446" s="385">
        <v>23</v>
      </c>
      <c r="W446" s="385"/>
      <c r="X446" s="385"/>
      <c r="Y446" s="385">
        <v>62</v>
      </c>
      <c r="Z446" s="385">
        <v>51</v>
      </c>
    </row>
    <row r="447" spans="1:26" ht="15" hidden="1" customHeight="1" outlineLevel="1" x14ac:dyDescent="0.2">
      <c r="A447" s="385"/>
      <c r="B447" s="386" t="s">
        <v>313</v>
      </c>
      <c r="C447" s="386">
        <v>12</v>
      </c>
      <c r="D447" s="386" t="s">
        <v>290</v>
      </c>
      <c r="E447" s="386" t="s">
        <v>797</v>
      </c>
      <c r="F447" s="385">
        <v>100</v>
      </c>
      <c r="G447" s="385">
        <v>7</v>
      </c>
      <c r="H447" s="385">
        <v>5</v>
      </c>
      <c r="I447" s="385"/>
      <c r="J447" s="385">
        <v>12</v>
      </c>
      <c r="K447" s="385">
        <v>161</v>
      </c>
      <c r="L447" s="385">
        <v>75</v>
      </c>
      <c r="M447" s="385">
        <v>110</v>
      </c>
      <c r="N447" s="385">
        <v>56</v>
      </c>
      <c r="O447" s="385"/>
      <c r="P447" s="385"/>
      <c r="Q447" s="385">
        <v>271</v>
      </c>
      <c r="R447" s="385">
        <v>131</v>
      </c>
      <c r="S447" s="385">
        <v>7</v>
      </c>
      <c r="T447" s="385">
        <v>7</v>
      </c>
      <c r="U447" s="385">
        <v>10</v>
      </c>
      <c r="V447" s="385">
        <v>5</v>
      </c>
      <c r="W447" s="385"/>
      <c r="X447" s="385"/>
      <c r="Y447" s="385">
        <v>17</v>
      </c>
      <c r="Z447" s="385">
        <v>12</v>
      </c>
    </row>
    <row r="448" spans="1:26" ht="15" hidden="1" customHeight="1" outlineLevel="1" x14ac:dyDescent="0.2">
      <c r="A448" s="385"/>
      <c r="B448" s="386" t="s">
        <v>313</v>
      </c>
      <c r="C448" s="386">
        <v>9</v>
      </c>
      <c r="D448" s="386" t="s">
        <v>290</v>
      </c>
      <c r="E448" s="386" t="s">
        <v>798</v>
      </c>
      <c r="F448" s="385">
        <v>110</v>
      </c>
      <c r="G448" s="385">
        <v>5</v>
      </c>
      <c r="H448" s="385">
        <v>4</v>
      </c>
      <c r="I448" s="385"/>
      <c r="J448" s="385">
        <v>9</v>
      </c>
      <c r="K448" s="385">
        <v>98</v>
      </c>
      <c r="L448" s="385">
        <v>40</v>
      </c>
      <c r="M448" s="385">
        <v>44</v>
      </c>
      <c r="N448" s="385">
        <v>16</v>
      </c>
      <c r="O448" s="385"/>
      <c r="P448" s="385"/>
      <c r="Q448" s="385">
        <v>142</v>
      </c>
      <c r="R448" s="385">
        <v>56</v>
      </c>
      <c r="S448" s="385">
        <v>5</v>
      </c>
      <c r="T448" s="385">
        <v>5</v>
      </c>
      <c r="U448" s="385">
        <v>8</v>
      </c>
      <c r="V448" s="385">
        <v>6</v>
      </c>
      <c r="W448" s="385"/>
      <c r="X448" s="385"/>
      <c r="Y448" s="385">
        <v>13</v>
      </c>
      <c r="Z448" s="385">
        <v>11</v>
      </c>
    </row>
    <row r="449" spans="1:26" ht="15" hidden="1" customHeight="1" outlineLevel="1" x14ac:dyDescent="0.2">
      <c r="A449" s="385"/>
      <c r="B449" s="386" t="s">
        <v>313</v>
      </c>
      <c r="C449" s="386">
        <v>9</v>
      </c>
      <c r="D449" s="386" t="s">
        <v>290</v>
      </c>
      <c r="E449" s="386" t="s">
        <v>799</v>
      </c>
      <c r="F449" s="385">
        <v>110</v>
      </c>
      <c r="G449" s="385">
        <v>5</v>
      </c>
      <c r="H449" s="385">
        <v>4</v>
      </c>
      <c r="I449" s="385"/>
      <c r="J449" s="385">
        <v>9</v>
      </c>
      <c r="K449" s="385">
        <v>120</v>
      </c>
      <c r="L449" s="385">
        <v>54</v>
      </c>
      <c r="M449" s="385">
        <v>48</v>
      </c>
      <c r="N449" s="385">
        <v>19</v>
      </c>
      <c r="O449" s="385"/>
      <c r="P449" s="385"/>
      <c r="Q449" s="385">
        <v>168</v>
      </c>
      <c r="R449" s="385">
        <v>73</v>
      </c>
      <c r="S449" s="385">
        <v>5</v>
      </c>
      <c r="T449" s="385">
        <v>5</v>
      </c>
      <c r="U449" s="385">
        <v>6</v>
      </c>
      <c r="V449" s="385">
        <v>6</v>
      </c>
      <c r="W449" s="385"/>
      <c r="X449" s="385"/>
      <c r="Y449" s="385">
        <v>11</v>
      </c>
      <c r="Z449" s="385">
        <v>11</v>
      </c>
    </row>
    <row r="450" spans="1:26" ht="15" hidden="1" customHeight="1" outlineLevel="1" x14ac:dyDescent="0.2">
      <c r="A450" s="385"/>
      <c r="B450" s="386" t="s">
        <v>313</v>
      </c>
      <c r="C450" s="386">
        <v>9</v>
      </c>
      <c r="D450" s="386" t="s">
        <v>290</v>
      </c>
      <c r="E450" s="386" t="s">
        <v>800</v>
      </c>
      <c r="F450" s="385">
        <v>170</v>
      </c>
      <c r="G450" s="385">
        <v>6</v>
      </c>
      <c r="H450" s="385">
        <v>4</v>
      </c>
      <c r="I450" s="385"/>
      <c r="J450" s="385">
        <v>10</v>
      </c>
      <c r="K450" s="385">
        <v>139</v>
      </c>
      <c r="L450" s="385">
        <v>63</v>
      </c>
      <c r="M450" s="385">
        <v>92</v>
      </c>
      <c r="N450" s="385">
        <v>44</v>
      </c>
      <c r="O450" s="385"/>
      <c r="P450" s="385"/>
      <c r="Q450" s="385">
        <v>231</v>
      </c>
      <c r="R450" s="385">
        <v>107</v>
      </c>
      <c r="S450" s="385">
        <v>6</v>
      </c>
      <c r="T450" s="385">
        <v>6</v>
      </c>
      <c r="U450" s="385">
        <v>8</v>
      </c>
      <c r="V450" s="385">
        <v>4</v>
      </c>
      <c r="W450" s="385"/>
      <c r="X450" s="385"/>
      <c r="Y450" s="385">
        <v>14</v>
      </c>
      <c r="Z450" s="385">
        <v>10</v>
      </c>
    </row>
    <row r="451" spans="1:26" ht="15" hidden="1" customHeight="1" outlineLevel="1" x14ac:dyDescent="0.2">
      <c r="A451" s="385"/>
      <c r="B451" s="386" t="s">
        <v>313</v>
      </c>
      <c r="C451" s="386">
        <v>12</v>
      </c>
      <c r="D451" s="386" t="s">
        <v>290</v>
      </c>
      <c r="E451" s="386" t="s">
        <v>801</v>
      </c>
      <c r="F451" s="385">
        <v>150</v>
      </c>
      <c r="G451" s="385">
        <v>5</v>
      </c>
      <c r="H451" s="385">
        <v>4</v>
      </c>
      <c r="I451" s="385">
        <v>3</v>
      </c>
      <c r="J451" s="385">
        <v>12</v>
      </c>
      <c r="K451" s="385">
        <v>124</v>
      </c>
      <c r="L451" s="385">
        <v>60</v>
      </c>
      <c r="M451" s="385">
        <v>76</v>
      </c>
      <c r="N451" s="385">
        <v>35</v>
      </c>
      <c r="O451" s="385">
        <v>28</v>
      </c>
      <c r="P451" s="385">
        <v>12</v>
      </c>
      <c r="Q451" s="385">
        <v>228</v>
      </c>
      <c r="R451" s="385">
        <v>107</v>
      </c>
      <c r="S451" s="385">
        <v>5</v>
      </c>
      <c r="T451" s="385">
        <v>5</v>
      </c>
      <c r="U451" s="385">
        <v>2</v>
      </c>
      <c r="V451" s="385">
        <v>2</v>
      </c>
      <c r="W451" s="385">
        <v>9</v>
      </c>
      <c r="X451" s="385">
        <v>7</v>
      </c>
      <c r="Y451" s="385">
        <v>16</v>
      </c>
      <c r="Z451" s="385">
        <v>14</v>
      </c>
    </row>
    <row r="452" spans="1:26" ht="15" hidden="1" customHeight="1" outlineLevel="1" x14ac:dyDescent="0.2">
      <c r="A452" s="385"/>
      <c r="B452" s="386" t="s">
        <v>313</v>
      </c>
      <c r="C452" s="386">
        <v>9</v>
      </c>
      <c r="D452" s="386" t="s">
        <v>290</v>
      </c>
      <c r="E452" s="386" t="s">
        <v>802</v>
      </c>
      <c r="F452" s="385">
        <v>113</v>
      </c>
      <c r="G452" s="385">
        <v>5</v>
      </c>
      <c r="H452" s="385">
        <v>4</v>
      </c>
      <c r="I452" s="385"/>
      <c r="J452" s="385">
        <v>9</v>
      </c>
      <c r="K452" s="385">
        <v>85</v>
      </c>
      <c r="L452" s="385">
        <v>40</v>
      </c>
      <c r="M452" s="385">
        <v>54</v>
      </c>
      <c r="N452" s="385">
        <v>22</v>
      </c>
      <c r="O452" s="385"/>
      <c r="P452" s="385"/>
      <c r="Q452" s="385">
        <v>139</v>
      </c>
      <c r="R452" s="385">
        <v>62</v>
      </c>
      <c r="S452" s="385">
        <v>5</v>
      </c>
      <c r="T452" s="385">
        <v>5</v>
      </c>
      <c r="U452" s="385">
        <v>8</v>
      </c>
      <c r="V452" s="385">
        <v>6</v>
      </c>
      <c r="W452" s="385"/>
      <c r="X452" s="385"/>
      <c r="Y452" s="385">
        <v>13</v>
      </c>
      <c r="Z452" s="385">
        <v>11</v>
      </c>
    </row>
    <row r="453" spans="1:26" ht="15" hidden="1" customHeight="1" outlineLevel="1" x14ac:dyDescent="0.2">
      <c r="A453" s="385"/>
      <c r="B453" s="386" t="s">
        <v>313</v>
      </c>
      <c r="C453" s="386">
        <v>12</v>
      </c>
      <c r="D453" s="386" t="s">
        <v>290</v>
      </c>
      <c r="E453" s="386" t="s">
        <v>803</v>
      </c>
      <c r="F453" s="385">
        <v>100</v>
      </c>
      <c r="G453" s="385">
        <v>6</v>
      </c>
      <c r="H453" s="385">
        <v>7</v>
      </c>
      <c r="I453" s="385">
        <v>5</v>
      </c>
      <c r="J453" s="385">
        <v>18</v>
      </c>
      <c r="K453" s="385">
        <v>111</v>
      </c>
      <c r="L453" s="385">
        <v>45</v>
      </c>
      <c r="M453" s="385">
        <v>80</v>
      </c>
      <c r="N453" s="385">
        <v>33</v>
      </c>
      <c r="O453" s="385">
        <v>43</v>
      </c>
      <c r="P453" s="385">
        <v>25</v>
      </c>
      <c r="Q453" s="385">
        <v>234</v>
      </c>
      <c r="R453" s="385">
        <v>103</v>
      </c>
      <c r="S453" s="385">
        <v>5</v>
      </c>
      <c r="T453" s="385">
        <v>5</v>
      </c>
      <c r="U453" s="385">
        <v>8</v>
      </c>
      <c r="V453" s="385">
        <v>8</v>
      </c>
      <c r="W453" s="385">
        <v>3</v>
      </c>
      <c r="X453" s="385">
        <v>3</v>
      </c>
      <c r="Y453" s="385">
        <v>16</v>
      </c>
      <c r="Z453" s="385">
        <v>16</v>
      </c>
    </row>
    <row r="454" spans="1:26" ht="15" hidden="1" customHeight="1" outlineLevel="1" x14ac:dyDescent="0.2">
      <c r="A454" s="385"/>
      <c r="B454" s="386" t="s">
        <v>313</v>
      </c>
      <c r="C454" s="386">
        <v>12</v>
      </c>
      <c r="D454" s="386" t="s">
        <v>290</v>
      </c>
      <c r="E454" s="386" t="s">
        <v>804</v>
      </c>
      <c r="F454" s="385">
        <v>68</v>
      </c>
      <c r="G454" s="385">
        <v>15</v>
      </c>
      <c r="H454" s="385">
        <v>10</v>
      </c>
      <c r="I454" s="385">
        <v>5</v>
      </c>
      <c r="J454" s="385">
        <v>30</v>
      </c>
      <c r="K454" s="385">
        <v>456</v>
      </c>
      <c r="L454" s="385">
        <v>220</v>
      </c>
      <c r="M454" s="385">
        <v>283</v>
      </c>
      <c r="N454" s="385">
        <v>125</v>
      </c>
      <c r="O454" s="385">
        <v>121</v>
      </c>
      <c r="P454" s="385">
        <v>69</v>
      </c>
      <c r="Q454" s="385">
        <v>860</v>
      </c>
      <c r="R454" s="385">
        <v>414</v>
      </c>
      <c r="S454" s="385">
        <v>15</v>
      </c>
      <c r="T454" s="385">
        <v>14</v>
      </c>
      <c r="U454" s="385">
        <v>18</v>
      </c>
      <c r="V454" s="385">
        <v>14</v>
      </c>
      <c r="W454" s="385">
        <v>9</v>
      </c>
      <c r="X454" s="385">
        <v>5</v>
      </c>
      <c r="Y454" s="385">
        <v>42</v>
      </c>
      <c r="Z454" s="385">
        <v>33</v>
      </c>
    </row>
    <row r="455" spans="1:26" ht="15" hidden="1" customHeight="1" outlineLevel="1" x14ac:dyDescent="0.2">
      <c r="A455" s="385"/>
      <c r="B455" s="386" t="s">
        <v>313</v>
      </c>
      <c r="C455" s="386">
        <v>12</v>
      </c>
      <c r="D455" s="386" t="s">
        <v>290</v>
      </c>
      <c r="E455" s="386" t="s">
        <v>805</v>
      </c>
      <c r="F455" s="385">
        <v>100</v>
      </c>
      <c r="G455" s="385">
        <v>15</v>
      </c>
      <c r="H455" s="385">
        <v>10</v>
      </c>
      <c r="I455" s="385">
        <v>6</v>
      </c>
      <c r="J455" s="385">
        <v>31</v>
      </c>
      <c r="K455" s="385">
        <v>417</v>
      </c>
      <c r="L455" s="385">
        <v>213</v>
      </c>
      <c r="M455" s="385">
        <v>311</v>
      </c>
      <c r="N455" s="385">
        <v>158</v>
      </c>
      <c r="O455" s="385">
        <v>136</v>
      </c>
      <c r="P455" s="385">
        <v>71</v>
      </c>
      <c r="Q455" s="385">
        <v>864</v>
      </c>
      <c r="R455" s="385">
        <v>442</v>
      </c>
      <c r="S455" s="385">
        <v>15</v>
      </c>
      <c r="T455" s="385">
        <v>14</v>
      </c>
      <c r="U455" s="385">
        <v>20</v>
      </c>
      <c r="V455" s="385">
        <v>12</v>
      </c>
      <c r="W455" s="385">
        <v>7</v>
      </c>
      <c r="X455" s="385">
        <v>5</v>
      </c>
      <c r="Y455" s="385">
        <v>42</v>
      </c>
      <c r="Z455" s="385">
        <v>31</v>
      </c>
    </row>
    <row r="456" spans="1:26" ht="15" hidden="1" customHeight="1" outlineLevel="1" x14ac:dyDescent="0.2">
      <c r="A456" s="385"/>
      <c r="B456" s="386" t="s">
        <v>313</v>
      </c>
      <c r="C456" s="386">
        <v>12</v>
      </c>
      <c r="D456" s="386" t="s">
        <v>290</v>
      </c>
      <c r="E456" s="386" t="s">
        <v>806</v>
      </c>
      <c r="F456" s="385">
        <v>210</v>
      </c>
      <c r="G456" s="385">
        <v>10</v>
      </c>
      <c r="H456" s="385">
        <v>8</v>
      </c>
      <c r="I456" s="385">
        <v>4</v>
      </c>
      <c r="J456" s="385">
        <v>22</v>
      </c>
      <c r="K456" s="385">
        <v>281</v>
      </c>
      <c r="L456" s="385">
        <v>129</v>
      </c>
      <c r="M456" s="385">
        <v>185</v>
      </c>
      <c r="N456" s="385">
        <v>107</v>
      </c>
      <c r="O456" s="385">
        <v>69</v>
      </c>
      <c r="P456" s="385">
        <v>34</v>
      </c>
      <c r="Q456" s="385">
        <v>535</v>
      </c>
      <c r="R456" s="385">
        <v>270</v>
      </c>
      <c r="S456" s="385">
        <v>10</v>
      </c>
      <c r="T456" s="385">
        <v>10</v>
      </c>
      <c r="U456" s="385">
        <v>10</v>
      </c>
      <c r="V456" s="385">
        <v>6</v>
      </c>
      <c r="W456" s="385">
        <v>10</v>
      </c>
      <c r="X456" s="385">
        <v>8</v>
      </c>
      <c r="Y456" s="385">
        <v>30</v>
      </c>
      <c r="Z456" s="385">
        <v>24</v>
      </c>
    </row>
    <row r="457" spans="1:26" ht="15" hidden="1" customHeight="1" outlineLevel="1" x14ac:dyDescent="0.2">
      <c r="A457" s="385"/>
      <c r="B457" s="386" t="s">
        <v>313</v>
      </c>
      <c r="C457" s="386">
        <v>9</v>
      </c>
      <c r="D457" s="386" t="s">
        <v>290</v>
      </c>
      <c r="E457" s="386" t="s">
        <v>807</v>
      </c>
      <c r="F457" s="385">
        <v>310</v>
      </c>
      <c r="G457" s="385">
        <v>5</v>
      </c>
      <c r="H457" s="385">
        <v>4</v>
      </c>
      <c r="I457" s="385"/>
      <c r="J457" s="385">
        <v>9</v>
      </c>
      <c r="K457" s="385">
        <v>144</v>
      </c>
      <c r="L457" s="385">
        <v>68</v>
      </c>
      <c r="M457" s="385">
        <v>89</v>
      </c>
      <c r="N457" s="385">
        <v>43</v>
      </c>
      <c r="O457" s="385"/>
      <c r="P457" s="385"/>
      <c r="Q457" s="385">
        <v>233</v>
      </c>
      <c r="R457" s="385">
        <v>111</v>
      </c>
      <c r="S457" s="385">
        <v>5</v>
      </c>
      <c r="T457" s="385">
        <v>5</v>
      </c>
      <c r="U457" s="385">
        <v>8</v>
      </c>
      <c r="V457" s="385">
        <v>6</v>
      </c>
      <c r="W457" s="385"/>
      <c r="X457" s="385"/>
      <c r="Y457" s="385">
        <v>13</v>
      </c>
      <c r="Z457" s="385">
        <v>11</v>
      </c>
    </row>
    <row r="458" spans="1:26" ht="15" hidden="1" customHeight="1" outlineLevel="1" x14ac:dyDescent="0.2">
      <c r="A458" s="385"/>
      <c r="B458" s="386" t="s">
        <v>313</v>
      </c>
      <c r="C458" s="386">
        <v>12</v>
      </c>
      <c r="D458" s="386" t="s">
        <v>290</v>
      </c>
      <c r="E458" s="386" t="s">
        <v>808</v>
      </c>
      <c r="F458" s="385">
        <v>135</v>
      </c>
      <c r="G458" s="385">
        <v>29</v>
      </c>
      <c r="H458" s="385">
        <v>15</v>
      </c>
      <c r="I458" s="385">
        <v>7</v>
      </c>
      <c r="J458" s="385">
        <v>51</v>
      </c>
      <c r="K458" s="385">
        <v>732</v>
      </c>
      <c r="L458" s="385">
        <v>355</v>
      </c>
      <c r="M458" s="385">
        <v>422</v>
      </c>
      <c r="N458" s="385">
        <v>216</v>
      </c>
      <c r="O458" s="385">
        <v>179</v>
      </c>
      <c r="P458" s="385">
        <v>96</v>
      </c>
      <c r="Q458" s="385">
        <v>1333</v>
      </c>
      <c r="R458" s="385">
        <v>667</v>
      </c>
      <c r="S458" s="385">
        <v>27</v>
      </c>
      <c r="T458" s="385">
        <v>27</v>
      </c>
      <c r="U458" s="385">
        <v>22</v>
      </c>
      <c r="V458" s="385">
        <v>19</v>
      </c>
      <c r="W458" s="385">
        <v>13</v>
      </c>
      <c r="X458" s="385">
        <v>12</v>
      </c>
      <c r="Y458" s="385">
        <v>62</v>
      </c>
      <c r="Z458" s="385">
        <v>58</v>
      </c>
    </row>
    <row r="459" spans="1:26" ht="15" hidden="1" customHeight="1" outlineLevel="1" x14ac:dyDescent="0.2">
      <c r="A459" s="385"/>
      <c r="B459" s="386" t="s">
        <v>313</v>
      </c>
      <c r="C459" s="386">
        <v>12</v>
      </c>
      <c r="D459" s="386" t="s">
        <v>290</v>
      </c>
      <c r="E459" s="386" t="s">
        <v>809</v>
      </c>
      <c r="F459" s="385">
        <v>220</v>
      </c>
      <c r="G459" s="385">
        <v>12</v>
      </c>
      <c r="H459" s="385">
        <v>8</v>
      </c>
      <c r="I459" s="385">
        <v>6</v>
      </c>
      <c r="J459" s="385">
        <v>26</v>
      </c>
      <c r="K459" s="385">
        <v>391</v>
      </c>
      <c r="L459" s="385">
        <v>203</v>
      </c>
      <c r="M459" s="385">
        <v>188</v>
      </c>
      <c r="N459" s="385">
        <v>86</v>
      </c>
      <c r="O459" s="385">
        <v>145</v>
      </c>
      <c r="P459" s="385">
        <v>78</v>
      </c>
      <c r="Q459" s="385">
        <v>724</v>
      </c>
      <c r="R459" s="385">
        <v>367</v>
      </c>
      <c r="S459" s="385">
        <v>12</v>
      </c>
      <c r="T459" s="385">
        <v>12</v>
      </c>
      <c r="U459" s="385">
        <v>10</v>
      </c>
      <c r="V459" s="385">
        <v>7</v>
      </c>
      <c r="W459" s="385">
        <v>12</v>
      </c>
      <c r="X459" s="385">
        <v>7</v>
      </c>
      <c r="Y459" s="385">
        <v>34</v>
      </c>
      <c r="Z459" s="385">
        <v>26</v>
      </c>
    </row>
    <row r="460" spans="1:26" ht="15" hidden="1" customHeight="1" outlineLevel="1" x14ac:dyDescent="0.2">
      <c r="A460" s="385"/>
      <c r="B460" s="386" t="s">
        <v>313</v>
      </c>
      <c r="C460" s="386">
        <v>12</v>
      </c>
      <c r="D460" s="386" t="s">
        <v>290</v>
      </c>
      <c r="E460" s="386" t="s">
        <v>810</v>
      </c>
      <c r="F460" s="385">
        <v>175</v>
      </c>
      <c r="G460" s="385">
        <v>8</v>
      </c>
      <c r="H460" s="385">
        <v>6</v>
      </c>
      <c r="I460" s="385">
        <v>3</v>
      </c>
      <c r="J460" s="385">
        <v>17</v>
      </c>
      <c r="K460" s="385">
        <v>221</v>
      </c>
      <c r="L460" s="385">
        <v>118</v>
      </c>
      <c r="M460" s="385">
        <v>143</v>
      </c>
      <c r="N460" s="385">
        <v>70</v>
      </c>
      <c r="O460" s="385">
        <v>56</v>
      </c>
      <c r="P460" s="385">
        <v>32</v>
      </c>
      <c r="Q460" s="385">
        <v>420</v>
      </c>
      <c r="R460" s="385">
        <v>220</v>
      </c>
      <c r="S460" s="385">
        <v>8</v>
      </c>
      <c r="T460" s="385">
        <v>8</v>
      </c>
      <c r="U460" s="385">
        <v>6</v>
      </c>
      <c r="V460" s="385">
        <v>4</v>
      </c>
      <c r="W460" s="385">
        <v>10</v>
      </c>
      <c r="X460" s="385">
        <v>8</v>
      </c>
      <c r="Y460" s="385">
        <v>24</v>
      </c>
      <c r="Z460" s="385">
        <v>20</v>
      </c>
    </row>
    <row r="461" spans="1:26" ht="15" hidden="1" customHeight="1" outlineLevel="1" x14ac:dyDescent="0.2">
      <c r="A461" s="385"/>
      <c r="B461" s="386" t="s">
        <v>313</v>
      </c>
      <c r="C461" s="386">
        <v>9</v>
      </c>
      <c r="D461" s="386" t="s">
        <v>290</v>
      </c>
      <c r="E461" s="386" t="s">
        <v>811</v>
      </c>
      <c r="F461" s="385">
        <v>210</v>
      </c>
      <c r="G461" s="385">
        <v>5</v>
      </c>
      <c r="H461" s="385">
        <v>4</v>
      </c>
      <c r="I461" s="385"/>
      <c r="J461" s="385">
        <v>9</v>
      </c>
      <c r="K461" s="385">
        <v>151</v>
      </c>
      <c r="L461" s="385">
        <v>67</v>
      </c>
      <c r="M461" s="385">
        <v>81</v>
      </c>
      <c r="N461" s="385">
        <v>40</v>
      </c>
      <c r="O461" s="385"/>
      <c r="P461" s="385"/>
      <c r="Q461" s="385">
        <v>232</v>
      </c>
      <c r="R461" s="385">
        <v>107</v>
      </c>
      <c r="S461" s="385">
        <v>5</v>
      </c>
      <c r="T461" s="385">
        <v>5</v>
      </c>
      <c r="U461" s="385">
        <v>9</v>
      </c>
      <c r="V461" s="385">
        <v>6</v>
      </c>
      <c r="W461" s="385"/>
      <c r="X461" s="385"/>
      <c r="Y461" s="385">
        <v>14</v>
      </c>
      <c r="Z461" s="385">
        <v>11</v>
      </c>
    </row>
    <row r="462" spans="1:26" ht="15" hidden="1" customHeight="1" outlineLevel="1" x14ac:dyDescent="0.2">
      <c r="A462" s="385"/>
      <c r="B462" s="386" t="s">
        <v>313</v>
      </c>
      <c r="C462" s="386">
        <v>9</v>
      </c>
      <c r="D462" s="386" t="s">
        <v>290</v>
      </c>
      <c r="E462" s="386" t="s">
        <v>812</v>
      </c>
      <c r="F462" s="385">
        <v>15</v>
      </c>
      <c r="G462" s="385">
        <v>5</v>
      </c>
      <c r="H462" s="385">
        <v>4</v>
      </c>
      <c r="I462" s="385"/>
      <c r="J462" s="385">
        <v>9</v>
      </c>
      <c r="K462" s="385">
        <v>54</v>
      </c>
      <c r="L462" s="385">
        <v>21</v>
      </c>
      <c r="M462" s="385">
        <v>42</v>
      </c>
      <c r="N462" s="385">
        <v>14</v>
      </c>
      <c r="O462" s="385"/>
      <c r="P462" s="385"/>
      <c r="Q462" s="385">
        <v>96</v>
      </c>
      <c r="R462" s="385">
        <v>35</v>
      </c>
      <c r="S462" s="385">
        <v>5</v>
      </c>
      <c r="T462" s="385">
        <v>4</v>
      </c>
      <c r="U462" s="385">
        <v>6</v>
      </c>
      <c r="V462" s="385">
        <v>5</v>
      </c>
      <c r="W462" s="385"/>
      <c r="X462" s="385"/>
      <c r="Y462" s="385">
        <v>11</v>
      </c>
      <c r="Z462" s="385">
        <v>9</v>
      </c>
    </row>
    <row r="463" spans="1:26" ht="15" hidden="1" customHeight="1" outlineLevel="1" x14ac:dyDescent="0.2">
      <c r="A463" s="385"/>
      <c r="B463" s="386" t="s">
        <v>313</v>
      </c>
      <c r="C463" s="386">
        <v>12</v>
      </c>
      <c r="D463" s="386" t="s">
        <v>290</v>
      </c>
      <c r="E463" s="386" t="s">
        <v>813</v>
      </c>
      <c r="F463" s="385">
        <v>200</v>
      </c>
      <c r="G463" s="385">
        <v>7</v>
      </c>
      <c r="H463" s="385">
        <v>4</v>
      </c>
      <c r="I463" s="385">
        <v>3</v>
      </c>
      <c r="J463" s="385">
        <v>14</v>
      </c>
      <c r="K463" s="385">
        <v>180</v>
      </c>
      <c r="L463" s="385">
        <v>86</v>
      </c>
      <c r="M463" s="385">
        <v>89</v>
      </c>
      <c r="N463" s="385">
        <v>38</v>
      </c>
      <c r="O463" s="385">
        <v>37</v>
      </c>
      <c r="P463" s="385">
        <v>14</v>
      </c>
      <c r="Q463" s="385">
        <v>306</v>
      </c>
      <c r="R463" s="385">
        <v>138</v>
      </c>
      <c r="S463" s="385">
        <v>6</v>
      </c>
      <c r="T463" s="385">
        <v>6</v>
      </c>
      <c r="U463" s="385"/>
      <c r="V463" s="385"/>
      <c r="W463" s="385">
        <v>13</v>
      </c>
      <c r="X463" s="385">
        <v>9</v>
      </c>
      <c r="Y463" s="385">
        <v>19</v>
      </c>
      <c r="Z463" s="385">
        <v>15</v>
      </c>
    </row>
    <row r="464" spans="1:26" ht="15" hidden="1" customHeight="1" outlineLevel="1" x14ac:dyDescent="0.2">
      <c r="A464" s="385"/>
      <c r="B464" s="386" t="s">
        <v>313</v>
      </c>
      <c r="C464" s="386">
        <v>12</v>
      </c>
      <c r="D464" s="386" t="s">
        <v>290</v>
      </c>
      <c r="E464" s="386" t="s">
        <v>814</v>
      </c>
      <c r="F464" s="385">
        <v>162</v>
      </c>
      <c r="G464" s="385">
        <v>9</v>
      </c>
      <c r="H464" s="385">
        <v>6</v>
      </c>
      <c r="I464" s="385">
        <v>3</v>
      </c>
      <c r="J464" s="385">
        <v>18</v>
      </c>
      <c r="K464" s="385">
        <v>232</v>
      </c>
      <c r="L464" s="385">
        <v>103</v>
      </c>
      <c r="M464" s="385">
        <v>158</v>
      </c>
      <c r="N464" s="385">
        <v>75</v>
      </c>
      <c r="O464" s="385">
        <v>59</v>
      </c>
      <c r="P464" s="385">
        <v>31</v>
      </c>
      <c r="Q464" s="385">
        <v>449</v>
      </c>
      <c r="R464" s="385">
        <v>209</v>
      </c>
      <c r="S464" s="385">
        <v>9</v>
      </c>
      <c r="T464" s="385">
        <v>9</v>
      </c>
      <c r="U464" s="385">
        <v>2</v>
      </c>
      <c r="V464" s="385">
        <v>2</v>
      </c>
      <c r="W464" s="385">
        <v>14</v>
      </c>
      <c r="X464" s="385">
        <v>10</v>
      </c>
      <c r="Y464" s="385">
        <v>25</v>
      </c>
      <c r="Z464" s="385">
        <v>21</v>
      </c>
    </row>
    <row r="465" spans="1:26" ht="15" hidden="1" customHeight="1" outlineLevel="1" x14ac:dyDescent="0.2">
      <c r="A465" s="385"/>
      <c r="B465" s="386" t="s">
        <v>313</v>
      </c>
      <c r="C465" s="386">
        <v>12</v>
      </c>
      <c r="D465" s="386" t="s">
        <v>291</v>
      </c>
      <c r="E465" s="386" t="s">
        <v>815</v>
      </c>
      <c r="F465" s="385">
        <v>45</v>
      </c>
      <c r="G465" s="385">
        <v>37</v>
      </c>
      <c r="H465" s="385">
        <v>26</v>
      </c>
      <c r="I465" s="385">
        <v>19</v>
      </c>
      <c r="J465" s="385">
        <v>82</v>
      </c>
      <c r="K465" s="385">
        <v>1505</v>
      </c>
      <c r="L465" s="385">
        <v>712</v>
      </c>
      <c r="M465" s="385">
        <v>859</v>
      </c>
      <c r="N465" s="385">
        <v>408</v>
      </c>
      <c r="O465" s="385">
        <v>618</v>
      </c>
      <c r="P465" s="385">
        <v>345</v>
      </c>
      <c r="Q465" s="385">
        <v>2982</v>
      </c>
      <c r="R465" s="385">
        <v>1465</v>
      </c>
      <c r="S465" s="385">
        <v>47</v>
      </c>
      <c r="T465" s="385">
        <v>44</v>
      </c>
      <c r="U465" s="385">
        <v>43</v>
      </c>
      <c r="V465" s="385">
        <v>37</v>
      </c>
      <c r="W465" s="385">
        <v>33</v>
      </c>
      <c r="X465" s="385">
        <v>27</v>
      </c>
      <c r="Y465" s="385">
        <v>123</v>
      </c>
      <c r="Z465" s="385">
        <v>108</v>
      </c>
    </row>
    <row r="466" spans="1:26" ht="15" hidden="1" customHeight="1" outlineLevel="1" x14ac:dyDescent="0.2">
      <c r="A466" s="385"/>
      <c r="B466" s="386" t="s">
        <v>313</v>
      </c>
      <c r="C466" s="386">
        <v>12</v>
      </c>
      <c r="D466" s="386" t="s">
        <v>290</v>
      </c>
      <c r="E466" s="386" t="s">
        <v>816</v>
      </c>
      <c r="F466" s="385">
        <v>227</v>
      </c>
      <c r="G466" s="385">
        <v>10</v>
      </c>
      <c r="H466" s="385">
        <v>6</v>
      </c>
      <c r="I466" s="385">
        <v>3</v>
      </c>
      <c r="J466" s="385">
        <v>19</v>
      </c>
      <c r="K466" s="385">
        <v>270</v>
      </c>
      <c r="L466" s="385">
        <v>129</v>
      </c>
      <c r="M466" s="385">
        <v>162</v>
      </c>
      <c r="N466" s="385">
        <v>84</v>
      </c>
      <c r="O466" s="385">
        <v>101</v>
      </c>
      <c r="P466" s="385">
        <v>44</v>
      </c>
      <c r="Q466" s="385">
        <v>533</v>
      </c>
      <c r="R466" s="385">
        <v>257</v>
      </c>
      <c r="S466" s="385">
        <v>10</v>
      </c>
      <c r="T466" s="385">
        <v>10</v>
      </c>
      <c r="U466" s="385">
        <v>16</v>
      </c>
      <c r="V466" s="385">
        <v>11</v>
      </c>
      <c r="W466" s="385"/>
      <c r="X466" s="385"/>
      <c r="Y466" s="385">
        <v>26</v>
      </c>
      <c r="Z466" s="385">
        <v>21</v>
      </c>
    </row>
    <row r="467" spans="1:26" ht="15" hidden="1" customHeight="1" outlineLevel="1" x14ac:dyDescent="0.2">
      <c r="A467" s="385"/>
      <c r="B467" s="386" t="s">
        <v>313</v>
      </c>
      <c r="C467" s="386">
        <v>9</v>
      </c>
      <c r="D467" s="386" t="s">
        <v>292</v>
      </c>
      <c r="E467" s="386" t="s">
        <v>817</v>
      </c>
      <c r="F467" s="385">
        <v>290</v>
      </c>
      <c r="G467" s="385">
        <v>11</v>
      </c>
      <c r="H467" s="385">
        <v>7</v>
      </c>
      <c r="I467" s="385"/>
      <c r="J467" s="385">
        <v>18</v>
      </c>
      <c r="K467" s="385">
        <v>369</v>
      </c>
      <c r="L467" s="385">
        <v>176</v>
      </c>
      <c r="M467" s="385">
        <v>183</v>
      </c>
      <c r="N467" s="385">
        <v>84</v>
      </c>
      <c r="O467" s="385"/>
      <c r="P467" s="385"/>
      <c r="Q467" s="385">
        <v>552</v>
      </c>
      <c r="R467" s="385">
        <v>260</v>
      </c>
      <c r="S467" s="385">
        <v>11</v>
      </c>
      <c r="T467" s="385">
        <v>11</v>
      </c>
      <c r="U467" s="385">
        <v>13</v>
      </c>
      <c r="V467" s="385">
        <v>11</v>
      </c>
      <c r="W467" s="385"/>
      <c r="X467" s="385"/>
      <c r="Y467" s="385">
        <v>24</v>
      </c>
      <c r="Z467" s="385">
        <v>22</v>
      </c>
    </row>
    <row r="468" spans="1:26" ht="15" hidden="1" customHeight="1" outlineLevel="1" x14ac:dyDescent="0.2">
      <c r="A468" s="385"/>
      <c r="B468" s="386" t="s">
        <v>313</v>
      </c>
      <c r="C468" s="386">
        <v>12</v>
      </c>
      <c r="D468" s="386" t="s">
        <v>290</v>
      </c>
      <c r="E468" s="386" t="s">
        <v>818</v>
      </c>
      <c r="F468" s="385">
        <v>90</v>
      </c>
      <c r="G468" s="385">
        <v>10</v>
      </c>
      <c r="H468" s="385">
        <v>7</v>
      </c>
      <c r="I468" s="385">
        <v>3</v>
      </c>
      <c r="J468" s="385">
        <v>20</v>
      </c>
      <c r="K468" s="385">
        <v>283</v>
      </c>
      <c r="L468" s="385">
        <v>142</v>
      </c>
      <c r="M468" s="385">
        <v>176</v>
      </c>
      <c r="N468" s="385">
        <v>85</v>
      </c>
      <c r="O468" s="385">
        <v>89</v>
      </c>
      <c r="P468" s="385">
        <v>51</v>
      </c>
      <c r="Q468" s="385">
        <v>548</v>
      </c>
      <c r="R468" s="385">
        <v>278</v>
      </c>
      <c r="S468" s="385">
        <v>10</v>
      </c>
      <c r="T468" s="385">
        <v>10</v>
      </c>
      <c r="U468" s="385">
        <v>12</v>
      </c>
      <c r="V468" s="385">
        <v>10</v>
      </c>
      <c r="W468" s="385">
        <v>8</v>
      </c>
      <c r="X468" s="385">
        <v>7</v>
      </c>
      <c r="Y468" s="385">
        <v>30</v>
      </c>
      <c r="Z468" s="385">
        <v>27</v>
      </c>
    </row>
    <row r="469" spans="1:26" ht="15" hidden="1" customHeight="1" outlineLevel="1" x14ac:dyDescent="0.2">
      <c r="A469" s="385"/>
      <c r="B469" s="386" t="s">
        <v>313</v>
      </c>
      <c r="C469" s="386">
        <v>12</v>
      </c>
      <c r="D469" s="386" t="s">
        <v>290</v>
      </c>
      <c r="E469" s="386" t="s">
        <v>819</v>
      </c>
      <c r="F469" s="385">
        <v>243</v>
      </c>
      <c r="G469" s="385">
        <v>16</v>
      </c>
      <c r="H469" s="385">
        <v>10</v>
      </c>
      <c r="I469" s="385">
        <v>4</v>
      </c>
      <c r="J469" s="385">
        <v>30</v>
      </c>
      <c r="K469" s="385">
        <v>443</v>
      </c>
      <c r="L469" s="385">
        <v>213</v>
      </c>
      <c r="M469" s="385">
        <v>270</v>
      </c>
      <c r="N469" s="385">
        <v>144</v>
      </c>
      <c r="O469" s="385">
        <v>111</v>
      </c>
      <c r="P469" s="385">
        <v>72</v>
      </c>
      <c r="Q469" s="385">
        <v>824</v>
      </c>
      <c r="R469" s="385">
        <v>429</v>
      </c>
      <c r="S469" s="385">
        <v>16</v>
      </c>
      <c r="T469" s="385">
        <v>16</v>
      </c>
      <c r="U469" s="385">
        <v>17</v>
      </c>
      <c r="V469" s="385">
        <v>12</v>
      </c>
      <c r="W469" s="385">
        <v>8</v>
      </c>
      <c r="X469" s="385">
        <v>6</v>
      </c>
      <c r="Y469" s="385">
        <v>41</v>
      </c>
      <c r="Z469" s="385">
        <v>34</v>
      </c>
    </row>
    <row r="470" spans="1:26" ht="15" hidden="1" customHeight="1" outlineLevel="1" x14ac:dyDescent="0.2">
      <c r="A470" s="385"/>
      <c r="B470" s="386" t="s">
        <v>313</v>
      </c>
      <c r="C470" s="386">
        <v>12</v>
      </c>
      <c r="D470" s="386" t="s">
        <v>290</v>
      </c>
      <c r="E470" s="386" t="s">
        <v>820</v>
      </c>
      <c r="F470" s="385">
        <v>191</v>
      </c>
      <c r="G470" s="385">
        <v>5</v>
      </c>
      <c r="H470" s="385">
        <v>4</v>
      </c>
      <c r="I470" s="385">
        <v>3</v>
      </c>
      <c r="J470" s="385">
        <v>12</v>
      </c>
      <c r="K470" s="385">
        <v>121</v>
      </c>
      <c r="L470" s="385">
        <v>53</v>
      </c>
      <c r="M470" s="385">
        <v>74</v>
      </c>
      <c r="N470" s="385">
        <v>27</v>
      </c>
      <c r="O470" s="385">
        <v>23</v>
      </c>
      <c r="P470" s="385">
        <v>19</v>
      </c>
      <c r="Q470" s="385">
        <v>218</v>
      </c>
      <c r="R470" s="385">
        <v>99</v>
      </c>
      <c r="S470" s="385">
        <v>5</v>
      </c>
      <c r="T470" s="385">
        <v>5</v>
      </c>
      <c r="U470" s="385">
        <v>6</v>
      </c>
      <c r="V470" s="385">
        <v>4</v>
      </c>
      <c r="W470" s="385">
        <v>4</v>
      </c>
      <c r="X470" s="385">
        <v>3</v>
      </c>
      <c r="Y470" s="385">
        <v>15</v>
      </c>
      <c r="Z470" s="385">
        <v>12</v>
      </c>
    </row>
    <row r="471" spans="1:26" ht="15" hidden="1" customHeight="1" outlineLevel="1" x14ac:dyDescent="0.2">
      <c r="A471" s="385"/>
      <c r="B471" s="386"/>
      <c r="C471" s="498" t="s">
        <v>298</v>
      </c>
      <c r="D471" s="498"/>
      <c r="E471" s="498"/>
      <c r="F471" s="385"/>
      <c r="G471" s="385">
        <f>SUM(G441:G470)</f>
        <v>320</v>
      </c>
      <c r="H471" s="385">
        <f t="shared" ref="H471:Z471" si="34">SUM(H441:H470)</f>
        <v>211</v>
      </c>
      <c r="I471" s="385">
        <f t="shared" si="34"/>
        <v>96</v>
      </c>
      <c r="J471" s="385">
        <f t="shared" si="34"/>
        <v>627</v>
      </c>
      <c r="K471" s="385">
        <f t="shared" si="34"/>
        <v>8949</v>
      </c>
      <c r="L471" s="385">
        <f t="shared" si="34"/>
        <v>4277</v>
      </c>
      <c r="M471" s="385">
        <f t="shared" si="34"/>
        <v>5271</v>
      </c>
      <c r="N471" s="385">
        <f t="shared" si="34"/>
        <v>2518</v>
      </c>
      <c r="O471" s="385">
        <f t="shared" si="34"/>
        <v>2274</v>
      </c>
      <c r="P471" s="385">
        <f t="shared" si="34"/>
        <v>1237</v>
      </c>
      <c r="Q471" s="385">
        <f t="shared" si="34"/>
        <v>16494</v>
      </c>
      <c r="R471" s="385">
        <f t="shared" si="34"/>
        <v>8032</v>
      </c>
      <c r="S471" s="385">
        <f t="shared" si="34"/>
        <v>324</v>
      </c>
      <c r="T471" s="385">
        <f t="shared" si="34"/>
        <v>317</v>
      </c>
      <c r="U471" s="385">
        <f t="shared" si="34"/>
        <v>348</v>
      </c>
      <c r="V471" s="385">
        <f t="shared" si="34"/>
        <v>264</v>
      </c>
      <c r="W471" s="385">
        <f t="shared" si="34"/>
        <v>178</v>
      </c>
      <c r="X471" s="385">
        <f t="shared" si="34"/>
        <v>135</v>
      </c>
      <c r="Y471" s="385">
        <f t="shared" si="34"/>
        <v>850</v>
      </c>
      <c r="Z471" s="385">
        <f t="shared" si="34"/>
        <v>716</v>
      </c>
    </row>
    <row r="472" spans="1:26" ht="15" hidden="1" customHeight="1" outlineLevel="1" x14ac:dyDescent="0.2">
      <c r="A472" s="385"/>
      <c r="B472" s="386" t="s">
        <v>313</v>
      </c>
      <c r="C472" s="386">
        <v>5</v>
      </c>
      <c r="D472" s="386" t="s">
        <v>291</v>
      </c>
      <c r="E472" s="386" t="s">
        <v>821</v>
      </c>
      <c r="F472" s="385">
        <v>1</v>
      </c>
      <c r="G472" s="385">
        <v>5</v>
      </c>
      <c r="H472" s="385"/>
      <c r="I472" s="385"/>
      <c r="J472" s="385">
        <v>5</v>
      </c>
      <c r="K472" s="385">
        <v>43</v>
      </c>
      <c r="L472" s="385">
        <v>16</v>
      </c>
      <c r="M472" s="385"/>
      <c r="N472" s="385"/>
      <c r="O472" s="385"/>
      <c r="P472" s="385"/>
      <c r="Q472" s="385">
        <v>43</v>
      </c>
      <c r="R472" s="385">
        <v>16</v>
      </c>
      <c r="S472" s="385">
        <v>5</v>
      </c>
      <c r="T472" s="385">
        <v>5</v>
      </c>
      <c r="U472" s="385"/>
      <c r="V472" s="385"/>
      <c r="W472" s="385"/>
      <c r="X472" s="385"/>
      <c r="Y472" s="385">
        <v>5</v>
      </c>
      <c r="Z472" s="385">
        <v>5</v>
      </c>
    </row>
    <row r="473" spans="1:26" ht="15" hidden="1" customHeight="1" outlineLevel="1" x14ac:dyDescent="0.2">
      <c r="A473" s="385"/>
      <c r="B473" s="386"/>
      <c r="C473" s="498" t="s">
        <v>299</v>
      </c>
      <c r="D473" s="498"/>
      <c r="E473" s="498"/>
      <c r="F473" s="385"/>
      <c r="G473" s="385">
        <f>+G472</f>
        <v>5</v>
      </c>
      <c r="H473" s="385">
        <f t="shared" ref="H473:Z473" si="35">+H472</f>
        <v>0</v>
      </c>
      <c r="I473" s="385">
        <f t="shared" si="35"/>
        <v>0</v>
      </c>
      <c r="J473" s="385">
        <f t="shared" si="35"/>
        <v>5</v>
      </c>
      <c r="K473" s="385">
        <f t="shared" si="35"/>
        <v>43</v>
      </c>
      <c r="L473" s="385">
        <f t="shared" si="35"/>
        <v>16</v>
      </c>
      <c r="M473" s="385">
        <f t="shared" si="35"/>
        <v>0</v>
      </c>
      <c r="N473" s="385">
        <f t="shared" si="35"/>
        <v>0</v>
      </c>
      <c r="O473" s="385">
        <f t="shared" si="35"/>
        <v>0</v>
      </c>
      <c r="P473" s="385">
        <f t="shared" si="35"/>
        <v>0</v>
      </c>
      <c r="Q473" s="385">
        <f t="shared" si="35"/>
        <v>43</v>
      </c>
      <c r="R473" s="385">
        <f t="shared" si="35"/>
        <v>16</v>
      </c>
      <c r="S473" s="385">
        <f t="shared" si="35"/>
        <v>5</v>
      </c>
      <c r="T473" s="385">
        <f t="shared" si="35"/>
        <v>5</v>
      </c>
      <c r="U473" s="385">
        <f t="shared" si="35"/>
        <v>0</v>
      </c>
      <c r="V473" s="385">
        <f t="shared" si="35"/>
        <v>0</v>
      </c>
      <c r="W473" s="385">
        <f t="shared" si="35"/>
        <v>0</v>
      </c>
      <c r="X473" s="385">
        <f t="shared" si="35"/>
        <v>0</v>
      </c>
      <c r="Y473" s="385">
        <f t="shared" si="35"/>
        <v>5</v>
      </c>
      <c r="Z473" s="385">
        <f t="shared" si="35"/>
        <v>5</v>
      </c>
    </row>
    <row r="474" spans="1:26" ht="15" customHeight="1" collapsed="1" x14ac:dyDescent="0.2">
      <c r="A474" s="385"/>
      <c r="B474" s="386"/>
      <c r="C474" s="498" t="s">
        <v>393</v>
      </c>
      <c r="D474" s="498"/>
      <c r="E474" s="498"/>
      <c r="F474" s="385"/>
      <c r="G474" s="385">
        <f>+G473+G471</f>
        <v>325</v>
      </c>
      <c r="H474" s="385">
        <f t="shared" ref="H474:Z474" si="36">+H473+H471</f>
        <v>211</v>
      </c>
      <c r="I474" s="385">
        <f t="shared" si="36"/>
        <v>96</v>
      </c>
      <c r="J474" s="385">
        <f t="shared" si="36"/>
        <v>632</v>
      </c>
      <c r="K474" s="385">
        <f t="shared" si="36"/>
        <v>8992</v>
      </c>
      <c r="L474" s="385">
        <f t="shared" si="36"/>
        <v>4293</v>
      </c>
      <c r="M474" s="385">
        <f t="shared" si="36"/>
        <v>5271</v>
      </c>
      <c r="N474" s="385">
        <f t="shared" si="36"/>
        <v>2518</v>
      </c>
      <c r="O474" s="385">
        <f t="shared" si="36"/>
        <v>2274</v>
      </c>
      <c r="P474" s="385">
        <f t="shared" si="36"/>
        <v>1237</v>
      </c>
      <c r="Q474" s="385">
        <f t="shared" si="36"/>
        <v>16537</v>
      </c>
      <c r="R474" s="385">
        <f t="shared" si="36"/>
        <v>8048</v>
      </c>
      <c r="S474" s="385">
        <f t="shared" si="36"/>
        <v>329</v>
      </c>
      <c r="T474" s="385">
        <f t="shared" si="36"/>
        <v>322</v>
      </c>
      <c r="U474" s="385">
        <f t="shared" si="36"/>
        <v>348</v>
      </c>
      <c r="V474" s="385">
        <f t="shared" si="36"/>
        <v>264</v>
      </c>
      <c r="W474" s="385">
        <f t="shared" si="36"/>
        <v>178</v>
      </c>
      <c r="X474" s="385">
        <f t="shared" si="36"/>
        <v>135</v>
      </c>
      <c r="Y474" s="385">
        <f t="shared" si="36"/>
        <v>855</v>
      </c>
      <c r="Z474" s="385">
        <f t="shared" si="36"/>
        <v>721</v>
      </c>
    </row>
    <row r="475" spans="1:26" ht="15" hidden="1" customHeight="1" outlineLevel="1" x14ac:dyDescent="0.2">
      <c r="A475" s="387" t="s">
        <v>468</v>
      </c>
      <c r="B475" s="386"/>
      <c r="C475" s="498" t="s">
        <v>345</v>
      </c>
      <c r="D475" s="498"/>
      <c r="E475" s="498"/>
      <c r="F475" s="385"/>
      <c r="G475" s="385"/>
      <c r="H475" s="385"/>
      <c r="I475" s="385"/>
      <c r="J475" s="385"/>
      <c r="K475" s="385"/>
      <c r="L475" s="385"/>
      <c r="M475" s="385"/>
      <c r="N475" s="385"/>
      <c r="O475" s="385"/>
      <c r="P475" s="385"/>
      <c r="Q475" s="385"/>
      <c r="R475" s="385"/>
      <c r="S475" s="385"/>
      <c r="T475" s="385"/>
      <c r="U475" s="385"/>
      <c r="V475" s="385"/>
      <c r="W475" s="385"/>
      <c r="X475" s="385"/>
      <c r="Y475" s="385"/>
      <c r="Z475" s="385"/>
    </row>
    <row r="476" spans="1:26" ht="15" hidden="1" customHeight="1" outlineLevel="1" x14ac:dyDescent="0.2">
      <c r="A476" s="385"/>
      <c r="B476" s="386" t="s">
        <v>314</v>
      </c>
      <c r="C476" s="386">
        <v>5</v>
      </c>
      <c r="D476" s="386" t="s">
        <v>292</v>
      </c>
      <c r="E476" s="386" t="s">
        <v>822</v>
      </c>
      <c r="F476" s="385">
        <v>200</v>
      </c>
      <c r="G476" s="385">
        <v>5</v>
      </c>
      <c r="H476" s="385"/>
      <c r="I476" s="385"/>
      <c r="J476" s="385">
        <v>5</v>
      </c>
      <c r="K476" s="385">
        <v>56</v>
      </c>
      <c r="L476" s="385">
        <v>25</v>
      </c>
      <c r="M476" s="385"/>
      <c r="N476" s="385"/>
      <c r="O476" s="385"/>
      <c r="P476" s="385"/>
      <c r="Q476" s="385">
        <v>56</v>
      </c>
      <c r="R476" s="385">
        <v>25</v>
      </c>
      <c r="S476" s="385">
        <v>6</v>
      </c>
      <c r="T476" s="385">
        <v>6</v>
      </c>
      <c r="U476" s="385">
        <v>1</v>
      </c>
      <c r="V476" s="385">
        <v>1</v>
      </c>
      <c r="W476" s="385"/>
      <c r="X476" s="385"/>
      <c r="Y476" s="385">
        <v>7</v>
      </c>
      <c r="Z476" s="385">
        <v>7</v>
      </c>
    </row>
    <row r="477" spans="1:26" ht="15" hidden="1" customHeight="1" outlineLevel="1" x14ac:dyDescent="0.2">
      <c r="A477" s="385"/>
      <c r="B477" s="386" t="s">
        <v>314</v>
      </c>
      <c r="C477" s="386">
        <v>5</v>
      </c>
      <c r="D477" s="386" t="s">
        <v>292</v>
      </c>
      <c r="E477" s="386" t="s">
        <v>823</v>
      </c>
      <c r="F477" s="385">
        <v>175</v>
      </c>
      <c r="G477" s="385">
        <v>5</v>
      </c>
      <c r="H477" s="385"/>
      <c r="I477" s="385"/>
      <c r="J477" s="385">
        <v>5</v>
      </c>
      <c r="K477" s="385">
        <v>60</v>
      </c>
      <c r="L477" s="385">
        <v>23</v>
      </c>
      <c r="M477" s="385"/>
      <c r="N477" s="385"/>
      <c r="O477" s="385"/>
      <c r="P477" s="385"/>
      <c r="Q477" s="385">
        <v>60</v>
      </c>
      <c r="R477" s="385">
        <v>23</v>
      </c>
      <c r="S477" s="385">
        <v>4</v>
      </c>
      <c r="T477" s="385">
        <v>4</v>
      </c>
      <c r="U477" s="385">
        <v>1</v>
      </c>
      <c r="V477" s="385">
        <v>1</v>
      </c>
      <c r="W477" s="385"/>
      <c r="X477" s="385"/>
      <c r="Y477" s="385">
        <v>5</v>
      </c>
      <c r="Z477" s="385">
        <v>5</v>
      </c>
    </row>
    <row r="478" spans="1:26" ht="15" hidden="1" customHeight="1" outlineLevel="1" x14ac:dyDescent="0.2">
      <c r="A478" s="385"/>
      <c r="B478" s="386" t="s">
        <v>314</v>
      </c>
      <c r="C478" s="386">
        <v>12</v>
      </c>
      <c r="D478" s="386" t="s">
        <v>291</v>
      </c>
      <c r="E478" s="386" t="s">
        <v>824</v>
      </c>
      <c r="F478" s="385">
        <v>1</v>
      </c>
      <c r="G478" s="385">
        <v>28</v>
      </c>
      <c r="H478" s="385">
        <v>21</v>
      </c>
      <c r="I478" s="385">
        <v>16</v>
      </c>
      <c r="J478" s="385">
        <v>65</v>
      </c>
      <c r="K478" s="385">
        <v>954</v>
      </c>
      <c r="L478" s="385">
        <v>478</v>
      </c>
      <c r="M478" s="385">
        <v>607</v>
      </c>
      <c r="N478" s="385">
        <v>309</v>
      </c>
      <c r="O478" s="385">
        <v>472</v>
      </c>
      <c r="P478" s="385">
        <v>284</v>
      </c>
      <c r="Q478" s="385">
        <v>2033</v>
      </c>
      <c r="R478" s="385">
        <v>1071</v>
      </c>
      <c r="S478" s="385">
        <v>28</v>
      </c>
      <c r="T478" s="385">
        <v>25</v>
      </c>
      <c r="U478" s="385">
        <v>32</v>
      </c>
      <c r="V478" s="385">
        <v>20</v>
      </c>
      <c r="W478" s="385">
        <v>38</v>
      </c>
      <c r="X478" s="385">
        <v>29</v>
      </c>
      <c r="Y478" s="385">
        <v>98</v>
      </c>
      <c r="Z478" s="385">
        <v>74</v>
      </c>
    </row>
    <row r="479" spans="1:26" ht="15" hidden="1" customHeight="1" outlineLevel="1" x14ac:dyDescent="0.2">
      <c r="A479" s="385"/>
      <c r="B479" s="386" t="s">
        <v>314</v>
      </c>
      <c r="C479" s="386">
        <v>12</v>
      </c>
      <c r="D479" s="386" t="s">
        <v>291</v>
      </c>
      <c r="E479" s="386" t="s">
        <v>825</v>
      </c>
      <c r="F479" s="385">
        <v>2</v>
      </c>
      <c r="G479" s="385">
        <v>20</v>
      </c>
      <c r="H479" s="385">
        <v>14</v>
      </c>
      <c r="I479" s="385">
        <v>10</v>
      </c>
      <c r="J479" s="385">
        <v>44</v>
      </c>
      <c r="K479" s="385">
        <v>518</v>
      </c>
      <c r="L479" s="385">
        <v>230</v>
      </c>
      <c r="M479" s="385">
        <v>355</v>
      </c>
      <c r="N479" s="385">
        <v>181</v>
      </c>
      <c r="O479" s="385">
        <v>240</v>
      </c>
      <c r="P479" s="385">
        <v>126</v>
      </c>
      <c r="Q479" s="385">
        <v>1113</v>
      </c>
      <c r="R479" s="385">
        <v>537</v>
      </c>
      <c r="S479" s="385">
        <v>20</v>
      </c>
      <c r="T479" s="385">
        <v>19</v>
      </c>
      <c r="U479" s="385">
        <v>26</v>
      </c>
      <c r="V479" s="385">
        <v>18</v>
      </c>
      <c r="W479" s="385">
        <v>16</v>
      </c>
      <c r="X479" s="385">
        <v>9</v>
      </c>
      <c r="Y479" s="385">
        <v>62</v>
      </c>
      <c r="Z479" s="385">
        <v>46</v>
      </c>
    </row>
    <row r="480" spans="1:26" ht="15" hidden="1" customHeight="1" outlineLevel="1" x14ac:dyDescent="0.2">
      <c r="A480" s="385"/>
      <c r="B480" s="386" t="s">
        <v>314</v>
      </c>
      <c r="C480" s="386">
        <v>12</v>
      </c>
      <c r="D480" s="386" t="s">
        <v>291</v>
      </c>
      <c r="E480" s="386" t="s">
        <v>826</v>
      </c>
      <c r="F480" s="385">
        <v>4</v>
      </c>
      <c r="G480" s="385">
        <v>18</v>
      </c>
      <c r="H480" s="385">
        <v>12</v>
      </c>
      <c r="I480" s="385">
        <v>8</v>
      </c>
      <c r="J480" s="385">
        <v>38</v>
      </c>
      <c r="K480" s="385">
        <v>444</v>
      </c>
      <c r="L480" s="385">
        <v>212</v>
      </c>
      <c r="M480" s="385">
        <v>289</v>
      </c>
      <c r="N480" s="385">
        <v>139</v>
      </c>
      <c r="O480" s="385">
        <v>153</v>
      </c>
      <c r="P480" s="385">
        <v>85</v>
      </c>
      <c r="Q480" s="385">
        <v>886</v>
      </c>
      <c r="R480" s="385">
        <v>436</v>
      </c>
      <c r="S480" s="385">
        <v>18</v>
      </c>
      <c r="T480" s="385">
        <v>15</v>
      </c>
      <c r="U480" s="385">
        <v>23</v>
      </c>
      <c r="V480" s="385">
        <v>14</v>
      </c>
      <c r="W480" s="385">
        <v>16</v>
      </c>
      <c r="X480" s="385">
        <v>9</v>
      </c>
      <c r="Y480" s="385">
        <v>57</v>
      </c>
      <c r="Z480" s="385">
        <v>38</v>
      </c>
    </row>
    <row r="481" spans="1:26" ht="15" hidden="1" customHeight="1" outlineLevel="1" x14ac:dyDescent="0.2">
      <c r="A481" s="385"/>
      <c r="B481" s="386" t="s">
        <v>314</v>
      </c>
      <c r="C481" s="386">
        <v>12</v>
      </c>
      <c r="D481" s="386" t="s">
        <v>290</v>
      </c>
      <c r="E481" s="386" t="s">
        <v>827</v>
      </c>
      <c r="F481" s="385">
        <v>180</v>
      </c>
      <c r="G481" s="385">
        <v>14</v>
      </c>
      <c r="H481" s="385">
        <v>7</v>
      </c>
      <c r="I481" s="385">
        <v>5</v>
      </c>
      <c r="J481" s="385">
        <v>26</v>
      </c>
      <c r="K481" s="385">
        <v>296</v>
      </c>
      <c r="L481" s="385">
        <v>142</v>
      </c>
      <c r="M481" s="385">
        <v>153</v>
      </c>
      <c r="N481" s="385">
        <v>68</v>
      </c>
      <c r="O481" s="385">
        <v>101</v>
      </c>
      <c r="P481" s="385">
        <v>60</v>
      </c>
      <c r="Q481" s="385">
        <v>550</v>
      </c>
      <c r="R481" s="385">
        <v>270</v>
      </c>
      <c r="S481" s="385">
        <v>14</v>
      </c>
      <c r="T481" s="385">
        <v>14</v>
      </c>
      <c r="U481" s="385">
        <v>10</v>
      </c>
      <c r="V481" s="385">
        <v>7</v>
      </c>
      <c r="W481" s="385">
        <v>15</v>
      </c>
      <c r="X481" s="385">
        <v>11</v>
      </c>
      <c r="Y481" s="385">
        <v>39</v>
      </c>
      <c r="Z481" s="385">
        <v>32</v>
      </c>
    </row>
    <row r="482" spans="1:26" ht="15" hidden="1" customHeight="1" outlineLevel="1" x14ac:dyDescent="0.2">
      <c r="A482" s="385"/>
      <c r="B482" s="386" t="s">
        <v>314</v>
      </c>
      <c r="C482" s="386">
        <v>9</v>
      </c>
      <c r="D482" s="386" t="s">
        <v>290</v>
      </c>
      <c r="E482" s="386" t="s">
        <v>828</v>
      </c>
      <c r="F482" s="385">
        <v>180</v>
      </c>
      <c r="G482" s="385">
        <v>10</v>
      </c>
      <c r="H482" s="385">
        <v>8</v>
      </c>
      <c r="I482" s="385"/>
      <c r="J482" s="385">
        <v>18</v>
      </c>
      <c r="K482" s="385">
        <v>232</v>
      </c>
      <c r="L482" s="385">
        <v>108</v>
      </c>
      <c r="M482" s="385">
        <v>164</v>
      </c>
      <c r="N482" s="385">
        <v>77</v>
      </c>
      <c r="O482" s="385"/>
      <c r="P482" s="385"/>
      <c r="Q482" s="385">
        <v>396</v>
      </c>
      <c r="R482" s="385">
        <v>185</v>
      </c>
      <c r="S482" s="385">
        <v>10</v>
      </c>
      <c r="T482" s="385">
        <v>10</v>
      </c>
      <c r="U482" s="385">
        <v>15</v>
      </c>
      <c r="V482" s="385">
        <v>11</v>
      </c>
      <c r="W482" s="385"/>
      <c r="X482" s="385"/>
      <c r="Y482" s="385">
        <v>25</v>
      </c>
      <c r="Z482" s="385">
        <v>21</v>
      </c>
    </row>
    <row r="483" spans="1:26" ht="15" hidden="1" customHeight="1" outlineLevel="1" x14ac:dyDescent="0.2">
      <c r="A483" s="385"/>
      <c r="B483" s="386" t="s">
        <v>314</v>
      </c>
      <c r="C483" s="386">
        <v>9</v>
      </c>
      <c r="D483" s="386" t="s">
        <v>290</v>
      </c>
      <c r="E483" s="386" t="s">
        <v>829</v>
      </c>
      <c r="F483" s="385">
        <v>137</v>
      </c>
      <c r="G483" s="385">
        <v>6</v>
      </c>
      <c r="H483" s="385">
        <v>4</v>
      </c>
      <c r="I483" s="385"/>
      <c r="J483" s="385">
        <v>10</v>
      </c>
      <c r="K483" s="385">
        <v>131</v>
      </c>
      <c r="L483" s="385">
        <v>55</v>
      </c>
      <c r="M483" s="385">
        <v>67</v>
      </c>
      <c r="N483" s="385">
        <v>27</v>
      </c>
      <c r="O483" s="385"/>
      <c r="P483" s="385"/>
      <c r="Q483" s="385">
        <v>198</v>
      </c>
      <c r="R483" s="385">
        <v>82</v>
      </c>
      <c r="S483" s="385">
        <v>6</v>
      </c>
      <c r="T483" s="385">
        <v>5</v>
      </c>
      <c r="U483" s="385">
        <v>9</v>
      </c>
      <c r="V483" s="385">
        <v>4</v>
      </c>
      <c r="W483" s="385"/>
      <c r="X483" s="385"/>
      <c r="Y483" s="385">
        <v>15</v>
      </c>
      <c r="Z483" s="385">
        <v>9</v>
      </c>
    </row>
    <row r="484" spans="1:26" ht="15" hidden="1" customHeight="1" outlineLevel="1" x14ac:dyDescent="0.2">
      <c r="A484" s="385"/>
      <c r="B484" s="386" t="s">
        <v>314</v>
      </c>
      <c r="C484" s="386">
        <v>9</v>
      </c>
      <c r="D484" s="386" t="s">
        <v>290</v>
      </c>
      <c r="E484" s="386" t="s">
        <v>830</v>
      </c>
      <c r="F484" s="385">
        <v>175</v>
      </c>
      <c r="G484" s="385">
        <v>9</v>
      </c>
      <c r="H484" s="385">
        <v>5</v>
      </c>
      <c r="I484" s="385"/>
      <c r="J484" s="385">
        <v>14</v>
      </c>
      <c r="K484" s="385">
        <v>195</v>
      </c>
      <c r="L484" s="385">
        <v>100</v>
      </c>
      <c r="M484" s="385">
        <v>119</v>
      </c>
      <c r="N484" s="385">
        <v>61</v>
      </c>
      <c r="O484" s="385"/>
      <c r="P484" s="385"/>
      <c r="Q484" s="385">
        <v>314</v>
      </c>
      <c r="R484" s="385">
        <v>161</v>
      </c>
      <c r="S484" s="385">
        <v>9</v>
      </c>
      <c r="T484" s="385">
        <v>9</v>
      </c>
      <c r="U484" s="385">
        <v>11</v>
      </c>
      <c r="V484" s="385">
        <v>9</v>
      </c>
      <c r="W484" s="385"/>
      <c r="X484" s="385"/>
      <c r="Y484" s="385">
        <v>20</v>
      </c>
      <c r="Z484" s="385">
        <v>18</v>
      </c>
    </row>
    <row r="485" spans="1:26" ht="15" hidden="1" customHeight="1" outlineLevel="1" x14ac:dyDescent="0.2">
      <c r="A485" s="385"/>
      <c r="B485" s="386" t="s">
        <v>314</v>
      </c>
      <c r="C485" s="386">
        <v>12</v>
      </c>
      <c r="D485" s="386" t="s">
        <v>290</v>
      </c>
      <c r="E485" s="386" t="s">
        <v>831</v>
      </c>
      <c r="F485" s="385">
        <v>138</v>
      </c>
      <c r="G485" s="385">
        <v>12</v>
      </c>
      <c r="H485" s="385">
        <v>7</v>
      </c>
      <c r="I485" s="385">
        <v>4</v>
      </c>
      <c r="J485" s="385">
        <v>23</v>
      </c>
      <c r="K485" s="385">
        <v>317</v>
      </c>
      <c r="L485" s="385">
        <v>151</v>
      </c>
      <c r="M485" s="385">
        <v>177</v>
      </c>
      <c r="N485" s="385">
        <v>68</v>
      </c>
      <c r="O485" s="385">
        <v>102</v>
      </c>
      <c r="P485" s="385">
        <v>64</v>
      </c>
      <c r="Q485" s="385">
        <v>596</v>
      </c>
      <c r="R485" s="385">
        <v>283</v>
      </c>
      <c r="S485" s="385">
        <v>12</v>
      </c>
      <c r="T485" s="385">
        <v>11</v>
      </c>
      <c r="U485" s="385">
        <v>16</v>
      </c>
      <c r="V485" s="385">
        <v>9</v>
      </c>
      <c r="W485" s="385">
        <v>4</v>
      </c>
      <c r="X485" s="385">
        <v>2</v>
      </c>
      <c r="Y485" s="385">
        <v>32</v>
      </c>
      <c r="Z485" s="385">
        <v>22</v>
      </c>
    </row>
    <row r="486" spans="1:26" ht="15" hidden="1" customHeight="1" outlineLevel="1" x14ac:dyDescent="0.2">
      <c r="A486" s="385"/>
      <c r="B486" s="386" t="s">
        <v>314</v>
      </c>
      <c r="C486" s="386">
        <v>12</v>
      </c>
      <c r="D486" s="386" t="s">
        <v>290</v>
      </c>
      <c r="E486" s="386" t="s">
        <v>832</v>
      </c>
      <c r="F486" s="385">
        <v>360</v>
      </c>
      <c r="G486" s="385">
        <v>11</v>
      </c>
      <c r="H486" s="385">
        <v>7</v>
      </c>
      <c r="I486" s="385">
        <v>4</v>
      </c>
      <c r="J486" s="385">
        <v>22</v>
      </c>
      <c r="K486" s="385">
        <v>268</v>
      </c>
      <c r="L486" s="385">
        <v>133</v>
      </c>
      <c r="M486" s="385">
        <v>150</v>
      </c>
      <c r="N486" s="385">
        <v>77</v>
      </c>
      <c r="O486" s="385">
        <v>80</v>
      </c>
      <c r="P486" s="385">
        <v>35</v>
      </c>
      <c r="Q486" s="385">
        <v>498</v>
      </c>
      <c r="R486" s="385">
        <v>245</v>
      </c>
      <c r="S486" s="385">
        <v>11</v>
      </c>
      <c r="T486" s="385">
        <v>11</v>
      </c>
      <c r="U486" s="385">
        <v>17</v>
      </c>
      <c r="V486" s="385">
        <v>10</v>
      </c>
      <c r="W486" s="385">
        <v>5</v>
      </c>
      <c r="X486" s="385">
        <v>3</v>
      </c>
      <c r="Y486" s="385">
        <v>33</v>
      </c>
      <c r="Z486" s="385">
        <v>24</v>
      </c>
    </row>
    <row r="487" spans="1:26" ht="15" hidden="1" customHeight="1" outlineLevel="1" x14ac:dyDescent="0.2">
      <c r="A487" s="385"/>
      <c r="B487" s="386" t="s">
        <v>314</v>
      </c>
      <c r="C487" s="386">
        <v>9</v>
      </c>
      <c r="D487" s="386" t="s">
        <v>290</v>
      </c>
      <c r="E487" s="386" t="s">
        <v>833</v>
      </c>
      <c r="F487" s="385">
        <v>104</v>
      </c>
      <c r="G487" s="385">
        <v>10</v>
      </c>
      <c r="H487" s="385">
        <v>8</v>
      </c>
      <c r="I487" s="385"/>
      <c r="J487" s="385">
        <v>18</v>
      </c>
      <c r="K487" s="385">
        <v>225</v>
      </c>
      <c r="L487" s="385">
        <v>109</v>
      </c>
      <c r="M487" s="385">
        <v>155</v>
      </c>
      <c r="N487" s="385">
        <v>84</v>
      </c>
      <c r="O487" s="385"/>
      <c r="P487" s="385"/>
      <c r="Q487" s="385">
        <v>380</v>
      </c>
      <c r="R487" s="385">
        <v>193</v>
      </c>
      <c r="S487" s="385">
        <v>10</v>
      </c>
      <c r="T487" s="385">
        <v>8</v>
      </c>
      <c r="U487" s="385">
        <v>15</v>
      </c>
      <c r="V487" s="385">
        <v>9</v>
      </c>
      <c r="W487" s="385"/>
      <c r="X487" s="385"/>
      <c r="Y487" s="385">
        <v>25</v>
      </c>
      <c r="Z487" s="385">
        <v>17</v>
      </c>
    </row>
    <row r="488" spans="1:26" ht="15" hidden="1" customHeight="1" outlineLevel="1" x14ac:dyDescent="0.2">
      <c r="A488" s="385"/>
      <c r="B488" s="386" t="s">
        <v>314</v>
      </c>
      <c r="C488" s="386">
        <v>12</v>
      </c>
      <c r="D488" s="386" t="s">
        <v>290</v>
      </c>
      <c r="E488" s="386" t="s">
        <v>834</v>
      </c>
      <c r="F488" s="385">
        <v>90</v>
      </c>
      <c r="G488" s="385">
        <v>13</v>
      </c>
      <c r="H488" s="385">
        <v>8</v>
      </c>
      <c r="I488" s="385">
        <v>3</v>
      </c>
      <c r="J488" s="385">
        <v>24</v>
      </c>
      <c r="K488" s="385">
        <v>326</v>
      </c>
      <c r="L488" s="385">
        <v>169</v>
      </c>
      <c r="M488" s="385">
        <v>187</v>
      </c>
      <c r="N488" s="385">
        <v>107</v>
      </c>
      <c r="O488" s="385">
        <v>69</v>
      </c>
      <c r="P488" s="385">
        <v>44</v>
      </c>
      <c r="Q488" s="385">
        <v>582</v>
      </c>
      <c r="R488" s="385">
        <v>320</v>
      </c>
      <c r="S488" s="385">
        <v>13</v>
      </c>
      <c r="T488" s="385">
        <v>13</v>
      </c>
      <c r="U488" s="385">
        <v>16</v>
      </c>
      <c r="V488" s="385">
        <v>11</v>
      </c>
      <c r="W488" s="385">
        <v>7</v>
      </c>
      <c r="X488" s="385">
        <v>4</v>
      </c>
      <c r="Y488" s="385">
        <v>36</v>
      </c>
      <c r="Z488" s="385">
        <v>28</v>
      </c>
    </row>
    <row r="489" spans="1:26" ht="15" hidden="1" customHeight="1" outlineLevel="1" x14ac:dyDescent="0.2">
      <c r="A489" s="385"/>
      <c r="B489" s="386" t="s">
        <v>314</v>
      </c>
      <c r="C489" s="386">
        <v>9</v>
      </c>
      <c r="D489" s="386" t="s">
        <v>290</v>
      </c>
      <c r="E489" s="386" t="s">
        <v>835</v>
      </c>
      <c r="F489" s="385">
        <v>60</v>
      </c>
      <c r="G489" s="385">
        <v>8</v>
      </c>
      <c r="H489" s="385">
        <v>4</v>
      </c>
      <c r="I489" s="385"/>
      <c r="J489" s="385">
        <v>12</v>
      </c>
      <c r="K489" s="385">
        <v>170</v>
      </c>
      <c r="L489" s="385">
        <v>80</v>
      </c>
      <c r="M489" s="385">
        <v>116</v>
      </c>
      <c r="N489" s="385">
        <v>59</v>
      </c>
      <c r="O489" s="385"/>
      <c r="P489" s="385"/>
      <c r="Q489" s="385">
        <v>286</v>
      </c>
      <c r="R489" s="385">
        <v>139</v>
      </c>
      <c r="S489" s="385">
        <v>8</v>
      </c>
      <c r="T489" s="385">
        <v>8</v>
      </c>
      <c r="U489" s="385">
        <v>7</v>
      </c>
      <c r="V489" s="385">
        <v>5</v>
      </c>
      <c r="W489" s="385"/>
      <c r="X489" s="385"/>
      <c r="Y489" s="385">
        <v>15</v>
      </c>
      <c r="Z489" s="385">
        <v>13</v>
      </c>
    </row>
    <row r="490" spans="1:26" ht="15" hidden="1" customHeight="1" outlineLevel="1" x14ac:dyDescent="0.2">
      <c r="A490" s="385"/>
      <c r="B490" s="386" t="s">
        <v>314</v>
      </c>
      <c r="C490" s="386">
        <v>12</v>
      </c>
      <c r="D490" s="386" t="s">
        <v>290</v>
      </c>
      <c r="E490" s="386" t="s">
        <v>836</v>
      </c>
      <c r="F490" s="385">
        <v>32</v>
      </c>
      <c r="G490" s="385">
        <v>14</v>
      </c>
      <c r="H490" s="385">
        <v>9</v>
      </c>
      <c r="I490" s="385">
        <v>5</v>
      </c>
      <c r="J490" s="385">
        <v>28</v>
      </c>
      <c r="K490" s="385">
        <v>357</v>
      </c>
      <c r="L490" s="385">
        <v>207</v>
      </c>
      <c r="M490" s="385">
        <v>253</v>
      </c>
      <c r="N490" s="385">
        <v>139</v>
      </c>
      <c r="O490" s="385">
        <v>116</v>
      </c>
      <c r="P490" s="385">
        <v>66</v>
      </c>
      <c r="Q490" s="385">
        <v>726</v>
      </c>
      <c r="R490" s="385">
        <v>412</v>
      </c>
      <c r="S490" s="385">
        <v>14</v>
      </c>
      <c r="T490" s="385">
        <v>14</v>
      </c>
      <c r="U490" s="385">
        <v>14</v>
      </c>
      <c r="V490" s="385">
        <v>9</v>
      </c>
      <c r="W490" s="385">
        <v>14</v>
      </c>
      <c r="X490" s="385">
        <v>9</v>
      </c>
      <c r="Y490" s="385">
        <v>42</v>
      </c>
      <c r="Z490" s="385">
        <v>32</v>
      </c>
    </row>
    <row r="491" spans="1:26" ht="15" hidden="1" customHeight="1" outlineLevel="1" x14ac:dyDescent="0.2">
      <c r="A491" s="385"/>
      <c r="B491" s="386" t="s">
        <v>314</v>
      </c>
      <c r="C491" s="386">
        <v>12</v>
      </c>
      <c r="D491" s="386" t="s">
        <v>290</v>
      </c>
      <c r="E491" s="386" t="s">
        <v>837</v>
      </c>
      <c r="F491" s="385">
        <v>158</v>
      </c>
      <c r="G491" s="385">
        <v>18</v>
      </c>
      <c r="H491" s="385">
        <v>14</v>
      </c>
      <c r="I491" s="385">
        <v>8</v>
      </c>
      <c r="J491" s="385">
        <v>40</v>
      </c>
      <c r="K491" s="385">
        <v>419</v>
      </c>
      <c r="L491" s="385">
        <v>195</v>
      </c>
      <c r="M491" s="385">
        <v>323</v>
      </c>
      <c r="N491" s="385">
        <v>149</v>
      </c>
      <c r="O491" s="385">
        <v>174</v>
      </c>
      <c r="P491" s="385">
        <v>95</v>
      </c>
      <c r="Q491" s="385">
        <v>916</v>
      </c>
      <c r="R491" s="385">
        <v>439</v>
      </c>
      <c r="S491" s="385">
        <v>18</v>
      </c>
      <c r="T491" s="385">
        <v>18</v>
      </c>
      <c r="U491" s="385">
        <v>28</v>
      </c>
      <c r="V491" s="385">
        <v>20</v>
      </c>
      <c r="W491" s="385">
        <v>13</v>
      </c>
      <c r="X491" s="385">
        <v>8</v>
      </c>
      <c r="Y491" s="385">
        <v>59</v>
      </c>
      <c r="Z491" s="385">
        <v>46</v>
      </c>
    </row>
    <row r="492" spans="1:26" ht="15" hidden="1" customHeight="1" outlineLevel="1" x14ac:dyDescent="0.2">
      <c r="A492" s="385"/>
      <c r="B492" s="386" t="s">
        <v>314</v>
      </c>
      <c r="C492" s="386">
        <v>9</v>
      </c>
      <c r="D492" s="386" t="s">
        <v>290</v>
      </c>
      <c r="E492" s="386" t="s">
        <v>838</v>
      </c>
      <c r="F492" s="385">
        <v>35</v>
      </c>
      <c r="G492" s="385">
        <v>7</v>
      </c>
      <c r="H492" s="385">
        <v>4</v>
      </c>
      <c r="I492" s="385"/>
      <c r="J492" s="385">
        <v>11</v>
      </c>
      <c r="K492" s="385">
        <v>162</v>
      </c>
      <c r="L492" s="385">
        <v>77</v>
      </c>
      <c r="M492" s="385">
        <v>92</v>
      </c>
      <c r="N492" s="385">
        <v>47</v>
      </c>
      <c r="O492" s="385"/>
      <c r="P492" s="385"/>
      <c r="Q492" s="385">
        <v>254</v>
      </c>
      <c r="R492" s="385">
        <v>124</v>
      </c>
      <c r="S492" s="385">
        <v>7</v>
      </c>
      <c r="T492" s="385">
        <v>7</v>
      </c>
      <c r="U492" s="385">
        <v>9</v>
      </c>
      <c r="V492" s="385">
        <v>5</v>
      </c>
      <c r="W492" s="385"/>
      <c r="X492" s="385"/>
      <c r="Y492" s="385">
        <v>16</v>
      </c>
      <c r="Z492" s="385">
        <v>12</v>
      </c>
    </row>
    <row r="493" spans="1:26" ht="15" hidden="1" customHeight="1" outlineLevel="1" x14ac:dyDescent="0.2">
      <c r="A493" s="385"/>
      <c r="B493" s="386" t="s">
        <v>314</v>
      </c>
      <c r="C493" s="386">
        <v>12</v>
      </c>
      <c r="D493" s="386" t="s">
        <v>291</v>
      </c>
      <c r="E493" s="386" t="s">
        <v>839</v>
      </c>
      <c r="F493" s="385">
        <v>5</v>
      </c>
      <c r="G493" s="385">
        <v>21</v>
      </c>
      <c r="H493" s="385">
        <v>15</v>
      </c>
      <c r="I493" s="385">
        <v>5</v>
      </c>
      <c r="J493" s="385">
        <v>41</v>
      </c>
      <c r="K493" s="385">
        <v>627</v>
      </c>
      <c r="L493" s="385">
        <v>306</v>
      </c>
      <c r="M493" s="385">
        <v>392</v>
      </c>
      <c r="N493" s="385">
        <v>214</v>
      </c>
      <c r="O493" s="385">
        <v>130</v>
      </c>
      <c r="P493" s="385">
        <v>70</v>
      </c>
      <c r="Q493" s="385">
        <v>1149</v>
      </c>
      <c r="R493" s="385">
        <v>590</v>
      </c>
      <c r="S493" s="385">
        <v>21</v>
      </c>
      <c r="T493" s="385">
        <v>19</v>
      </c>
      <c r="U493" s="385">
        <v>21</v>
      </c>
      <c r="V493" s="385">
        <v>15</v>
      </c>
      <c r="W493" s="385">
        <v>15</v>
      </c>
      <c r="X493" s="385">
        <v>11</v>
      </c>
      <c r="Y493" s="385">
        <v>57</v>
      </c>
      <c r="Z493" s="385">
        <v>45</v>
      </c>
    </row>
    <row r="494" spans="1:26" ht="15" hidden="1" customHeight="1" outlineLevel="1" x14ac:dyDescent="0.2">
      <c r="A494" s="385"/>
      <c r="B494" s="386" t="s">
        <v>314</v>
      </c>
      <c r="C494" s="386">
        <v>5</v>
      </c>
      <c r="D494" s="386" t="s">
        <v>292</v>
      </c>
      <c r="E494" s="386" t="s">
        <v>357</v>
      </c>
      <c r="F494" s="385">
        <v>170</v>
      </c>
      <c r="G494" s="385">
        <v>4</v>
      </c>
      <c r="H494" s="385"/>
      <c r="I494" s="385"/>
      <c r="J494" s="385">
        <v>4</v>
      </c>
      <c r="K494" s="385">
        <v>15</v>
      </c>
      <c r="L494" s="385">
        <v>3</v>
      </c>
      <c r="M494" s="385"/>
      <c r="N494" s="385"/>
      <c r="O494" s="385"/>
      <c r="P494" s="385"/>
      <c r="Q494" s="385">
        <v>15</v>
      </c>
      <c r="R494" s="385">
        <v>3</v>
      </c>
      <c r="S494" s="385">
        <v>3</v>
      </c>
      <c r="T494" s="385">
        <v>3</v>
      </c>
      <c r="U494" s="385"/>
      <c r="V494" s="385"/>
      <c r="W494" s="385"/>
      <c r="X494" s="385"/>
      <c r="Y494" s="385">
        <v>3</v>
      </c>
      <c r="Z494" s="385">
        <v>3</v>
      </c>
    </row>
    <row r="495" spans="1:26" ht="15" hidden="1" customHeight="1" outlineLevel="1" x14ac:dyDescent="0.2">
      <c r="A495" s="385"/>
      <c r="B495" s="386" t="s">
        <v>314</v>
      </c>
      <c r="C495" s="386">
        <v>5</v>
      </c>
      <c r="D495" s="386" t="s">
        <v>292</v>
      </c>
      <c r="E495" s="386" t="s">
        <v>840</v>
      </c>
      <c r="F495" s="385">
        <v>25</v>
      </c>
      <c r="G495" s="385">
        <v>5</v>
      </c>
      <c r="H495" s="385"/>
      <c r="I495" s="385"/>
      <c r="J495" s="385">
        <v>5</v>
      </c>
      <c r="K495" s="385">
        <v>49</v>
      </c>
      <c r="L495" s="385">
        <v>24</v>
      </c>
      <c r="M495" s="385"/>
      <c r="N495" s="385"/>
      <c r="O495" s="385"/>
      <c r="P495" s="385"/>
      <c r="Q495" s="385">
        <v>49</v>
      </c>
      <c r="R495" s="385">
        <v>24</v>
      </c>
      <c r="S495" s="385">
        <v>5</v>
      </c>
      <c r="T495" s="385">
        <v>5</v>
      </c>
      <c r="U495" s="385"/>
      <c r="V495" s="385"/>
      <c r="W495" s="385"/>
      <c r="X495" s="385"/>
      <c r="Y495" s="385">
        <v>5</v>
      </c>
      <c r="Z495" s="385">
        <v>5</v>
      </c>
    </row>
    <row r="496" spans="1:26" ht="15" hidden="1" customHeight="1" outlineLevel="1" x14ac:dyDescent="0.2">
      <c r="A496" s="385"/>
      <c r="B496" s="386" t="s">
        <v>314</v>
      </c>
      <c r="C496" s="386">
        <v>12</v>
      </c>
      <c r="D496" s="386" t="s">
        <v>290</v>
      </c>
      <c r="E496" s="386" t="s">
        <v>841</v>
      </c>
      <c r="F496" s="385">
        <v>180</v>
      </c>
      <c r="G496" s="385">
        <v>10</v>
      </c>
      <c r="H496" s="385">
        <v>7</v>
      </c>
      <c r="I496" s="385">
        <v>4</v>
      </c>
      <c r="J496" s="385">
        <v>21</v>
      </c>
      <c r="K496" s="385">
        <v>270</v>
      </c>
      <c r="L496" s="385">
        <v>123</v>
      </c>
      <c r="M496" s="385">
        <v>158</v>
      </c>
      <c r="N496" s="385">
        <v>76</v>
      </c>
      <c r="O496" s="385">
        <v>96</v>
      </c>
      <c r="P496" s="385">
        <v>51</v>
      </c>
      <c r="Q496" s="385">
        <v>524</v>
      </c>
      <c r="R496" s="385">
        <v>250</v>
      </c>
      <c r="S496" s="385">
        <v>10</v>
      </c>
      <c r="T496" s="385">
        <v>9</v>
      </c>
      <c r="U496" s="385">
        <v>15</v>
      </c>
      <c r="V496" s="385">
        <v>10</v>
      </c>
      <c r="W496" s="385">
        <v>6</v>
      </c>
      <c r="X496" s="385">
        <v>5</v>
      </c>
      <c r="Y496" s="385">
        <v>31</v>
      </c>
      <c r="Z496" s="385">
        <v>24</v>
      </c>
    </row>
    <row r="497" spans="1:26" ht="15" hidden="1" customHeight="1" outlineLevel="1" x14ac:dyDescent="0.2">
      <c r="A497" s="385"/>
      <c r="B497" s="386" t="s">
        <v>314</v>
      </c>
      <c r="C497" s="386">
        <v>12</v>
      </c>
      <c r="D497" s="386" t="s">
        <v>290</v>
      </c>
      <c r="E497" s="386" t="s">
        <v>842</v>
      </c>
      <c r="F497" s="385">
        <v>160</v>
      </c>
      <c r="G497" s="385">
        <v>12</v>
      </c>
      <c r="H497" s="385">
        <v>9</v>
      </c>
      <c r="I497" s="385">
        <v>4</v>
      </c>
      <c r="J497" s="385">
        <v>25</v>
      </c>
      <c r="K497" s="385">
        <v>261</v>
      </c>
      <c r="L497" s="385">
        <v>139</v>
      </c>
      <c r="M497" s="385">
        <v>214</v>
      </c>
      <c r="N497" s="385">
        <v>110</v>
      </c>
      <c r="O497" s="385">
        <v>91</v>
      </c>
      <c r="P497" s="385">
        <v>44</v>
      </c>
      <c r="Q497" s="385">
        <v>566</v>
      </c>
      <c r="R497" s="385">
        <v>293</v>
      </c>
      <c r="S497" s="385">
        <v>12</v>
      </c>
      <c r="T497" s="385">
        <v>12</v>
      </c>
      <c r="U497" s="385">
        <v>18</v>
      </c>
      <c r="V497" s="385">
        <v>10</v>
      </c>
      <c r="W497" s="385">
        <v>5</v>
      </c>
      <c r="X497" s="385">
        <v>2</v>
      </c>
      <c r="Y497" s="385">
        <v>35</v>
      </c>
      <c r="Z497" s="385">
        <v>24</v>
      </c>
    </row>
    <row r="498" spans="1:26" ht="15" hidden="1" customHeight="1" outlineLevel="1" x14ac:dyDescent="0.2">
      <c r="A498" s="385"/>
      <c r="B498" s="386" t="s">
        <v>314</v>
      </c>
      <c r="C498" s="386">
        <v>9</v>
      </c>
      <c r="D498" s="386" t="s">
        <v>290</v>
      </c>
      <c r="E498" s="386" t="s">
        <v>843</v>
      </c>
      <c r="F498" s="385">
        <v>220</v>
      </c>
      <c r="G498" s="385">
        <v>10</v>
      </c>
      <c r="H498" s="385">
        <v>8</v>
      </c>
      <c r="I498" s="385"/>
      <c r="J498" s="385">
        <v>18</v>
      </c>
      <c r="K498" s="385">
        <v>204</v>
      </c>
      <c r="L498" s="385">
        <v>99</v>
      </c>
      <c r="M498" s="385">
        <v>148</v>
      </c>
      <c r="N498" s="385">
        <v>70</v>
      </c>
      <c r="O498" s="385"/>
      <c r="P498" s="385"/>
      <c r="Q498" s="385">
        <v>352</v>
      </c>
      <c r="R498" s="385">
        <v>169</v>
      </c>
      <c r="S498" s="385">
        <v>10</v>
      </c>
      <c r="T498" s="385">
        <v>10</v>
      </c>
      <c r="U498" s="385">
        <v>15</v>
      </c>
      <c r="V498" s="385">
        <v>10</v>
      </c>
      <c r="W498" s="385"/>
      <c r="X498" s="385"/>
      <c r="Y498" s="385">
        <v>25</v>
      </c>
      <c r="Z498" s="385">
        <v>20</v>
      </c>
    </row>
    <row r="499" spans="1:26" ht="15" hidden="1" customHeight="1" outlineLevel="1" x14ac:dyDescent="0.2">
      <c r="A499" s="385"/>
      <c r="B499" s="386" t="s">
        <v>314</v>
      </c>
      <c r="C499" s="386">
        <v>12</v>
      </c>
      <c r="D499" s="386" t="s">
        <v>291</v>
      </c>
      <c r="E499" s="386" t="s">
        <v>844</v>
      </c>
      <c r="F499" s="385"/>
      <c r="G499" s="385">
        <v>35</v>
      </c>
      <c r="H499" s="385">
        <v>25</v>
      </c>
      <c r="I499" s="385">
        <v>19</v>
      </c>
      <c r="J499" s="385">
        <v>79</v>
      </c>
      <c r="K499" s="385">
        <v>1332</v>
      </c>
      <c r="L499" s="385">
        <v>652</v>
      </c>
      <c r="M499" s="385">
        <v>843</v>
      </c>
      <c r="N499" s="385">
        <v>435</v>
      </c>
      <c r="O499" s="385">
        <v>617</v>
      </c>
      <c r="P499" s="385">
        <v>373</v>
      </c>
      <c r="Q499" s="385">
        <v>2792</v>
      </c>
      <c r="R499" s="385">
        <v>1460</v>
      </c>
      <c r="S499" s="385">
        <v>36</v>
      </c>
      <c r="T499" s="385">
        <v>33</v>
      </c>
      <c r="U499" s="385">
        <v>43</v>
      </c>
      <c r="V499" s="385">
        <v>30</v>
      </c>
      <c r="W499" s="385">
        <v>40</v>
      </c>
      <c r="X499" s="385">
        <v>23</v>
      </c>
      <c r="Y499" s="385">
        <v>119</v>
      </c>
      <c r="Z499" s="385">
        <v>86</v>
      </c>
    </row>
    <row r="500" spans="1:26" ht="15" hidden="1" customHeight="1" outlineLevel="1" x14ac:dyDescent="0.2">
      <c r="A500" s="385"/>
      <c r="B500" s="386" t="s">
        <v>314</v>
      </c>
      <c r="C500" s="386">
        <v>12</v>
      </c>
      <c r="D500" s="386" t="s">
        <v>291</v>
      </c>
      <c r="E500" s="386" t="s">
        <v>845</v>
      </c>
      <c r="F500" s="385">
        <v>4</v>
      </c>
      <c r="G500" s="385">
        <v>10</v>
      </c>
      <c r="H500" s="385">
        <v>7</v>
      </c>
      <c r="I500" s="385">
        <v>4</v>
      </c>
      <c r="J500" s="385">
        <v>21</v>
      </c>
      <c r="K500" s="385">
        <v>207</v>
      </c>
      <c r="L500" s="385">
        <v>102</v>
      </c>
      <c r="M500" s="385">
        <v>120</v>
      </c>
      <c r="N500" s="385">
        <v>44</v>
      </c>
      <c r="O500" s="385">
        <v>78</v>
      </c>
      <c r="P500" s="385">
        <v>45</v>
      </c>
      <c r="Q500" s="385">
        <v>405</v>
      </c>
      <c r="R500" s="385">
        <v>191</v>
      </c>
      <c r="S500" s="385">
        <v>10</v>
      </c>
      <c r="T500" s="385">
        <v>10</v>
      </c>
      <c r="U500" s="385">
        <v>23</v>
      </c>
      <c r="V500" s="385">
        <v>15</v>
      </c>
      <c r="W500" s="385"/>
      <c r="X500" s="385"/>
      <c r="Y500" s="385">
        <v>33</v>
      </c>
      <c r="Z500" s="385">
        <v>25</v>
      </c>
    </row>
    <row r="501" spans="1:26" ht="15" hidden="1" customHeight="1" outlineLevel="1" x14ac:dyDescent="0.2">
      <c r="A501" s="385"/>
      <c r="B501" s="386" t="s">
        <v>314</v>
      </c>
      <c r="C501" s="386">
        <v>12</v>
      </c>
      <c r="D501" s="386" t="s">
        <v>290</v>
      </c>
      <c r="E501" s="386" t="s">
        <v>846</v>
      </c>
      <c r="F501" s="385">
        <v>110</v>
      </c>
      <c r="G501" s="385">
        <v>10</v>
      </c>
      <c r="H501" s="385">
        <v>7</v>
      </c>
      <c r="I501" s="385">
        <v>4</v>
      </c>
      <c r="J501" s="385">
        <v>21</v>
      </c>
      <c r="K501" s="385">
        <v>254</v>
      </c>
      <c r="L501" s="385">
        <v>137</v>
      </c>
      <c r="M501" s="385">
        <v>149</v>
      </c>
      <c r="N501" s="385">
        <v>77</v>
      </c>
      <c r="O501" s="385">
        <v>85</v>
      </c>
      <c r="P501" s="385">
        <v>42</v>
      </c>
      <c r="Q501" s="385">
        <v>488</v>
      </c>
      <c r="R501" s="385">
        <v>256</v>
      </c>
      <c r="S501" s="385">
        <v>10</v>
      </c>
      <c r="T501" s="385">
        <v>10</v>
      </c>
      <c r="U501" s="385">
        <v>17</v>
      </c>
      <c r="V501" s="385">
        <v>9</v>
      </c>
      <c r="W501" s="385">
        <v>6</v>
      </c>
      <c r="X501" s="385">
        <v>3</v>
      </c>
      <c r="Y501" s="385">
        <v>33</v>
      </c>
      <c r="Z501" s="385">
        <v>22</v>
      </c>
    </row>
    <row r="502" spans="1:26" ht="15" hidden="1" customHeight="1" outlineLevel="1" x14ac:dyDescent="0.2">
      <c r="A502" s="385"/>
      <c r="B502" s="386" t="s">
        <v>314</v>
      </c>
      <c r="C502" s="386">
        <v>12</v>
      </c>
      <c r="D502" s="386" t="s">
        <v>290</v>
      </c>
      <c r="E502" s="386" t="s">
        <v>847</v>
      </c>
      <c r="F502" s="385">
        <v>120</v>
      </c>
      <c r="G502" s="385">
        <v>15</v>
      </c>
      <c r="H502" s="385">
        <v>13</v>
      </c>
      <c r="I502" s="385">
        <v>7</v>
      </c>
      <c r="J502" s="385">
        <v>35</v>
      </c>
      <c r="K502" s="385">
        <v>400</v>
      </c>
      <c r="L502" s="385">
        <v>199</v>
      </c>
      <c r="M502" s="385">
        <v>366</v>
      </c>
      <c r="N502" s="385">
        <v>214</v>
      </c>
      <c r="O502" s="385">
        <v>172</v>
      </c>
      <c r="P502" s="385">
        <v>97</v>
      </c>
      <c r="Q502" s="385">
        <v>938</v>
      </c>
      <c r="R502" s="385">
        <v>510</v>
      </c>
      <c r="S502" s="385">
        <v>15</v>
      </c>
      <c r="T502" s="385">
        <v>14</v>
      </c>
      <c r="U502" s="385">
        <v>17</v>
      </c>
      <c r="V502" s="385">
        <v>8</v>
      </c>
      <c r="W502" s="385">
        <v>14</v>
      </c>
      <c r="X502" s="385">
        <v>10</v>
      </c>
      <c r="Y502" s="385">
        <v>46</v>
      </c>
      <c r="Z502" s="385">
        <v>32</v>
      </c>
    </row>
    <row r="503" spans="1:26" ht="15" hidden="1" customHeight="1" outlineLevel="1" x14ac:dyDescent="0.2">
      <c r="A503" s="385"/>
      <c r="B503" s="386" t="s">
        <v>314</v>
      </c>
      <c r="C503" s="386">
        <v>12</v>
      </c>
      <c r="D503" s="386" t="s">
        <v>290</v>
      </c>
      <c r="E503" s="386" t="s">
        <v>848</v>
      </c>
      <c r="F503" s="385">
        <v>270</v>
      </c>
      <c r="G503" s="385">
        <v>12</v>
      </c>
      <c r="H503" s="385">
        <v>9</v>
      </c>
      <c r="I503" s="385">
        <v>5</v>
      </c>
      <c r="J503" s="385">
        <v>26</v>
      </c>
      <c r="K503" s="385">
        <v>309</v>
      </c>
      <c r="L503" s="385">
        <v>152</v>
      </c>
      <c r="M503" s="385">
        <v>223</v>
      </c>
      <c r="N503" s="385">
        <v>118</v>
      </c>
      <c r="O503" s="385">
        <v>127</v>
      </c>
      <c r="P503" s="385">
        <v>73</v>
      </c>
      <c r="Q503" s="385">
        <v>659</v>
      </c>
      <c r="R503" s="385">
        <v>343</v>
      </c>
      <c r="S503" s="385">
        <v>12</v>
      </c>
      <c r="T503" s="385">
        <v>12</v>
      </c>
      <c r="U503" s="385">
        <v>8</v>
      </c>
      <c r="V503" s="385">
        <v>7</v>
      </c>
      <c r="W503" s="385">
        <v>16</v>
      </c>
      <c r="X503" s="385">
        <v>7</v>
      </c>
      <c r="Y503" s="385">
        <v>36</v>
      </c>
      <c r="Z503" s="385">
        <v>26</v>
      </c>
    </row>
    <row r="504" spans="1:26" ht="15" hidden="1" customHeight="1" outlineLevel="1" x14ac:dyDescent="0.2">
      <c r="A504" s="385"/>
      <c r="B504" s="386"/>
      <c r="C504" s="498" t="s">
        <v>298</v>
      </c>
      <c r="D504" s="498"/>
      <c r="E504" s="498"/>
      <c r="F504" s="385"/>
      <c r="G504" s="385">
        <f>SUM(G476:G503)</f>
        <v>352</v>
      </c>
      <c r="H504" s="385">
        <f t="shared" ref="H504:Z504" si="37">SUM(H476:H503)</f>
        <v>232</v>
      </c>
      <c r="I504" s="385">
        <f t="shared" si="37"/>
        <v>115</v>
      </c>
      <c r="J504" s="385">
        <f t="shared" si="37"/>
        <v>699</v>
      </c>
      <c r="K504" s="385">
        <f t="shared" si="37"/>
        <v>9058</v>
      </c>
      <c r="L504" s="385">
        <f t="shared" si="37"/>
        <v>4430</v>
      </c>
      <c r="M504" s="385">
        <f t="shared" si="37"/>
        <v>5820</v>
      </c>
      <c r="N504" s="385">
        <f t="shared" si="37"/>
        <v>2950</v>
      </c>
      <c r="O504" s="385">
        <f t="shared" si="37"/>
        <v>2903</v>
      </c>
      <c r="P504" s="385">
        <f t="shared" si="37"/>
        <v>1654</v>
      </c>
      <c r="Q504" s="385">
        <f t="shared" si="37"/>
        <v>17781</v>
      </c>
      <c r="R504" s="385">
        <f t="shared" si="37"/>
        <v>9034</v>
      </c>
      <c r="S504" s="385">
        <f t="shared" si="37"/>
        <v>352</v>
      </c>
      <c r="T504" s="385">
        <f t="shared" si="37"/>
        <v>334</v>
      </c>
      <c r="U504" s="385">
        <f t="shared" si="37"/>
        <v>427</v>
      </c>
      <c r="V504" s="385">
        <f t="shared" si="37"/>
        <v>277</v>
      </c>
      <c r="W504" s="385">
        <f t="shared" si="37"/>
        <v>230</v>
      </c>
      <c r="X504" s="385">
        <f t="shared" si="37"/>
        <v>145</v>
      </c>
      <c r="Y504" s="385">
        <f t="shared" si="37"/>
        <v>1009</v>
      </c>
      <c r="Z504" s="385">
        <f t="shared" si="37"/>
        <v>756</v>
      </c>
    </row>
    <row r="505" spans="1:26" ht="15" hidden="1" customHeight="1" outlineLevel="1" x14ac:dyDescent="0.2">
      <c r="A505" s="385"/>
      <c r="B505" s="386" t="s">
        <v>314</v>
      </c>
      <c r="C505" s="386">
        <v>5</v>
      </c>
      <c r="D505" s="386" t="s">
        <v>290</v>
      </c>
      <c r="E505" s="386" t="s">
        <v>315</v>
      </c>
      <c r="F505" s="385">
        <v>120</v>
      </c>
      <c r="G505" s="385">
        <v>5</v>
      </c>
      <c r="H505" s="385"/>
      <c r="I505" s="385"/>
      <c r="J505" s="385">
        <v>5</v>
      </c>
      <c r="K505" s="385">
        <v>91</v>
      </c>
      <c r="L505" s="385">
        <v>41</v>
      </c>
      <c r="M505" s="385"/>
      <c r="N505" s="385"/>
      <c r="O505" s="385"/>
      <c r="P505" s="385"/>
      <c r="Q505" s="385">
        <v>91</v>
      </c>
      <c r="R505" s="385">
        <v>41</v>
      </c>
      <c r="S505" s="385">
        <v>4</v>
      </c>
      <c r="T505" s="385">
        <v>4</v>
      </c>
      <c r="U505" s="385"/>
      <c r="V505" s="385"/>
      <c r="W505" s="385"/>
      <c r="X505" s="385"/>
      <c r="Y505" s="385">
        <v>4</v>
      </c>
      <c r="Z505" s="385">
        <v>4</v>
      </c>
    </row>
    <row r="506" spans="1:26" ht="15" hidden="1" customHeight="1" outlineLevel="1" x14ac:dyDescent="0.2">
      <c r="A506" s="385"/>
      <c r="B506" s="386" t="s">
        <v>314</v>
      </c>
      <c r="C506" s="386">
        <v>5</v>
      </c>
      <c r="D506" s="386" t="s">
        <v>291</v>
      </c>
      <c r="E506" s="386" t="s">
        <v>316</v>
      </c>
      <c r="F506" s="385">
        <v>1</v>
      </c>
      <c r="G506" s="385">
        <v>5</v>
      </c>
      <c r="H506" s="385"/>
      <c r="I506" s="385"/>
      <c r="J506" s="385">
        <v>5</v>
      </c>
      <c r="K506" s="385">
        <v>88</v>
      </c>
      <c r="L506" s="385">
        <v>40</v>
      </c>
      <c r="M506" s="385"/>
      <c r="N506" s="385"/>
      <c r="O506" s="385"/>
      <c r="P506" s="385"/>
      <c r="Q506" s="385">
        <v>88</v>
      </c>
      <c r="R506" s="385">
        <v>40</v>
      </c>
      <c r="S506" s="385">
        <v>4</v>
      </c>
      <c r="T506" s="385">
        <v>4</v>
      </c>
      <c r="U506" s="385">
        <v>1</v>
      </c>
      <c r="V506" s="385">
        <v>1</v>
      </c>
      <c r="W506" s="385"/>
      <c r="X506" s="385"/>
      <c r="Y506" s="385">
        <v>5</v>
      </c>
      <c r="Z506" s="385">
        <v>5</v>
      </c>
    </row>
    <row r="507" spans="1:26" ht="15" hidden="1" customHeight="1" outlineLevel="1" x14ac:dyDescent="0.2">
      <c r="A507" s="385"/>
      <c r="B507" s="386"/>
      <c r="C507" s="498" t="s">
        <v>299</v>
      </c>
      <c r="D507" s="498"/>
      <c r="E507" s="498"/>
      <c r="F507" s="385"/>
      <c r="G507" s="385">
        <f>SUM(G505:G506)</f>
        <v>10</v>
      </c>
      <c r="H507" s="385">
        <f t="shared" ref="H507:Z507" si="38">SUM(H505:H506)</f>
        <v>0</v>
      </c>
      <c r="I507" s="385">
        <f t="shared" si="38"/>
        <v>0</v>
      </c>
      <c r="J507" s="385">
        <f t="shared" si="38"/>
        <v>10</v>
      </c>
      <c r="K507" s="385">
        <f t="shared" si="38"/>
        <v>179</v>
      </c>
      <c r="L507" s="385">
        <f t="shared" si="38"/>
        <v>81</v>
      </c>
      <c r="M507" s="385">
        <f t="shared" si="38"/>
        <v>0</v>
      </c>
      <c r="N507" s="385">
        <f t="shared" si="38"/>
        <v>0</v>
      </c>
      <c r="O507" s="385">
        <f t="shared" si="38"/>
        <v>0</v>
      </c>
      <c r="P507" s="385">
        <f t="shared" si="38"/>
        <v>0</v>
      </c>
      <c r="Q507" s="385">
        <f t="shared" si="38"/>
        <v>179</v>
      </c>
      <c r="R507" s="385">
        <f t="shared" si="38"/>
        <v>81</v>
      </c>
      <c r="S507" s="385">
        <f t="shared" si="38"/>
        <v>8</v>
      </c>
      <c r="T507" s="385">
        <f t="shared" si="38"/>
        <v>8</v>
      </c>
      <c r="U507" s="385">
        <f t="shared" si="38"/>
        <v>1</v>
      </c>
      <c r="V507" s="385">
        <f t="shared" si="38"/>
        <v>1</v>
      </c>
      <c r="W507" s="385">
        <f t="shared" si="38"/>
        <v>0</v>
      </c>
      <c r="X507" s="385">
        <f t="shared" si="38"/>
        <v>0</v>
      </c>
      <c r="Y507" s="385">
        <f t="shared" si="38"/>
        <v>9</v>
      </c>
      <c r="Z507" s="385">
        <f t="shared" si="38"/>
        <v>9</v>
      </c>
    </row>
    <row r="508" spans="1:26" ht="15" customHeight="1" collapsed="1" x14ac:dyDescent="0.2">
      <c r="A508" s="385"/>
      <c r="B508" s="386"/>
      <c r="C508" s="498" t="s">
        <v>394</v>
      </c>
      <c r="D508" s="498"/>
      <c r="E508" s="498"/>
      <c r="F508" s="385"/>
      <c r="G508" s="385">
        <f>+G507+G504</f>
        <v>362</v>
      </c>
      <c r="H508" s="385">
        <f t="shared" ref="H508:Z508" si="39">+H507+H504</f>
        <v>232</v>
      </c>
      <c r="I508" s="385">
        <f t="shared" si="39"/>
        <v>115</v>
      </c>
      <c r="J508" s="385">
        <f t="shared" si="39"/>
        <v>709</v>
      </c>
      <c r="K508" s="385">
        <f t="shared" si="39"/>
        <v>9237</v>
      </c>
      <c r="L508" s="385">
        <f t="shared" si="39"/>
        <v>4511</v>
      </c>
      <c r="M508" s="385">
        <f t="shared" si="39"/>
        <v>5820</v>
      </c>
      <c r="N508" s="385">
        <f t="shared" si="39"/>
        <v>2950</v>
      </c>
      <c r="O508" s="385">
        <f t="shared" si="39"/>
        <v>2903</v>
      </c>
      <c r="P508" s="385">
        <f t="shared" si="39"/>
        <v>1654</v>
      </c>
      <c r="Q508" s="385">
        <f t="shared" si="39"/>
        <v>17960</v>
      </c>
      <c r="R508" s="385">
        <f t="shared" si="39"/>
        <v>9115</v>
      </c>
      <c r="S508" s="385">
        <f t="shared" si="39"/>
        <v>360</v>
      </c>
      <c r="T508" s="385">
        <f t="shared" si="39"/>
        <v>342</v>
      </c>
      <c r="U508" s="385">
        <f t="shared" si="39"/>
        <v>428</v>
      </c>
      <c r="V508" s="385">
        <f t="shared" si="39"/>
        <v>278</v>
      </c>
      <c r="W508" s="385">
        <f t="shared" si="39"/>
        <v>230</v>
      </c>
      <c r="X508" s="385">
        <f t="shared" si="39"/>
        <v>145</v>
      </c>
      <c r="Y508" s="385">
        <f t="shared" si="39"/>
        <v>1018</v>
      </c>
      <c r="Z508" s="385">
        <f t="shared" si="39"/>
        <v>765</v>
      </c>
    </row>
    <row r="509" spans="1:26" ht="15" hidden="1" customHeight="1" outlineLevel="1" x14ac:dyDescent="0.2">
      <c r="A509" s="387" t="s">
        <v>468</v>
      </c>
      <c r="B509" s="386"/>
      <c r="C509" s="498" t="s">
        <v>346</v>
      </c>
      <c r="D509" s="498"/>
      <c r="E509" s="498"/>
      <c r="F509" s="385"/>
      <c r="G509" s="385"/>
      <c r="H509" s="385"/>
      <c r="I509" s="385"/>
      <c r="J509" s="385"/>
      <c r="K509" s="385"/>
      <c r="L509" s="385"/>
      <c r="M509" s="385"/>
      <c r="N509" s="385"/>
      <c r="O509" s="385"/>
      <c r="P509" s="385"/>
      <c r="Q509" s="385"/>
      <c r="R509" s="385"/>
      <c r="S509" s="385"/>
      <c r="T509" s="385"/>
      <c r="U509" s="385"/>
      <c r="V509" s="385"/>
      <c r="W509" s="385"/>
      <c r="X509" s="385"/>
      <c r="Y509" s="385"/>
      <c r="Z509" s="385"/>
    </row>
    <row r="510" spans="1:26" ht="15" hidden="1" customHeight="1" outlineLevel="1" x14ac:dyDescent="0.2">
      <c r="A510" s="385"/>
      <c r="B510" s="386" t="s">
        <v>317</v>
      </c>
      <c r="C510" s="386">
        <v>12</v>
      </c>
      <c r="D510" s="386" t="s">
        <v>290</v>
      </c>
      <c r="E510" s="386" t="s">
        <v>849</v>
      </c>
      <c r="F510" s="385">
        <v>400</v>
      </c>
      <c r="G510" s="385">
        <v>19</v>
      </c>
      <c r="H510" s="385">
        <v>14</v>
      </c>
      <c r="I510" s="385">
        <v>6</v>
      </c>
      <c r="J510" s="385">
        <v>39</v>
      </c>
      <c r="K510" s="385">
        <v>549</v>
      </c>
      <c r="L510" s="385">
        <v>251</v>
      </c>
      <c r="M510" s="385">
        <v>399</v>
      </c>
      <c r="N510" s="385">
        <v>216</v>
      </c>
      <c r="O510" s="385">
        <v>193</v>
      </c>
      <c r="P510" s="385">
        <v>115</v>
      </c>
      <c r="Q510" s="385">
        <v>1141</v>
      </c>
      <c r="R510" s="385">
        <v>582</v>
      </c>
      <c r="S510" s="385">
        <v>19</v>
      </c>
      <c r="T510" s="385">
        <v>15</v>
      </c>
      <c r="U510" s="385">
        <v>26</v>
      </c>
      <c r="V510" s="385">
        <v>18</v>
      </c>
      <c r="W510" s="385">
        <v>12</v>
      </c>
      <c r="X510" s="385">
        <v>9</v>
      </c>
      <c r="Y510" s="385">
        <v>57</v>
      </c>
      <c r="Z510" s="385">
        <v>42</v>
      </c>
    </row>
    <row r="511" spans="1:26" ht="15" hidden="1" customHeight="1" outlineLevel="1" x14ac:dyDescent="0.2">
      <c r="A511" s="385"/>
      <c r="B511" s="386" t="s">
        <v>317</v>
      </c>
      <c r="C511" s="386">
        <v>12</v>
      </c>
      <c r="D511" s="386" t="s">
        <v>291</v>
      </c>
      <c r="E511" s="386" t="s">
        <v>850</v>
      </c>
      <c r="F511" s="385">
        <v>150</v>
      </c>
      <c r="G511" s="385">
        <v>17</v>
      </c>
      <c r="H511" s="385">
        <v>11</v>
      </c>
      <c r="I511" s="385">
        <v>9</v>
      </c>
      <c r="J511" s="385">
        <v>37</v>
      </c>
      <c r="K511" s="385">
        <v>469</v>
      </c>
      <c r="L511" s="385">
        <v>202</v>
      </c>
      <c r="M511" s="385">
        <v>299</v>
      </c>
      <c r="N511" s="385">
        <v>141</v>
      </c>
      <c r="O511" s="385">
        <v>219</v>
      </c>
      <c r="P511" s="385">
        <v>108</v>
      </c>
      <c r="Q511" s="385">
        <v>987</v>
      </c>
      <c r="R511" s="385">
        <v>451</v>
      </c>
      <c r="S511" s="385">
        <v>17</v>
      </c>
      <c r="T511" s="385">
        <v>16</v>
      </c>
      <c r="U511" s="385">
        <v>44</v>
      </c>
      <c r="V511" s="385">
        <v>34</v>
      </c>
      <c r="W511" s="385"/>
      <c r="X511" s="385"/>
      <c r="Y511" s="385">
        <v>61</v>
      </c>
      <c r="Z511" s="385">
        <v>50</v>
      </c>
    </row>
    <row r="512" spans="1:26" ht="15" hidden="1" customHeight="1" outlineLevel="1" x14ac:dyDescent="0.2">
      <c r="A512" s="385"/>
      <c r="B512" s="386" t="s">
        <v>317</v>
      </c>
      <c r="C512" s="386">
        <v>12</v>
      </c>
      <c r="D512" s="386" t="s">
        <v>291</v>
      </c>
      <c r="E512" s="386" t="s">
        <v>851</v>
      </c>
      <c r="F512" s="385"/>
      <c r="G512" s="385">
        <v>18</v>
      </c>
      <c r="H512" s="385">
        <v>11</v>
      </c>
      <c r="I512" s="385">
        <v>7</v>
      </c>
      <c r="J512" s="385">
        <v>36</v>
      </c>
      <c r="K512" s="385">
        <v>487</v>
      </c>
      <c r="L512" s="385">
        <v>237</v>
      </c>
      <c r="M512" s="385">
        <v>270</v>
      </c>
      <c r="N512" s="385">
        <v>117</v>
      </c>
      <c r="O512" s="385">
        <v>179</v>
      </c>
      <c r="P512" s="385">
        <v>87</v>
      </c>
      <c r="Q512" s="385">
        <v>936</v>
      </c>
      <c r="R512" s="385">
        <v>441</v>
      </c>
      <c r="S512" s="385">
        <v>18</v>
      </c>
      <c r="T512" s="385">
        <v>17</v>
      </c>
      <c r="U512" s="385">
        <v>36</v>
      </c>
      <c r="V512" s="385">
        <v>27</v>
      </c>
      <c r="W512" s="385"/>
      <c r="X512" s="385"/>
      <c r="Y512" s="385">
        <v>54</v>
      </c>
      <c r="Z512" s="385">
        <v>44</v>
      </c>
    </row>
    <row r="513" spans="1:26" ht="15" hidden="1" customHeight="1" outlineLevel="1" x14ac:dyDescent="0.2">
      <c r="A513" s="385"/>
      <c r="B513" s="386" t="s">
        <v>317</v>
      </c>
      <c r="C513" s="386">
        <v>12</v>
      </c>
      <c r="D513" s="386" t="s">
        <v>291</v>
      </c>
      <c r="E513" s="386" t="s">
        <v>852</v>
      </c>
      <c r="F513" s="385">
        <v>1</v>
      </c>
      <c r="G513" s="385">
        <v>20</v>
      </c>
      <c r="H513" s="385">
        <v>16</v>
      </c>
      <c r="I513" s="385">
        <v>11</v>
      </c>
      <c r="J513" s="385">
        <v>47</v>
      </c>
      <c r="K513" s="385">
        <v>620</v>
      </c>
      <c r="L513" s="385">
        <v>299</v>
      </c>
      <c r="M513" s="385">
        <v>398</v>
      </c>
      <c r="N513" s="385">
        <v>197</v>
      </c>
      <c r="O513" s="385">
        <v>263</v>
      </c>
      <c r="P513" s="385">
        <v>141</v>
      </c>
      <c r="Q513" s="385">
        <v>1281</v>
      </c>
      <c r="R513" s="385">
        <v>637</v>
      </c>
      <c r="S513" s="385">
        <v>20</v>
      </c>
      <c r="T513" s="385">
        <v>20</v>
      </c>
      <c r="U513" s="385">
        <v>33</v>
      </c>
      <c r="V513" s="385">
        <v>22</v>
      </c>
      <c r="W513" s="385">
        <v>18</v>
      </c>
      <c r="X513" s="385">
        <v>14</v>
      </c>
      <c r="Y513" s="385">
        <v>71</v>
      </c>
      <c r="Z513" s="385">
        <v>56</v>
      </c>
    </row>
    <row r="514" spans="1:26" ht="15" hidden="1" customHeight="1" outlineLevel="1" x14ac:dyDescent="0.2">
      <c r="A514" s="385"/>
      <c r="B514" s="386" t="s">
        <v>317</v>
      </c>
      <c r="C514" s="386">
        <v>12</v>
      </c>
      <c r="D514" s="386" t="s">
        <v>291</v>
      </c>
      <c r="E514" s="386" t="s">
        <v>853</v>
      </c>
      <c r="F514" s="385">
        <v>5</v>
      </c>
      <c r="G514" s="385">
        <v>22</v>
      </c>
      <c r="H514" s="385">
        <v>13</v>
      </c>
      <c r="I514" s="385">
        <v>7</v>
      </c>
      <c r="J514" s="385">
        <v>42</v>
      </c>
      <c r="K514" s="385">
        <v>704</v>
      </c>
      <c r="L514" s="385">
        <v>337</v>
      </c>
      <c r="M514" s="385">
        <v>386</v>
      </c>
      <c r="N514" s="385">
        <v>195</v>
      </c>
      <c r="O514" s="385">
        <v>161</v>
      </c>
      <c r="P514" s="385">
        <v>106</v>
      </c>
      <c r="Q514" s="385">
        <v>1251</v>
      </c>
      <c r="R514" s="385">
        <v>638</v>
      </c>
      <c r="S514" s="385">
        <v>22</v>
      </c>
      <c r="T514" s="385">
        <v>21</v>
      </c>
      <c r="U514" s="385">
        <v>29</v>
      </c>
      <c r="V514" s="385">
        <v>17</v>
      </c>
      <c r="W514" s="385">
        <v>10</v>
      </c>
      <c r="X514" s="385">
        <v>5</v>
      </c>
      <c r="Y514" s="385">
        <v>61</v>
      </c>
      <c r="Z514" s="385">
        <v>43</v>
      </c>
    </row>
    <row r="515" spans="1:26" ht="15" hidden="1" customHeight="1" outlineLevel="1" x14ac:dyDescent="0.2">
      <c r="A515" s="385"/>
      <c r="B515" s="386" t="s">
        <v>317</v>
      </c>
      <c r="C515" s="386">
        <v>12</v>
      </c>
      <c r="D515" s="386" t="s">
        <v>291</v>
      </c>
      <c r="E515" s="386" t="s">
        <v>854</v>
      </c>
      <c r="F515" s="385">
        <v>1</v>
      </c>
      <c r="G515" s="385">
        <v>30</v>
      </c>
      <c r="H515" s="385">
        <v>20</v>
      </c>
      <c r="I515" s="385">
        <v>11</v>
      </c>
      <c r="J515" s="385">
        <v>61</v>
      </c>
      <c r="K515" s="385">
        <v>1125</v>
      </c>
      <c r="L515" s="385">
        <v>566</v>
      </c>
      <c r="M515" s="385">
        <v>583</v>
      </c>
      <c r="N515" s="385">
        <v>290</v>
      </c>
      <c r="O515" s="385">
        <v>265</v>
      </c>
      <c r="P515" s="385">
        <v>145</v>
      </c>
      <c r="Q515" s="385">
        <v>1973</v>
      </c>
      <c r="R515" s="385">
        <v>1001</v>
      </c>
      <c r="S515" s="385">
        <v>30</v>
      </c>
      <c r="T515" s="385">
        <v>27</v>
      </c>
      <c r="U515" s="385">
        <v>35</v>
      </c>
      <c r="V515" s="385">
        <v>22</v>
      </c>
      <c r="W515" s="385">
        <v>21</v>
      </c>
      <c r="X515" s="385">
        <v>16</v>
      </c>
      <c r="Y515" s="385">
        <v>86</v>
      </c>
      <c r="Z515" s="385">
        <v>65</v>
      </c>
    </row>
    <row r="516" spans="1:26" ht="15" hidden="1" customHeight="1" outlineLevel="1" x14ac:dyDescent="0.2">
      <c r="A516" s="385"/>
      <c r="B516" s="386" t="s">
        <v>317</v>
      </c>
      <c r="C516" s="386">
        <v>12</v>
      </c>
      <c r="D516" s="386" t="s">
        <v>290</v>
      </c>
      <c r="E516" s="386" t="s">
        <v>855</v>
      </c>
      <c r="F516" s="385">
        <v>320</v>
      </c>
      <c r="G516" s="385">
        <v>10</v>
      </c>
      <c r="H516" s="385">
        <v>8</v>
      </c>
      <c r="I516" s="385">
        <v>5</v>
      </c>
      <c r="J516" s="385">
        <v>23</v>
      </c>
      <c r="K516" s="385">
        <v>342</v>
      </c>
      <c r="L516" s="385">
        <v>190</v>
      </c>
      <c r="M516" s="385">
        <v>221</v>
      </c>
      <c r="N516" s="385">
        <v>112</v>
      </c>
      <c r="O516" s="385">
        <v>113</v>
      </c>
      <c r="P516" s="385">
        <v>70</v>
      </c>
      <c r="Q516" s="385">
        <v>676</v>
      </c>
      <c r="R516" s="385">
        <v>372</v>
      </c>
      <c r="S516" s="385">
        <v>10</v>
      </c>
      <c r="T516" s="385">
        <v>10</v>
      </c>
      <c r="U516" s="385">
        <v>12</v>
      </c>
      <c r="V516" s="385">
        <v>11</v>
      </c>
      <c r="W516" s="385">
        <v>10</v>
      </c>
      <c r="X516" s="385">
        <v>7</v>
      </c>
      <c r="Y516" s="385">
        <v>32</v>
      </c>
      <c r="Z516" s="385">
        <v>28</v>
      </c>
    </row>
    <row r="517" spans="1:26" ht="15" hidden="1" customHeight="1" outlineLevel="1" x14ac:dyDescent="0.2">
      <c r="A517" s="385"/>
      <c r="B517" s="386" t="s">
        <v>317</v>
      </c>
      <c r="C517" s="386">
        <v>12</v>
      </c>
      <c r="D517" s="386" t="s">
        <v>290</v>
      </c>
      <c r="E517" s="386" t="s">
        <v>856</v>
      </c>
      <c r="F517" s="385">
        <v>25</v>
      </c>
      <c r="G517" s="385">
        <v>10</v>
      </c>
      <c r="H517" s="385">
        <v>6</v>
      </c>
      <c r="I517" s="385">
        <v>4</v>
      </c>
      <c r="J517" s="385">
        <v>20</v>
      </c>
      <c r="K517" s="385">
        <v>241</v>
      </c>
      <c r="L517" s="385">
        <v>102</v>
      </c>
      <c r="M517" s="385">
        <v>128</v>
      </c>
      <c r="N517" s="385">
        <v>62</v>
      </c>
      <c r="O517" s="385">
        <v>76</v>
      </c>
      <c r="P517" s="385">
        <v>52</v>
      </c>
      <c r="Q517" s="385">
        <v>445</v>
      </c>
      <c r="R517" s="385">
        <v>216</v>
      </c>
      <c r="S517" s="385">
        <v>10</v>
      </c>
      <c r="T517" s="385">
        <v>10</v>
      </c>
      <c r="U517" s="385">
        <v>7</v>
      </c>
      <c r="V517" s="385">
        <v>3</v>
      </c>
      <c r="W517" s="385">
        <v>12</v>
      </c>
      <c r="X517" s="385">
        <v>10</v>
      </c>
      <c r="Y517" s="385">
        <v>29</v>
      </c>
      <c r="Z517" s="385">
        <v>23</v>
      </c>
    </row>
    <row r="518" spans="1:26" ht="15" hidden="1" customHeight="1" outlineLevel="1" x14ac:dyDescent="0.2">
      <c r="A518" s="385"/>
      <c r="B518" s="386" t="s">
        <v>317</v>
      </c>
      <c r="C518" s="386">
        <v>12</v>
      </c>
      <c r="D518" s="386" t="s">
        <v>290</v>
      </c>
      <c r="E518" s="386" t="s">
        <v>857</v>
      </c>
      <c r="F518" s="385">
        <v>210</v>
      </c>
      <c r="G518" s="385">
        <v>10</v>
      </c>
      <c r="H518" s="385">
        <v>8</v>
      </c>
      <c r="I518" s="385">
        <v>4</v>
      </c>
      <c r="J518" s="385">
        <v>22</v>
      </c>
      <c r="K518" s="385">
        <v>328</v>
      </c>
      <c r="L518" s="385">
        <v>146</v>
      </c>
      <c r="M518" s="385">
        <v>203</v>
      </c>
      <c r="N518" s="385">
        <v>110</v>
      </c>
      <c r="O518" s="385">
        <v>95</v>
      </c>
      <c r="P518" s="385">
        <v>56</v>
      </c>
      <c r="Q518" s="385">
        <v>626</v>
      </c>
      <c r="R518" s="385">
        <v>312</v>
      </c>
      <c r="S518" s="385">
        <v>10</v>
      </c>
      <c r="T518" s="385">
        <v>9</v>
      </c>
      <c r="U518" s="385">
        <v>8</v>
      </c>
      <c r="V518" s="385">
        <v>5</v>
      </c>
      <c r="W518" s="385">
        <v>13</v>
      </c>
      <c r="X518" s="385">
        <v>7</v>
      </c>
      <c r="Y518" s="385">
        <v>31</v>
      </c>
      <c r="Z518" s="385">
        <v>21</v>
      </c>
    </row>
    <row r="519" spans="1:26" ht="15" hidden="1" customHeight="1" outlineLevel="1" x14ac:dyDescent="0.2">
      <c r="A519" s="385"/>
      <c r="B519" s="386" t="s">
        <v>317</v>
      </c>
      <c r="C519" s="386">
        <v>12</v>
      </c>
      <c r="D519" s="386" t="s">
        <v>290</v>
      </c>
      <c r="E519" s="386" t="s">
        <v>858</v>
      </c>
      <c r="F519" s="385">
        <v>76</v>
      </c>
      <c r="G519" s="385">
        <v>5</v>
      </c>
      <c r="H519" s="385">
        <v>4</v>
      </c>
      <c r="I519" s="385">
        <v>3</v>
      </c>
      <c r="J519" s="385">
        <v>12</v>
      </c>
      <c r="K519" s="385">
        <v>102</v>
      </c>
      <c r="L519" s="385">
        <v>58</v>
      </c>
      <c r="M519" s="385">
        <v>54</v>
      </c>
      <c r="N519" s="385">
        <v>26</v>
      </c>
      <c r="O519" s="385">
        <v>46</v>
      </c>
      <c r="P519" s="385">
        <v>24</v>
      </c>
      <c r="Q519" s="385">
        <v>202</v>
      </c>
      <c r="R519" s="385">
        <v>108</v>
      </c>
      <c r="S519" s="385">
        <v>5</v>
      </c>
      <c r="T519" s="385">
        <v>5</v>
      </c>
      <c r="U519" s="385">
        <v>10</v>
      </c>
      <c r="V519" s="385">
        <v>5</v>
      </c>
      <c r="W519" s="385">
        <v>3</v>
      </c>
      <c r="X519" s="385">
        <v>3</v>
      </c>
      <c r="Y519" s="385">
        <v>18</v>
      </c>
      <c r="Z519" s="385">
        <v>13</v>
      </c>
    </row>
    <row r="520" spans="1:26" ht="15" hidden="1" customHeight="1" outlineLevel="1" x14ac:dyDescent="0.2">
      <c r="A520" s="385"/>
      <c r="B520" s="386" t="s">
        <v>317</v>
      </c>
      <c r="C520" s="386">
        <v>12</v>
      </c>
      <c r="D520" s="386" t="s">
        <v>290</v>
      </c>
      <c r="E520" s="386" t="s">
        <v>859</v>
      </c>
      <c r="F520" s="385">
        <v>102</v>
      </c>
      <c r="G520" s="385">
        <v>11</v>
      </c>
      <c r="H520" s="385">
        <v>8</v>
      </c>
      <c r="I520" s="385">
        <v>4</v>
      </c>
      <c r="J520" s="385">
        <v>23</v>
      </c>
      <c r="K520" s="385">
        <v>286</v>
      </c>
      <c r="L520" s="385">
        <v>142</v>
      </c>
      <c r="M520" s="385">
        <v>180</v>
      </c>
      <c r="N520" s="385">
        <v>80</v>
      </c>
      <c r="O520" s="385">
        <v>90</v>
      </c>
      <c r="P520" s="385">
        <v>46</v>
      </c>
      <c r="Q520" s="385">
        <v>556</v>
      </c>
      <c r="R520" s="385">
        <v>268</v>
      </c>
      <c r="S520" s="385">
        <v>11</v>
      </c>
      <c r="T520" s="385">
        <v>11</v>
      </c>
      <c r="U520" s="385">
        <v>13</v>
      </c>
      <c r="V520" s="385">
        <v>8</v>
      </c>
      <c r="W520" s="385">
        <v>9</v>
      </c>
      <c r="X520" s="385">
        <v>7</v>
      </c>
      <c r="Y520" s="385">
        <v>33</v>
      </c>
      <c r="Z520" s="385">
        <v>26</v>
      </c>
    </row>
    <row r="521" spans="1:26" ht="15" hidden="1" customHeight="1" outlineLevel="1" x14ac:dyDescent="0.2">
      <c r="A521" s="385"/>
      <c r="B521" s="386" t="s">
        <v>317</v>
      </c>
      <c r="C521" s="386">
        <v>12</v>
      </c>
      <c r="D521" s="386" t="s">
        <v>290</v>
      </c>
      <c r="E521" s="386" t="s">
        <v>860</v>
      </c>
      <c r="F521" s="385">
        <v>144</v>
      </c>
      <c r="G521" s="385">
        <v>11</v>
      </c>
      <c r="H521" s="385">
        <v>8</v>
      </c>
      <c r="I521" s="385">
        <v>3</v>
      </c>
      <c r="J521" s="385">
        <v>22</v>
      </c>
      <c r="K521" s="385">
        <v>346</v>
      </c>
      <c r="L521" s="385">
        <v>159</v>
      </c>
      <c r="M521" s="385">
        <v>182</v>
      </c>
      <c r="N521" s="385">
        <v>83</v>
      </c>
      <c r="O521" s="385">
        <v>82</v>
      </c>
      <c r="P521" s="385">
        <v>48</v>
      </c>
      <c r="Q521" s="385">
        <v>610</v>
      </c>
      <c r="R521" s="385">
        <v>290</v>
      </c>
      <c r="S521" s="385">
        <v>11</v>
      </c>
      <c r="T521" s="385">
        <v>11</v>
      </c>
      <c r="U521" s="385">
        <v>10</v>
      </c>
      <c r="V521" s="385">
        <v>7</v>
      </c>
      <c r="W521" s="385">
        <v>11</v>
      </c>
      <c r="X521" s="385">
        <v>8</v>
      </c>
      <c r="Y521" s="385">
        <v>32</v>
      </c>
      <c r="Z521" s="385">
        <v>26</v>
      </c>
    </row>
    <row r="522" spans="1:26" ht="15" hidden="1" customHeight="1" outlineLevel="1" x14ac:dyDescent="0.2">
      <c r="A522" s="385"/>
      <c r="B522" s="386" t="s">
        <v>317</v>
      </c>
      <c r="C522" s="386">
        <v>12</v>
      </c>
      <c r="D522" s="386" t="s">
        <v>290</v>
      </c>
      <c r="E522" s="386" t="s">
        <v>861</v>
      </c>
      <c r="F522" s="385">
        <v>80</v>
      </c>
      <c r="G522" s="385">
        <v>14</v>
      </c>
      <c r="H522" s="385">
        <v>10</v>
      </c>
      <c r="I522" s="385">
        <v>7</v>
      </c>
      <c r="J522" s="385">
        <v>31</v>
      </c>
      <c r="K522" s="385">
        <v>349</v>
      </c>
      <c r="L522" s="385">
        <v>168</v>
      </c>
      <c r="M522" s="385">
        <v>250</v>
      </c>
      <c r="N522" s="385">
        <v>116</v>
      </c>
      <c r="O522" s="385">
        <v>140</v>
      </c>
      <c r="P522" s="385">
        <v>81</v>
      </c>
      <c r="Q522" s="385">
        <v>739</v>
      </c>
      <c r="R522" s="385">
        <v>365</v>
      </c>
      <c r="S522" s="385">
        <v>14</v>
      </c>
      <c r="T522" s="385">
        <v>13</v>
      </c>
      <c r="U522" s="385">
        <v>16</v>
      </c>
      <c r="V522" s="385">
        <v>13</v>
      </c>
      <c r="W522" s="385">
        <v>12</v>
      </c>
      <c r="X522" s="385">
        <v>7</v>
      </c>
      <c r="Y522" s="385">
        <v>42</v>
      </c>
      <c r="Z522" s="385">
        <v>33</v>
      </c>
    </row>
    <row r="523" spans="1:26" ht="15" hidden="1" customHeight="1" outlineLevel="1" x14ac:dyDescent="0.2">
      <c r="A523" s="385"/>
      <c r="B523" s="386" t="s">
        <v>317</v>
      </c>
      <c r="C523" s="386">
        <v>12</v>
      </c>
      <c r="D523" s="386" t="s">
        <v>290</v>
      </c>
      <c r="E523" s="386" t="s">
        <v>862</v>
      </c>
      <c r="F523" s="385">
        <v>360</v>
      </c>
      <c r="G523" s="385">
        <v>19</v>
      </c>
      <c r="H523" s="385">
        <v>13</v>
      </c>
      <c r="I523" s="385">
        <v>8</v>
      </c>
      <c r="J523" s="385">
        <v>40</v>
      </c>
      <c r="K523" s="385">
        <v>554</v>
      </c>
      <c r="L523" s="385">
        <v>278</v>
      </c>
      <c r="M523" s="385">
        <v>382</v>
      </c>
      <c r="N523" s="385">
        <v>181</v>
      </c>
      <c r="O523" s="385">
        <v>225</v>
      </c>
      <c r="P523" s="385">
        <v>129</v>
      </c>
      <c r="Q523" s="385">
        <v>1161</v>
      </c>
      <c r="R523" s="385">
        <v>588</v>
      </c>
      <c r="S523" s="385">
        <v>19</v>
      </c>
      <c r="T523" s="385">
        <v>19</v>
      </c>
      <c r="U523" s="385">
        <v>27</v>
      </c>
      <c r="V523" s="385">
        <v>19</v>
      </c>
      <c r="W523" s="385">
        <v>11</v>
      </c>
      <c r="X523" s="385">
        <v>8</v>
      </c>
      <c r="Y523" s="385">
        <v>57</v>
      </c>
      <c r="Z523" s="385">
        <v>46</v>
      </c>
    </row>
    <row r="524" spans="1:26" ht="15" hidden="1" customHeight="1" outlineLevel="1" x14ac:dyDescent="0.2">
      <c r="A524" s="385"/>
      <c r="B524" s="386" t="s">
        <v>317</v>
      </c>
      <c r="C524" s="386">
        <v>12</v>
      </c>
      <c r="D524" s="386" t="s">
        <v>290</v>
      </c>
      <c r="E524" s="386" t="s">
        <v>863</v>
      </c>
      <c r="F524" s="385">
        <v>45</v>
      </c>
      <c r="G524" s="385">
        <v>11</v>
      </c>
      <c r="H524" s="385">
        <v>6</v>
      </c>
      <c r="I524" s="385">
        <v>3</v>
      </c>
      <c r="J524" s="385">
        <v>20</v>
      </c>
      <c r="K524" s="385">
        <v>240</v>
      </c>
      <c r="L524" s="385">
        <v>130</v>
      </c>
      <c r="M524" s="385">
        <v>128</v>
      </c>
      <c r="N524" s="385">
        <v>75</v>
      </c>
      <c r="O524" s="385">
        <v>78</v>
      </c>
      <c r="P524" s="385">
        <v>39</v>
      </c>
      <c r="Q524" s="385">
        <v>446</v>
      </c>
      <c r="R524" s="385">
        <v>244</v>
      </c>
      <c r="S524" s="385">
        <v>10</v>
      </c>
      <c r="T524" s="385">
        <v>9</v>
      </c>
      <c r="U524" s="385">
        <v>7</v>
      </c>
      <c r="V524" s="385">
        <v>3</v>
      </c>
      <c r="W524" s="385">
        <v>9</v>
      </c>
      <c r="X524" s="385">
        <v>7</v>
      </c>
      <c r="Y524" s="385">
        <v>26</v>
      </c>
      <c r="Z524" s="385">
        <v>19</v>
      </c>
    </row>
    <row r="525" spans="1:26" ht="15" hidden="1" customHeight="1" outlineLevel="1" x14ac:dyDescent="0.2">
      <c r="A525" s="385"/>
      <c r="B525" s="386" t="s">
        <v>317</v>
      </c>
      <c r="C525" s="386">
        <v>12</v>
      </c>
      <c r="D525" s="386" t="s">
        <v>290</v>
      </c>
      <c r="E525" s="386" t="s">
        <v>864</v>
      </c>
      <c r="F525" s="385">
        <v>155</v>
      </c>
      <c r="G525" s="385">
        <v>9</v>
      </c>
      <c r="H525" s="385">
        <v>6</v>
      </c>
      <c r="I525" s="385">
        <v>3</v>
      </c>
      <c r="J525" s="385">
        <v>18</v>
      </c>
      <c r="K525" s="385">
        <v>194</v>
      </c>
      <c r="L525" s="385">
        <v>84</v>
      </c>
      <c r="M525" s="385">
        <v>150</v>
      </c>
      <c r="N525" s="385">
        <v>74</v>
      </c>
      <c r="O525" s="385">
        <v>85</v>
      </c>
      <c r="P525" s="385">
        <v>39</v>
      </c>
      <c r="Q525" s="385">
        <v>429</v>
      </c>
      <c r="R525" s="385">
        <v>197</v>
      </c>
      <c r="S525" s="385">
        <v>9</v>
      </c>
      <c r="T525" s="385">
        <v>9</v>
      </c>
      <c r="U525" s="385">
        <v>1</v>
      </c>
      <c r="V525" s="385"/>
      <c r="W525" s="385">
        <v>16</v>
      </c>
      <c r="X525" s="385">
        <v>12</v>
      </c>
      <c r="Y525" s="385">
        <v>26</v>
      </c>
      <c r="Z525" s="385">
        <v>21</v>
      </c>
    </row>
    <row r="526" spans="1:26" ht="15" hidden="1" customHeight="1" outlineLevel="1" x14ac:dyDescent="0.2">
      <c r="A526" s="385"/>
      <c r="B526" s="386" t="s">
        <v>317</v>
      </c>
      <c r="C526" s="386">
        <v>12</v>
      </c>
      <c r="D526" s="386" t="s">
        <v>290</v>
      </c>
      <c r="E526" s="386" t="s">
        <v>865</v>
      </c>
      <c r="F526" s="385">
        <v>185</v>
      </c>
      <c r="G526" s="385">
        <v>11</v>
      </c>
      <c r="H526" s="385">
        <v>9</v>
      </c>
      <c r="I526" s="385">
        <v>6</v>
      </c>
      <c r="J526" s="385">
        <v>26</v>
      </c>
      <c r="K526" s="385">
        <v>287</v>
      </c>
      <c r="L526" s="385">
        <v>137</v>
      </c>
      <c r="M526" s="385">
        <v>193</v>
      </c>
      <c r="N526" s="385">
        <v>91</v>
      </c>
      <c r="O526" s="385">
        <v>129</v>
      </c>
      <c r="P526" s="385">
        <v>54</v>
      </c>
      <c r="Q526" s="385">
        <v>609</v>
      </c>
      <c r="R526" s="385">
        <v>282</v>
      </c>
      <c r="S526" s="385">
        <v>12</v>
      </c>
      <c r="T526" s="385">
        <v>10</v>
      </c>
      <c r="U526" s="385">
        <v>17</v>
      </c>
      <c r="V526" s="385">
        <v>11</v>
      </c>
      <c r="W526" s="385">
        <v>8</v>
      </c>
      <c r="X526" s="385">
        <v>7</v>
      </c>
      <c r="Y526" s="385">
        <v>37</v>
      </c>
      <c r="Z526" s="385">
        <v>28</v>
      </c>
    </row>
    <row r="527" spans="1:26" ht="15" hidden="1" customHeight="1" outlineLevel="1" x14ac:dyDescent="0.2">
      <c r="A527" s="385"/>
      <c r="B527" s="386" t="s">
        <v>317</v>
      </c>
      <c r="C527" s="386">
        <v>12</v>
      </c>
      <c r="D527" s="386" t="s">
        <v>291</v>
      </c>
      <c r="E527" s="386" t="s">
        <v>866</v>
      </c>
      <c r="F527" s="385">
        <v>1</v>
      </c>
      <c r="G527" s="385">
        <v>16</v>
      </c>
      <c r="H527" s="385">
        <v>12</v>
      </c>
      <c r="I527" s="385">
        <v>7</v>
      </c>
      <c r="J527" s="385">
        <v>35</v>
      </c>
      <c r="K527" s="385">
        <v>635</v>
      </c>
      <c r="L527" s="385">
        <v>320</v>
      </c>
      <c r="M527" s="385">
        <v>370</v>
      </c>
      <c r="N527" s="385">
        <v>194</v>
      </c>
      <c r="O527" s="385">
        <v>202</v>
      </c>
      <c r="P527" s="385">
        <v>110</v>
      </c>
      <c r="Q527" s="385">
        <v>1207</v>
      </c>
      <c r="R527" s="385">
        <v>624</v>
      </c>
      <c r="S527" s="385">
        <v>16</v>
      </c>
      <c r="T527" s="385">
        <v>16</v>
      </c>
      <c r="U527" s="385">
        <v>22</v>
      </c>
      <c r="V527" s="385">
        <v>17</v>
      </c>
      <c r="W527" s="385">
        <v>10</v>
      </c>
      <c r="X527" s="385">
        <v>7</v>
      </c>
      <c r="Y527" s="385">
        <v>48</v>
      </c>
      <c r="Z527" s="385">
        <v>40</v>
      </c>
    </row>
    <row r="528" spans="1:26" ht="15" hidden="1" customHeight="1" outlineLevel="1" x14ac:dyDescent="0.2">
      <c r="A528" s="385"/>
      <c r="B528" s="386" t="s">
        <v>317</v>
      </c>
      <c r="C528" s="386">
        <v>12</v>
      </c>
      <c r="D528" s="386" t="s">
        <v>290</v>
      </c>
      <c r="E528" s="386" t="s">
        <v>867</v>
      </c>
      <c r="F528" s="385">
        <v>32</v>
      </c>
      <c r="G528" s="385">
        <v>10</v>
      </c>
      <c r="H528" s="385">
        <v>7</v>
      </c>
      <c r="I528" s="385">
        <v>4</v>
      </c>
      <c r="J528" s="385">
        <v>21</v>
      </c>
      <c r="K528" s="385">
        <v>226</v>
      </c>
      <c r="L528" s="385">
        <v>127</v>
      </c>
      <c r="M528" s="385">
        <v>152</v>
      </c>
      <c r="N528" s="385">
        <v>70</v>
      </c>
      <c r="O528" s="385">
        <v>88</v>
      </c>
      <c r="P528" s="385">
        <v>50</v>
      </c>
      <c r="Q528" s="385">
        <v>466</v>
      </c>
      <c r="R528" s="385">
        <v>247</v>
      </c>
      <c r="S528" s="385">
        <v>10</v>
      </c>
      <c r="T528" s="385">
        <v>10</v>
      </c>
      <c r="U528" s="385">
        <v>16</v>
      </c>
      <c r="V528" s="385">
        <v>9</v>
      </c>
      <c r="W528" s="385">
        <v>6</v>
      </c>
      <c r="X528" s="385">
        <v>5</v>
      </c>
      <c r="Y528" s="385">
        <v>32</v>
      </c>
      <c r="Z528" s="385">
        <v>24</v>
      </c>
    </row>
    <row r="529" spans="1:26" ht="15" hidden="1" customHeight="1" outlineLevel="1" x14ac:dyDescent="0.2">
      <c r="A529" s="385"/>
      <c r="B529" s="386" t="s">
        <v>317</v>
      </c>
      <c r="C529" s="386">
        <v>12</v>
      </c>
      <c r="D529" s="386" t="s">
        <v>291</v>
      </c>
      <c r="E529" s="386" t="s">
        <v>868</v>
      </c>
      <c r="F529" s="385">
        <v>1</v>
      </c>
      <c r="G529" s="385">
        <v>20</v>
      </c>
      <c r="H529" s="385">
        <v>14</v>
      </c>
      <c r="I529" s="385">
        <v>9</v>
      </c>
      <c r="J529" s="385">
        <v>43</v>
      </c>
      <c r="K529" s="385">
        <v>814</v>
      </c>
      <c r="L529" s="385">
        <v>409</v>
      </c>
      <c r="M529" s="385">
        <v>454</v>
      </c>
      <c r="N529" s="385">
        <v>220</v>
      </c>
      <c r="O529" s="385">
        <v>252</v>
      </c>
      <c r="P529" s="385">
        <v>138</v>
      </c>
      <c r="Q529" s="385">
        <v>1520</v>
      </c>
      <c r="R529" s="385">
        <v>767</v>
      </c>
      <c r="S529" s="385">
        <v>20</v>
      </c>
      <c r="T529" s="385">
        <v>17</v>
      </c>
      <c r="U529" s="385">
        <v>28</v>
      </c>
      <c r="V529" s="385">
        <v>21</v>
      </c>
      <c r="W529" s="385">
        <v>11</v>
      </c>
      <c r="X529" s="385">
        <v>8</v>
      </c>
      <c r="Y529" s="385">
        <v>59</v>
      </c>
      <c r="Z529" s="385">
        <v>46</v>
      </c>
    </row>
    <row r="530" spans="1:26" ht="15" hidden="1" customHeight="1" outlineLevel="1" x14ac:dyDescent="0.2">
      <c r="A530" s="385"/>
      <c r="B530" s="386" t="s">
        <v>317</v>
      </c>
      <c r="C530" s="386">
        <v>12</v>
      </c>
      <c r="D530" s="386" t="s">
        <v>290</v>
      </c>
      <c r="E530" s="386" t="s">
        <v>869</v>
      </c>
      <c r="F530" s="385">
        <v>240</v>
      </c>
      <c r="G530" s="385">
        <v>10</v>
      </c>
      <c r="H530" s="385">
        <v>8</v>
      </c>
      <c r="I530" s="385">
        <v>4</v>
      </c>
      <c r="J530" s="385">
        <v>22</v>
      </c>
      <c r="K530" s="385">
        <v>286</v>
      </c>
      <c r="L530" s="385">
        <v>143</v>
      </c>
      <c r="M530" s="385">
        <v>171</v>
      </c>
      <c r="N530" s="385">
        <v>86</v>
      </c>
      <c r="O530" s="385">
        <v>92</v>
      </c>
      <c r="P530" s="385">
        <v>46</v>
      </c>
      <c r="Q530" s="385">
        <v>549</v>
      </c>
      <c r="R530" s="385">
        <v>275</v>
      </c>
      <c r="S530" s="385">
        <v>10</v>
      </c>
      <c r="T530" s="385">
        <v>10</v>
      </c>
      <c r="U530" s="385">
        <v>12</v>
      </c>
      <c r="V530" s="385">
        <v>11</v>
      </c>
      <c r="W530" s="385">
        <v>8</v>
      </c>
      <c r="X530" s="385">
        <v>6</v>
      </c>
      <c r="Y530" s="385">
        <v>30</v>
      </c>
      <c r="Z530" s="385">
        <v>27</v>
      </c>
    </row>
    <row r="531" spans="1:26" ht="15" hidden="1" customHeight="1" outlineLevel="1" x14ac:dyDescent="0.2">
      <c r="A531" s="385"/>
      <c r="B531" s="386" t="s">
        <v>317</v>
      </c>
      <c r="C531" s="386">
        <v>12</v>
      </c>
      <c r="D531" s="386" t="s">
        <v>290</v>
      </c>
      <c r="E531" s="386" t="s">
        <v>870</v>
      </c>
      <c r="F531" s="385">
        <v>160</v>
      </c>
      <c r="G531" s="385">
        <v>9</v>
      </c>
      <c r="H531" s="385">
        <v>6</v>
      </c>
      <c r="I531" s="385">
        <v>4</v>
      </c>
      <c r="J531" s="385">
        <v>19</v>
      </c>
      <c r="K531" s="385">
        <v>221</v>
      </c>
      <c r="L531" s="385">
        <v>91</v>
      </c>
      <c r="M531" s="385">
        <v>137</v>
      </c>
      <c r="N531" s="385">
        <v>55</v>
      </c>
      <c r="O531" s="385">
        <v>83</v>
      </c>
      <c r="P531" s="385">
        <v>40</v>
      </c>
      <c r="Q531" s="385">
        <v>441</v>
      </c>
      <c r="R531" s="385">
        <v>186</v>
      </c>
      <c r="S531" s="385">
        <v>9</v>
      </c>
      <c r="T531" s="385">
        <v>8</v>
      </c>
      <c r="U531" s="385">
        <v>10</v>
      </c>
      <c r="V531" s="385">
        <v>7</v>
      </c>
      <c r="W531" s="385">
        <v>9</v>
      </c>
      <c r="X531" s="385">
        <v>5</v>
      </c>
      <c r="Y531" s="385">
        <v>28</v>
      </c>
      <c r="Z531" s="385">
        <v>20</v>
      </c>
    </row>
    <row r="532" spans="1:26" ht="15" hidden="1" customHeight="1" outlineLevel="1" x14ac:dyDescent="0.2">
      <c r="A532" s="385"/>
      <c r="B532" s="386" t="s">
        <v>317</v>
      </c>
      <c r="C532" s="386">
        <v>12</v>
      </c>
      <c r="D532" s="386" t="s">
        <v>290</v>
      </c>
      <c r="E532" s="386" t="s">
        <v>871</v>
      </c>
      <c r="F532" s="385">
        <v>61</v>
      </c>
      <c r="G532" s="385">
        <v>5</v>
      </c>
      <c r="H532" s="385">
        <v>4</v>
      </c>
      <c r="I532" s="385">
        <v>4</v>
      </c>
      <c r="J532" s="385">
        <v>13</v>
      </c>
      <c r="K532" s="385">
        <v>124</v>
      </c>
      <c r="L532" s="385">
        <v>60</v>
      </c>
      <c r="M532" s="385">
        <v>107</v>
      </c>
      <c r="N532" s="385">
        <v>56</v>
      </c>
      <c r="O532" s="385">
        <v>59</v>
      </c>
      <c r="P532" s="385">
        <v>24</v>
      </c>
      <c r="Q532" s="385">
        <v>290</v>
      </c>
      <c r="R532" s="385">
        <v>140</v>
      </c>
      <c r="S532" s="385">
        <v>6</v>
      </c>
      <c r="T532" s="385">
        <v>6</v>
      </c>
      <c r="U532" s="385">
        <v>10</v>
      </c>
      <c r="V532" s="385">
        <v>7</v>
      </c>
      <c r="W532" s="385">
        <v>8</v>
      </c>
      <c r="X532" s="385">
        <v>5</v>
      </c>
      <c r="Y532" s="385">
        <v>24</v>
      </c>
      <c r="Z532" s="385">
        <v>18</v>
      </c>
    </row>
    <row r="533" spans="1:26" ht="15" hidden="1" customHeight="1" outlineLevel="1" x14ac:dyDescent="0.2">
      <c r="A533" s="385"/>
      <c r="B533" s="386" t="s">
        <v>317</v>
      </c>
      <c r="C533" s="386">
        <v>12</v>
      </c>
      <c r="D533" s="386" t="s">
        <v>290</v>
      </c>
      <c r="E533" s="386" t="s">
        <v>872</v>
      </c>
      <c r="F533" s="385">
        <v>360</v>
      </c>
      <c r="G533" s="385">
        <v>14</v>
      </c>
      <c r="H533" s="385">
        <v>9</v>
      </c>
      <c r="I533" s="385">
        <v>7</v>
      </c>
      <c r="J533" s="385">
        <v>30</v>
      </c>
      <c r="K533" s="385">
        <v>370</v>
      </c>
      <c r="L533" s="385">
        <v>170</v>
      </c>
      <c r="M533" s="385">
        <v>253</v>
      </c>
      <c r="N533" s="385">
        <v>119</v>
      </c>
      <c r="O533" s="385">
        <v>160</v>
      </c>
      <c r="P533" s="385">
        <v>81</v>
      </c>
      <c r="Q533" s="385">
        <v>783</v>
      </c>
      <c r="R533" s="385">
        <v>370</v>
      </c>
      <c r="S533" s="385">
        <v>14</v>
      </c>
      <c r="T533" s="385">
        <v>13</v>
      </c>
      <c r="U533" s="385">
        <v>20</v>
      </c>
      <c r="V533" s="385">
        <v>15</v>
      </c>
      <c r="W533" s="385">
        <v>6</v>
      </c>
      <c r="X533" s="385">
        <v>4</v>
      </c>
      <c r="Y533" s="385">
        <v>40</v>
      </c>
      <c r="Z533" s="385">
        <v>32</v>
      </c>
    </row>
    <row r="534" spans="1:26" ht="15" hidden="1" customHeight="1" outlineLevel="1" x14ac:dyDescent="0.2">
      <c r="A534" s="385"/>
      <c r="B534" s="386" t="s">
        <v>317</v>
      </c>
      <c r="C534" s="386">
        <v>12</v>
      </c>
      <c r="D534" s="386" t="s">
        <v>291</v>
      </c>
      <c r="E534" s="386" t="s">
        <v>358</v>
      </c>
      <c r="F534" s="385">
        <v>1</v>
      </c>
      <c r="G534" s="385"/>
      <c r="H534" s="385"/>
      <c r="I534" s="385">
        <v>5</v>
      </c>
      <c r="J534" s="385">
        <v>5</v>
      </c>
      <c r="K534" s="385"/>
      <c r="L534" s="385"/>
      <c r="M534" s="385"/>
      <c r="N534" s="385"/>
      <c r="O534" s="385">
        <v>77</v>
      </c>
      <c r="P534" s="385">
        <v>41</v>
      </c>
      <c r="Q534" s="385">
        <v>77</v>
      </c>
      <c r="R534" s="385">
        <v>41</v>
      </c>
      <c r="S534" s="385"/>
      <c r="T534" s="385"/>
      <c r="U534" s="385"/>
      <c r="V534" s="385"/>
      <c r="W534" s="385">
        <v>8</v>
      </c>
      <c r="X534" s="385">
        <v>5</v>
      </c>
      <c r="Y534" s="385">
        <v>8</v>
      </c>
      <c r="Z534" s="385">
        <v>5</v>
      </c>
    </row>
    <row r="535" spans="1:26" ht="15" hidden="1" customHeight="1" outlineLevel="1" x14ac:dyDescent="0.2">
      <c r="A535" s="385"/>
      <c r="B535" s="386"/>
      <c r="C535" s="498" t="s">
        <v>298</v>
      </c>
      <c r="D535" s="498"/>
      <c r="E535" s="498"/>
      <c r="F535" s="385"/>
      <c r="G535" s="385">
        <f>SUM(G510:G534)</f>
        <v>331</v>
      </c>
      <c r="H535" s="385">
        <f t="shared" ref="H535:Z535" si="40">SUM(H510:H534)</f>
        <v>231</v>
      </c>
      <c r="I535" s="385">
        <f t="shared" si="40"/>
        <v>145</v>
      </c>
      <c r="J535" s="385">
        <f t="shared" si="40"/>
        <v>707</v>
      </c>
      <c r="K535" s="385">
        <f t="shared" si="40"/>
        <v>9899</v>
      </c>
      <c r="L535" s="385">
        <f t="shared" si="40"/>
        <v>4806</v>
      </c>
      <c r="M535" s="385">
        <f t="shared" si="40"/>
        <v>6050</v>
      </c>
      <c r="N535" s="385">
        <f t="shared" si="40"/>
        <v>2966</v>
      </c>
      <c r="O535" s="385">
        <f t="shared" si="40"/>
        <v>3452</v>
      </c>
      <c r="P535" s="385">
        <f t="shared" si="40"/>
        <v>1870</v>
      </c>
      <c r="Q535" s="385">
        <f t="shared" si="40"/>
        <v>19401</v>
      </c>
      <c r="R535" s="385">
        <f t="shared" si="40"/>
        <v>9642</v>
      </c>
      <c r="S535" s="385">
        <f t="shared" si="40"/>
        <v>332</v>
      </c>
      <c r="T535" s="385">
        <f t="shared" si="40"/>
        <v>312</v>
      </c>
      <c r="U535" s="385">
        <f t="shared" si="40"/>
        <v>449</v>
      </c>
      <c r="V535" s="385">
        <f t="shared" si="40"/>
        <v>312</v>
      </c>
      <c r="W535" s="385">
        <f t="shared" si="40"/>
        <v>241</v>
      </c>
      <c r="X535" s="385">
        <f t="shared" si="40"/>
        <v>172</v>
      </c>
      <c r="Y535" s="385">
        <f t="shared" si="40"/>
        <v>1022</v>
      </c>
      <c r="Z535" s="385">
        <f t="shared" si="40"/>
        <v>796</v>
      </c>
    </row>
    <row r="536" spans="1:26" ht="15" customHeight="1" collapsed="1" x14ac:dyDescent="0.2">
      <c r="A536" s="385"/>
      <c r="B536" s="386"/>
      <c r="C536" s="498" t="s">
        <v>395</v>
      </c>
      <c r="D536" s="498"/>
      <c r="E536" s="498"/>
      <c r="F536" s="385"/>
      <c r="G536" s="385">
        <f>+G535</f>
        <v>331</v>
      </c>
      <c r="H536" s="385">
        <f t="shared" ref="H536:Z536" si="41">+H535</f>
        <v>231</v>
      </c>
      <c r="I536" s="385">
        <f t="shared" si="41"/>
        <v>145</v>
      </c>
      <c r="J536" s="385">
        <f t="shared" si="41"/>
        <v>707</v>
      </c>
      <c r="K536" s="385">
        <f t="shared" si="41"/>
        <v>9899</v>
      </c>
      <c r="L536" s="385">
        <f t="shared" si="41"/>
        <v>4806</v>
      </c>
      <c r="M536" s="385">
        <f t="shared" si="41"/>
        <v>6050</v>
      </c>
      <c r="N536" s="385">
        <f t="shared" si="41"/>
        <v>2966</v>
      </c>
      <c r="O536" s="385">
        <f t="shared" si="41"/>
        <v>3452</v>
      </c>
      <c r="P536" s="385">
        <f t="shared" si="41"/>
        <v>1870</v>
      </c>
      <c r="Q536" s="385">
        <f t="shared" si="41"/>
        <v>19401</v>
      </c>
      <c r="R536" s="385">
        <f t="shared" si="41"/>
        <v>9642</v>
      </c>
      <c r="S536" s="385">
        <f t="shared" si="41"/>
        <v>332</v>
      </c>
      <c r="T536" s="385">
        <f t="shared" si="41"/>
        <v>312</v>
      </c>
      <c r="U536" s="385">
        <f t="shared" si="41"/>
        <v>449</v>
      </c>
      <c r="V536" s="385">
        <f t="shared" si="41"/>
        <v>312</v>
      </c>
      <c r="W536" s="385">
        <f t="shared" si="41"/>
        <v>241</v>
      </c>
      <c r="X536" s="385">
        <f t="shared" si="41"/>
        <v>172</v>
      </c>
      <c r="Y536" s="385">
        <f t="shared" si="41"/>
        <v>1022</v>
      </c>
      <c r="Z536" s="385">
        <f t="shared" si="41"/>
        <v>796</v>
      </c>
    </row>
    <row r="537" spans="1:26" ht="15" hidden="1" customHeight="1" outlineLevel="1" x14ac:dyDescent="0.2">
      <c r="A537" s="387" t="s">
        <v>468</v>
      </c>
      <c r="B537" s="386"/>
      <c r="C537" s="498" t="s">
        <v>347</v>
      </c>
      <c r="D537" s="498"/>
      <c r="E537" s="498"/>
      <c r="F537" s="385"/>
      <c r="G537" s="385"/>
      <c r="H537" s="385"/>
      <c r="I537" s="385"/>
      <c r="J537" s="385"/>
      <c r="K537" s="385"/>
      <c r="L537" s="385"/>
      <c r="M537" s="385"/>
      <c r="N537" s="385"/>
      <c r="O537" s="385"/>
      <c r="P537" s="385"/>
      <c r="Q537" s="385"/>
      <c r="R537" s="385"/>
      <c r="S537" s="385"/>
      <c r="T537" s="385"/>
      <c r="U537" s="385"/>
      <c r="V537" s="385"/>
      <c r="W537" s="385"/>
      <c r="X537" s="385"/>
      <c r="Y537" s="385"/>
      <c r="Z537" s="385"/>
    </row>
    <row r="538" spans="1:26" ht="15" hidden="1" customHeight="1" outlineLevel="1" x14ac:dyDescent="0.2">
      <c r="A538" s="385"/>
      <c r="B538" s="386" t="s">
        <v>318</v>
      </c>
      <c r="C538" s="386">
        <v>12</v>
      </c>
      <c r="D538" s="386" t="s">
        <v>291</v>
      </c>
      <c r="E538" s="386" t="s">
        <v>873</v>
      </c>
      <c r="F538" s="385">
        <v>1</v>
      </c>
      <c r="G538" s="385">
        <v>23</v>
      </c>
      <c r="H538" s="385">
        <v>18</v>
      </c>
      <c r="I538" s="385">
        <v>9</v>
      </c>
      <c r="J538" s="385">
        <v>50</v>
      </c>
      <c r="K538" s="385">
        <v>907</v>
      </c>
      <c r="L538" s="385">
        <v>476</v>
      </c>
      <c r="M538" s="385">
        <v>576</v>
      </c>
      <c r="N538" s="385">
        <v>293</v>
      </c>
      <c r="O538" s="385">
        <v>255</v>
      </c>
      <c r="P538" s="385">
        <v>144</v>
      </c>
      <c r="Q538" s="385">
        <v>1738</v>
      </c>
      <c r="R538" s="385">
        <v>913</v>
      </c>
      <c r="S538" s="385">
        <v>23</v>
      </c>
      <c r="T538" s="385">
        <v>15</v>
      </c>
      <c r="U538" s="385">
        <v>46</v>
      </c>
      <c r="V538" s="385">
        <v>32</v>
      </c>
      <c r="W538" s="385">
        <v>6</v>
      </c>
      <c r="X538" s="385">
        <v>4</v>
      </c>
      <c r="Y538" s="385">
        <v>75</v>
      </c>
      <c r="Z538" s="385">
        <v>51</v>
      </c>
    </row>
    <row r="539" spans="1:26" ht="15" hidden="1" customHeight="1" outlineLevel="1" x14ac:dyDescent="0.2">
      <c r="A539" s="385"/>
      <c r="B539" s="386" t="s">
        <v>318</v>
      </c>
      <c r="C539" s="386">
        <v>12</v>
      </c>
      <c r="D539" s="386" t="s">
        <v>291</v>
      </c>
      <c r="E539" s="386" t="s">
        <v>874</v>
      </c>
      <c r="F539" s="385">
        <v>1</v>
      </c>
      <c r="G539" s="385">
        <v>11</v>
      </c>
      <c r="H539" s="385">
        <v>6</v>
      </c>
      <c r="I539" s="385">
        <v>4</v>
      </c>
      <c r="J539" s="385">
        <v>21</v>
      </c>
      <c r="K539" s="385">
        <v>205</v>
      </c>
      <c r="L539" s="385">
        <v>79</v>
      </c>
      <c r="M539" s="385">
        <v>116</v>
      </c>
      <c r="N539" s="385">
        <v>41</v>
      </c>
      <c r="O539" s="385">
        <v>56</v>
      </c>
      <c r="P539" s="385">
        <v>27</v>
      </c>
      <c r="Q539" s="385">
        <v>377</v>
      </c>
      <c r="R539" s="385">
        <v>147</v>
      </c>
      <c r="S539" s="385">
        <v>10</v>
      </c>
      <c r="T539" s="385">
        <v>10</v>
      </c>
      <c r="U539" s="385">
        <v>16</v>
      </c>
      <c r="V539" s="385">
        <v>13</v>
      </c>
      <c r="W539" s="385">
        <v>10</v>
      </c>
      <c r="X539" s="385">
        <v>3</v>
      </c>
      <c r="Y539" s="385">
        <v>36</v>
      </c>
      <c r="Z539" s="385">
        <v>26</v>
      </c>
    </row>
    <row r="540" spans="1:26" ht="15" hidden="1" customHeight="1" outlineLevel="1" x14ac:dyDescent="0.2">
      <c r="A540" s="385"/>
      <c r="B540" s="386" t="s">
        <v>318</v>
      </c>
      <c r="C540" s="386">
        <v>12</v>
      </c>
      <c r="D540" s="386" t="s">
        <v>290</v>
      </c>
      <c r="E540" s="386" t="s">
        <v>875</v>
      </c>
      <c r="F540" s="385">
        <v>65</v>
      </c>
      <c r="G540" s="385">
        <v>10</v>
      </c>
      <c r="H540" s="385">
        <v>6</v>
      </c>
      <c r="I540" s="385">
        <v>3</v>
      </c>
      <c r="J540" s="385">
        <v>19</v>
      </c>
      <c r="K540" s="385">
        <v>241</v>
      </c>
      <c r="L540" s="385">
        <v>106</v>
      </c>
      <c r="M540" s="385">
        <v>130</v>
      </c>
      <c r="N540" s="385">
        <v>73</v>
      </c>
      <c r="O540" s="385">
        <v>71</v>
      </c>
      <c r="P540" s="385">
        <v>41</v>
      </c>
      <c r="Q540" s="385">
        <v>442</v>
      </c>
      <c r="R540" s="385">
        <v>220</v>
      </c>
      <c r="S540" s="385">
        <v>10</v>
      </c>
      <c r="T540" s="385">
        <v>9</v>
      </c>
      <c r="U540" s="385">
        <v>12</v>
      </c>
      <c r="V540" s="385">
        <v>11</v>
      </c>
      <c r="W540" s="385">
        <v>10</v>
      </c>
      <c r="X540" s="385">
        <v>8</v>
      </c>
      <c r="Y540" s="385">
        <v>32</v>
      </c>
      <c r="Z540" s="385">
        <v>28</v>
      </c>
    </row>
    <row r="541" spans="1:26" ht="15" hidden="1" customHeight="1" outlineLevel="1" x14ac:dyDescent="0.2">
      <c r="A541" s="385"/>
      <c r="B541" s="386" t="s">
        <v>318</v>
      </c>
      <c r="C541" s="386">
        <v>12</v>
      </c>
      <c r="D541" s="386" t="s">
        <v>290</v>
      </c>
      <c r="E541" s="386" t="s">
        <v>876</v>
      </c>
      <c r="F541" s="385">
        <v>75</v>
      </c>
      <c r="G541" s="385">
        <v>13</v>
      </c>
      <c r="H541" s="385">
        <v>7</v>
      </c>
      <c r="I541" s="385">
        <v>5</v>
      </c>
      <c r="J541" s="385">
        <v>25</v>
      </c>
      <c r="K541" s="385">
        <v>246</v>
      </c>
      <c r="L541" s="385">
        <v>119</v>
      </c>
      <c r="M541" s="385">
        <v>146</v>
      </c>
      <c r="N541" s="385">
        <v>78</v>
      </c>
      <c r="O541" s="385">
        <v>88</v>
      </c>
      <c r="P541" s="385">
        <v>45</v>
      </c>
      <c r="Q541" s="385">
        <v>480</v>
      </c>
      <c r="R541" s="385">
        <v>242</v>
      </c>
      <c r="S541" s="385">
        <v>11</v>
      </c>
      <c r="T541" s="385">
        <v>11</v>
      </c>
      <c r="U541" s="385">
        <v>14</v>
      </c>
      <c r="V541" s="385">
        <v>8</v>
      </c>
      <c r="W541" s="385">
        <v>8</v>
      </c>
      <c r="X541" s="385">
        <v>7</v>
      </c>
      <c r="Y541" s="385">
        <v>33</v>
      </c>
      <c r="Z541" s="385">
        <v>26</v>
      </c>
    </row>
    <row r="542" spans="1:26" ht="15" hidden="1" customHeight="1" outlineLevel="1" x14ac:dyDescent="0.2">
      <c r="A542" s="385"/>
      <c r="B542" s="386" t="s">
        <v>318</v>
      </c>
      <c r="C542" s="386">
        <v>12</v>
      </c>
      <c r="D542" s="386" t="s">
        <v>290</v>
      </c>
      <c r="E542" s="386" t="s">
        <v>877</v>
      </c>
      <c r="F542" s="385">
        <v>127</v>
      </c>
      <c r="G542" s="385">
        <v>15</v>
      </c>
      <c r="H542" s="385">
        <v>9</v>
      </c>
      <c r="I542" s="385">
        <v>5</v>
      </c>
      <c r="J542" s="385">
        <v>29</v>
      </c>
      <c r="K542" s="385">
        <v>453</v>
      </c>
      <c r="L542" s="385">
        <v>210</v>
      </c>
      <c r="M542" s="385">
        <v>245</v>
      </c>
      <c r="N542" s="385">
        <v>124</v>
      </c>
      <c r="O542" s="385">
        <v>120</v>
      </c>
      <c r="P542" s="385">
        <v>67</v>
      </c>
      <c r="Q542" s="385">
        <v>818</v>
      </c>
      <c r="R542" s="385">
        <v>401</v>
      </c>
      <c r="S542" s="385">
        <v>15</v>
      </c>
      <c r="T542" s="385">
        <v>15</v>
      </c>
      <c r="U542" s="385">
        <v>22</v>
      </c>
      <c r="V542" s="385">
        <v>16</v>
      </c>
      <c r="W542" s="385">
        <v>7</v>
      </c>
      <c r="X542" s="385">
        <v>4</v>
      </c>
      <c r="Y542" s="385">
        <v>44</v>
      </c>
      <c r="Z542" s="385">
        <v>35</v>
      </c>
    </row>
    <row r="543" spans="1:26" ht="15" hidden="1" customHeight="1" outlineLevel="1" x14ac:dyDescent="0.2">
      <c r="A543" s="385"/>
      <c r="B543" s="386" t="s">
        <v>318</v>
      </c>
      <c r="C543" s="386">
        <v>12</v>
      </c>
      <c r="D543" s="386" t="s">
        <v>290</v>
      </c>
      <c r="E543" s="386" t="s">
        <v>878</v>
      </c>
      <c r="F543" s="385">
        <v>50</v>
      </c>
      <c r="G543" s="385">
        <v>10</v>
      </c>
      <c r="H543" s="385">
        <v>8</v>
      </c>
      <c r="I543" s="385">
        <v>5</v>
      </c>
      <c r="J543" s="385">
        <v>23</v>
      </c>
      <c r="K543" s="385">
        <v>254</v>
      </c>
      <c r="L543" s="385">
        <v>117</v>
      </c>
      <c r="M543" s="385">
        <v>185</v>
      </c>
      <c r="N543" s="385">
        <v>87</v>
      </c>
      <c r="O543" s="385">
        <v>116</v>
      </c>
      <c r="P543" s="385">
        <v>57</v>
      </c>
      <c r="Q543" s="385">
        <v>555</v>
      </c>
      <c r="R543" s="385">
        <v>261</v>
      </c>
      <c r="S543" s="385">
        <v>11</v>
      </c>
      <c r="T543" s="385">
        <v>10</v>
      </c>
      <c r="U543" s="385">
        <v>16</v>
      </c>
      <c r="V543" s="385">
        <v>10</v>
      </c>
      <c r="W543" s="385">
        <v>9</v>
      </c>
      <c r="X543" s="385">
        <v>6</v>
      </c>
      <c r="Y543" s="385">
        <v>36</v>
      </c>
      <c r="Z543" s="385">
        <v>26</v>
      </c>
    </row>
    <row r="544" spans="1:26" ht="15" hidden="1" customHeight="1" outlineLevel="1" x14ac:dyDescent="0.2">
      <c r="A544" s="385"/>
      <c r="B544" s="386" t="s">
        <v>318</v>
      </c>
      <c r="C544" s="386">
        <v>5</v>
      </c>
      <c r="D544" s="386" t="s">
        <v>292</v>
      </c>
      <c r="E544" s="386" t="s">
        <v>879</v>
      </c>
      <c r="F544" s="385">
        <v>80</v>
      </c>
      <c r="G544" s="385">
        <v>5</v>
      </c>
      <c r="H544" s="385"/>
      <c r="I544" s="385"/>
      <c r="J544" s="385">
        <v>5</v>
      </c>
      <c r="K544" s="385">
        <v>38</v>
      </c>
      <c r="L544" s="385">
        <v>17</v>
      </c>
      <c r="M544" s="385"/>
      <c r="N544" s="385"/>
      <c r="O544" s="385"/>
      <c r="P544" s="385"/>
      <c r="Q544" s="385">
        <v>38</v>
      </c>
      <c r="R544" s="385">
        <v>17</v>
      </c>
      <c r="S544" s="385">
        <v>4</v>
      </c>
      <c r="T544" s="385">
        <v>4</v>
      </c>
      <c r="U544" s="385"/>
      <c r="V544" s="385"/>
      <c r="W544" s="385"/>
      <c r="X544" s="385"/>
      <c r="Y544" s="385">
        <v>4</v>
      </c>
      <c r="Z544" s="385">
        <v>4</v>
      </c>
    </row>
    <row r="545" spans="1:26" ht="15" hidden="1" customHeight="1" outlineLevel="1" x14ac:dyDescent="0.2">
      <c r="A545" s="385"/>
      <c r="B545" s="386" t="s">
        <v>318</v>
      </c>
      <c r="C545" s="386">
        <v>5</v>
      </c>
      <c r="D545" s="386" t="s">
        <v>291</v>
      </c>
      <c r="E545" s="386" t="s">
        <v>359</v>
      </c>
      <c r="F545" s="385">
        <v>2</v>
      </c>
      <c r="G545" s="385"/>
      <c r="H545" s="385"/>
      <c r="I545" s="385"/>
      <c r="J545" s="385"/>
      <c r="K545" s="385"/>
      <c r="L545" s="385"/>
      <c r="M545" s="385"/>
      <c r="N545" s="385"/>
      <c r="O545" s="385"/>
      <c r="P545" s="385"/>
      <c r="Q545" s="385"/>
      <c r="R545" s="385"/>
      <c r="S545" s="385"/>
      <c r="T545" s="385"/>
      <c r="U545" s="385"/>
      <c r="V545" s="385"/>
      <c r="W545" s="385"/>
      <c r="X545" s="385"/>
      <c r="Y545" s="385"/>
      <c r="Z545" s="385"/>
    </row>
    <row r="546" spans="1:26" ht="15" hidden="1" customHeight="1" outlineLevel="1" x14ac:dyDescent="0.2">
      <c r="A546" s="385"/>
      <c r="B546" s="386" t="s">
        <v>318</v>
      </c>
      <c r="C546" s="386">
        <v>12</v>
      </c>
      <c r="D546" s="386" t="s">
        <v>290</v>
      </c>
      <c r="E546" s="386" t="s">
        <v>880</v>
      </c>
      <c r="F546" s="385">
        <v>160</v>
      </c>
      <c r="G546" s="385">
        <v>14</v>
      </c>
      <c r="H546" s="385">
        <v>12</v>
      </c>
      <c r="I546" s="385">
        <v>8</v>
      </c>
      <c r="J546" s="385">
        <v>34</v>
      </c>
      <c r="K546" s="385">
        <v>448</v>
      </c>
      <c r="L546" s="385">
        <v>216</v>
      </c>
      <c r="M546" s="385">
        <v>366</v>
      </c>
      <c r="N546" s="385">
        <v>202</v>
      </c>
      <c r="O546" s="385">
        <v>206</v>
      </c>
      <c r="P546" s="385">
        <v>111</v>
      </c>
      <c r="Q546" s="385">
        <v>1020</v>
      </c>
      <c r="R546" s="385">
        <v>529</v>
      </c>
      <c r="S546" s="385">
        <v>14</v>
      </c>
      <c r="T546" s="385">
        <v>12</v>
      </c>
      <c r="U546" s="385">
        <v>32</v>
      </c>
      <c r="V546" s="385">
        <v>23</v>
      </c>
      <c r="W546" s="385">
        <v>6</v>
      </c>
      <c r="X546" s="385">
        <v>4</v>
      </c>
      <c r="Y546" s="385">
        <v>52</v>
      </c>
      <c r="Z546" s="385">
        <v>39</v>
      </c>
    </row>
    <row r="547" spans="1:26" ht="15" hidden="1" customHeight="1" outlineLevel="1" x14ac:dyDescent="0.2">
      <c r="A547" s="385"/>
      <c r="B547" s="386" t="s">
        <v>318</v>
      </c>
      <c r="C547" s="386">
        <v>12</v>
      </c>
      <c r="D547" s="386" t="s">
        <v>291</v>
      </c>
      <c r="E547" s="386" t="s">
        <v>881</v>
      </c>
      <c r="F547" s="385">
        <v>4</v>
      </c>
      <c r="G547" s="385">
        <v>22</v>
      </c>
      <c r="H547" s="385">
        <v>18</v>
      </c>
      <c r="I547" s="385">
        <v>7</v>
      </c>
      <c r="J547" s="385">
        <v>47</v>
      </c>
      <c r="K547" s="385">
        <v>839</v>
      </c>
      <c r="L547" s="385">
        <v>375</v>
      </c>
      <c r="M547" s="385">
        <v>519</v>
      </c>
      <c r="N547" s="385">
        <v>257</v>
      </c>
      <c r="O547" s="385">
        <v>186</v>
      </c>
      <c r="P547" s="385">
        <v>116</v>
      </c>
      <c r="Q547" s="385">
        <v>1544</v>
      </c>
      <c r="R547" s="385">
        <v>748</v>
      </c>
      <c r="S547" s="385">
        <v>22</v>
      </c>
      <c r="T547" s="385">
        <v>21</v>
      </c>
      <c r="U547" s="385">
        <v>31</v>
      </c>
      <c r="V547" s="385">
        <v>23</v>
      </c>
      <c r="W547" s="385">
        <v>20</v>
      </c>
      <c r="X547" s="385">
        <v>14</v>
      </c>
      <c r="Y547" s="385">
        <v>73</v>
      </c>
      <c r="Z547" s="385">
        <v>58</v>
      </c>
    </row>
    <row r="548" spans="1:26" ht="15" hidden="1" customHeight="1" outlineLevel="1" x14ac:dyDescent="0.2">
      <c r="A548" s="385"/>
      <c r="B548" s="386" t="s">
        <v>318</v>
      </c>
      <c r="C548" s="386">
        <v>12</v>
      </c>
      <c r="D548" s="386" t="s">
        <v>291</v>
      </c>
      <c r="E548" s="386" t="s">
        <v>882</v>
      </c>
      <c r="F548" s="385"/>
      <c r="G548" s="385">
        <v>32</v>
      </c>
      <c r="H548" s="385">
        <v>28</v>
      </c>
      <c r="I548" s="385">
        <v>15</v>
      </c>
      <c r="J548" s="385">
        <v>75</v>
      </c>
      <c r="K548" s="385">
        <v>1244</v>
      </c>
      <c r="L548" s="385">
        <v>642</v>
      </c>
      <c r="M548" s="385">
        <v>909</v>
      </c>
      <c r="N548" s="385">
        <v>484</v>
      </c>
      <c r="O548" s="385">
        <v>432</v>
      </c>
      <c r="P548" s="385">
        <v>258</v>
      </c>
      <c r="Q548" s="385">
        <v>2585</v>
      </c>
      <c r="R548" s="385">
        <v>1384</v>
      </c>
      <c r="S548" s="385">
        <v>32</v>
      </c>
      <c r="T548" s="385">
        <v>30</v>
      </c>
      <c r="U548" s="385">
        <v>51</v>
      </c>
      <c r="V548" s="385">
        <v>31</v>
      </c>
      <c r="W548" s="385">
        <v>20</v>
      </c>
      <c r="X548" s="385">
        <v>18</v>
      </c>
      <c r="Y548" s="385">
        <v>103</v>
      </c>
      <c r="Z548" s="385">
        <v>79</v>
      </c>
    </row>
    <row r="549" spans="1:26" ht="15" hidden="1" customHeight="1" outlineLevel="1" x14ac:dyDescent="0.2">
      <c r="A549" s="385"/>
      <c r="B549" s="386" t="s">
        <v>318</v>
      </c>
      <c r="C549" s="386">
        <v>12</v>
      </c>
      <c r="D549" s="386" t="s">
        <v>290</v>
      </c>
      <c r="E549" s="386" t="s">
        <v>883</v>
      </c>
      <c r="F549" s="385">
        <v>180</v>
      </c>
      <c r="G549" s="385">
        <v>18</v>
      </c>
      <c r="H549" s="385">
        <v>13</v>
      </c>
      <c r="I549" s="385">
        <v>9</v>
      </c>
      <c r="J549" s="385">
        <v>40</v>
      </c>
      <c r="K549" s="385">
        <v>516</v>
      </c>
      <c r="L549" s="385">
        <v>250</v>
      </c>
      <c r="M549" s="385">
        <v>339</v>
      </c>
      <c r="N549" s="385">
        <v>160</v>
      </c>
      <c r="O549" s="385">
        <v>204</v>
      </c>
      <c r="P549" s="385">
        <v>114</v>
      </c>
      <c r="Q549" s="385">
        <v>1059</v>
      </c>
      <c r="R549" s="385">
        <v>524</v>
      </c>
      <c r="S549" s="385">
        <v>19</v>
      </c>
      <c r="T549" s="385">
        <v>17</v>
      </c>
      <c r="U549" s="385">
        <v>24</v>
      </c>
      <c r="V549" s="385">
        <v>15</v>
      </c>
      <c r="W549" s="385">
        <v>14</v>
      </c>
      <c r="X549" s="385">
        <v>10</v>
      </c>
      <c r="Y549" s="385">
        <v>57</v>
      </c>
      <c r="Z549" s="385">
        <v>42</v>
      </c>
    </row>
    <row r="550" spans="1:26" ht="15" hidden="1" customHeight="1" outlineLevel="1" x14ac:dyDescent="0.2">
      <c r="A550" s="385"/>
      <c r="B550" s="386" t="s">
        <v>318</v>
      </c>
      <c r="C550" s="386">
        <v>5</v>
      </c>
      <c r="D550" s="386" t="s">
        <v>292</v>
      </c>
      <c r="E550" s="386" t="s">
        <v>884</v>
      </c>
      <c r="F550" s="385">
        <v>135</v>
      </c>
      <c r="G550" s="385">
        <v>5</v>
      </c>
      <c r="H550" s="385"/>
      <c r="I550" s="385"/>
      <c r="J550" s="385">
        <v>5</v>
      </c>
      <c r="K550" s="385">
        <v>56</v>
      </c>
      <c r="L550" s="385">
        <v>26</v>
      </c>
      <c r="M550" s="385"/>
      <c r="N550" s="385"/>
      <c r="O550" s="385"/>
      <c r="P550" s="385"/>
      <c r="Q550" s="385">
        <v>56</v>
      </c>
      <c r="R550" s="385">
        <v>26</v>
      </c>
      <c r="S550" s="385">
        <v>5</v>
      </c>
      <c r="T550" s="385">
        <v>4</v>
      </c>
      <c r="U550" s="385"/>
      <c r="V550" s="385"/>
      <c r="W550" s="385"/>
      <c r="X550" s="385"/>
      <c r="Y550" s="385">
        <v>5</v>
      </c>
      <c r="Z550" s="385">
        <v>4</v>
      </c>
    </row>
    <row r="551" spans="1:26" ht="15" hidden="1" customHeight="1" outlineLevel="1" x14ac:dyDescent="0.2">
      <c r="A551" s="385"/>
      <c r="B551" s="386" t="s">
        <v>318</v>
      </c>
      <c r="C551" s="386">
        <v>12</v>
      </c>
      <c r="D551" s="386" t="s">
        <v>291</v>
      </c>
      <c r="E551" s="386" t="s">
        <v>885</v>
      </c>
      <c r="F551" s="385">
        <v>3</v>
      </c>
      <c r="G551" s="385">
        <v>14</v>
      </c>
      <c r="H551" s="385">
        <v>10</v>
      </c>
      <c r="I551" s="385">
        <v>7</v>
      </c>
      <c r="J551" s="385">
        <v>31</v>
      </c>
      <c r="K551" s="385">
        <v>367</v>
      </c>
      <c r="L551" s="385">
        <v>164</v>
      </c>
      <c r="M551" s="385">
        <v>203</v>
      </c>
      <c r="N551" s="385">
        <v>92</v>
      </c>
      <c r="O551" s="385">
        <v>155</v>
      </c>
      <c r="P551" s="385">
        <v>83</v>
      </c>
      <c r="Q551" s="385">
        <v>725</v>
      </c>
      <c r="R551" s="385">
        <v>339</v>
      </c>
      <c r="S551" s="385">
        <v>14</v>
      </c>
      <c r="T551" s="385">
        <v>14</v>
      </c>
      <c r="U551" s="385">
        <v>21</v>
      </c>
      <c r="V551" s="385">
        <v>14</v>
      </c>
      <c r="W551" s="385">
        <v>12</v>
      </c>
      <c r="X551" s="385">
        <v>9</v>
      </c>
      <c r="Y551" s="385">
        <v>47</v>
      </c>
      <c r="Z551" s="385">
        <v>37</v>
      </c>
    </row>
    <row r="552" spans="1:26" ht="15" hidden="1" customHeight="1" outlineLevel="1" x14ac:dyDescent="0.2">
      <c r="A552" s="385"/>
      <c r="B552" s="386" t="s">
        <v>318</v>
      </c>
      <c r="C552" s="386">
        <v>12</v>
      </c>
      <c r="D552" s="386" t="s">
        <v>290</v>
      </c>
      <c r="E552" s="386" t="s">
        <v>886</v>
      </c>
      <c r="F552" s="385">
        <v>115</v>
      </c>
      <c r="G552" s="385">
        <v>15</v>
      </c>
      <c r="H552" s="385">
        <v>11</v>
      </c>
      <c r="I552" s="385">
        <v>7</v>
      </c>
      <c r="J552" s="385">
        <v>33</v>
      </c>
      <c r="K552" s="385">
        <v>455</v>
      </c>
      <c r="L552" s="385">
        <v>220</v>
      </c>
      <c r="M552" s="385">
        <v>327</v>
      </c>
      <c r="N552" s="385">
        <v>167</v>
      </c>
      <c r="O552" s="385">
        <v>152</v>
      </c>
      <c r="P552" s="385">
        <v>90</v>
      </c>
      <c r="Q552" s="385">
        <v>934</v>
      </c>
      <c r="R552" s="385">
        <v>477</v>
      </c>
      <c r="S552" s="385">
        <v>15</v>
      </c>
      <c r="T552" s="385">
        <v>15</v>
      </c>
      <c r="U552" s="385">
        <v>13</v>
      </c>
      <c r="V552" s="385">
        <v>9</v>
      </c>
      <c r="W552" s="385">
        <v>13</v>
      </c>
      <c r="X552" s="385">
        <v>9</v>
      </c>
      <c r="Y552" s="385">
        <v>41</v>
      </c>
      <c r="Z552" s="385">
        <v>33</v>
      </c>
    </row>
    <row r="553" spans="1:26" ht="15" hidden="1" customHeight="1" outlineLevel="1" x14ac:dyDescent="0.2">
      <c r="A553" s="385"/>
      <c r="B553" s="386" t="s">
        <v>318</v>
      </c>
      <c r="C553" s="386">
        <v>5</v>
      </c>
      <c r="D553" s="386" t="s">
        <v>292</v>
      </c>
      <c r="E553" s="386" t="s">
        <v>887</v>
      </c>
      <c r="F553" s="385">
        <v>237</v>
      </c>
      <c r="G553" s="385">
        <v>5</v>
      </c>
      <c r="H553" s="385"/>
      <c r="I553" s="385"/>
      <c r="J553" s="385">
        <v>5</v>
      </c>
      <c r="K553" s="385">
        <v>65</v>
      </c>
      <c r="L553" s="385">
        <v>30</v>
      </c>
      <c r="M553" s="385"/>
      <c r="N553" s="385"/>
      <c r="O553" s="385"/>
      <c r="P553" s="385"/>
      <c r="Q553" s="385">
        <v>65</v>
      </c>
      <c r="R553" s="385">
        <v>30</v>
      </c>
      <c r="S553" s="385">
        <v>5</v>
      </c>
      <c r="T553" s="385">
        <v>5</v>
      </c>
      <c r="U553" s="385"/>
      <c r="V553" s="385"/>
      <c r="W553" s="385"/>
      <c r="X553" s="385"/>
      <c r="Y553" s="385">
        <v>5</v>
      </c>
      <c r="Z553" s="385">
        <v>5</v>
      </c>
    </row>
    <row r="554" spans="1:26" ht="15" hidden="1" customHeight="1" outlineLevel="1" x14ac:dyDescent="0.2">
      <c r="A554" s="385"/>
      <c r="B554" s="386" t="s">
        <v>318</v>
      </c>
      <c r="C554" s="386">
        <v>12</v>
      </c>
      <c r="D554" s="386" t="s">
        <v>290</v>
      </c>
      <c r="E554" s="386" t="s">
        <v>888</v>
      </c>
      <c r="F554" s="385">
        <v>150</v>
      </c>
      <c r="G554" s="385">
        <v>11</v>
      </c>
      <c r="H554" s="385">
        <v>9</v>
      </c>
      <c r="I554" s="385">
        <v>6</v>
      </c>
      <c r="J554" s="385">
        <v>26</v>
      </c>
      <c r="K554" s="385">
        <v>344</v>
      </c>
      <c r="L554" s="385">
        <v>166</v>
      </c>
      <c r="M554" s="385">
        <v>243</v>
      </c>
      <c r="N554" s="385">
        <v>126</v>
      </c>
      <c r="O554" s="385">
        <v>137</v>
      </c>
      <c r="P554" s="385">
        <v>72</v>
      </c>
      <c r="Q554" s="385">
        <v>724</v>
      </c>
      <c r="R554" s="385">
        <v>364</v>
      </c>
      <c r="S554" s="385">
        <v>11</v>
      </c>
      <c r="T554" s="385">
        <v>11</v>
      </c>
      <c r="U554" s="385">
        <v>13</v>
      </c>
      <c r="V554" s="385">
        <v>8</v>
      </c>
      <c r="W554" s="385">
        <v>15</v>
      </c>
      <c r="X554" s="385">
        <v>12</v>
      </c>
      <c r="Y554" s="385">
        <v>39</v>
      </c>
      <c r="Z554" s="385">
        <v>31</v>
      </c>
    </row>
    <row r="555" spans="1:26" ht="15" hidden="1" customHeight="1" outlineLevel="1" x14ac:dyDescent="0.2">
      <c r="A555" s="385"/>
      <c r="B555" s="386" t="s">
        <v>318</v>
      </c>
      <c r="C555" s="386">
        <v>12</v>
      </c>
      <c r="D555" s="386" t="s">
        <v>290</v>
      </c>
      <c r="E555" s="386" t="s">
        <v>889</v>
      </c>
      <c r="F555" s="385">
        <v>265</v>
      </c>
      <c r="G555" s="385">
        <v>16</v>
      </c>
      <c r="H555" s="385">
        <v>10</v>
      </c>
      <c r="I555" s="385">
        <v>7</v>
      </c>
      <c r="J555" s="385">
        <v>33</v>
      </c>
      <c r="K555" s="385">
        <v>423</v>
      </c>
      <c r="L555" s="385">
        <v>194</v>
      </c>
      <c r="M555" s="385">
        <v>228</v>
      </c>
      <c r="N555" s="385">
        <v>121</v>
      </c>
      <c r="O555" s="385">
        <v>155</v>
      </c>
      <c r="P555" s="385">
        <v>82</v>
      </c>
      <c r="Q555" s="385">
        <v>806</v>
      </c>
      <c r="R555" s="385">
        <v>397</v>
      </c>
      <c r="S555" s="385">
        <v>18</v>
      </c>
      <c r="T555" s="385">
        <v>18</v>
      </c>
      <c r="U555" s="385">
        <v>20</v>
      </c>
      <c r="V555" s="385">
        <v>14</v>
      </c>
      <c r="W555" s="385">
        <v>9</v>
      </c>
      <c r="X555" s="385">
        <v>7</v>
      </c>
      <c r="Y555" s="385">
        <v>47</v>
      </c>
      <c r="Z555" s="385">
        <v>39</v>
      </c>
    </row>
    <row r="556" spans="1:26" ht="15" hidden="1" customHeight="1" outlineLevel="1" x14ac:dyDescent="0.2">
      <c r="A556" s="385"/>
      <c r="B556" s="386" t="s">
        <v>318</v>
      </c>
      <c r="C556" s="386">
        <v>12</v>
      </c>
      <c r="D556" s="386" t="s">
        <v>290</v>
      </c>
      <c r="E556" s="386" t="s">
        <v>890</v>
      </c>
      <c r="F556" s="385">
        <v>176</v>
      </c>
      <c r="G556" s="385">
        <v>20</v>
      </c>
      <c r="H556" s="385">
        <v>15</v>
      </c>
      <c r="I556" s="385">
        <v>9</v>
      </c>
      <c r="J556" s="385">
        <v>44</v>
      </c>
      <c r="K556" s="385">
        <v>633</v>
      </c>
      <c r="L556" s="385">
        <v>307</v>
      </c>
      <c r="M556" s="385">
        <v>425</v>
      </c>
      <c r="N556" s="385">
        <v>214</v>
      </c>
      <c r="O556" s="385">
        <v>192</v>
      </c>
      <c r="P556" s="385">
        <v>110</v>
      </c>
      <c r="Q556" s="385">
        <v>1250</v>
      </c>
      <c r="R556" s="385">
        <v>631</v>
      </c>
      <c r="S556" s="385">
        <v>20</v>
      </c>
      <c r="T556" s="385">
        <v>17</v>
      </c>
      <c r="U556" s="385">
        <v>38</v>
      </c>
      <c r="V556" s="385">
        <v>22</v>
      </c>
      <c r="W556" s="385">
        <v>1</v>
      </c>
      <c r="X556" s="385">
        <v>1</v>
      </c>
      <c r="Y556" s="385">
        <v>59</v>
      </c>
      <c r="Z556" s="385">
        <v>40</v>
      </c>
    </row>
    <row r="557" spans="1:26" ht="15" hidden="1" customHeight="1" outlineLevel="1" x14ac:dyDescent="0.2">
      <c r="A557" s="385"/>
      <c r="B557" s="386" t="s">
        <v>318</v>
      </c>
      <c r="C557" s="386">
        <v>12</v>
      </c>
      <c r="D557" s="386" t="s">
        <v>290</v>
      </c>
      <c r="E557" s="386" t="s">
        <v>891</v>
      </c>
      <c r="F557" s="385">
        <v>64</v>
      </c>
      <c r="G557" s="385">
        <v>16</v>
      </c>
      <c r="H557" s="385">
        <v>9</v>
      </c>
      <c r="I557" s="385">
        <v>6</v>
      </c>
      <c r="J557" s="385">
        <v>31</v>
      </c>
      <c r="K557" s="385">
        <v>425</v>
      </c>
      <c r="L557" s="385">
        <v>205</v>
      </c>
      <c r="M557" s="385">
        <v>265</v>
      </c>
      <c r="N557" s="385">
        <v>131</v>
      </c>
      <c r="O557" s="385">
        <v>134</v>
      </c>
      <c r="P557" s="385">
        <v>76</v>
      </c>
      <c r="Q557" s="385">
        <v>824</v>
      </c>
      <c r="R557" s="385">
        <v>412</v>
      </c>
      <c r="S557" s="385">
        <v>16</v>
      </c>
      <c r="T557" s="385">
        <v>15</v>
      </c>
      <c r="U557" s="385">
        <v>15</v>
      </c>
      <c r="V557" s="385">
        <v>11</v>
      </c>
      <c r="W557" s="385">
        <v>16</v>
      </c>
      <c r="X557" s="385">
        <v>13</v>
      </c>
      <c r="Y557" s="385">
        <v>47</v>
      </c>
      <c r="Z557" s="385">
        <v>39</v>
      </c>
    </row>
    <row r="558" spans="1:26" ht="15" hidden="1" customHeight="1" outlineLevel="1" x14ac:dyDescent="0.2">
      <c r="A558" s="385"/>
      <c r="B558" s="386" t="s">
        <v>318</v>
      </c>
      <c r="C558" s="386">
        <v>12</v>
      </c>
      <c r="D558" s="386" t="s">
        <v>290</v>
      </c>
      <c r="E558" s="386" t="s">
        <v>892</v>
      </c>
      <c r="F558" s="385">
        <v>51</v>
      </c>
      <c r="G558" s="385">
        <v>10</v>
      </c>
      <c r="H558" s="385">
        <v>8</v>
      </c>
      <c r="I558" s="385">
        <v>5</v>
      </c>
      <c r="J558" s="385">
        <v>23</v>
      </c>
      <c r="K558" s="385">
        <v>294</v>
      </c>
      <c r="L558" s="385">
        <v>138</v>
      </c>
      <c r="M558" s="385">
        <v>196</v>
      </c>
      <c r="N558" s="385">
        <v>84</v>
      </c>
      <c r="O558" s="385">
        <v>109</v>
      </c>
      <c r="P558" s="385">
        <v>61</v>
      </c>
      <c r="Q558" s="385">
        <v>599</v>
      </c>
      <c r="R558" s="385">
        <v>283</v>
      </c>
      <c r="S558" s="385">
        <v>10</v>
      </c>
      <c r="T558" s="385">
        <v>10</v>
      </c>
      <c r="U558" s="385">
        <v>22</v>
      </c>
      <c r="V558" s="385">
        <v>17</v>
      </c>
      <c r="W558" s="385">
        <v>1</v>
      </c>
      <c r="X558" s="385"/>
      <c r="Y558" s="385">
        <v>33</v>
      </c>
      <c r="Z558" s="385">
        <v>27</v>
      </c>
    </row>
    <row r="559" spans="1:26" ht="15" hidden="1" customHeight="1" outlineLevel="1" x14ac:dyDescent="0.2">
      <c r="A559" s="385"/>
      <c r="B559" s="386" t="s">
        <v>318</v>
      </c>
      <c r="C559" s="386">
        <v>12</v>
      </c>
      <c r="D559" s="386" t="s">
        <v>290</v>
      </c>
      <c r="E559" s="386" t="s">
        <v>893</v>
      </c>
      <c r="F559" s="385">
        <v>74</v>
      </c>
      <c r="G559" s="385">
        <v>10</v>
      </c>
      <c r="H559" s="385">
        <v>8</v>
      </c>
      <c r="I559" s="385">
        <v>5</v>
      </c>
      <c r="J559" s="385">
        <v>23</v>
      </c>
      <c r="K559" s="385">
        <v>338</v>
      </c>
      <c r="L559" s="385">
        <v>173</v>
      </c>
      <c r="M559" s="385">
        <v>223</v>
      </c>
      <c r="N559" s="385">
        <v>119</v>
      </c>
      <c r="O559" s="385">
        <v>105</v>
      </c>
      <c r="P559" s="385">
        <v>61</v>
      </c>
      <c r="Q559" s="385">
        <v>666</v>
      </c>
      <c r="R559" s="385">
        <v>353</v>
      </c>
      <c r="S559" s="385">
        <v>10</v>
      </c>
      <c r="T559" s="385">
        <v>10</v>
      </c>
      <c r="U559" s="385">
        <v>14</v>
      </c>
      <c r="V559" s="385">
        <v>11</v>
      </c>
      <c r="W559" s="385">
        <v>8</v>
      </c>
      <c r="X559" s="385">
        <v>5</v>
      </c>
      <c r="Y559" s="385">
        <v>32</v>
      </c>
      <c r="Z559" s="385">
        <v>26</v>
      </c>
    </row>
    <row r="560" spans="1:26" ht="15" hidden="1" customHeight="1" outlineLevel="1" x14ac:dyDescent="0.2">
      <c r="A560" s="385"/>
      <c r="B560" s="386" t="s">
        <v>318</v>
      </c>
      <c r="C560" s="386">
        <v>12</v>
      </c>
      <c r="D560" s="386" t="s">
        <v>291</v>
      </c>
      <c r="E560" s="386" t="s">
        <v>894</v>
      </c>
      <c r="F560" s="385">
        <v>1</v>
      </c>
      <c r="G560" s="385">
        <v>13</v>
      </c>
      <c r="H560" s="385">
        <v>7</v>
      </c>
      <c r="I560" s="385">
        <v>4</v>
      </c>
      <c r="J560" s="385">
        <v>24</v>
      </c>
      <c r="K560" s="385">
        <v>387</v>
      </c>
      <c r="L560" s="385">
        <v>193</v>
      </c>
      <c r="M560" s="385">
        <v>173</v>
      </c>
      <c r="N560" s="385">
        <v>90</v>
      </c>
      <c r="O560" s="385">
        <v>104</v>
      </c>
      <c r="P560" s="385">
        <v>48</v>
      </c>
      <c r="Q560" s="385">
        <v>664</v>
      </c>
      <c r="R560" s="385">
        <v>331</v>
      </c>
      <c r="S560" s="385">
        <v>14</v>
      </c>
      <c r="T560" s="385">
        <v>13</v>
      </c>
      <c r="U560" s="385">
        <v>27</v>
      </c>
      <c r="V560" s="385">
        <v>21</v>
      </c>
      <c r="W560" s="385">
        <v>6</v>
      </c>
      <c r="X560" s="385">
        <v>4</v>
      </c>
      <c r="Y560" s="385">
        <v>47</v>
      </c>
      <c r="Z560" s="385">
        <v>38</v>
      </c>
    </row>
    <row r="561" spans="1:26" ht="15" hidden="1" customHeight="1" outlineLevel="1" x14ac:dyDescent="0.2">
      <c r="A561" s="385"/>
      <c r="B561" s="386" t="s">
        <v>318</v>
      </c>
      <c r="C561" s="386">
        <v>12</v>
      </c>
      <c r="D561" s="386" t="s">
        <v>290</v>
      </c>
      <c r="E561" s="386" t="s">
        <v>895</v>
      </c>
      <c r="F561" s="385">
        <v>168</v>
      </c>
      <c r="G561" s="385">
        <v>15</v>
      </c>
      <c r="H561" s="385">
        <v>9</v>
      </c>
      <c r="I561" s="385">
        <v>7</v>
      </c>
      <c r="J561" s="385">
        <v>31</v>
      </c>
      <c r="K561" s="385">
        <v>420</v>
      </c>
      <c r="L561" s="385">
        <v>225</v>
      </c>
      <c r="M561" s="385">
        <v>242</v>
      </c>
      <c r="N561" s="385">
        <v>115</v>
      </c>
      <c r="O561" s="385">
        <v>183</v>
      </c>
      <c r="P561" s="385">
        <v>96</v>
      </c>
      <c r="Q561" s="385">
        <v>845</v>
      </c>
      <c r="R561" s="385">
        <v>436</v>
      </c>
      <c r="S561" s="385">
        <v>15</v>
      </c>
      <c r="T561" s="385">
        <v>15</v>
      </c>
      <c r="U561" s="385">
        <v>19</v>
      </c>
      <c r="V561" s="385">
        <v>10</v>
      </c>
      <c r="W561" s="385">
        <v>16</v>
      </c>
      <c r="X561" s="385">
        <v>12</v>
      </c>
      <c r="Y561" s="385">
        <v>50</v>
      </c>
      <c r="Z561" s="385">
        <v>37</v>
      </c>
    </row>
    <row r="562" spans="1:26" ht="15" hidden="1" customHeight="1" outlineLevel="1" x14ac:dyDescent="0.2">
      <c r="A562" s="385"/>
      <c r="B562" s="386" t="s">
        <v>318</v>
      </c>
      <c r="C562" s="386">
        <v>12</v>
      </c>
      <c r="D562" s="386" t="s">
        <v>290</v>
      </c>
      <c r="E562" s="386" t="s">
        <v>896</v>
      </c>
      <c r="F562" s="385">
        <v>300</v>
      </c>
      <c r="G562" s="385">
        <v>11</v>
      </c>
      <c r="H562" s="385">
        <v>8</v>
      </c>
      <c r="I562" s="385">
        <v>6</v>
      </c>
      <c r="J562" s="385">
        <v>25</v>
      </c>
      <c r="K562" s="385">
        <v>296</v>
      </c>
      <c r="L562" s="385">
        <v>167</v>
      </c>
      <c r="M562" s="385">
        <v>189</v>
      </c>
      <c r="N562" s="385">
        <v>78</v>
      </c>
      <c r="O562" s="385">
        <v>114</v>
      </c>
      <c r="P562" s="385">
        <v>61</v>
      </c>
      <c r="Q562" s="385">
        <v>599</v>
      </c>
      <c r="R562" s="385">
        <v>306</v>
      </c>
      <c r="S562" s="385">
        <v>11</v>
      </c>
      <c r="T562" s="385">
        <v>11</v>
      </c>
      <c r="U562" s="385">
        <v>18</v>
      </c>
      <c r="V562" s="385">
        <v>14</v>
      </c>
      <c r="W562" s="385">
        <v>7</v>
      </c>
      <c r="X562" s="385">
        <v>4</v>
      </c>
      <c r="Y562" s="385">
        <v>36</v>
      </c>
      <c r="Z562" s="385">
        <v>29</v>
      </c>
    </row>
    <row r="563" spans="1:26" ht="15" hidden="1" customHeight="1" outlineLevel="1" x14ac:dyDescent="0.2">
      <c r="A563" s="385"/>
      <c r="B563" s="386" t="s">
        <v>318</v>
      </c>
      <c r="C563" s="386">
        <v>12</v>
      </c>
      <c r="D563" s="386" t="s">
        <v>290</v>
      </c>
      <c r="E563" s="386" t="s">
        <v>897</v>
      </c>
      <c r="F563" s="385">
        <v>771</v>
      </c>
      <c r="G563" s="385">
        <v>13</v>
      </c>
      <c r="H563" s="385">
        <v>8</v>
      </c>
      <c r="I563" s="385">
        <v>6</v>
      </c>
      <c r="J563" s="385">
        <v>27</v>
      </c>
      <c r="K563" s="385">
        <v>387</v>
      </c>
      <c r="L563" s="385">
        <v>187</v>
      </c>
      <c r="M563" s="385">
        <v>222</v>
      </c>
      <c r="N563" s="385">
        <v>132</v>
      </c>
      <c r="O563" s="385">
        <v>133</v>
      </c>
      <c r="P563" s="385">
        <v>72</v>
      </c>
      <c r="Q563" s="385">
        <v>742</v>
      </c>
      <c r="R563" s="385">
        <v>391</v>
      </c>
      <c r="S563" s="385">
        <v>13</v>
      </c>
      <c r="T563" s="385">
        <v>13</v>
      </c>
      <c r="U563" s="385">
        <v>29</v>
      </c>
      <c r="V563" s="385">
        <v>22</v>
      </c>
      <c r="W563" s="385"/>
      <c r="X563" s="385"/>
      <c r="Y563" s="385">
        <v>42</v>
      </c>
      <c r="Z563" s="385">
        <v>35</v>
      </c>
    </row>
    <row r="564" spans="1:26" ht="15" hidden="1" customHeight="1" outlineLevel="1" x14ac:dyDescent="0.2">
      <c r="A564" s="385"/>
      <c r="B564" s="386" t="s">
        <v>318</v>
      </c>
      <c r="C564" s="386">
        <v>12</v>
      </c>
      <c r="D564" s="386" t="s">
        <v>291</v>
      </c>
      <c r="E564" s="386" t="s">
        <v>898</v>
      </c>
      <c r="F564" s="385"/>
      <c r="G564" s="385">
        <v>15</v>
      </c>
      <c r="H564" s="385">
        <v>14</v>
      </c>
      <c r="I564" s="385">
        <v>5</v>
      </c>
      <c r="J564" s="385">
        <v>34</v>
      </c>
      <c r="K564" s="385">
        <v>493</v>
      </c>
      <c r="L564" s="385">
        <v>247</v>
      </c>
      <c r="M564" s="385">
        <v>301</v>
      </c>
      <c r="N564" s="385">
        <v>142</v>
      </c>
      <c r="O564" s="385">
        <v>109</v>
      </c>
      <c r="P564" s="385">
        <v>63</v>
      </c>
      <c r="Q564" s="385">
        <v>903</v>
      </c>
      <c r="R564" s="385">
        <v>452</v>
      </c>
      <c r="S564" s="385">
        <v>16</v>
      </c>
      <c r="T564" s="385">
        <v>13</v>
      </c>
      <c r="U564" s="385">
        <v>11</v>
      </c>
      <c r="V564" s="385">
        <v>8</v>
      </c>
      <c r="W564" s="385">
        <v>25</v>
      </c>
      <c r="X564" s="385">
        <v>20</v>
      </c>
      <c r="Y564" s="385">
        <v>52</v>
      </c>
      <c r="Z564" s="385">
        <v>41</v>
      </c>
    </row>
    <row r="565" spans="1:26" ht="15" hidden="1" customHeight="1" outlineLevel="1" x14ac:dyDescent="0.2">
      <c r="A565" s="385"/>
      <c r="B565" s="386" t="s">
        <v>318</v>
      </c>
      <c r="C565" s="386">
        <v>12</v>
      </c>
      <c r="D565" s="386" t="s">
        <v>290</v>
      </c>
      <c r="E565" s="386" t="s">
        <v>899</v>
      </c>
      <c r="F565" s="385">
        <v>136</v>
      </c>
      <c r="G565" s="385">
        <v>18</v>
      </c>
      <c r="H565" s="385">
        <v>13</v>
      </c>
      <c r="I565" s="385">
        <v>6</v>
      </c>
      <c r="J565" s="385">
        <v>37</v>
      </c>
      <c r="K565" s="385">
        <v>596</v>
      </c>
      <c r="L565" s="385">
        <v>281</v>
      </c>
      <c r="M565" s="385">
        <v>388</v>
      </c>
      <c r="N565" s="385">
        <v>195</v>
      </c>
      <c r="O565" s="385">
        <v>174</v>
      </c>
      <c r="P565" s="385">
        <v>92</v>
      </c>
      <c r="Q565" s="385">
        <v>1158</v>
      </c>
      <c r="R565" s="385">
        <v>568</v>
      </c>
      <c r="S565" s="385">
        <v>18</v>
      </c>
      <c r="T565" s="385">
        <v>18</v>
      </c>
      <c r="U565" s="385">
        <v>24</v>
      </c>
      <c r="V565" s="385">
        <v>15</v>
      </c>
      <c r="W565" s="385">
        <v>9</v>
      </c>
      <c r="X565" s="385">
        <v>8</v>
      </c>
      <c r="Y565" s="385">
        <v>51</v>
      </c>
      <c r="Z565" s="385">
        <v>41</v>
      </c>
    </row>
    <row r="566" spans="1:26" ht="15" hidden="1" customHeight="1" outlineLevel="1" x14ac:dyDescent="0.2">
      <c r="A566" s="385"/>
      <c r="B566" s="386" t="s">
        <v>318</v>
      </c>
      <c r="C566" s="386">
        <v>12</v>
      </c>
      <c r="D566" s="386" t="s">
        <v>290</v>
      </c>
      <c r="E566" s="386" t="s">
        <v>900</v>
      </c>
      <c r="F566" s="385">
        <v>180</v>
      </c>
      <c r="G566" s="385">
        <v>10</v>
      </c>
      <c r="H566" s="385">
        <v>8</v>
      </c>
      <c r="I566" s="385">
        <v>4</v>
      </c>
      <c r="J566" s="385">
        <v>22</v>
      </c>
      <c r="K566" s="385">
        <v>275</v>
      </c>
      <c r="L566" s="385">
        <v>149</v>
      </c>
      <c r="M566" s="385">
        <v>162</v>
      </c>
      <c r="N566" s="385">
        <v>84</v>
      </c>
      <c r="O566" s="385">
        <v>107</v>
      </c>
      <c r="P566" s="385">
        <v>66</v>
      </c>
      <c r="Q566" s="385">
        <v>544</v>
      </c>
      <c r="R566" s="385">
        <v>299</v>
      </c>
      <c r="S566" s="385">
        <v>10</v>
      </c>
      <c r="T566" s="385">
        <v>10</v>
      </c>
      <c r="U566" s="385">
        <v>21</v>
      </c>
      <c r="V566" s="385">
        <v>17</v>
      </c>
      <c r="W566" s="385"/>
      <c r="X566" s="385"/>
      <c r="Y566" s="385">
        <v>31</v>
      </c>
      <c r="Z566" s="385">
        <v>27</v>
      </c>
    </row>
    <row r="567" spans="1:26" ht="15" hidden="1" customHeight="1" outlineLevel="1" x14ac:dyDescent="0.2">
      <c r="A567" s="385"/>
      <c r="B567" s="386" t="s">
        <v>318</v>
      </c>
      <c r="C567" s="386">
        <v>12</v>
      </c>
      <c r="D567" s="386" t="s">
        <v>290</v>
      </c>
      <c r="E567" s="386" t="s">
        <v>901</v>
      </c>
      <c r="F567" s="385">
        <v>1001</v>
      </c>
      <c r="G567" s="385">
        <v>10</v>
      </c>
      <c r="H567" s="385">
        <v>8</v>
      </c>
      <c r="I567" s="385">
        <v>4</v>
      </c>
      <c r="J567" s="385">
        <v>22</v>
      </c>
      <c r="K567" s="385">
        <v>283</v>
      </c>
      <c r="L567" s="385">
        <v>136</v>
      </c>
      <c r="M567" s="385">
        <v>151</v>
      </c>
      <c r="N567" s="385">
        <v>78</v>
      </c>
      <c r="O567" s="385">
        <v>67</v>
      </c>
      <c r="P567" s="385">
        <v>38</v>
      </c>
      <c r="Q567" s="385">
        <v>501</v>
      </c>
      <c r="R567" s="385">
        <v>252</v>
      </c>
      <c r="S567" s="385">
        <v>10</v>
      </c>
      <c r="T567" s="385">
        <v>10</v>
      </c>
      <c r="U567" s="385">
        <v>8</v>
      </c>
      <c r="V567" s="385">
        <v>6</v>
      </c>
      <c r="W567" s="385">
        <v>12</v>
      </c>
      <c r="X567" s="385">
        <v>9</v>
      </c>
      <c r="Y567" s="385">
        <v>30</v>
      </c>
      <c r="Z567" s="385">
        <v>25</v>
      </c>
    </row>
    <row r="568" spans="1:26" ht="15" hidden="1" customHeight="1" outlineLevel="1" x14ac:dyDescent="0.2">
      <c r="A568" s="385"/>
      <c r="B568" s="386" t="s">
        <v>318</v>
      </c>
      <c r="C568" s="386">
        <v>12</v>
      </c>
      <c r="D568" s="386" t="s">
        <v>290</v>
      </c>
      <c r="E568" s="386" t="s">
        <v>902</v>
      </c>
      <c r="F568" s="385">
        <v>220</v>
      </c>
      <c r="G568" s="385">
        <v>12</v>
      </c>
      <c r="H568" s="385">
        <v>10</v>
      </c>
      <c r="I568" s="385">
        <v>6</v>
      </c>
      <c r="J568" s="385">
        <v>28</v>
      </c>
      <c r="K568" s="385">
        <v>359</v>
      </c>
      <c r="L568" s="385">
        <v>160</v>
      </c>
      <c r="M568" s="385">
        <v>249</v>
      </c>
      <c r="N568" s="385">
        <v>128</v>
      </c>
      <c r="O568" s="385">
        <v>134</v>
      </c>
      <c r="P568" s="385">
        <v>73</v>
      </c>
      <c r="Q568" s="385">
        <v>742</v>
      </c>
      <c r="R568" s="385">
        <v>361</v>
      </c>
      <c r="S568" s="385">
        <v>12</v>
      </c>
      <c r="T568" s="385">
        <v>12</v>
      </c>
      <c r="U568" s="385">
        <v>20</v>
      </c>
      <c r="V568" s="385">
        <v>12</v>
      </c>
      <c r="W568" s="385">
        <v>8</v>
      </c>
      <c r="X568" s="385">
        <v>6</v>
      </c>
      <c r="Y568" s="385">
        <v>40</v>
      </c>
      <c r="Z568" s="385">
        <v>30</v>
      </c>
    </row>
    <row r="569" spans="1:26" ht="15" hidden="1" customHeight="1" outlineLevel="1" x14ac:dyDescent="0.2">
      <c r="A569" s="385"/>
      <c r="B569" s="386" t="s">
        <v>318</v>
      </c>
      <c r="C569" s="386">
        <v>12</v>
      </c>
      <c r="D569" s="386" t="s">
        <v>290</v>
      </c>
      <c r="E569" s="386" t="s">
        <v>903</v>
      </c>
      <c r="F569" s="385">
        <v>137</v>
      </c>
      <c r="G569" s="385">
        <v>10</v>
      </c>
      <c r="H569" s="385">
        <v>8</v>
      </c>
      <c r="I569" s="385">
        <v>6</v>
      </c>
      <c r="J569" s="385">
        <v>24</v>
      </c>
      <c r="K569" s="385">
        <v>337</v>
      </c>
      <c r="L569" s="385">
        <v>155</v>
      </c>
      <c r="M569" s="385">
        <v>178</v>
      </c>
      <c r="N569" s="385">
        <v>89</v>
      </c>
      <c r="O569" s="385">
        <v>100</v>
      </c>
      <c r="P569" s="385">
        <v>54</v>
      </c>
      <c r="Q569" s="385">
        <v>615</v>
      </c>
      <c r="R569" s="385">
        <v>298</v>
      </c>
      <c r="S569" s="385">
        <v>10</v>
      </c>
      <c r="T569" s="385">
        <v>9</v>
      </c>
      <c r="U569" s="385">
        <v>14</v>
      </c>
      <c r="V569" s="385">
        <v>10</v>
      </c>
      <c r="W569" s="385">
        <v>10</v>
      </c>
      <c r="X569" s="385">
        <v>6</v>
      </c>
      <c r="Y569" s="385">
        <v>34</v>
      </c>
      <c r="Z569" s="385">
        <v>25</v>
      </c>
    </row>
    <row r="570" spans="1:26" ht="15" hidden="1" customHeight="1" outlineLevel="1" x14ac:dyDescent="0.2">
      <c r="A570" s="385"/>
      <c r="B570" s="386" t="s">
        <v>318</v>
      </c>
      <c r="C570" s="386">
        <v>12</v>
      </c>
      <c r="D570" s="386" t="s">
        <v>290</v>
      </c>
      <c r="E570" s="386" t="s">
        <v>904</v>
      </c>
      <c r="F570" s="385">
        <v>123</v>
      </c>
      <c r="G570" s="385">
        <v>10</v>
      </c>
      <c r="H570" s="385">
        <v>8</v>
      </c>
      <c r="I570" s="385">
        <v>5</v>
      </c>
      <c r="J570" s="385">
        <v>23</v>
      </c>
      <c r="K570" s="385">
        <v>268</v>
      </c>
      <c r="L570" s="385">
        <v>152</v>
      </c>
      <c r="M570" s="385">
        <v>167</v>
      </c>
      <c r="N570" s="385">
        <v>88</v>
      </c>
      <c r="O570" s="385">
        <v>98</v>
      </c>
      <c r="P570" s="385">
        <v>51</v>
      </c>
      <c r="Q570" s="385">
        <v>533</v>
      </c>
      <c r="R570" s="385">
        <v>291</v>
      </c>
      <c r="S570" s="385">
        <v>10</v>
      </c>
      <c r="T570" s="385">
        <v>10</v>
      </c>
      <c r="U570" s="385">
        <v>11</v>
      </c>
      <c r="V570" s="385">
        <v>7</v>
      </c>
      <c r="W570" s="385">
        <v>10</v>
      </c>
      <c r="X570" s="385">
        <v>9</v>
      </c>
      <c r="Y570" s="385">
        <v>31</v>
      </c>
      <c r="Z570" s="385">
        <v>26</v>
      </c>
    </row>
    <row r="571" spans="1:26" ht="15" hidden="1" customHeight="1" outlineLevel="1" x14ac:dyDescent="0.2">
      <c r="A571" s="385"/>
      <c r="B571" s="386" t="s">
        <v>318</v>
      </c>
      <c r="C571" s="386">
        <v>12</v>
      </c>
      <c r="D571" s="386" t="s">
        <v>291</v>
      </c>
      <c r="E571" s="386" t="s">
        <v>905</v>
      </c>
      <c r="F571" s="385"/>
      <c r="G571" s="385">
        <v>25</v>
      </c>
      <c r="H571" s="385">
        <v>18</v>
      </c>
      <c r="I571" s="385">
        <v>10</v>
      </c>
      <c r="J571" s="385">
        <v>53</v>
      </c>
      <c r="K571" s="385">
        <v>1052</v>
      </c>
      <c r="L571" s="385">
        <v>532</v>
      </c>
      <c r="M571" s="385">
        <v>697</v>
      </c>
      <c r="N571" s="385">
        <v>342</v>
      </c>
      <c r="O571" s="385">
        <v>342</v>
      </c>
      <c r="P571" s="385">
        <v>176</v>
      </c>
      <c r="Q571" s="385">
        <v>2091</v>
      </c>
      <c r="R571" s="385">
        <v>1050</v>
      </c>
      <c r="S571" s="385">
        <v>26</v>
      </c>
      <c r="T571" s="385">
        <v>25</v>
      </c>
      <c r="U571" s="385">
        <v>44</v>
      </c>
      <c r="V571" s="385">
        <v>29</v>
      </c>
      <c r="W571" s="385">
        <v>17</v>
      </c>
      <c r="X571" s="385">
        <v>14</v>
      </c>
      <c r="Y571" s="385">
        <v>87</v>
      </c>
      <c r="Z571" s="385">
        <v>68</v>
      </c>
    </row>
    <row r="572" spans="1:26" ht="15" hidden="1" customHeight="1" outlineLevel="1" x14ac:dyDescent="0.2">
      <c r="A572" s="385"/>
      <c r="B572" s="386" t="s">
        <v>318</v>
      </c>
      <c r="C572" s="386">
        <v>12</v>
      </c>
      <c r="D572" s="386" t="s">
        <v>290</v>
      </c>
      <c r="E572" s="386" t="s">
        <v>906</v>
      </c>
      <c r="F572" s="385">
        <v>240</v>
      </c>
      <c r="G572" s="385">
        <v>10</v>
      </c>
      <c r="H572" s="385">
        <v>8</v>
      </c>
      <c r="I572" s="385">
        <v>6</v>
      </c>
      <c r="J572" s="385">
        <v>24</v>
      </c>
      <c r="K572" s="385">
        <v>283</v>
      </c>
      <c r="L572" s="385">
        <v>151</v>
      </c>
      <c r="M572" s="385">
        <v>166</v>
      </c>
      <c r="N572" s="385">
        <v>68</v>
      </c>
      <c r="O572" s="385">
        <v>103</v>
      </c>
      <c r="P572" s="385">
        <v>51</v>
      </c>
      <c r="Q572" s="385">
        <v>552</v>
      </c>
      <c r="R572" s="385">
        <v>270</v>
      </c>
      <c r="S572" s="385">
        <v>10</v>
      </c>
      <c r="T572" s="385">
        <v>10</v>
      </c>
      <c r="U572" s="385">
        <v>12</v>
      </c>
      <c r="V572" s="385">
        <v>12</v>
      </c>
      <c r="W572" s="385">
        <v>13</v>
      </c>
      <c r="X572" s="385">
        <v>8</v>
      </c>
      <c r="Y572" s="385">
        <v>35</v>
      </c>
      <c r="Z572" s="385">
        <v>30</v>
      </c>
    </row>
    <row r="573" spans="1:26" ht="15" hidden="1" customHeight="1" outlineLevel="1" x14ac:dyDescent="0.2">
      <c r="A573" s="385"/>
      <c r="B573" s="386"/>
      <c r="C573" s="498" t="s">
        <v>298</v>
      </c>
      <c r="D573" s="498"/>
      <c r="E573" s="498"/>
      <c r="F573" s="385"/>
      <c r="G573" s="385">
        <f>SUM(G538:G572)</f>
        <v>467</v>
      </c>
      <c r="H573" s="385">
        <f t="shared" ref="H573:Z573" si="42">SUM(H538:H572)</f>
        <v>332</v>
      </c>
      <c r="I573" s="385">
        <f t="shared" si="42"/>
        <v>197</v>
      </c>
      <c r="J573" s="385">
        <f t="shared" si="42"/>
        <v>996</v>
      </c>
      <c r="K573" s="385">
        <f t="shared" si="42"/>
        <v>14227</v>
      </c>
      <c r="L573" s="385">
        <f t="shared" si="42"/>
        <v>6965</v>
      </c>
      <c r="M573" s="385">
        <f t="shared" si="42"/>
        <v>8926</v>
      </c>
      <c r="N573" s="385">
        <f t="shared" si="42"/>
        <v>4482</v>
      </c>
      <c r="O573" s="385">
        <f t="shared" si="42"/>
        <v>4641</v>
      </c>
      <c r="P573" s="385">
        <f t="shared" si="42"/>
        <v>2556</v>
      </c>
      <c r="Q573" s="385">
        <f t="shared" si="42"/>
        <v>27794</v>
      </c>
      <c r="R573" s="385">
        <f t="shared" si="42"/>
        <v>14003</v>
      </c>
      <c r="S573" s="385">
        <f t="shared" si="42"/>
        <v>470</v>
      </c>
      <c r="T573" s="385">
        <f t="shared" si="42"/>
        <v>442</v>
      </c>
      <c r="U573" s="385">
        <f t="shared" si="42"/>
        <v>678</v>
      </c>
      <c r="V573" s="385">
        <f t="shared" si="42"/>
        <v>471</v>
      </c>
      <c r="W573" s="385">
        <f t="shared" si="42"/>
        <v>318</v>
      </c>
      <c r="X573" s="385">
        <f t="shared" si="42"/>
        <v>234</v>
      </c>
      <c r="Y573" s="385">
        <f t="shared" si="42"/>
        <v>1466</v>
      </c>
      <c r="Z573" s="385">
        <f t="shared" si="42"/>
        <v>1147</v>
      </c>
    </row>
    <row r="574" spans="1:26" ht="15" hidden="1" customHeight="1" outlineLevel="1" x14ac:dyDescent="0.2">
      <c r="A574" s="385"/>
      <c r="B574" s="386" t="s">
        <v>318</v>
      </c>
      <c r="C574" s="386">
        <v>12</v>
      </c>
      <c r="D574" s="386" t="s">
        <v>291</v>
      </c>
      <c r="E574" s="386" t="s">
        <v>907</v>
      </c>
      <c r="F574" s="385">
        <v>1</v>
      </c>
      <c r="G574" s="385">
        <v>6</v>
      </c>
      <c r="H574" s="385">
        <v>4</v>
      </c>
      <c r="I574" s="385">
        <v>3</v>
      </c>
      <c r="J574" s="385">
        <v>13</v>
      </c>
      <c r="K574" s="385">
        <v>84</v>
      </c>
      <c r="L574" s="385">
        <v>42</v>
      </c>
      <c r="M574" s="385">
        <v>30</v>
      </c>
      <c r="N574" s="385">
        <v>12</v>
      </c>
      <c r="O574" s="385">
        <v>23</v>
      </c>
      <c r="P574" s="385">
        <v>14</v>
      </c>
      <c r="Q574" s="385">
        <v>137</v>
      </c>
      <c r="R574" s="385">
        <v>68</v>
      </c>
      <c r="S574" s="385">
        <v>6</v>
      </c>
      <c r="T574" s="385">
        <v>4</v>
      </c>
      <c r="U574" s="385">
        <v>9</v>
      </c>
      <c r="V574" s="385">
        <v>4</v>
      </c>
      <c r="W574" s="385">
        <v>5</v>
      </c>
      <c r="X574" s="385">
        <v>4</v>
      </c>
      <c r="Y574" s="385">
        <v>20</v>
      </c>
      <c r="Z574" s="385">
        <v>12</v>
      </c>
    </row>
    <row r="575" spans="1:26" ht="15" hidden="1" customHeight="1" outlineLevel="1" x14ac:dyDescent="0.2">
      <c r="A575" s="385"/>
      <c r="B575" s="386"/>
      <c r="C575" s="498" t="s">
        <v>299</v>
      </c>
      <c r="D575" s="498"/>
      <c r="E575" s="498"/>
      <c r="F575" s="385"/>
      <c r="G575" s="385">
        <f>+G574</f>
        <v>6</v>
      </c>
      <c r="H575" s="385">
        <f t="shared" ref="H575:Z575" si="43">+H574</f>
        <v>4</v>
      </c>
      <c r="I575" s="385">
        <f t="shared" si="43"/>
        <v>3</v>
      </c>
      <c r="J575" s="385">
        <f t="shared" si="43"/>
        <v>13</v>
      </c>
      <c r="K575" s="385">
        <f t="shared" si="43"/>
        <v>84</v>
      </c>
      <c r="L575" s="385">
        <f t="shared" si="43"/>
        <v>42</v>
      </c>
      <c r="M575" s="385">
        <f t="shared" si="43"/>
        <v>30</v>
      </c>
      <c r="N575" s="385">
        <f t="shared" si="43"/>
        <v>12</v>
      </c>
      <c r="O575" s="385">
        <f t="shared" si="43"/>
        <v>23</v>
      </c>
      <c r="P575" s="385">
        <f t="shared" si="43"/>
        <v>14</v>
      </c>
      <c r="Q575" s="385">
        <f t="shared" si="43"/>
        <v>137</v>
      </c>
      <c r="R575" s="385">
        <f t="shared" si="43"/>
        <v>68</v>
      </c>
      <c r="S575" s="385">
        <f t="shared" si="43"/>
        <v>6</v>
      </c>
      <c r="T575" s="385">
        <f t="shared" si="43"/>
        <v>4</v>
      </c>
      <c r="U575" s="385">
        <f t="shared" si="43"/>
        <v>9</v>
      </c>
      <c r="V575" s="385">
        <f t="shared" si="43"/>
        <v>4</v>
      </c>
      <c r="W575" s="385">
        <f t="shared" si="43"/>
        <v>5</v>
      </c>
      <c r="X575" s="385">
        <f t="shared" si="43"/>
        <v>4</v>
      </c>
      <c r="Y575" s="385">
        <f t="shared" si="43"/>
        <v>20</v>
      </c>
      <c r="Z575" s="385">
        <f t="shared" si="43"/>
        <v>12</v>
      </c>
    </row>
    <row r="576" spans="1:26" ht="15" customHeight="1" collapsed="1" x14ac:dyDescent="0.2">
      <c r="A576" s="385"/>
      <c r="B576" s="386"/>
      <c r="C576" s="498" t="s">
        <v>396</v>
      </c>
      <c r="D576" s="498"/>
      <c r="E576" s="498"/>
      <c r="F576" s="385"/>
      <c r="G576" s="385">
        <f>+G575+G573</f>
        <v>473</v>
      </c>
      <c r="H576" s="385">
        <f t="shared" ref="H576:Z576" si="44">+H575+H573</f>
        <v>336</v>
      </c>
      <c r="I576" s="385">
        <f t="shared" si="44"/>
        <v>200</v>
      </c>
      <c r="J576" s="385">
        <f t="shared" si="44"/>
        <v>1009</v>
      </c>
      <c r="K576" s="385">
        <f t="shared" si="44"/>
        <v>14311</v>
      </c>
      <c r="L576" s="385">
        <f t="shared" si="44"/>
        <v>7007</v>
      </c>
      <c r="M576" s="385">
        <f t="shared" si="44"/>
        <v>8956</v>
      </c>
      <c r="N576" s="385">
        <f t="shared" si="44"/>
        <v>4494</v>
      </c>
      <c r="O576" s="385">
        <f t="shared" si="44"/>
        <v>4664</v>
      </c>
      <c r="P576" s="385">
        <f t="shared" si="44"/>
        <v>2570</v>
      </c>
      <c r="Q576" s="385">
        <f t="shared" si="44"/>
        <v>27931</v>
      </c>
      <c r="R576" s="385">
        <f t="shared" si="44"/>
        <v>14071</v>
      </c>
      <c r="S576" s="385">
        <f t="shared" si="44"/>
        <v>476</v>
      </c>
      <c r="T576" s="385">
        <f t="shared" si="44"/>
        <v>446</v>
      </c>
      <c r="U576" s="385">
        <f t="shared" si="44"/>
        <v>687</v>
      </c>
      <c r="V576" s="385">
        <f t="shared" si="44"/>
        <v>475</v>
      </c>
      <c r="W576" s="385">
        <f t="shared" si="44"/>
        <v>323</v>
      </c>
      <c r="X576" s="385">
        <f t="shared" si="44"/>
        <v>238</v>
      </c>
      <c r="Y576" s="385">
        <f t="shared" si="44"/>
        <v>1486</v>
      </c>
      <c r="Z576" s="385">
        <f t="shared" si="44"/>
        <v>1159</v>
      </c>
    </row>
    <row r="577" spans="1:26" ht="15" hidden="1" customHeight="1" outlineLevel="1" x14ac:dyDescent="0.2">
      <c r="A577" s="387" t="s">
        <v>468</v>
      </c>
      <c r="B577" s="386"/>
      <c r="C577" s="498" t="s">
        <v>348</v>
      </c>
      <c r="D577" s="498"/>
      <c r="E577" s="498"/>
      <c r="F577" s="385"/>
      <c r="G577" s="385"/>
      <c r="H577" s="385"/>
      <c r="I577" s="385"/>
      <c r="J577" s="385"/>
      <c r="K577" s="385"/>
      <c r="L577" s="385"/>
      <c r="M577" s="385"/>
      <c r="N577" s="385"/>
      <c r="O577" s="385"/>
      <c r="P577" s="385"/>
      <c r="Q577" s="385"/>
      <c r="R577" s="385"/>
      <c r="S577" s="385"/>
      <c r="T577" s="385"/>
      <c r="U577" s="385"/>
      <c r="V577" s="385"/>
      <c r="W577" s="385"/>
      <c r="X577" s="385"/>
      <c r="Y577" s="385"/>
      <c r="Z577" s="385"/>
    </row>
    <row r="578" spans="1:26" ht="15" hidden="1" customHeight="1" outlineLevel="1" x14ac:dyDescent="0.2">
      <c r="A578" s="385"/>
      <c r="B578" s="386" t="s">
        <v>319</v>
      </c>
      <c r="C578" s="386">
        <v>12</v>
      </c>
      <c r="D578" s="386" t="s">
        <v>291</v>
      </c>
      <c r="E578" s="386" t="s">
        <v>908</v>
      </c>
      <c r="F578" s="385"/>
      <c r="G578" s="385">
        <v>36</v>
      </c>
      <c r="H578" s="385">
        <v>23</v>
      </c>
      <c r="I578" s="385">
        <v>15</v>
      </c>
      <c r="J578" s="385">
        <v>74</v>
      </c>
      <c r="K578" s="385">
        <v>1302</v>
      </c>
      <c r="L578" s="385">
        <v>649</v>
      </c>
      <c r="M578" s="385">
        <v>819</v>
      </c>
      <c r="N578" s="385">
        <v>412</v>
      </c>
      <c r="O578" s="385">
        <v>535</v>
      </c>
      <c r="P578" s="385">
        <v>312</v>
      </c>
      <c r="Q578" s="385">
        <v>2656</v>
      </c>
      <c r="R578" s="385">
        <v>1373</v>
      </c>
      <c r="S578" s="385">
        <v>36</v>
      </c>
      <c r="T578" s="385">
        <v>36</v>
      </c>
      <c r="U578" s="385">
        <v>50</v>
      </c>
      <c r="V578" s="385">
        <v>36</v>
      </c>
      <c r="W578" s="385">
        <v>11</v>
      </c>
      <c r="X578" s="385">
        <v>9</v>
      </c>
      <c r="Y578" s="385">
        <v>97</v>
      </c>
      <c r="Z578" s="385">
        <v>81</v>
      </c>
    </row>
    <row r="579" spans="1:26" ht="15" hidden="1" customHeight="1" outlineLevel="1" x14ac:dyDescent="0.2">
      <c r="A579" s="385"/>
      <c r="B579" s="386" t="s">
        <v>319</v>
      </c>
      <c r="C579" s="386">
        <v>12</v>
      </c>
      <c r="D579" s="386" t="s">
        <v>290</v>
      </c>
      <c r="E579" s="386" t="s">
        <v>909</v>
      </c>
      <c r="F579" s="385">
        <v>105</v>
      </c>
      <c r="G579" s="385">
        <v>11</v>
      </c>
      <c r="H579" s="385">
        <v>9</v>
      </c>
      <c r="I579" s="385">
        <v>5</v>
      </c>
      <c r="J579" s="385">
        <v>25</v>
      </c>
      <c r="K579" s="385">
        <v>304</v>
      </c>
      <c r="L579" s="385">
        <v>147</v>
      </c>
      <c r="M579" s="385">
        <v>228</v>
      </c>
      <c r="N579" s="385">
        <v>118</v>
      </c>
      <c r="O579" s="385">
        <v>104</v>
      </c>
      <c r="P579" s="385">
        <v>57</v>
      </c>
      <c r="Q579" s="385">
        <v>636</v>
      </c>
      <c r="R579" s="385">
        <v>322</v>
      </c>
      <c r="S579" s="385">
        <v>12</v>
      </c>
      <c r="T579" s="385">
        <v>12</v>
      </c>
      <c r="U579" s="385">
        <v>18</v>
      </c>
      <c r="V579" s="385">
        <v>12</v>
      </c>
      <c r="W579" s="385">
        <v>4</v>
      </c>
      <c r="X579" s="385">
        <v>3</v>
      </c>
      <c r="Y579" s="385">
        <v>34</v>
      </c>
      <c r="Z579" s="385">
        <v>27</v>
      </c>
    </row>
    <row r="580" spans="1:26" ht="15" hidden="1" customHeight="1" outlineLevel="1" x14ac:dyDescent="0.2">
      <c r="A580" s="385"/>
      <c r="B580" s="386" t="s">
        <v>319</v>
      </c>
      <c r="C580" s="386">
        <v>9</v>
      </c>
      <c r="D580" s="386" t="s">
        <v>290</v>
      </c>
      <c r="E580" s="386" t="s">
        <v>910</v>
      </c>
      <c r="F580" s="385">
        <v>200</v>
      </c>
      <c r="G580" s="385">
        <v>7</v>
      </c>
      <c r="H580" s="385">
        <v>6</v>
      </c>
      <c r="I580" s="385"/>
      <c r="J580" s="385">
        <v>13</v>
      </c>
      <c r="K580" s="385">
        <v>198</v>
      </c>
      <c r="L580" s="385">
        <v>96</v>
      </c>
      <c r="M580" s="385">
        <v>151</v>
      </c>
      <c r="N580" s="385">
        <v>72</v>
      </c>
      <c r="O580" s="385"/>
      <c r="P580" s="385"/>
      <c r="Q580" s="385">
        <v>349</v>
      </c>
      <c r="R580" s="385">
        <v>168</v>
      </c>
      <c r="S580" s="385">
        <v>7</v>
      </c>
      <c r="T580" s="385">
        <v>7</v>
      </c>
      <c r="U580" s="385">
        <v>10</v>
      </c>
      <c r="V580" s="385">
        <v>7</v>
      </c>
      <c r="W580" s="385"/>
      <c r="X580" s="385"/>
      <c r="Y580" s="385">
        <v>17</v>
      </c>
      <c r="Z580" s="385">
        <v>14</v>
      </c>
    </row>
    <row r="581" spans="1:26" ht="15" hidden="1" customHeight="1" outlineLevel="1" x14ac:dyDescent="0.2">
      <c r="A581" s="385"/>
      <c r="B581" s="386" t="s">
        <v>319</v>
      </c>
      <c r="C581" s="386">
        <v>9</v>
      </c>
      <c r="D581" s="386" t="s">
        <v>290</v>
      </c>
      <c r="E581" s="386" t="s">
        <v>911</v>
      </c>
      <c r="F581" s="385">
        <v>160</v>
      </c>
      <c r="G581" s="385">
        <v>10</v>
      </c>
      <c r="H581" s="385">
        <v>7</v>
      </c>
      <c r="I581" s="385"/>
      <c r="J581" s="385">
        <v>17</v>
      </c>
      <c r="K581" s="385">
        <v>220</v>
      </c>
      <c r="L581" s="385">
        <v>113</v>
      </c>
      <c r="M581" s="385">
        <v>150</v>
      </c>
      <c r="N581" s="385">
        <v>80</v>
      </c>
      <c r="O581" s="385"/>
      <c r="P581" s="385"/>
      <c r="Q581" s="385">
        <v>370</v>
      </c>
      <c r="R581" s="385">
        <v>193</v>
      </c>
      <c r="S581" s="385">
        <v>12</v>
      </c>
      <c r="T581" s="385">
        <v>9</v>
      </c>
      <c r="U581" s="385">
        <v>12</v>
      </c>
      <c r="V581" s="385">
        <v>9</v>
      </c>
      <c r="W581" s="385"/>
      <c r="X581" s="385"/>
      <c r="Y581" s="385">
        <v>24</v>
      </c>
      <c r="Z581" s="385">
        <v>18</v>
      </c>
    </row>
    <row r="582" spans="1:26" ht="15" hidden="1" customHeight="1" outlineLevel="1" x14ac:dyDescent="0.2">
      <c r="A582" s="385"/>
      <c r="B582" s="386" t="s">
        <v>319</v>
      </c>
      <c r="C582" s="386">
        <v>9</v>
      </c>
      <c r="D582" s="386" t="s">
        <v>290</v>
      </c>
      <c r="E582" s="386" t="s">
        <v>912</v>
      </c>
      <c r="F582" s="385">
        <v>132</v>
      </c>
      <c r="G582" s="385">
        <v>6</v>
      </c>
      <c r="H582" s="385">
        <v>4</v>
      </c>
      <c r="I582" s="385"/>
      <c r="J582" s="385">
        <v>10</v>
      </c>
      <c r="K582" s="385">
        <v>149</v>
      </c>
      <c r="L582" s="385">
        <v>75</v>
      </c>
      <c r="M582" s="385">
        <v>93</v>
      </c>
      <c r="N582" s="385">
        <v>44</v>
      </c>
      <c r="O582" s="385"/>
      <c r="P582" s="385"/>
      <c r="Q582" s="385">
        <v>242</v>
      </c>
      <c r="R582" s="385">
        <v>119</v>
      </c>
      <c r="S582" s="385">
        <v>6</v>
      </c>
      <c r="T582" s="385">
        <v>6</v>
      </c>
      <c r="U582" s="385">
        <v>7</v>
      </c>
      <c r="V582" s="385">
        <v>5</v>
      </c>
      <c r="W582" s="385"/>
      <c r="X582" s="385"/>
      <c r="Y582" s="385">
        <v>13</v>
      </c>
      <c r="Z582" s="385">
        <v>11</v>
      </c>
    </row>
    <row r="583" spans="1:26" ht="15" hidden="1" customHeight="1" outlineLevel="1" x14ac:dyDescent="0.2">
      <c r="A583" s="385"/>
      <c r="B583" s="386" t="s">
        <v>319</v>
      </c>
      <c r="C583" s="386">
        <v>9</v>
      </c>
      <c r="D583" s="386" t="s">
        <v>290</v>
      </c>
      <c r="E583" s="386" t="s">
        <v>913</v>
      </c>
      <c r="F583" s="385">
        <v>100</v>
      </c>
      <c r="G583" s="385">
        <v>8</v>
      </c>
      <c r="H583" s="385">
        <v>4</v>
      </c>
      <c r="I583" s="385"/>
      <c r="J583" s="385">
        <v>12</v>
      </c>
      <c r="K583" s="385">
        <v>162</v>
      </c>
      <c r="L583" s="385">
        <v>75</v>
      </c>
      <c r="M583" s="385">
        <v>67</v>
      </c>
      <c r="N583" s="385">
        <v>32</v>
      </c>
      <c r="O583" s="385"/>
      <c r="P583" s="385"/>
      <c r="Q583" s="385">
        <v>229</v>
      </c>
      <c r="R583" s="385">
        <v>107</v>
      </c>
      <c r="S583" s="385">
        <v>9</v>
      </c>
      <c r="T583" s="385">
        <v>9</v>
      </c>
      <c r="U583" s="385">
        <v>7</v>
      </c>
      <c r="V583" s="385">
        <v>6</v>
      </c>
      <c r="W583" s="385"/>
      <c r="X583" s="385"/>
      <c r="Y583" s="385">
        <v>16</v>
      </c>
      <c r="Z583" s="385">
        <v>15</v>
      </c>
    </row>
    <row r="584" spans="1:26" ht="15" hidden="1" customHeight="1" outlineLevel="1" x14ac:dyDescent="0.2">
      <c r="A584" s="385"/>
      <c r="B584" s="386" t="s">
        <v>319</v>
      </c>
      <c r="C584" s="386">
        <v>9</v>
      </c>
      <c r="D584" s="386" t="s">
        <v>290</v>
      </c>
      <c r="E584" s="386" t="s">
        <v>914</v>
      </c>
      <c r="F584" s="385">
        <v>22</v>
      </c>
      <c r="G584" s="385">
        <v>5</v>
      </c>
      <c r="H584" s="385">
        <v>4</v>
      </c>
      <c r="I584" s="385"/>
      <c r="J584" s="385">
        <v>9</v>
      </c>
      <c r="K584" s="385">
        <v>53</v>
      </c>
      <c r="L584" s="385">
        <v>20</v>
      </c>
      <c r="M584" s="385">
        <v>28</v>
      </c>
      <c r="N584" s="385">
        <v>15</v>
      </c>
      <c r="O584" s="385"/>
      <c r="P584" s="385"/>
      <c r="Q584" s="385">
        <v>81</v>
      </c>
      <c r="R584" s="385">
        <v>35</v>
      </c>
      <c r="S584" s="385">
        <v>5</v>
      </c>
      <c r="T584" s="385">
        <v>5</v>
      </c>
      <c r="U584" s="385">
        <v>6</v>
      </c>
      <c r="V584" s="385">
        <v>4</v>
      </c>
      <c r="W584" s="385"/>
      <c r="X584" s="385"/>
      <c r="Y584" s="385">
        <v>11</v>
      </c>
      <c r="Z584" s="385">
        <v>9</v>
      </c>
    </row>
    <row r="585" spans="1:26" ht="15" hidden="1" customHeight="1" outlineLevel="1" x14ac:dyDescent="0.2">
      <c r="A585" s="385"/>
      <c r="B585" s="386" t="s">
        <v>319</v>
      </c>
      <c r="C585" s="386">
        <v>12</v>
      </c>
      <c r="D585" s="386" t="s">
        <v>290</v>
      </c>
      <c r="E585" s="386" t="s">
        <v>915</v>
      </c>
      <c r="F585" s="385">
        <v>180</v>
      </c>
      <c r="G585" s="385">
        <v>14</v>
      </c>
      <c r="H585" s="385">
        <v>10</v>
      </c>
      <c r="I585" s="385">
        <v>6</v>
      </c>
      <c r="J585" s="385">
        <v>30</v>
      </c>
      <c r="K585" s="385">
        <v>398</v>
      </c>
      <c r="L585" s="385">
        <v>193</v>
      </c>
      <c r="M585" s="385">
        <v>246</v>
      </c>
      <c r="N585" s="385">
        <v>116</v>
      </c>
      <c r="O585" s="385">
        <v>123</v>
      </c>
      <c r="P585" s="385">
        <v>54</v>
      </c>
      <c r="Q585" s="385">
        <v>767</v>
      </c>
      <c r="R585" s="385">
        <v>363</v>
      </c>
      <c r="S585" s="385">
        <v>14</v>
      </c>
      <c r="T585" s="385">
        <v>13</v>
      </c>
      <c r="U585" s="385">
        <v>17</v>
      </c>
      <c r="V585" s="385">
        <v>9</v>
      </c>
      <c r="W585" s="385">
        <v>6</v>
      </c>
      <c r="X585" s="385">
        <v>5</v>
      </c>
      <c r="Y585" s="385">
        <v>37</v>
      </c>
      <c r="Z585" s="385">
        <v>27</v>
      </c>
    </row>
    <row r="586" spans="1:26" ht="15" hidden="1" customHeight="1" outlineLevel="1" x14ac:dyDescent="0.2">
      <c r="A586" s="385"/>
      <c r="B586" s="386" t="s">
        <v>319</v>
      </c>
      <c r="C586" s="386">
        <v>12</v>
      </c>
      <c r="D586" s="386" t="s">
        <v>290</v>
      </c>
      <c r="E586" s="386" t="s">
        <v>916</v>
      </c>
      <c r="F586" s="385">
        <v>190</v>
      </c>
      <c r="G586" s="385">
        <v>30</v>
      </c>
      <c r="H586" s="385">
        <v>21</v>
      </c>
      <c r="I586" s="385">
        <v>12</v>
      </c>
      <c r="J586" s="385">
        <v>63</v>
      </c>
      <c r="K586" s="385">
        <v>977</v>
      </c>
      <c r="L586" s="385">
        <v>486</v>
      </c>
      <c r="M586" s="385">
        <v>648</v>
      </c>
      <c r="N586" s="385">
        <v>328</v>
      </c>
      <c r="O586" s="385">
        <v>353</v>
      </c>
      <c r="P586" s="385">
        <v>222</v>
      </c>
      <c r="Q586" s="385">
        <v>1978</v>
      </c>
      <c r="R586" s="385">
        <v>1036</v>
      </c>
      <c r="S586" s="385">
        <v>27</v>
      </c>
      <c r="T586" s="385">
        <v>27</v>
      </c>
      <c r="U586" s="385">
        <v>28</v>
      </c>
      <c r="V586" s="385">
        <v>15</v>
      </c>
      <c r="W586" s="385">
        <v>13</v>
      </c>
      <c r="X586" s="385">
        <v>11</v>
      </c>
      <c r="Y586" s="385">
        <v>68</v>
      </c>
      <c r="Z586" s="385">
        <v>53</v>
      </c>
    </row>
    <row r="587" spans="1:26" ht="15" hidden="1" customHeight="1" outlineLevel="1" x14ac:dyDescent="0.2">
      <c r="A587" s="385"/>
      <c r="B587" s="386" t="s">
        <v>319</v>
      </c>
      <c r="C587" s="386">
        <v>12</v>
      </c>
      <c r="D587" s="386" t="s">
        <v>292</v>
      </c>
      <c r="E587" s="386" t="s">
        <v>917</v>
      </c>
      <c r="F587" s="385">
        <v>75</v>
      </c>
      <c r="G587" s="385">
        <v>10</v>
      </c>
      <c r="H587" s="385">
        <v>8</v>
      </c>
      <c r="I587" s="385">
        <v>5</v>
      </c>
      <c r="J587" s="385">
        <v>23</v>
      </c>
      <c r="K587" s="385">
        <v>237</v>
      </c>
      <c r="L587" s="385">
        <v>110</v>
      </c>
      <c r="M587" s="385">
        <v>164</v>
      </c>
      <c r="N587" s="385">
        <v>78</v>
      </c>
      <c r="O587" s="385">
        <v>87</v>
      </c>
      <c r="P587" s="385">
        <v>44</v>
      </c>
      <c r="Q587" s="385">
        <v>488</v>
      </c>
      <c r="R587" s="385">
        <v>232</v>
      </c>
      <c r="S587" s="385">
        <v>10</v>
      </c>
      <c r="T587" s="385">
        <v>9</v>
      </c>
      <c r="U587" s="385">
        <v>13</v>
      </c>
      <c r="V587" s="385">
        <v>10</v>
      </c>
      <c r="W587" s="385">
        <v>8</v>
      </c>
      <c r="X587" s="385">
        <v>4</v>
      </c>
      <c r="Y587" s="385">
        <v>31</v>
      </c>
      <c r="Z587" s="385">
        <v>23</v>
      </c>
    </row>
    <row r="588" spans="1:26" ht="15" hidden="1" customHeight="1" outlineLevel="1" x14ac:dyDescent="0.2">
      <c r="A588" s="385"/>
      <c r="B588" s="386" t="s">
        <v>319</v>
      </c>
      <c r="C588" s="386">
        <v>9</v>
      </c>
      <c r="D588" s="386" t="s">
        <v>290</v>
      </c>
      <c r="E588" s="386" t="s">
        <v>918</v>
      </c>
      <c r="F588" s="385">
        <v>140</v>
      </c>
      <c r="G588" s="385">
        <v>5</v>
      </c>
      <c r="H588" s="385">
        <v>4</v>
      </c>
      <c r="I588" s="385"/>
      <c r="J588" s="385">
        <v>9</v>
      </c>
      <c r="K588" s="385">
        <v>104</v>
      </c>
      <c r="L588" s="385">
        <v>53</v>
      </c>
      <c r="M588" s="385">
        <v>65</v>
      </c>
      <c r="N588" s="385">
        <v>28</v>
      </c>
      <c r="O588" s="385"/>
      <c r="P588" s="385"/>
      <c r="Q588" s="385">
        <v>169</v>
      </c>
      <c r="R588" s="385">
        <v>81</v>
      </c>
      <c r="S588" s="385">
        <v>4</v>
      </c>
      <c r="T588" s="385">
        <v>4</v>
      </c>
      <c r="U588" s="385">
        <v>5</v>
      </c>
      <c r="V588" s="385">
        <v>3</v>
      </c>
      <c r="W588" s="385"/>
      <c r="X588" s="385"/>
      <c r="Y588" s="385">
        <v>9</v>
      </c>
      <c r="Z588" s="385">
        <v>7</v>
      </c>
    </row>
    <row r="589" spans="1:26" ht="15" hidden="1" customHeight="1" outlineLevel="1" x14ac:dyDescent="0.2">
      <c r="A589" s="385"/>
      <c r="B589" s="386" t="s">
        <v>319</v>
      </c>
      <c r="C589" s="386">
        <v>9</v>
      </c>
      <c r="D589" s="386" t="s">
        <v>292</v>
      </c>
      <c r="E589" s="386" t="s">
        <v>919</v>
      </c>
      <c r="F589" s="385">
        <v>120</v>
      </c>
      <c r="G589" s="385">
        <v>5</v>
      </c>
      <c r="H589" s="385">
        <v>4</v>
      </c>
      <c r="I589" s="385"/>
      <c r="J589" s="385">
        <v>9</v>
      </c>
      <c r="K589" s="385">
        <v>75</v>
      </c>
      <c r="L589" s="385">
        <v>36</v>
      </c>
      <c r="M589" s="385">
        <v>33</v>
      </c>
      <c r="N589" s="385">
        <v>14</v>
      </c>
      <c r="O589" s="385"/>
      <c r="P589" s="385"/>
      <c r="Q589" s="385">
        <v>108</v>
      </c>
      <c r="R589" s="385">
        <v>50</v>
      </c>
      <c r="S589" s="385">
        <v>5</v>
      </c>
      <c r="T589" s="385">
        <v>4</v>
      </c>
      <c r="U589" s="385">
        <v>8</v>
      </c>
      <c r="V589" s="385">
        <v>7</v>
      </c>
      <c r="W589" s="385"/>
      <c r="X589" s="385"/>
      <c r="Y589" s="385">
        <v>13</v>
      </c>
      <c r="Z589" s="385">
        <v>11</v>
      </c>
    </row>
    <row r="590" spans="1:26" ht="15" hidden="1" customHeight="1" outlineLevel="1" x14ac:dyDescent="0.2">
      <c r="A590" s="385"/>
      <c r="B590" s="386" t="s">
        <v>319</v>
      </c>
      <c r="C590" s="386">
        <v>9</v>
      </c>
      <c r="D590" s="386" t="s">
        <v>290</v>
      </c>
      <c r="E590" s="386" t="s">
        <v>920</v>
      </c>
      <c r="F590" s="385">
        <v>270</v>
      </c>
      <c r="G590" s="385">
        <v>12</v>
      </c>
      <c r="H590" s="385">
        <v>8</v>
      </c>
      <c r="I590" s="385">
        <v>4</v>
      </c>
      <c r="J590" s="385">
        <v>24</v>
      </c>
      <c r="K590" s="385">
        <v>330</v>
      </c>
      <c r="L590" s="385">
        <v>154</v>
      </c>
      <c r="M590" s="385">
        <v>200</v>
      </c>
      <c r="N590" s="385">
        <v>101</v>
      </c>
      <c r="O590" s="385">
        <v>78</v>
      </c>
      <c r="P590" s="385">
        <v>47</v>
      </c>
      <c r="Q590" s="385">
        <v>608</v>
      </c>
      <c r="R590" s="385">
        <v>302</v>
      </c>
      <c r="S590" s="385">
        <v>13</v>
      </c>
      <c r="T590" s="385">
        <v>11</v>
      </c>
      <c r="U590" s="385">
        <v>15</v>
      </c>
      <c r="V590" s="385">
        <v>12</v>
      </c>
      <c r="W590" s="385">
        <v>2</v>
      </c>
      <c r="X590" s="385">
        <v>1</v>
      </c>
      <c r="Y590" s="385">
        <v>30</v>
      </c>
      <c r="Z590" s="385">
        <v>24</v>
      </c>
    </row>
    <row r="591" spans="1:26" ht="15" hidden="1" customHeight="1" outlineLevel="1" x14ac:dyDescent="0.2">
      <c r="A591" s="385"/>
      <c r="B591" s="386" t="s">
        <v>319</v>
      </c>
      <c r="C591" s="386">
        <v>9</v>
      </c>
      <c r="D591" s="386" t="s">
        <v>290</v>
      </c>
      <c r="E591" s="386" t="s">
        <v>921</v>
      </c>
      <c r="F591" s="385">
        <v>145</v>
      </c>
      <c r="G591" s="385">
        <v>5</v>
      </c>
      <c r="H591" s="385">
        <v>4</v>
      </c>
      <c r="I591" s="385"/>
      <c r="J591" s="385">
        <v>9</v>
      </c>
      <c r="K591" s="385">
        <v>123</v>
      </c>
      <c r="L591" s="385">
        <v>56</v>
      </c>
      <c r="M591" s="385">
        <v>65</v>
      </c>
      <c r="N591" s="385">
        <v>25</v>
      </c>
      <c r="O591" s="385"/>
      <c r="P591" s="385"/>
      <c r="Q591" s="385">
        <v>188</v>
      </c>
      <c r="R591" s="385">
        <v>81</v>
      </c>
      <c r="S591" s="385">
        <v>5</v>
      </c>
      <c r="T591" s="385">
        <v>5</v>
      </c>
      <c r="U591" s="385">
        <v>8</v>
      </c>
      <c r="V591" s="385">
        <v>6</v>
      </c>
      <c r="W591" s="385"/>
      <c r="X591" s="385"/>
      <c r="Y591" s="385">
        <v>13</v>
      </c>
      <c r="Z591" s="385">
        <v>11</v>
      </c>
    </row>
    <row r="592" spans="1:26" ht="15" hidden="1" customHeight="1" outlineLevel="1" x14ac:dyDescent="0.2">
      <c r="A592" s="385"/>
      <c r="B592" s="386" t="s">
        <v>319</v>
      </c>
      <c r="C592" s="386">
        <v>9</v>
      </c>
      <c r="D592" s="386" t="s">
        <v>290</v>
      </c>
      <c r="E592" s="386" t="s">
        <v>922</v>
      </c>
      <c r="F592" s="385">
        <v>145</v>
      </c>
      <c r="G592" s="385">
        <v>9</v>
      </c>
      <c r="H592" s="385">
        <v>6</v>
      </c>
      <c r="I592" s="385"/>
      <c r="J592" s="385">
        <v>15</v>
      </c>
      <c r="K592" s="385">
        <v>187</v>
      </c>
      <c r="L592" s="385">
        <v>105</v>
      </c>
      <c r="M592" s="385">
        <v>131</v>
      </c>
      <c r="N592" s="385">
        <v>59</v>
      </c>
      <c r="O592" s="385"/>
      <c r="P592" s="385"/>
      <c r="Q592" s="385">
        <v>318</v>
      </c>
      <c r="R592" s="385">
        <v>164</v>
      </c>
      <c r="S592" s="385">
        <v>9</v>
      </c>
      <c r="T592" s="385">
        <v>9</v>
      </c>
      <c r="U592" s="385">
        <v>12</v>
      </c>
      <c r="V592" s="385">
        <v>8</v>
      </c>
      <c r="W592" s="385"/>
      <c r="X592" s="385"/>
      <c r="Y592" s="385">
        <v>21</v>
      </c>
      <c r="Z592" s="385">
        <v>17</v>
      </c>
    </row>
    <row r="593" spans="1:26" ht="15" hidden="1" customHeight="1" outlineLevel="1" x14ac:dyDescent="0.2">
      <c r="A593" s="385"/>
      <c r="B593" s="386" t="s">
        <v>319</v>
      </c>
      <c r="C593" s="386">
        <v>9</v>
      </c>
      <c r="D593" s="386" t="s">
        <v>290</v>
      </c>
      <c r="E593" s="386" t="s">
        <v>923</v>
      </c>
      <c r="F593" s="385">
        <v>100</v>
      </c>
      <c r="G593" s="385">
        <v>10</v>
      </c>
      <c r="H593" s="385">
        <v>6</v>
      </c>
      <c r="I593" s="385"/>
      <c r="J593" s="385">
        <v>16</v>
      </c>
      <c r="K593" s="385">
        <v>218</v>
      </c>
      <c r="L593" s="385">
        <v>102</v>
      </c>
      <c r="M593" s="385">
        <v>129</v>
      </c>
      <c r="N593" s="385">
        <v>65</v>
      </c>
      <c r="O593" s="385"/>
      <c r="P593" s="385"/>
      <c r="Q593" s="385">
        <v>347</v>
      </c>
      <c r="R593" s="385">
        <v>167</v>
      </c>
      <c r="S593" s="385">
        <v>10</v>
      </c>
      <c r="T593" s="385">
        <v>9</v>
      </c>
      <c r="U593" s="385">
        <v>12</v>
      </c>
      <c r="V593" s="385">
        <v>9</v>
      </c>
      <c r="W593" s="385"/>
      <c r="X593" s="385"/>
      <c r="Y593" s="385">
        <v>22</v>
      </c>
      <c r="Z593" s="385">
        <v>18</v>
      </c>
    </row>
    <row r="594" spans="1:26" ht="15" hidden="1" customHeight="1" outlineLevel="1" x14ac:dyDescent="0.2">
      <c r="A594" s="385"/>
      <c r="B594" s="386" t="s">
        <v>319</v>
      </c>
      <c r="C594" s="386">
        <v>9</v>
      </c>
      <c r="D594" s="386" t="s">
        <v>290</v>
      </c>
      <c r="E594" s="386" t="s">
        <v>924</v>
      </c>
      <c r="F594" s="385">
        <v>27</v>
      </c>
      <c r="G594" s="385">
        <v>5</v>
      </c>
      <c r="H594" s="385">
        <v>4</v>
      </c>
      <c r="I594" s="385"/>
      <c r="J594" s="385">
        <v>9</v>
      </c>
      <c r="K594" s="385">
        <v>89</v>
      </c>
      <c r="L594" s="385">
        <v>40</v>
      </c>
      <c r="M594" s="385">
        <v>43</v>
      </c>
      <c r="N594" s="385">
        <v>18</v>
      </c>
      <c r="O594" s="385"/>
      <c r="P594" s="385"/>
      <c r="Q594" s="385">
        <v>132</v>
      </c>
      <c r="R594" s="385">
        <v>58</v>
      </c>
      <c r="S594" s="385">
        <v>5</v>
      </c>
      <c r="T594" s="385">
        <v>4</v>
      </c>
      <c r="U594" s="385">
        <v>9</v>
      </c>
      <c r="V594" s="385">
        <v>6</v>
      </c>
      <c r="W594" s="385"/>
      <c r="X594" s="385"/>
      <c r="Y594" s="385">
        <v>14</v>
      </c>
      <c r="Z594" s="385">
        <v>10</v>
      </c>
    </row>
    <row r="595" spans="1:26" ht="15" hidden="1" customHeight="1" outlineLevel="1" x14ac:dyDescent="0.2">
      <c r="A595" s="385"/>
      <c r="B595" s="386" t="s">
        <v>319</v>
      </c>
      <c r="C595" s="386">
        <v>9</v>
      </c>
      <c r="D595" s="386" t="s">
        <v>290</v>
      </c>
      <c r="E595" s="386" t="s">
        <v>925</v>
      </c>
      <c r="F595" s="385">
        <v>200</v>
      </c>
      <c r="G595" s="385">
        <v>10</v>
      </c>
      <c r="H595" s="385">
        <v>6</v>
      </c>
      <c r="I595" s="385"/>
      <c r="J595" s="385">
        <v>16</v>
      </c>
      <c r="K595" s="385">
        <v>241</v>
      </c>
      <c r="L595" s="385">
        <v>127</v>
      </c>
      <c r="M595" s="385">
        <v>145</v>
      </c>
      <c r="N595" s="385">
        <v>67</v>
      </c>
      <c r="O595" s="385"/>
      <c r="P595" s="385"/>
      <c r="Q595" s="385">
        <v>386</v>
      </c>
      <c r="R595" s="385">
        <v>194</v>
      </c>
      <c r="S595" s="385">
        <v>10</v>
      </c>
      <c r="T595" s="385">
        <v>9</v>
      </c>
      <c r="U595" s="385">
        <v>13</v>
      </c>
      <c r="V595" s="385">
        <v>10</v>
      </c>
      <c r="W595" s="385"/>
      <c r="X595" s="385"/>
      <c r="Y595" s="385">
        <v>23</v>
      </c>
      <c r="Z595" s="385">
        <v>19</v>
      </c>
    </row>
    <row r="596" spans="1:26" ht="15" hidden="1" customHeight="1" outlineLevel="1" x14ac:dyDescent="0.2">
      <c r="A596" s="385"/>
      <c r="B596" s="386" t="s">
        <v>319</v>
      </c>
      <c r="C596" s="386">
        <v>12</v>
      </c>
      <c r="D596" s="386" t="s">
        <v>291</v>
      </c>
      <c r="E596" s="386" t="s">
        <v>926</v>
      </c>
      <c r="F596" s="385">
        <v>335</v>
      </c>
      <c r="G596" s="385">
        <v>25</v>
      </c>
      <c r="H596" s="385">
        <v>16</v>
      </c>
      <c r="I596" s="385">
        <v>12</v>
      </c>
      <c r="J596" s="385">
        <v>53</v>
      </c>
      <c r="K596" s="385">
        <v>883</v>
      </c>
      <c r="L596" s="385">
        <v>420</v>
      </c>
      <c r="M596" s="385">
        <v>513</v>
      </c>
      <c r="N596" s="385">
        <v>241</v>
      </c>
      <c r="O596" s="385">
        <v>408</v>
      </c>
      <c r="P596" s="385">
        <v>225</v>
      </c>
      <c r="Q596" s="385">
        <v>1804</v>
      </c>
      <c r="R596" s="385">
        <v>886</v>
      </c>
      <c r="S596" s="385">
        <v>24</v>
      </c>
      <c r="T596" s="385">
        <v>23</v>
      </c>
      <c r="U596" s="385">
        <v>31</v>
      </c>
      <c r="V596" s="385">
        <v>20</v>
      </c>
      <c r="W596" s="385">
        <v>20</v>
      </c>
      <c r="X596" s="385">
        <v>11</v>
      </c>
      <c r="Y596" s="385">
        <v>75</v>
      </c>
      <c r="Z596" s="385">
        <v>54</v>
      </c>
    </row>
    <row r="597" spans="1:26" ht="15" hidden="1" customHeight="1" outlineLevel="1" x14ac:dyDescent="0.2">
      <c r="A597" s="385"/>
      <c r="B597" s="386" t="s">
        <v>319</v>
      </c>
      <c r="C597" s="386">
        <v>12</v>
      </c>
      <c r="D597" s="386" t="s">
        <v>291</v>
      </c>
      <c r="E597" s="386" t="s">
        <v>927</v>
      </c>
      <c r="F597" s="385"/>
      <c r="G597" s="385">
        <v>14</v>
      </c>
      <c r="H597" s="385">
        <v>9</v>
      </c>
      <c r="I597" s="385">
        <v>7</v>
      </c>
      <c r="J597" s="385">
        <v>30</v>
      </c>
      <c r="K597" s="385">
        <v>344</v>
      </c>
      <c r="L597" s="385">
        <v>167</v>
      </c>
      <c r="M597" s="385">
        <v>217</v>
      </c>
      <c r="N597" s="385">
        <v>118</v>
      </c>
      <c r="O597" s="385">
        <v>140</v>
      </c>
      <c r="P597" s="385">
        <v>69</v>
      </c>
      <c r="Q597" s="385">
        <v>701</v>
      </c>
      <c r="R597" s="385">
        <v>354</v>
      </c>
      <c r="S597" s="385">
        <v>14</v>
      </c>
      <c r="T597" s="385">
        <v>14</v>
      </c>
      <c r="U597" s="385">
        <v>16</v>
      </c>
      <c r="V597" s="385">
        <v>10</v>
      </c>
      <c r="W597" s="385">
        <v>11</v>
      </c>
      <c r="X597" s="385">
        <v>8</v>
      </c>
      <c r="Y597" s="385">
        <v>41</v>
      </c>
      <c r="Z597" s="385">
        <v>32</v>
      </c>
    </row>
    <row r="598" spans="1:26" ht="15" hidden="1" customHeight="1" outlineLevel="1" x14ac:dyDescent="0.2">
      <c r="A598" s="385"/>
      <c r="B598" s="386" t="s">
        <v>319</v>
      </c>
      <c r="C598" s="386">
        <v>12</v>
      </c>
      <c r="D598" s="386" t="s">
        <v>291</v>
      </c>
      <c r="E598" s="386" t="s">
        <v>928</v>
      </c>
      <c r="F598" s="385"/>
      <c r="G598" s="385">
        <v>16</v>
      </c>
      <c r="H598" s="385">
        <v>12</v>
      </c>
      <c r="I598" s="385">
        <v>10</v>
      </c>
      <c r="J598" s="385">
        <v>38</v>
      </c>
      <c r="K598" s="385">
        <v>434</v>
      </c>
      <c r="L598" s="385">
        <v>215</v>
      </c>
      <c r="M598" s="385">
        <v>364</v>
      </c>
      <c r="N598" s="385">
        <v>181</v>
      </c>
      <c r="O598" s="385">
        <v>243</v>
      </c>
      <c r="P598" s="385">
        <v>130</v>
      </c>
      <c r="Q598" s="385">
        <v>1041</v>
      </c>
      <c r="R598" s="385">
        <v>526</v>
      </c>
      <c r="S598" s="385">
        <v>16</v>
      </c>
      <c r="T598" s="385">
        <v>16</v>
      </c>
      <c r="U598" s="385">
        <v>27</v>
      </c>
      <c r="V598" s="385">
        <v>20</v>
      </c>
      <c r="W598" s="385">
        <v>16</v>
      </c>
      <c r="X598" s="385">
        <v>12</v>
      </c>
      <c r="Y598" s="385">
        <v>59</v>
      </c>
      <c r="Z598" s="385">
        <v>48</v>
      </c>
    </row>
    <row r="599" spans="1:26" ht="15" hidden="1" customHeight="1" outlineLevel="1" x14ac:dyDescent="0.2">
      <c r="A599" s="385"/>
      <c r="B599" s="386" t="s">
        <v>319</v>
      </c>
      <c r="C599" s="386">
        <v>9</v>
      </c>
      <c r="D599" s="386" t="s">
        <v>292</v>
      </c>
      <c r="E599" s="386" t="s">
        <v>929</v>
      </c>
      <c r="F599" s="385">
        <v>170</v>
      </c>
      <c r="G599" s="385">
        <v>5</v>
      </c>
      <c r="H599" s="385">
        <v>3</v>
      </c>
      <c r="I599" s="385"/>
      <c r="J599" s="385">
        <v>8</v>
      </c>
      <c r="K599" s="385">
        <v>44</v>
      </c>
      <c r="L599" s="385">
        <v>22</v>
      </c>
      <c r="M599" s="385">
        <v>16</v>
      </c>
      <c r="N599" s="385">
        <v>9</v>
      </c>
      <c r="O599" s="385"/>
      <c r="P599" s="385"/>
      <c r="Q599" s="385">
        <v>60</v>
      </c>
      <c r="R599" s="385">
        <v>31</v>
      </c>
      <c r="S599" s="385">
        <v>4</v>
      </c>
      <c r="T599" s="385">
        <v>4</v>
      </c>
      <c r="U599" s="385">
        <v>4</v>
      </c>
      <c r="V599" s="385">
        <v>2</v>
      </c>
      <c r="W599" s="385"/>
      <c r="X599" s="385"/>
      <c r="Y599" s="385">
        <v>8</v>
      </c>
      <c r="Z599" s="385">
        <v>6</v>
      </c>
    </row>
    <row r="600" spans="1:26" ht="15" hidden="1" customHeight="1" outlineLevel="1" x14ac:dyDescent="0.2">
      <c r="A600" s="385"/>
      <c r="B600" s="386" t="s">
        <v>319</v>
      </c>
      <c r="C600" s="386">
        <v>9</v>
      </c>
      <c r="D600" s="386" t="s">
        <v>290</v>
      </c>
      <c r="E600" s="386" t="s">
        <v>930</v>
      </c>
      <c r="F600" s="385">
        <v>150</v>
      </c>
      <c r="G600" s="385">
        <v>7</v>
      </c>
      <c r="H600" s="385">
        <v>4</v>
      </c>
      <c r="I600" s="385"/>
      <c r="J600" s="385">
        <v>11</v>
      </c>
      <c r="K600" s="385">
        <v>170</v>
      </c>
      <c r="L600" s="385">
        <v>83</v>
      </c>
      <c r="M600" s="385">
        <v>79</v>
      </c>
      <c r="N600" s="385">
        <v>37</v>
      </c>
      <c r="O600" s="385"/>
      <c r="P600" s="385"/>
      <c r="Q600" s="385">
        <v>249</v>
      </c>
      <c r="R600" s="385">
        <v>120</v>
      </c>
      <c r="S600" s="385">
        <v>6</v>
      </c>
      <c r="T600" s="385">
        <v>6</v>
      </c>
      <c r="U600" s="385">
        <v>7</v>
      </c>
      <c r="V600" s="385">
        <v>5</v>
      </c>
      <c r="W600" s="385"/>
      <c r="X600" s="385"/>
      <c r="Y600" s="385">
        <v>13</v>
      </c>
      <c r="Z600" s="385">
        <v>11</v>
      </c>
    </row>
    <row r="601" spans="1:26" ht="15" hidden="1" customHeight="1" outlineLevel="1" x14ac:dyDescent="0.2">
      <c r="A601" s="385"/>
      <c r="B601" s="386" t="s">
        <v>319</v>
      </c>
      <c r="C601" s="386">
        <v>12</v>
      </c>
      <c r="D601" s="386" t="s">
        <v>292</v>
      </c>
      <c r="E601" s="386" t="s">
        <v>931</v>
      </c>
      <c r="F601" s="385">
        <v>50</v>
      </c>
      <c r="G601" s="385">
        <v>5</v>
      </c>
      <c r="H601" s="385">
        <v>4</v>
      </c>
      <c r="I601" s="385">
        <v>3</v>
      </c>
      <c r="J601" s="385">
        <v>12</v>
      </c>
      <c r="K601" s="385">
        <v>86</v>
      </c>
      <c r="L601" s="385">
        <v>40</v>
      </c>
      <c r="M601" s="385">
        <v>61</v>
      </c>
      <c r="N601" s="385">
        <v>24</v>
      </c>
      <c r="O601" s="385">
        <v>45</v>
      </c>
      <c r="P601" s="385">
        <v>28</v>
      </c>
      <c r="Q601" s="385">
        <v>192</v>
      </c>
      <c r="R601" s="385">
        <v>92</v>
      </c>
      <c r="S601" s="385">
        <v>5</v>
      </c>
      <c r="T601" s="385">
        <v>5</v>
      </c>
      <c r="U601" s="385">
        <v>3</v>
      </c>
      <c r="V601" s="385">
        <v>1</v>
      </c>
      <c r="W601" s="385">
        <v>6</v>
      </c>
      <c r="X601" s="385">
        <v>5</v>
      </c>
      <c r="Y601" s="385">
        <v>14</v>
      </c>
      <c r="Z601" s="385">
        <v>11</v>
      </c>
    </row>
    <row r="602" spans="1:26" ht="15" hidden="1" customHeight="1" outlineLevel="1" x14ac:dyDescent="0.2">
      <c r="A602" s="385"/>
      <c r="B602" s="386" t="s">
        <v>319</v>
      </c>
      <c r="C602" s="386">
        <v>12</v>
      </c>
      <c r="D602" s="386" t="s">
        <v>290</v>
      </c>
      <c r="E602" s="386" t="s">
        <v>932</v>
      </c>
      <c r="F602" s="385">
        <v>300</v>
      </c>
      <c r="G602" s="385">
        <v>15</v>
      </c>
      <c r="H602" s="385">
        <v>11</v>
      </c>
      <c r="I602" s="385">
        <v>8</v>
      </c>
      <c r="J602" s="385">
        <v>34</v>
      </c>
      <c r="K602" s="385">
        <v>504</v>
      </c>
      <c r="L602" s="385">
        <v>244</v>
      </c>
      <c r="M602" s="385">
        <v>313</v>
      </c>
      <c r="N602" s="385">
        <v>162</v>
      </c>
      <c r="O602" s="385">
        <v>177</v>
      </c>
      <c r="P602" s="385">
        <v>92</v>
      </c>
      <c r="Q602" s="385">
        <v>994</v>
      </c>
      <c r="R602" s="385">
        <v>498</v>
      </c>
      <c r="S602" s="385">
        <v>15</v>
      </c>
      <c r="T602" s="385">
        <v>15</v>
      </c>
      <c r="U602" s="385">
        <v>23</v>
      </c>
      <c r="V602" s="385">
        <v>18</v>
      </c>
      <c r="W602" s="385">
        <v>11</v>
      </c>
      <c r="X602" s="385">
        <v>8</v>
      </c>
      <c r="Y602" s="385">
        <v>49</v>
      </c>
      <c r="Z602" s="385">
        <v>41</v>
      </c>
    </row>
    <row r="603" spans="1:26" ht="15" hidden="1" customHeight="1" outlineLevel="1" x14ac:dyDescent="0.2">
      <c r="A603" s="385"/>
      <c r="B603" s="386"/>
      <c r="C603" s="498" t="s">
        <v>298</v>
      </c>
      <c r="D603" s="498"/>
      <c r="E603" s="498"/>
      <c r="F603" s="385"/>
      <c r="G603" s="385">
        <f>SUM(G578:G602)</f>
        <v>285</v>
      </c>
      <c r="H603" s="385">
        <f t="shared" ref="H603:Z603" si="45">SUM(H578:H602)</f>
        <v>197</v>
      </c>
      <c r="I603" s="385">
        <f t="shared" si="45"/>
        <v>87</v>
      </c>
      <c r="J603" s="385">
        <f t="shared" si="45"/>
        <v>569</v>
      </c>
      <c r="K603" s="385">
        <f t="shared" si="45"/>
        <v>7832</v>
      </c>
      <c r="L603" s="385">
        <f t="shared" si="45"/>
        <v>3828</v>
      </c>
      <c r="M603" s="385">
        <f t="shared" si="45"/>
        <v>4968</v>
      </c>
      <c r="N603" s="385">
        <f t="shared" si="45"/>
        <v>2444</v>
      </c>
      <c r="O603" s="385">
        <f t="shared" si="45"/>
        <v>2293</v>
      </c>
      <c r="P603" s="385">
        <f t="shared" si="45"/>
        <v>1280</v>
      </c>
      <c r="Q603" s="385">
        <f t="shared" si="45"/>
        <v>15093</v>
      </c>
      <c r="R603" s="385">
        <f t="shared" si="45"/>
        <v>7552</v>
      </c>
      <c r="S603" s="385">
        <f t="shared" si="45"/>
        <v>283</v>
      </c>
      <c r="T603" s="385">
        <f t="shared" si="45"/>
        <v>271</v>
      </c>
      <c r="U603" s="385">
        <f t="shared" si="45"/>
        <v>361</v>
      </c>
      <c r="V603" s="385">
        <f t="shared" si="45"/>
        <v>250</v>
      </c>
      <c r="W603" s="385">
        <f t="shared" si="45"/>
        <v>108</v>
      </c>
      <c r="X603" s="385">
        <f t="shared" si="45"/>
        <v>77</v>
      </c>
      <c r="Y603" s="385">
        <f t="shared" si="45"/>
        <v>752</v>
      </c>
      <c r="Z603" s="385">
        <f t="shared" si="45"/>
        <v>598</v>
      </c>
    </row>
    <row r="604" spans="1:26" ht="15" hidden="1" customHeight="1" outlineLevel="1" x14ac:dyDescent="0.2">
      <c r="A604" s="385"/>
      <c r="B604" s="386" t="s">
        <v>319</v>
      </c>
      <c r="C604" s="386">
        <v>5</v>
      </c>
      <c r="D604" s="386" t="s">
        <v>290</v>
      </c>
      <c r="E604" s="386" t="s">
        <v>933</v>
      </c>
      <c r="F604" s="385">
        <v>180</v>
      </c>
      <c r="G604" s="385">
        <v>5</v>
      </c>
      <c r="H604" s="385"/>
      <c r="I604" s="385"/>
      <c r="J604" s="385">
        <v>5</v>
      </c>
      <c r="K604" s="385">
        <v>101</v>
      </c>
      <c r="L604" s="385">
        <v>61</v>
      </c>
      <c r="M604" s="385"/>
      <c r="N604" s="385"/>
      <c r="O604" s="385"/>
      <c r="P604" s="385"/>
      <c r="Q604" s="385">
        <v>101</v>
      </c>
      <c r="R604" s="385">
        <v>61</v>
      </c>
      <c r="S604" s="385">
        <v>6</v>
      </c>
      <c r="T604" s="385">
        <v>6</v>
      </c>
      <c r="U604" s="385"/>
      <c r="V604" s="385"/>
      <c r="W604" s="385"/>
      <c r="X604" s="385"/>
      <c r="Y604" s="385">
        <v>6</v>
      </c>
      <c r="Z604" s="385">
        <v>6</v>
      </c>
    </row>
    <row r="605" spans="1:26" ht="15" hidden="1" customHeight="1" outlineLevel="1" x14ac:dyDescent="0.2">
      <c r="A605" s="385"/>
      <c r="B605" s="386"/>
      <c r="C605" s="498" t="s">
        <v>299</v>
      </c>
      <c r="D605" s="498"/>
      <c r="E605" s="498"/>
      <c r="F605" s="385"/>
      <c r="G605" s="385">
        <f>+G604</f>
        <v>5</v>
      </c>
      <c r="H605" s="385">
        <f t="shared" ref="H605:Z605" si="46">+H604</f>
        <v>0</v>
      </c>
      <c r="I605" s="385">
        <f t="shared" si="46"/>
        <v>0</v>
      </c>
      <c r="J605" s="385">
        <f t="shared" si="46"/>
        <v>5</v>
      </c>
      <c r="K605" s="385">
        <f t="shared" si="46"/>
        <v>101</v>
      </c>
      <c r="L605" s="385">
        <f t="shared" si="46"/>
        <v>61</v>
      </c>
      <c r="M605" s="385">
        <f t="shared" si="46"/>
        <v>0</v>
      </c>
      <c r="N605" s="385">
        <f t="shared" si="46"/>
        <v>0</v>
      </c>
      <c r="O605" s="385">
        <f t="shared" si="46"/>
        <v>0</v>
      </c>
      <c r="P605" s="385">
        <f t="shared" si="46"/>
        <v>0</v>
      </c>
      <c r="Q605" s="385">
        <f t="shared" si="46"/>
        <v>101</v>
      </c>
      <c r="R605" s="385">
        <f t="shared" si="46"/>
        <v>61</v>
      </c>
      <c r="S605" s="385">
        <f t="shared" si="46"/>
        <v>6</v>
      </c>
      <c r="T605" s="385">
        <f t="shared" si="46"/>
        <v>6</v>
      </c>
      <c r="U605" s="385">
        <f t="shared" si="46"/>
        <v>0</v>
      </c>
      <c r="V605" s="385">
        <f t="shared" si="46"/>
        <v>0</v>
      </c>
      <c r="W605" s="385">
        <f t="shared" si="46"/>
        <v>0</v>
      </c>
      <c r="X605" s="385">
        <f t="shared" si="46"/>
        <v>0</v>
      </c>
      <c r="Y605" s="385">
        <f t="shared" si="46"/>
        <v>6</v>
      </c>
      <c r="Z605" s="385">
        <f t="shared" si="46"/>
        <v>6</v>
      </c>
    </row>
    <row r="606" spans="1:26" ht="15" customHeight="1" collapsed="1" x14ac:dyDescent="0.2">
      <c r="A606" s="385"/>
      <c r="B606" s="386"/>
      <c r="C606" s="498" t="s">
        <v>397</v>
      </c>
      <c r="D606" s="498"/>
      <c r="E606" s="498"/>
      <c r="F606" s="385"/>
      <c r="G606" s="385">
        <f>+G605+G603</f>
        <v>290</v>
      </c>
      <c r="H606" s="385">
        <f t="shared" ref="H606:Z606" si="47">+H605+H603</f>
        <v>197</v>
      </c>
      <c r="I606" s="385">
        <f t="shared" si="47"/>
        <v>87</v>
      </c>
      <c r="J606" s="385">
        <f t="shared" si="47"/>
        <v>574</v>
      </c>
      <c r="K606" s="385">
        <f t="shared" si="47"/>
        <v>7933</v>
      </c>
      <c r="L606" s="385">
        <f t="shared" si="47"/>
        <v>3889</v>
      </c>
      <c r="M606" s="385">
        <f t="shared" si="47"/>
        <v>4968</v>
      </c>
      <c r="N606" s="385">
        <f t="shared" si="47"/>
        <v>2444</v>
      </c>
      <c r="O606" s="385">
        <f t="shared" si="47"/>
        <v>2293</v>
      </c>
      <c r="P606" s="385">
        <f t="shared" si="47"/>
        <v>1280</v>
      </c>
      <c r="Q606" s="385">
        <f t="shared" si="47"/>
        <v>15194</v>
      </c>
      <c r="R606" s="385">
        <f t="shared" si="47"/>
        <v>7613</v>
      </c>
      <c r="S606" s="385">
        <f t="shared" si="47"/>
        <v>289</v>
      </c>
      <c r="T606" s="385">
        <f t="shared" si="47"/>
        <v>277</v>
      </c>
      <c r="U606" s="385">
        <f t="shared" si="47"/>
        <v>361</v>
      </c>
      <c r="V606" s="385">
        <f t="shared" si="47"/>
        <v>250</v>
      </c>
      <c r="W606" s="385">
        <f t="shared" si="47"/>
        <v>108</v>
      </c>
      <c r="X606" s="385">
        <f t="shared" si="47"/>
        <v>77</v>
      </c>
      <c r="Y606" s="385">
        <f t="shared" si="47"/>
        <v>758</v>
      </c>
      <c r="Z606" s="385">
        <f t="shared" si="47"/>
        <v>604</v>
      </c>
    </row>
    <row r="607" spans="1:26" ht="15" hidden="1" customHeight="1" outlineLevel="1" x14ac:dyDescent="0.2">
      <c r="A607" s="387" t="s">
        <v>468</v>
      </c>
      <c r="B607" s="386"/>
      <c r="C607" s="498" t="s">
        <v>349</v>
      </c>
      <c r="D607" s="498"/>
      <c r="E607" s="498"/>
      <c r="F607" s="385"/>
      <c r="G607" s="385"/>
      <c r="H607" s="385"/>
      <c r="I607" s="385"/>
      <c r="J607" s="385"/>
      <c r="K607" s="385"/>
      <c r="L607" s="385"/>
      <c r="M607" s="385"/>
      <c r="N607" s="385"/>
      <c r="O607" s="385"/>
      <c r="P607" s="385"/>
      <c r="Q607" s="385"/>
      <c r="R607" s="385"/>
      <c r="S607" s="385"/>
      <c r="T607" s="385"/>
      <c r="U607" s="385"/>
      <c r="V607" s="385"/>
      <c r="W607" s="385"/>
      <c r="X607" s="385"/>
      <c r="Y607" s="385"/>
      <c r="Z607" s="385"/>
    </row>
    <row r="608" spans="1:26" ht="15" hidden="1" customHeight="1" outlineLevel="1" x14ac:dyDescent="0.2">
      <c r="A608" s="385"/>
      <c r="B608" s="386" t="s">
        <v>320</v>
      </c>
      <c r="C608" s="386">
        <v>12</v>
      </c>
      <c r="D608" s="386" t="s">
        <v>291</v>
      </c>
      <c r="E608" s="386" t="s">
        <v>934</v>
      </c>
      <c r="F608" s="385"/>
      <c r="G608" s="385">
        <v>16</v>
      </c>
      <c r="H608" s="385">
        <v>10</v>
      </c>
      <c r="I608" s="385">
        <v>5</v>
      </c>
      <c r="J608" s="385">
        <v>31</v>
      </c>
      <c r="K608" s="385">
        <v>481</v>
      </c>
      <c r="L608" s="385">
        <v>211</v>
      </c>
      <c r="M608" s="385">
        <v>251</v>
      </c>
      <c r="N608" s="385">
        <v>122</v>
      </c>
      <c r="O608" s="385">
        <v>120</v>
      </c>
      <c r="P608" s="385">
        <v>62</v>
      </c>
      <c r="Q608" s="385">
        <v>852</v>
      </c>
      <c r="R608" s="385">
        <v>395</v>
      </c>
      <c r="S608" s="385">
        <v>15</v>
      </c>
      <c r="T608" s="385">
        <v>13</v>
      </c>
      <c r="U608" s="385">
        <v>24</v>
      </c>
      <c r="V608" s="385">
        <v>18</v>
      </c>
      <c r="W608" s="385">
        <v>10</v>
      </c>
      <c r="X608" s="385">
        <v>8</v>
      </c>
      <c r="Y608" s="385">
        <v>49</v>
      </c>
      <c r="Z608" s="385">
        <v>39</v>
      </c>
    </row>
    <row r="609" spans="1:26" ht="15" hidden="1" customHeight="1" outlineLevel="1" x14ac:dyDescent="0.2">
      <c r="A609" s="385"/>
      <c r="B609" s="386" t="s">
        <v>320</v>
      </c>
      <c r="C609" s="386">
        <v>12</v>
      </c>
      <c r="D609" s="386" t="s">
        <v>290</v>
      </c>
      <c r="E609" s="386" t="s">
        <v>935</v>
      </c>
      <c r="F609" s="385">
        <v>70</v>
      </c>
      <c r="G609" s="385">
        <v>20</v>
      </c>
      <c r="H609" s="385">
        <v>15</v>
      </c>
      <c r="I609" s="385">
        <v>8</v>
      </c>
      <c r="J609" s="385">
        <v>43</v>
      </c>
      <c r="K609" s="385">
        <v>650</v>
      </c>
      <c r="L609" s="385">
        <v>312</v>
      </c>
      <c r="M609" s="385">
        <v>435</v>
      </c>
      <c r="N609" s="385">
        <v>226</v>
      </c>
      <c r="O609" s="385">
        <v>196</v>
      </c>
      <c r="P609" s="385">
        <v>111</v>
      </c>
      <c r="Q609" s="385">
        <v>1281</v>
      </c>
      <c r="R609" s="385">
        <v>649</v>
      </c>
      <c r="S609" s="385">
        <v>20</v>
      </c>
      <c r="T609" s="385">
        <v>20</v>
      </c>
      <c r="U609" s="385">
        <v>4</v>
      </c>
      <c r="V609" s="385">
        <v>4</v>
      </c>
      <c r="W609" s="385">
        <v>36</v>
      </c>
      <c r="X609" s="385">
        <v>29</v>
      </c>
      <c r="Y609" s="385">
        <v>60</v>
      </c>
      <c r="Z609" s="385">
        <v>53</v>
      </c>
    </row>
    <row r="610" spans="1:26" ht="15" hidden="1" customHeight="1" outlineLevel="1" x14ac:dyDescent="0.2">
      <c r="A610" s="385"/>
      <c r="B610" s="386" t="s">
        <v>320</v>
      </c>
      <c r="C610" s="386">
        <v>12</v>
      </c>
      <c r="D610" s="386" t="s">
        <v>291</v>
      </c>
      <c r="E610" s="386" t="s">
        <v>936</v>
      </c>
      <c r="F610" s="385">
        <v>3</v>
      </c>
      <c r="G610" s="385">
        <v>18</v>
      </c>
      <c r="H610" s="385">
        <v>13</v>
      </c>
      <c r="I610" s="385">
        <v>5</v>
      </c>
      <c r="J610" s="385">
        <v>36</v>
      </c>
      <c r="K610" s="385">
        <v>549</v>
      </c>
      <c r="L610" s="385">
        <v>261</v>
      </c>
      <c r="M610" s="385">
        <v>364</v>
      </c>
      <c r="N610" s="385">
        <v>168</v>
      </c>
      <c r="O610" s="385">
        <v>130</v>
      </c>
      <c r="P610" s="385">
        <v>66</v>
      </c>
      <c r="Q610" s="385">
        <v>1043</v>
      </c>
      <c r="R610" s="385">
        <v>495</v>
      </c>
      <c r="S610" s="385">
        <v>18</v>
      </c>
      <c r="T610" s="385">
        <v>18</v>
      </c>
      <c r="U610" s="385">
        <v>22</v>
      </c>
      <c r="V610" s="385">
        <v>16</v>
      </c>
      <c r="W610" s="385">
        <v>19</v>
      </c>
      <c r="X610" s="385">
        <v>15</v>
      </c>
      <c r="Y610" s="385">
        <v>59</v>
      </c>
      <c r="Z610" s="385">
        <v>49</v>
      </c>
    </row>
    <row r="611" spans="1:26" ht="15" hidden="1" customHeight="1" outlineLevel="1" x14ac:dyDescent="0.2">
      <c r="A611" s="385"/>
      <c r="B611" s="386" t="s">
        <v>320</v>
      </c>
      <c r="C611" s="386">
        <v>12</v>
      </c>
      <c r="D611" s="386" t="s">
        <v>290</v>
      </c>
      <c r="E611" s="386" t="s">
        <v>937</v>
      </c>
      <c r="F611" s="385">
        <v>55</v>
      </c>
      <c r="G611" s="385">
        <v>7</v>
      </c>
      <c r="H611" s="385">
        <v>4</v>
      </c>
      <c r="I611" s="385">
        <v>3</v>
      </c>
      <c r="J611" s="385">
        <v>14</v>
      </c>
      <c r="K611" s="385">
        <v>174</v>
      </c>
      <c r="L611" s="385">
        <v>74</v>
      </c>
      <c r="M611" s="385">
        <v>103</v>
      </c>
      <c r="N611" s="385">
        <v>48</v>
      </c>
      <c r="O611" s="385">
        <v>50</v>
      </c>
      <c r="P611" s="385">
        <v>24</v>
      </c>
      <c r="Q611" s="385">
        <v>327</v>
      </c>
      <c r="R611" s="385">
        <v>146</v>
      </c>
      <c r="S611" s="385">
        <v>6</v>
      </c>
      <c r="T611" s="385">
        <v>6</v>
      </c>
      <c r="U611" s="385">
        <v>11</v>
      </c>
      <c r="V611" s="385">
        <v>9</v>
      </c>
      <c r="W611" s="385">
        <v>3</v>
      </c>
      <c r="X611" s="385">
        <v>3</v>
      </c>
      <c r="Y611" s="385">
        <v>20</v>
      </c>
      <c r="Z611" s="385">
        <v>18</v>
      </c>
    </row>
    <row r="612" spans="1:26" ht="15" hidden="1" customHeight="1" outlineLevel="1" x14ac:dyDescent="0.2">
      <c r="A612" s="385"/>
      <c r="B612" s="386" t="s">
        <v>320</v>
      </c>
      <c r="C612" s="386">
        <v>12</v>
      </c>
      <c r="D612" s="386" t="s">
        <v>290</v>
      </c>
      <c r="E612" s="386" t="s">
        <v>938</v>
      </c>
      <c r="F612" s="385">
        <v>45</v>
      </c>
      <c r="G612" s="385">
        <v>9</v>
      </c>
      <c r="H612" s="385">
        <v>6</v>
      </c>
      <c r="I612" s="385">
        <v>3</v>
      </c>
      <c r="J612" s="385">
        <v>18</v>
      </c>
      <c r="K612" s="385">
        <v>212</v>
      </c>
      <c r="L612" s="385">
        <v>103</v>
      </c>
      <c r="M612" s="385">
        <v>119</v>
      </c>
      <c r="N612" s="385">
        <v>54</v>
      </c>
      <c r="O612" s="385">
        <v>62</v>
      </c>
      <c r="P612" s="385">
        <v>31</v>
      </c>
      <c r="Q612" s="385">
        <v>393</v>
      </c>
      <c r="R612" s="385">
        <v>188</v>
      </c>
      <c r="S612" s="385">
        <v>9</v>
      </c>
      <c r="T612" s="385">
        <v>9</v>
      </c>
      <c r="U612" s="385">
        <v>8</v>
      </c>
      <c r="V612" s="385">
        <v>6</v>
      </c>
      <c r="W612" s="385">
        <v>7</v>
      </c>
      <c r="X612" s="385">
        <v>6</v>
      </c>
      <c r="Y612" s="385">
        <v>24</v>
      </c>
      <c r="Z612" s="385">
        <v>21</v>
      </c>
    </row>
    <row r="613" spans="1:26" ht="15.75" hidden="1" customHeight="1" outlineLevel="1" x14ac:dyDescent="0.2">
      <c r="A613" s="385"/>
      <c r="B613" s="386" t="s">
        <v>320</v>
      </c>
      <c r="C613" s="386">
        <v>12</v>
      </c>
      <c r="D613" s="386" t="s">
        <v>291</v>
      </c>
      <c r="E613" s="386" t="s">
        <v>939</v>
      </c>
      <c r="F613" s="385"/>
      <c r="G613" s="385">
        <v>28</v>
      </c>
      <c r="H613" s="385">
        <v>18</v>
      </c>
      <c r="I613" s="385">
        <v>9</v>
      </c>
      <c r="J613" s="385">
        <v>55</v>
      </c>
      <c r="K613" s="385">
        <v>1032</v>
      </c>
      <c r="L613" s="385">
        <v>499</v>
      </c>
      <c r="M613" s="385">
        <v>586</v>
      </c>
      <c r="N613" s="385">
        <v>299</v>
      </c>
      <c r="O613" s="385">
        <v>265</v>
      </c>
      <c r="P613" s="385">
        <v>135</v>
      </c>
      <c r="Q613" s="385">
        <v>1883</v>
      </c>
      <c r="R613" s="385">
        <v>933</v>
      </c>
      <c r="S613" s="385">
        <v>28</v>
      </c>
      <c r="T613" s="385">
        <v>26</v>
      </c>
      <c r="U613" s="385">
        <v>39</v>
      </c>
      <c r="V613" s="385">
        <v>29</v>
      </c>
      <c r="W613" s="385">
        <v>13</v>
      </c>
      <c r="X613" s="385">
        <v>10</v>
      </c>
      <c r="Y613" s="385">
        <v>80</v>
      </c>
      <c r="Z613" s="385">
        <v>65</v>
      </c>
    </row>
    <row r="614" spans="1:26" ht="15.75" hidden="1" customHeight="1" outlineLevel="1" x14ac:dyDescent="0.2">
      <c r="A614" s="385"/>
      <c r="B614" s="386" t="s">
        <v>320</v>
      </c>
      <c r="C614" s="386">
        <v>12</v>
      </c>
      <c r="D614" s="386" t="s">
        <v>292</v>
      </c>
      <c r="E614" s="386" t="s">
        <v>940</v>
      </c>
      <c r="F614" s="385">
        <v>42</v>
      </c>
      <c r="G614" s="385">
        <v>6</v>
      </c>
      <c r="H614" s="385">
        <v>4</v>
      </c>
      <c r="I614" s="385">
        <v>3</v>
      </c>
      <c r="J614" s="385">
        <v>13</v>
      </c>
      <c r="K614" s="385">
        <v>138</v>
      </c>
      <c r="L614" s="385">
        <v>71</v>
      </c>
      <c r="M614" s="385">
        <v>92</v>
      </c>
      <c r="N614" s="385">
        <v>41</v>
      </c>
      <c r="O614" s="385">
        <v>44</v>
      </c>
      <c r="P614" s="385">
        <v>24</v>
      </c>
      <c r="Q614" s="385">
        <v>274</v>
      </c>
      <c r="R614" s="385">
        <v>136</v>
      </c>
      <c r="S614" s="385">
        <v>6</v>
      </c>
      <c r="T614" s="385">
        <v>6</v>
      </c>
      <c r="U614" s="385">
        <v>8</v>
      </c>
      <c r="V614" s="385">
        <v>5</v>
      </c>
      <c r="W614" s="385">
        <v>4</v>
      </c>
      <c r="X614" s="385">
        <v>3</v>
      </c>
      <c r="Y614" s="385">
        <v>18</v>
      </c>
      <c r="Z614" s="385">
        <v>14</v>
      </c>
    </row>
    <row r="615" spans="1:26" ht="15" hidden="1" customHeight="1" outlineLevel="1" x14ac:dyDescent="0.2">
      <c r="A615" s="385"/>
      <c r="B615" s="386" t="s">
        <v>320</v>
      </c>
      <c r="C615" s="386">
        <v>12</v>
      </c>
      <c r="D615" s="386" t="s">
        <v>290</v>
      </c>
      <c r="E615" s="386" t="s">
        <v>941</v>
      </c>
      <c r="F615" s="385">
        <v>22</v>
      </c>
      <c r="G615" s="385">
        <v>8</v>
      </c>
      <c r="H615" s="385">
        <v>6</v>
      </c>
      <c r="I615" s="385">
        <v>3</v>
      </c>
      <c r="J615" s="385">
        <v>17</v>
      </c>
      <c r="K615" s="385">
        <v>204</v>
      </c>
      <c r="L615" s="385">
        <v>93</v>
      </c>
      <c r="M615" s="385">
        <v>140</v>
      </c>
      <c r="N615" s="385">
        <v>63</v>
      </c>
      <c r="O615" s="385">
        <v>62</v>
      </c>
      <c r="P615" s="385">
        <v>28</v>
      </c>
      <c r="Q615" s="385">
        <v>406</v>
      </c>
      <c r="R615" s="385">
        <v>184</v>
      </c>
      <c r="S615" s="385">
        <v>8</v>
      </c>
      <c r="T615" s="385">
        <v>8</v>
      </c>
      <c r="U615" s="385">
        <v>10</v>
      </c>
      <c r="V615" s="385">
        <v>8</v>
      </c>
      <c r="W615" s="385">
        <v>11</v>
      </c>
      <c r="X615" s="385">
        <v>10</v>
      </c>
      <c r="Y615" s="385">
        <v>29</v>
      </c>
      <c r="Z615" s="385">
        <v>26</v>
      </c>
    </row>
    <row r="616" spans="1:26" ht="15" hidden="1" customHeight="1" outlineLevel="1" x14ac:dyDescent="0.2">
      <c r="A616" s="385"/>
      <c r="B616" s="386" t="s">
        <v>320</v>
      </c>
      <c r="C616" s="386">
        <v>12</v>
      </c>
      <c r="D616" s="386" t="s">
        <v>291</v>
      </c>
      <c r="E616" s="386" t="s">
        <v>942</v>
      </c>
      <c r="F616" s="385"/>
      <c r="G616" s="385">
        <v>26</v>
      </c>
      <c r="H616" s="385">
        <v>20</v>
      </c>
      <c r="I616" s="385">
        <v>11</v>
      </c>
      <c r="J616" s="385">
        <v>57</v>
      </c>
      <c r="K616" s="385">
        <v>1076</v>
      </c>
      <c r="L616" s="385">
        <v>537</v>
      </c>
      <c r="M616" s="385">
        <v>686</v>
      </c>
      <c r="N616" s="385">
        <v>364</v>
      </c>
      <c r="O616" s="385">
        <v>323</v>
      </c>
      <c r="P616" s="385">
        <v>176</v>
      </c>
      <c r="Q616" s="385">
        <v>2085</v>
      </c>
      <c r="R616" s="385">
        <v>1077</v>
      </c>
      <c r="S616" s="385">
        <v>26</v>
      </c>
      <c r="T616" s="385">
        <v>25</v>
      </c>
      <c r="U616" s="385">
        <v>39</v>
      </c>
      <c r="V616" s="385">
        <v>32</v>
      </c>
      <c r="W616" s="385">
        <v>23</v>
      </c>
      <c r="X616" s="385">
        <v>17</v>
      </c>
      <c r="Y616" s="385">
        <v>88</v>
      </c>
      <c r="Z616" s="385">
        <v>74</v>
      </c>
    </row>
    <row r="617" spans="1:26" ht="15" hidden="1" customHeight="1" outlineLevel="1" x14ac:dyDescent="0.2">
      <c r="A617" s="385"/>
      <c r="B617" s="386" t="s">
        <v>320</v>
      </c>
      <c r="C617" s="386">
        <v>12</v>
      </c>
      <c r="D617" s="386" t="s">
        <v>291</v>
      </c>
      <c r="E617" s="386" t="s">
        <v>943</v>
      </c>
      <c r="F617" s="385"/>
      <c r="G617" s="385">
        <v>19</v>
      </c>
      <c r="H617" s="385">
        <v>12</v>
      </c>
      <c r="I617" s="385">
        <v>9</v>
      </c>
      <c r="J617" s="385">
        <v>40</v>
      </c>
      <c r="K617" s="385">
        <v>566</v>
      </c>
      <c r="L617" s="385">
        <v>283</v>
      </c>
      <c r="M617" s="385">
        <v>341</v>
      </c>
      <c r="N617" s="385">
        <v>173</v>
      </c>
      <c r="O617" s="385">
        <v>216</v>
      </c>
      <c r="P617" s="385">
        <v>114</v>
      </c>
      <c r="Q617" s="385">
        <v>1123</v>
      </c>
      <c r="R617" s="385">
        <v>570</v>
      </c>
      <c r="S617" s="385">
        <v>19</v>
      </c>
      <c r="T617" s="385">
        <v>14</v>
      </c>
      <c r="U617" s="385">
        <v>21</v>
      </c>
      <c r="V617" s="385">
        <v>17</v>
      </c>
      <c r="W617" s="385">
        <v>24</v>
      </c>
      <c r="X617" s="385">
        <v>19</v>
      </c>
      <c r="Y617" s="385">
        <v>64</v>
      </c>
      <c r="Z617" s="385">
        <v>50</v>
      </c>
    </row>
    <row r="618" spans="1:26" ht="15" hidden="1" customHeight="1" outlineLevel="1" x14ac:dyDescent="0.2">
      <c r="A618" s="385"/>
      <c r="B618" s="386" t="s">
        <v>320</v>
      </c>
      <c r="C618" s="386">
        <v>12</v>
      </c>
      <c r="D618" s="386" t="s">
        <v>291</v>
      </c>
      <c r="E618" s="386" t="s">
        <v>944</v>
      </c>
      <c r="F618" s="385">
        <v>1</v>
      </c>
      <c r="G618" s="385"/>
      <c r="H618" s="385"/>
      <c r="I618" s="385"/>
      <c r="J618" s="385"/>
      <c r="K618" s="385"/>
      <c r="L618" s="385"/>
      <c r="M618" s="385"/>
      <c r="N618" s="385"/>
      <c r="O618" s="385"/>
      <c r="P618" s="385"/>
      <c r="Q618" s="385"/>
      <c r="R618" s="385"/>
      <c r="S618" s="385"/>
      <c r="T618" s="385"/>
      <c r="U618" s="385"/>
      <c r="V618" s="385"/>
      <c r="W618" s="385">
        <v>6</v>
      </c>
      <c r="X618" s="385">
        <v>4</v>
      </c>
      <c r="Y618" s="385">
        <v>6</v>
      </c>
      <c r="Z618" s="385">
        <v>4</v>
      </c>
    </row>
    <row r="619" spans="1:26" s="361" customFormat="1" ht="15" hidden="1" customHeight="1" outlineLevel="1" x14ac:dyDescent="0.2">
      <c r="A619" s="385"/>
      <c r="B619" s="386" t="s">
        <v>320</v>
      </c>
      <c r="C619" s="386">
        <v>12</v>
      </c>
      <c r="D619" s="386" t="s">
        <v>291</v>
      </c>
      <c r="E619" s="386" t="s">
        <v>945</v>
      </c>
      <c r="F619" s="385"/>
      <c r="G619" s="385">
        <v>23</v>
      </c>
      <c r="H619" s="385">
        <v>16</v>
      </c>
      <c r="I619" s="385">
        <v>10</v>
      </c>
      <c r="J619" s="385">
        <v>49</v>
      </c>
      <c r="K619" s="385">
        <v>816</v>
      </c>
      <c r="L619" s="385">
        <v>402</v>
      </c>
      <c r="M619" s="385">
        <v>481</v>
      </c>
      <c r="N619" s="385">
        <v>238</v>
      </c>
      <c r="O619" s="385">
        <v>280</v>
      </c>
      <c r="P619" s="385">
        <v>156</v>
      </c>
      <c r="Q619" s="385">
        <v>1577</v>
      </c>
      <c r="R619" s="385">
        <v>796</v>
      </c>
      <c r="S619" s="385">
        <v>23</v>
      </c>
      <c r="T619" s="385">
        <v>20</v>
      </c>
      <c r="U619" s="385">
        <v>15</v>
      </c>
      <c r="V619" s="385">
        <v>12</v>
      </c>
      <c r="W619" s="385">
        <v>29</v>
      </c>
      <c r="X619" s="385">
        <v>24</v>
      </c>
      <c r="Y619" s="385">
        <v>67</v>
      </c>
      <c r="Z619" s="385">
        <v>56</v>
      </c>
    </row>
    <row r="620" spans="1:26" s="361" customFormat="1" ht="15" hidden="1" customHeight="1" outlineLevel="1" x14ac:dyDescent="0.2">
      <c r="A620" s="385"/>
      <c r="B620" s="386" t="s">
        <v>320</v>
      </c>
      <c r="C620" s="386">
        <v>12</v>
      </c>
      <c r="D620" s="386" t="s">
        <v>291</v>
      </c>
      <c r="E620" s="386" t="s">
        <v>946</v>
      </c>
      <c r="F620" s="385"/>
      <c r="G620" s="385">
        <v>51</v>
      </c>
      <c r="H620" s="385">
        <v>31</v>
      </c>
      <c r="I620" s="385">
        <v>13</v>
      </c>
      <c r="J620" s="385">
        <v>95</v>
      </c>
      <c r="K620" s="385">
        <v>1838</v>
      </c>
      <c r="L620" s="385">
        <v>878</v>
      </c>
      <c r="M620" s="385">
        <v>1035</v>
      </c>
      <c r="N620" s="385">
        <v>506</v>
      </c>
      <c r="O620" s="385">
        <v>413</v>
      </c>
      <c r="P620" s="385">
        <v>229</v>
      </c>
      <c r="Q620" s="385">
        <v>3286</v>
      </c>
      <c r="R620" s="385">
        <v>1613</v>
      </c>
      <c r="S620" s="385">
        <v>51</v>
      </c>
      <c r="T620" s="385">
        <v>50</v>
      </c>
      <c r="U620" s="385">
        <v>58</v>
      </c>
      <c r="V620" s="385">
        <v>45</v>
      </c>
      <c r="W620" s="385">
        <v>25</v>
      </c>
      <c r="X620" s="385">
        <v>21</v>
      </c>
      <c r="Y620" s="385">
        <v>134</v>
      </c>
      <c r="Z620" s="385">
        <v>116</v>
      </c>
    </row>
    <row r="621" spans="1:26" s="361" customFormat="1" ht="15" hidden="1" customHeight="1" outlineLevel="1" x14ac:dyDescent="0.2">
      <c r="A621" s="385"/>
      <c r="B621" s="386" t="s">
        <v>320</v>
      </c>
      <c r="C621" s="386">
        <v>12</v>
      </c>
      <c r="D621" s="386" t="s">
        <v>291</v>
      </c>
      <c r="E621" s="386" t="s">
        <v>947</v>
      </c>
      <c r="F621" s="385"/>
      <c r="G621" s="385">
        <v>54</v>
      </c>
      <c r="H621" s="385">
        <v>41</v>
      </c>
      <c r="I621" s="385">
        <v>18</v>
      </c>
      <c r="J621" s="385">
        <v>113</v>
      </c>
      <c r="K621" s="385">
        <v>2332</v>
      </c>
      <c r="L621" s="385">
        <v>1172</v>
      </c>
      <c r="M621" s="385">
        <v>1551</v>
      </c>
      <c r="N621" s="385">
        <v>785</v>
      </c>
      <c r="O621" s="385">
        <v>651</v>
      </c>
      <c r="P621" s="385">
        <v>361</v>
      </c>
      <c r="Q621" s="385">
        <v>4534</v>
      </c>
      <c r="R621" s="385">
        <v>2318</v>
      </c>
      <c r="S621" s="385">
        <v>54</v>
      </c>
      <c r="T621" s="385">
        <v>51</v>
      </c>
      <c r="U621" s="385">
        <v>85</v>
      </c>
      <c r="V621" s="385">
        <v>61</v>
      </c>
      <c r="W621" s="385">
        <v>29</v>
      </c>
      <c r="X621" s="385">
        <v>25</v>
      </c>
      <c r="Y621" s="385">
        <v>168</v>
      </c>
      <c r="Z621" s="385">
        <v>137</v>
      </c>
    </row>
    <row r="622" spans="1:26" ht="15" hidden="1" customHeight="1" outlineLevel="1" x14ac:dyDescent="0.2">
      <c r="A622" s="385"/>
      <c r="B622" s="386" t="s">
        <v>320</v>
      </c>
      <c r="C622" s="386">
        <v>12</v>
      </c>
      <c r="D622" s="386" t="s">
        <v>291</v>
      </c>
      <c r="E622" s="386" t="s">
        <v>948</v>
      </c>
      <c r="F622" s="385"/>
      <c r="G622" s="385"/>
      <c r="H622" s="385">
        <v>2</v>
      </c>
      <c r="I622" s="385">
        <v>3</v>
      </c>
      <c r="J622" s="385">
        <v>5</v>
      </c>
      <c r="K622" s="385"/>
      <c r="L622" s="385"/>
      <c r="M622" s="385">
        <v>48</v>
      </c>
      <c r="N622" s="385">
        <v>18</v>
      </c>
      <c r="O622" s="385">
        <v>83</v>
      </c>
      <c r="P622" s="385">
        <v>39</v>
      </c>
      <c r="Q622" s="385">
        <v>131</v>
      </c>
      <c r="R622" s="385">
        <v>57</v>
      </c>
      <c r="S622" s="385"/>
      <c r="T622" s="385"/>
      <c r="U622" s="385">
        <v>2</v>
      </c>
      <c r="V622" s="385">
        <v>1</v>
      </c>
      <c r="W622" s="385">
        <v>4</v>
      </c>
      <c r="X622" s="385">
        <v>4</v>
      </c>
      <c r="Y622" s="385">
        <v>6</v>
      </c>
      <c r="Z622" s="385">
        <v>5</v>
      </c>
    </row>
    <row r="623" spans="1:26" ht="15" hidden="1" customHeight="1" outlineLevel="1" x14ac:dyDescent="0.2">
      <c r="A623" s="385"/>
      <c r="B623" s="386" t="s">
        <v>320</v>
      </c>
      <c r="C623" s="386">
        <v>12</v>
      </c>
      <c r="D623" s="386" t="s">
        <v>291</v>
      </c>
      <c r="E623" s="386" t="s">
        <v>949</v>
      </c>
      <c r="F623" s="385"/>
      <c r="G623" s="385"/>
      <c r="H623" s="385"/>
      <c r="I623" s="385">
        <v>3</v>
      </c>
      <c r="J623" s="385">
        <v>3</v>
      </c>
      <c r="K623" s="385"/>
      <c r="L623" s="385"/>
      <c r="M623" s="385"/>
      <c r="N623" s="385"/>
      <c r="O623" s="385">
        <v>56</v>
      </c>
      <c r="P623" s="385">
        <v>31</v>
      </c>
      <c r="Q623" s="385">
        <v>56</v>
      </c>
      <c r="R623" s="385">
        <v>31</v>
      </c>
      <c r="S623" s="385"/>
      <c r="T623" s="385"/>
      <c r="U623" s="385"/>
      <c r="V623" s="385"/>
      <c r="W623" s="385">
        <v>7</v>
      </c>
      <c r="X623" s="385">
        <v>5</v>
      </c>
      <c r="Y623" s="385">
        <v>7</v>
      </c>
      <c r="Z623" s="385">
        <v>5</v>
      </c>
    </row>
    <row r="624" spans="1:26" ht="15" hidden="1" customHeight="1" outlineLevel="1" x14ac:dyDescent="0.2">
      <c r="A624" s="385"/>
      <c r="B624" s="386" t="s">
        <v>320</v>
      </c>
      <c r="C624" s="386">
        <v>12</v>
      </c>
      <c r="D624" s="386" t="s">
        <v>291</v>
      </c>
      <c r="E624" s="386" t="s">
        <v>950</v>
      </c>
      <c r="F624" s="385"/>
      <c r="G624" s="385">
        <v>10</v>
      </c>
      <c r="H624" s="385">
        <v>8</v>
      </c>
      <c r="I624" s="385">
        <v>2</v>
      </c>
      <c r="J624" s="385">
        <v>20</v>
      </c>
      <c r="K624" s="385">
        <v>118</v>
      </c>
      <c r="L624" s="385">
        <v>39</v>
      </c>
      <c r="M624" s="385">
        <v>103</v>
      </c>
      <c r="N624" s="385">
        <v>48</v>
      </c>
      <c r="O624" s="385">
        <v>4</v>
      </c>
      <c r="P624" s="385">
        <v>1</v>
      </c>
      <c r="Q624" s="385">
        <v>225</v>
      </c>
      <c r="R624" s="385">
        <v>88</v>
      </c>
      <c r="S624" s="385">
        <v>8</v>
      </c>
      <c r="T624" s="385">
        <v>6</v>
      </c>
      <c r="U624" s="385">
        <v>4</v>
      </c>
      <c r="V624" s="385">
        <v>2</v>
      </c>
      <c r="W624" s="385">
        <v>4</v>
      </c>
      <c r="X624" s="385">
        <v>3</v>
      </c>
      <c r="Y624" s="385">
        <v>16</v>
      </c>
      <c r="Z624" s="385">
        <v>11</v>
      </c>
    </row>
    <row r="625" spans="1:26" ht="15" hidden="1" customHeight="1" outlineLevel="1" x14ac:dyDescent="0.2">
      <c r="A625" s="385"/>
      <c r="B625" s="386"/>
      <c r="C625" s="498" t="s">
        <v>298</v>
      </c>
      <c r="D625" s="498"/>
      <c r="E625" s="498"/>
      <c r="F625" s="385"/>
      <c r="G625" s="385">
        <f>SUM(G608:G624)</f>
        <v>295</v>
      </c>
      <c r="H625" s="385">
        <f t="shared" ref="H625:Z625" si="48">SUM(H608:H624)</f>
        <v>206</v>
      </c>
      <c r="I625" s="385">
        <f t="shared" si="48"/>
        <v>108</v>
      </c>
      <c r="J625" s="385">
        <f t="shared" si="48"/>
        <v>609</v>
      </c>
      <c r="K625" s="385">
        <f t="shared" si="48"/>
        <v>10186</v>
      </c>
      <c r="L625" s="385">
        <f t="shared" si="48"/>
        <v>4935</v>
      </c>
      <c r="M625" s="385">
        <f t="shared" si="48"/>
        <v>6335</v>
      </c>
      <c r="N625" s="385">
        <f t="shared" si="48"/>
        <v>3153</v>
      </c>
      <c r="O625" s="385">
        <f t="shared" si="48"/>
        <v>2955</v>
      </c>
      <c r="P625" s="385">
        <f t="shared" si="48"/>
        <v>1588</v>
      </c>
      <c r="Q625" s="385">
        <f t="shared" si="48"/>
        <v>19476</v>
      </c>
      <c r="R625" s="385">
        <f t="shared" si="48"/>
        <v>9676</v>
      </c>
      <c r="S625" s="385">
        <f t="shared" si="48"/>
        <v>291</v>
      </c>
      <c r="T625" s="385">
        <f t="shared" si="48"/>
        <v>272</v>
      </c>
      <c r="U625" s="385">
        <f t="shared" si="48"/>
        <v>350</v>
      </c>
      <c r="V625" s="385">
        <f t="shared" si="48"/>
        <v>265</v>
      </c>
      <c r="W625" s="385">
        <f t="shared" si="48"/>
        <v>254</v>
      </c>
      <c r="X625" s="385">
        <f t="shared" si="48"/>
        <v>206</v>
      </c>
      <c r="Y625" s="385">
        <f t="shared" si="48"/>
        <v>895</v>
      </c>
      <c r="Z625" s="385">
        <f t="shared" si="48"/>
        <v>743</v>
      </c>
    </row>
    <row r="626" spans="1:26" ht="15" hidden="1" customHeight="1" outlineLevel="1" x14ac:dyDescent="0.2">
      <c r="A626" s="385"/>
      <c r="B626" s="386" t="s">
        <v>320</v>
      </c>
      <c r="C626" s="386">
        <v>12</v>
      </c>
      <c r="D626" s="386" t="s">
        <v>291</v>
      </c>
      <c r="E626" s="386" t="s">
        <v>951</v>
      </c>
      <c r="F626" s="385"/>
      <c r="G626" s="385">
        <v>13</v>
      </c>
      <c r="H626" s="385">
        <v>5</v>
      </c>
      <c r="I626" s="385">
        <v>4</v>
      </c>
      <c r="J626" s="385">
        <v>22</v>
      </c>
      <c r="K626" s="385">
        <v>271</v>
      </c>
      <c r="L626" s="385">
        <v>154</v>
      </c>
      <c r="M626" s="385">
        <v>118</v>
      </c>
      <c r="N626" s="385">
        <v>70</v>
      </c>
      <c r="O626" s="385">
        <v>64</v>
      </c>
      <c r="P626" s="385">
        <v>47</v>
      </c>
      <c r="Q626" s="385">
        <v>453</v>
      </c>
      <c r="R626" s="385">
        <v>271</v>
      </c>
      <c r="S626" s="385">
        <v>13</v>
      </c>
      <c r="T626" s="385">
        <v>13</v>
      </c>
      <c r="U626" s="385">
        <v>17</v>
      </c>
      <c r="V626" s="385">
        <v>16</v>
      </c>
      <c r="W626" s="385">
        <v>9</v>
      </c>
      <c r="X626" s="385">
        <v>6</v>
      </c>
      <c r="Y626" s="385">
        <v>39</v>
      </c>
      <c r="Z626" s="385">
        <v>35</v>
      </c>
    </row>
    <row r="627" spans="1:26" ht="15" hidden="1" customHeight="1" outlineLevel="1" x14ac:dyDescent="0.2">
      <c r="A627" s="385"/>
      <c r="B627" s="386" t="s">
        <v>320</v>
      </c>
      <c r="C627" s="386">
        <v>12</v>
      </c>
      <c r="D627" s="386" t="s">
        <v>291</v>
      </c>
      <c r="E627" s="386" t="s">
        <v>952</v>
      </c>
      <c r="F627" s="385">
        <v>1</v>
      </c>
      <c r="G627" s="385">
        <v>5</v>
      </c>
      <c r="H627" s="385">
        <v>4</v>
      </c>
      <c r="I627" s="385">
        <v>3</v>
      </c>
      <c r="J627" s="385">
        <v>12</v>
      </c>
      <c r="K627" s="385">
        <v>69</v>
      </c>
      <c r="L627" s="385">
        <v>33</v>
      </c>
      <c r="M627" s="385">
        <v>23</v>
      </c>
      <c r="N627" s="385">
        <v>12</v>
      </c>
      <c r="O627" s="385">
        <v>31</v>
      </c>
      <c r="P627" s="385">
        <v>17</v>
      </c>
      <c r="Q627" s="385">
        <v>123</v>
      </c>
      <c r="R627" s="385">
        <v>62</v>
      </c>
      <c r="S627" s="385">
        <v>4</v>
      </c>
      <c r="T627" s="385">
        <v>4</v>
      </c>
      <c r="U627" s="385">
        <v>6</v>
      </c>
      <c r="V627" s="385">
        <v>6</v>
      </c>
      <c r="W627" s="385">
        <v>5</v>
      </c>
      <c r="X627" s="385">
        <v>4</v>
      </c>
      <c r="Y627" s="385">
        <v>15</v>
      </c>
      <c r="Z627" s="385">
        <v>14</v>
      </c>
    </row>
    <row r="628" spans="1:26" ht="15" hidden="1" customHeight="1" outlineLevel="1" x14ac:dyDescent="0.2">
      <c r="A628" s="385"/>
      <c r="B628" s="386" t="s">
        <v>320</v>
      </c>
      <c r="C628" s="386">
        <v>12</v>
      </c>
      <c r="D628" s="386" t="s">
        <v>291</v>
      </c>
      <c r="E628" s="386" t="s">
        <v>953</v>
      </c>
      <c r="F628" s="385"/>
      <c r="G628" s="385"/>
      <c r="H628" s="385">
        <v>1</v>
      </c>
      <c r="I628" s="385">
        <v>3</v>
      </c>
      <c r="J628" s="385">
        <v>4</v>
      </c>
      <c r="K628" s="385"/>
      <c r="L628" s="385"/>
      <c r="M628" s="385">
        <v>9</v>
      </c>
      <c r="N628" s="385">
        <v>7</v>
      </c>
      <c r="O628" s="385">
        <v>47</v>
      </c>
      <c r="P628" s="385">
        <v>37</v>
      </c>
      <c r="Q628" s="385">
        <v>56</v>
      </c>
      <c r="R628" s="385">
        <v>44</v>
      </c>
      <c r="S628" s="385"/>
      <c r="T628" s="385"/>
      <c r="U628" s="385"/>
      <c r="V628" s="385"/>
      <c r="W628" s="385">
        <v>11</v>
      </c>
      <c r="X628" s="385">
        <v>9</v>
      </c>
      <c r="Y628" s="385">
        <v>11</v>
      </c>
      <c r="Z628" s="385">
        <v>9</v>
      </c>
    </row>
    <row r="629" spans="1:26" ht="15" hidden="1" customHeight="1" outlineLevel="1" x14ac:dyDescent="0.2">
      <c r="A629" s="385"/>
      <c r="B629" s="386" t="s">
        <v>320</v>
      </c>
      <c r="C629" s="386">
        <v>12</v>
      </c>
      <c r="D629" s="386" t="s">
        <v>291</v>
      </c>
      <c r="E629" s="386" t="s">
        <v>954</v>
      </c>
      <c r="F629" s="385"/>
      <c r="G629" s="385">
        <v>6</v>
      </c>
      <c r="H629" s="385">
        <v>2</v>
      </c>
      <c r="I629" s="385"/>
      <c r="J629" s="385">
        <v>8</v>
      </c>
      <c r="K629" s="385">
        <v>90</v>
      </c>
      <c r="L629" s="385">
        <v>47</v>
      </c>
      <c r="M629" s="385">
        <v>15</v>
      </c>
      <c r="N629" s="385">
        <v>7</v>
      </c>
      <c r="O629" s="385"/>
      <c r="P629" s="385"/>
      <c r="Q629" s="385">
        <v>105</v>
      </c>
      <c r="R629" s="385">
        <v>54</v>
      </c>
      <c r="S629" s="385">
        <v>6</v>
      </c>
      <c r="T629" s="385">
        <v>6</v>
      </c>
      <c r="U629" s="385">
        <v>6</v>
      </c>
      <c r="V629" s="385">
        <v>4</v>
      </c>
      <c r="W629" s="385"/>
      <c r="X629" s="385"/>
      <c r="Y629" s="385">
        <v>12</v>
      </c>
      <c r="Z629" s="385">
        <v>10</v>
      </c>
    </row>
    <row r="630" spans="1:26" ht="15" hidden="1" customHeight="1" outlineLevel="1" x14ac:dyDescent="0.2">
      <c r="A630" s="385"/>
      <c r="B630" s="386" t="s">
        <v>320</v>
      </c>
      <c r="C630" s="386">
        <v>12</v>
      </c>
      <c r="D630" s="386" t="s">
        <v>291</v>
      </c>
      <c r="E630" s="386" t="s">
        <v>955</v>
      </c>
      <c r="F630" s="385"/>
      <c r="G630" s="385">
        <v>9</v>
      </c>
      <c r="H630" s="385">
        <v>5</v>
      </c>
      <c r="I630" s="385">
        <v>3</v>
      </c>
      <c r="J630" s="385">
        <v>17</v>
      </c>
      <c r="K630" s="385">
        <v>219</v>
      </c>
      <c r="L630" s="385">
        <v>109</v>
      </c>
      <c r="M630" s="385">
        <v>125</v>
      </c>
      <c r="N630" s="385">
        <v>60</v>
      </c>
      <c r="O630" s="385">
        <v>51</v>
      </c>
      <c r="P630" s="385">
        <v>21</v>
      </c>
      <c r="Q630" s="385">
        <v>395</v>
      </c>
      <c r="R630" s="385">
        <v>190</v>
      </c>
      <c r="S630" s="385">
        <v>10</v>
      </c>
      <c r="T630" s="385">
        <v>10</v>
      </c>
      <c r="U630" s="385">
        <v>14</v>
      </c>
      <c r="V630" s="385">
        <v>10</v>
      </c>
      <c r="W630" s="385">
        <v>4</v>
      </c>
      <c r="X630" s="385">
        <v>1</v>
      </c>
      <c r="Y630" s="385">
        <v>28</v>
      </c>
      <c r="Z630" s="385">
        <v>21</v>
      </c>
    </row>
    <row r="631" spans="1:26" ht="15.75" hidden="1" customHeight="1" outlineLevel="1" x14ac:dyDescent="0.2">
      <c r="A631" s="385"/>
      <c r="B631" s="386" t="s">
        <v>320</v>
      </c>
      <c r="C631" s="386">
        <v>12</v>
      </c>
      <c r="D631" s="386" t="s">
        <v>291</v>
      </c>
      <c r="E631" s="386" t="s">
        <v>956</v>
      </c>
      <c r="F631" s="385"/>
      <c r="G631" s="385">
        <v>5</v>
      </c>
      <c r="H631" s="385">
        <v>4</v>
      </c>
      <c r="I631" s="385">
        <v>2</v>
      </c>
      <c r="J631" s="385">
        <v>11</v>
      </c>
      <c r="K631" s="385">
        <v>95</v>
      </c>
      <c r="L631" s="385">
        <v>59</v>
      </c>
      <c r="M631" s="385">
        <v>43</v>
      </c>
      <c r="N631" s="385">
        <v>25</v>
      </c>
      <c r="O631" s="385">
        <v>21</v>
      </c>
      <c r="P631" s="385">
        <v>11</v>
      </c>
      <c r="Q631" s="385">
        <v>159</v>
      </c>
      <c r="R631" s="385">
        <v>95</v>
      </c>
      <c r="S631" s="385">
        <v>2</v>
      </c>
      <c r="T631" s="385">
        <v>2</v>
      </c>
      <c r="U631" s="385">
        <v>5</v>
      </c>
      <c r="V631" s="385">
        <v>4</v>
      </c>
      <c r="W631" s="385">
        <v>2</v>
      </c>
      <c r="X631" s="385">
        <v>2</v>
      </c>
      <c r="Y631" s="385">
        <v>9</v>
      </c>
      <c r="Z631" s="385">
        <v>8</v>
      </c>
    </row>
    <row r="632" spans="1:26" ht="15.75" hidden="1" customHeight="1" outlineLevel="1" x14ac:dyDescent="0.2">
      <c r="A632" s="385"/>
      <c r="B632" s="386" t="s">
        <v>320</v>
      </c>
      <c r="C632" s="386">
        <v>12</v>
      </c>
      <c r="D632" s="386" t="s">
        <v>291</v>
      </c>
      <c r="E632" s="386" t="s">
        <v>957</v>
      </c>
      <c r="F632" s="385"/>
      <c r="G632" s="385">
        <v>7</v>
      </c>
      <c r="H632" s="385">
        <v>4</v>
      </c>
      <c r="I632" s="385">
        <v>3</v>
      </c>
      <c r="J632" s="385">
        <v>14</v>
      </c>
      <c r="K632" s="385">
        <v>171</v>
      </c>
      <c r="L632" s="385">
        <v>82</v>
      </c>
      <c r="M632" s="385">
        <v>92</v>
      </c>
      <c r="N632" s="385">
        <v>49</v>
      </c>
      <c r="O632" s="385">
        <v>39</v>
      </c>
      <c r="P632" s="385">
        <v>19</v>
      </c>
      <c r="Q632" s="385">
        <v>302</v>
      </c>
      <c r="R632" s="385">
        <v>150</v>
      </c>
      <c r="S632" s="385">
        <v>7</v>
      </c>
      <c r="T632" s="385">
        <v>7</v>
      </c>
      <c r="U632" s="385">
        <v>17</v>
      </c>
      <c r="V632" s="385">
        <v>13</v>
      </c>
      <c r="W632" s="385">
        <v>4</v>
      </c>
      <c r="X632" s="385">
        <v>4</v>
      </c>
      <c r="Y632" s="385">
        <v>28</v>
      </c>
      <c r="Z632" s="385">
        <v>24</v>
      </c>
    </row>
    <row r="633" spans="1:26" ht="15.75" hidden="1" customHeight="1" outlineLevel="1" x14ac:dyDescent="0.2">
      <c r="A633" s="385"/>
      <c r="B633" s="386" t="s">
        <v>320</v>
      </c>
      <c r="C633" s="386">
        <v>12</v>
      </c>
      <c r="D633" s="386" t="s">
        <v>291</v>
      </c>
      <c r="E633" s="386" t="s">
        <v>958</v>
      </c>
      <c r="F633" s="385"/>
      <c r="G633" s="385"/>
      <c r="H633" s="385">
        <v>11</v>
      </c>
      <c r="I633" s="385">
        <v>8</v>
      </c>
      <c r="J633" s="385">
        <v>19</v>
      </c>
      <c r="K633" s="385"/>
      <c r="L633" s="385"/>
      <c r="M633" s="385">
        <v>241</v>
      </c>
      <c r="N633" s="385">
        <v>105</v>
      </c>
      <c r="O633" s="385">
        <v>176</v>
      </c>
      <c r="P633" s="385">
        <v>85</v>
      </c>
      <c r="Q633" s="385">
        <v>417</v>
      </c>
      <c r="R633" s="385">
        <v>190</v>
      </c>
      <c r="S633" s="385"/>
      <c r="T633" s="385"/>
      <c r="U633" s="385">
        <v>14</v>
      </c>
      <c r="V633" s="385">
        <v>10</v>
      </c>
      <c r="W633" s="385">
        <v>15</v>
      </c>
      <c r="X633" s="385">
        <v>9</v>
      </c>
      <c r="Y633" s="385">
        <v>29</v>
      </c>
      <c r="Z633" s="385">
        <v>19</v>
      </c>
    </row>
    <row r="634" spans="1:26" s="361" customFormat="1" ht="15" hidden="1" customHeight="1" outlineLevel="1" x14ac:dyDescent="0.2">
      <c r="A634" s="385"/>
      <c r="B634" s="386" t="s">
        <v>320</v>
      </c>
      <c r="C634" s="386">
        <v>12</v>
      </c>
      <c r="D634" s="386" t="s">
        <v>291</v>
      </c>
      <c r="E634" s="386" t="s">
        <v>959</v>
      </c>
      <c r="F634" s="385"/>
      <c r="G634" s="385">
        <v>9</v>
      </c>
      <c r="H634" s="385">
        <v>4</v>
      </c>
      <c r="I634" s="385">
        <v>3</v>
      </c>
      <c r="J634" s="385">
        <v>16</v>
      </c>
      <c r="K634" s="385">
        <v>160</v>
      </c>
      <c r="L634" s="385">
        <v>93</v>
      </c>
      <c r="M634" s="385">
        <v>53</v>
      </c>
      <c r="N634" s="385">
        <v>28</v>
      </c>
      <c r="O634" s="385">
        <v>33</v>
      </c>
      <c r="P634" s="385">
        <v>22</v>
      </c>
      <c r="Q634" s="385">
        <v>246</v>
      </c>
      <c r="R634" s="385">
        <v>143</v>
      </c>
      <c r="S634" s="385">
        <v>9</v>
      </c>
      <c r="T634" s="385">
        <v>8</v>
      </c>
      <c r="U634" s="385">
        <v>11</v>
      </c>
      <c r="V634" s="385">
        <v>9</v>
      </c>
      <c r="W634" s="385">
        <v>4</v>
      </c>
      <c r="X634" s="385">
        <v>4</v>
      </c>
      <c r="Y634" s="385">
        <v>24</v>
      </c>
      <c r="Z634" s="385">
        <v>21</v>
      </c>
    </row>
    <row r="635" spans="1:26" ht="15" hidden="1" customHeight="1" outlineLevel="1" x14ac:dyDescent="0.2">
      <c r="A635" s="385"/>
      <c r="B635" s="386"/>
      <c r="C635" s="498" t="s">
        <v>299</v>
      </c>
      <c r="D635" s="498"/>
      <c r="E635" s="498"/>
      <c r="F635" s="385"/>
      <c r="G635" s="385">
        <f>SUM(G626:G634)</f>
        <v>54</v>
      </c>
      <c r="H635" s="385">
        <f t="shared" ref="H635:Z635" si="49">SUM(H626:H634)</f>
        <v>40</v>
      </c>
      <c r="I635" s="385">
        <f t="shared" si="49"/>
        <v>29</v>
      </c>
      <c r="J635" s="385">
        <f t="shared" si="49"/>
        <v>123</v>
      </c>
      <c r="K635" s="385">
        <f t="shared" si="49"/>
        <v>1075</v>
      </c>
      <c r="L635" s="385">
        <f t="shared" si="49"/>
        <v>577</v>
      </c>
      <c r="M635" s="385">
        <f t="shared" si="49"/>
        <v>719</v>
      </c>
      <c r="N635" s="385">
        <f t="shared" si="49"/>
        <v>363</v>
      </c>
      <c r="O635" s="385">
        <f t="shared" si="49"/>
        <v>462</v>
      </c>
      <c r="P635" s="385">
        <f t="shared" si="49"/>
        <v>259</v>
      </c>
      <c r="Q635" s="385">
        <f t="shared" si="49"/>
        <v>2256</v>
      </c>
      <c r="R635" s="385">
        <f t="shared" si="49"/>
        <v>1199</v>
      </c>
      <c r="S635" s="385">
        <f t="shared" si="49"/>
        <v>51</v>
      </c>
      <c r="T635" s="385">
        <f t="shared" si="49"/>
        <v>50</v>
      </c>
      <c r="U635" s="385">
        <f t="shared" si="49"/>
        <v>90</v>
      </c>
      <c r="V635" s="385">
        <f t="shared" si="49"/>
        <v>72</v>
      </c>
      <c r="W635" s="385">
        <f t="shared" si="49"/>
        <v>54</v>
      </c>
      <c r="X635" s="385">
        <f t="shared" si="49"/>
        <v>39</v>
      </c>
      <c r="Y635" s="385">
        <f t="shared" si="49"/>
        <v>195</v>
      </c>
      <c r="Z635" s="385">
        <f t="shared" si="49"/>
        <v>161</v>
      </c>
    </row>
    <row r="636" spans="1:26" ht="15" customHeight="1" collapsed="1" x14ac:dyDescent="0.2">
      <c r="A636" s="385"/>
      <c r="B636" s="386"/>
      <c r="C636" s="498" t="s">
        <v>398</v>
      </c>
      <c r="D636" s="498"/>
      <c r="E636" s="498"/>
      <c r="F636" s="385"/>
      <c r="G636" s="385">
        <f>+G635+G625</f>
        <v>349</v>
      </c>
      <c r="H636" s="385">
        <f t="shared" ref="H636:Z636" si="50">+H635+H625</f>
        <v>246</v>
      </c>
      <c r="I636" s="385">
        <f t="shared" si="50"/>
        <v>137</v>
      </c>
      <c r="J636" s="385">
        <f t="shared" si="50"/>
        <v>732</v>
      </c>
      <c r="K636" s="385">
        <f t="shared" si="50"/>
        <v>11261</v>
      </c>
      <c r="L636" s="385">
        <f t="shared" si="50"/>
        <v>5512</v>
      </c>
      <c r="M636" s="385">
        <f t="shared" si="50"/>
        <v>7054</v>
      </c>
      <c r="N636" s="385">
        <f t="shared" si="50"/>
        <v>3516</v>
      </c>
      <c r="O636" s="385">
        <f t="shared" si="50"/>
        <v>3417</v>
      </c>
      <c r="P636" s="385">
        <f t="shared" si="50"/>
        <v>1847</v>
      </c>
      <c r="Q636" s="385">
        <f t="shared" si="50"/>
        <v>21732</v>
      </c>
      <c r="R636" s="385">
        <f t="shared" si="50"/>
        <v>10875</v>
      </c>
      <c r="S636" s="385">
        <f t="shared" si="50"/>
        <v>342</v>
      </c>
      <c r="T636" s="385">
        <f t="shared" si="50"/>
        <v>322</v>
      </c>
      <c r="U636" s="385">
        <f t="shared" si="50"/>
        <v>440</v>
      </c>
      <c r="V636" s="385">
        <f t="shared" si="50"/>
        <v>337</v>
      </c>
      <c r="W636" s="385">
        <f t="shared" si="50"/>
        <v>308</v>
      </c>
      <c r="X636" s="385">
        <f t="shared" si="50"/>
        <v>245</v>
      </c>
      <c r="Y636" s="385">
        <f t="shared" si="50"/>
        <v>1090</v>
      </c>
      <c r="Z636" s="385">
        <f t="shared" si="50"/>
        <v>904</v>
      </c>
    </row>
    <row r="637" spans="1:26" ht="15" hidden="1" customHeight="1" outlineLevel="1" x14ac:dyDescent="0.2">
      <c r="A637" s="387" t="s">
        <v>468</v>
      </c>
      <c r="B637" s="386"/>
      <c r="C637" s="498" t="s">
        <v>399</v>
      </c>
      <c r="D637" s="498"/>
      <c r="E637" s="498"/>
      <c r="F637" s="385"/>
      <c r="G637" s="385"/>
      <c r="H637" s="385"/>
      <c r="I637" s="385"/>
      <c r="J637" s="385"/>
      <c r="K637" s="385"/>
      <c r="L637" s="385"/>
      <c r="M637" s="385"/>
      <c r="N637" s="385"/>
      <c r="O637" s="385"/>
      <c r="P637" s="385"/>
      <c r="Q637" s="385"/>
      <c r="R637" s="385"/>
      <c r="S637" s="385"/>
      <c r="T637" s="385"/>
      <c r="U637" s="385"/>
      <c r="V637" s="385"/>
      <c r="W637" s="385"/>
      <c r="X637" s="385"/>
      <c r="Y637" s="385"/>
      <c r="Z637" s="385"/>
    </row>
    <row r="638" spans="1:26" ht="15" hidden="1" customHeight="1" outlineLevel="1" x14ac:dyDescent="0.2">
      <c r="A638" s="385"/>
      <c r="B638" s="386" t="s">
        <v>321</v>
      </c>
      <c r="C638" s="386">
        <v>12</v>
      </c>
      <c r="D638" s="386" t="s">
        <v>421</v>
      </c>
      <c r="E638" s="386" t="s">
        <v>960</v>
      </c>
      <c r="F638" s="385">
        <v>130</v>
      </c>
      <c r="G638" s="385">
        <v>17</v>
      </c>
      <c r="H638" s="385">
        <v>13</v>
      </c>
      <c r="I638" s="385">
        <v>7</v>
      </c>
      <c r="J638" s="385">
        <v>37</v>
      </c>
      <c r="K638" s="385">
        <v>532</v>
      </c>
      <c r="L638" s="385">
        <v>267</v>
      </c>
      <c r="M638" s="385">
        <v>361</v>
      </c>
      <c r="N638" s="385">
        <v>177</v>
      </c>
      <c r="O638" s="385">
        <v>148</v>
      </c>
      <c r="P638" s="385">
        <v>75</v>
      </c>
      <c r="Q638" s="385">
        <v>1041</v>
      </c>
      <c r="R638" s="385">
        <v>519</v>
      </c>
      <c r="S638" s="385">
        <v>17</v>
      </c>
      <c r="T638" s="385">
        <v>17</v>
      </c>
      <c r="U638" s="385">
        <v>31</v>
      </c>
      <c r="V638" s="385">
        <v>24</v>
      </c>
      <c r="W638" s="385">
        <v>14</v>
      </c>
      <c r="X638" s="385">
        <v>11</v>
      </c>
      <c r="Y638" s="385">
        <v>62</v>
      </c>
      <c r="Z638" s="385">
        <v>52</v>
      </c>
    </row>
    <row r="639" spans="1:26" ht="15" hidden="1" customHeight="1" outlineLevel="1" x14ac:dyDescent="0.2">
      <c r="A639" s="385"/>
      <c r="B639" s="386" t="s">
        <v>321</v>
      </c>
      <c r="C639" s="386">
        <v>12</v>
      </c>
      <c r="D639" s="386" t="s">
        <v>421</v>
      </c>
      <c r="E639" s="386" t="s">
        <v>961</v>
      </c>
      <c r="F639" s="385">
        <v>140</v>
      </c>
      <c r="G639" s="385">
        <v>36</v>
      </c>
      <c r="H639" s="385">
        <v>27</v>
      </c>
      <c r="I639" s="385">
        <v>15</v>
      </c>
      <c r="J639" s="385">
        <v>78</v>
      </c>
      <c r="K639" s="385">
        <v>1375</v>
      </c>
      <c r="L639" s="385">
        <v>676</v>
      </c>
      <c r="M639" s="385">
        <v>794</v>
      </c>
      <c r="N639" s="385">
        <v>397</v>
      </c>
      <c r="O639" s="385">
        <v>410</v>
      </c>
      <c r="P639" s="385">
        <v>231</v>
      </c>
      <c r="Q639" s="385">
        <v>2579</v>
      </c>
      <c r="R639" s="385">
        <v>1304</v>
      </c>
      <c r="S639" s="385">
        <v>36</v>
      </c>
      <c r="T639" s="385">
        <v>35</v>
      </c>
      <c r="U639" s="385">
        <v>54</v>
      </c>
      <c r="V639" s="385">
        <v>42</v>
      </c>
      <c r="W639" s="385">
        <v>40</v>
      </c>
      <c r="X639" s="385">
        <v>30</v>
      </c>
      <c r="Y639" s="385">
        <v>130</v>
      </c>
      <c r="Z639" s="385">
        <v>107</v>
      </c>
    </row>
    <row r="640" spans="1:26" ht="15" hidden="1" customHeight="1" outlineLevel="1" x14ac:dyDescent="0.2">
      <c r="A640" s="385"/>
      <c r="B640" s="386" t="s">
        <v>321</v>
      </c>
      <c r="C640" s="386">
        <v>12</v>
      </c>
      <c r="D640" s="386" t="s">
        <v>421</v>
      </c>
      <c r="E640" s="386" t="s">
        <v>962</v>
      </c>
      <c r="F640" s="385">
        <v>130</v>
      </c>
      <c r="G640" s="385">
        <v>32</v>
      </c>
      <c r="H640" s="385">
        <v>21</v>
      </c>
      <c r="I640" s="385">
        <v>12</v>
      </c>
      <c r="J640" s="385">
        <v>65</v>
      </c>
      <c r="K640" s="385">
        <v>1295</v>
      </c>
      <c r="L640" s="385">
        <v>640</v>
      </c>
      <c r="M640" s="385">
        <v>748</v>
      </c>
      <c r="N640" s="385">
        <v>400</v>
      </c>
      <c r="O640" s="385">
        <v>363</v>
      </c>
      <c r="P640" s="385">
        <v>187</v>
      </c>
      <c r="Q640" s="385">
        <v>2406</v>
      </c>
      <c r="R640" s="385">
        <v>1227</v>
      </c>
      <c r="S640" s="385">
        <v>32</v>
      </c>
      <c r="T640" s="385">
        <v>32</v>
      </c>
      <c r="U640" s="385">
        <v>48</v>
      </c>
      <c r="V640" s="385">
        <v>41</v>
      </c>
      <c r="W640" s="385">
        <v>22</v>
      </c>
      <c r="X640" s="385">
        <v>18</v>
      </c>
      <c r="Y640" s="385">
        <v>102</v>
      </c>
      <c r="Z640" s="385">
        <v>91</v>
      </c>
    </row>
    <row r="641" spans="1:26" ht="15" hidden="1" customHeight="1" outlineLevel="1" x14ac:dyDescent="0.2">
      <c r="A641" s="385"/>
      <c r="B641" s="386"/>
      <c r="C641" s="498" t="s">
        <v>298</v>
      </c>
      <c r="D641" s="498"/>
      <c r="E641" s="498"/>
      <c r="F641" s="385"/>
      <c r="G641" s="385">
        <f>SUM(G638:G640)</f>
        <v>85</v>
      </c>
      <c r="H641" s="385">
        <f t="shared" ref="H641:Z641" si="51">SUM(H638:H640)</f>
        <v>61</v>
      </c>
      <c r="I641" s="385">
        <f t="shared" si="51"/>
        <v>34</v>
      </c>
      <c r="J641" s="385">
        <f t="shared" si="51"/>
        <v>180</v>
      </c>
      <c r="K641" s="385">
        <f t="shared" si="51"/>
        <v>3202</v>
      </c>
      <c r="L641" s="385">
        <f t="shared" si="51"/>
        <v>1583</v>
      </c>
      <c r="M641" s="385">
        <f t="shared" si="51"/>
        <v>1903</v>
      </c>
      <c r="N641" s="385">
        <f t="shared" si="51"/>
        <v>974</v>
      </c>
      <c r="O641" s="385">
        <f t="shared" si="51"/>
        <v>921</v>
      </c>
      <c r="P641" s="385">
        <f t="shared" si="51"/>
        <v>493</v>
      </c>
      <c r="Q641" s="385">
        <f t="shared" si="51"/>
        <v>6026</v>
      </c>
      <c r="R641" s="385">
        <f t="shared" si="51"/>
        <v>3050</v>
      </c>
      <c r="S641" s="385">
        <f t="shared" si="51"/>
        <v>85</v>
      </c>
      <c r="T641" s="385">
        <f t="shared" si="51"/>
        <v>84</v>
      </c>
      <c r="U641" s="385">
        <f t="shared" si="51"/>
        <v>133</v>
      </c>
      <c r="V641" s="385">
        <f t="shared" si="51"/>
        <v>107</v>
      </c>
      <c r="W641" s="385">
        <f t="shared" si="51"/>
        <v>76</v>
      </c>
      <c r="X641" s="385">
        <f t="shared" si="51"/>
        <v>59</v>
      </c>
      <c r="Y641" s="385">
        <f t="shared" si="51"/>
        <v>294</v>
      </c>
      <c r="Z641" s="385">
        <f t="shared" si="51"/>
        <v>250</v>
      </c>
    </row>
    <row r="642" spans="1:26" ht="15" hidden="1" customHeight="1" outlineLevel="1" x14ac:dyDescent="0.2">
      <c r="A642" s="385"/>
      <c r="B642" s="386" t="s">
        <v>321</v>
      </c>
      <c r="C642" s="386">
        <v>12</v>
      </c>
      <c r="D642" s="386" t="s">
        <v>421</v>
      </c>
      <c r="E642" s="386" t="s">
        <v>963</v>
      </c>
      <c r="F642" s="385">
        <v>130</v>
      </c>
      <c r="G642" s="385">
        <v>6</v>
      </c>
      <c r="H642" s="385">
        <v>4</v>
      </c>
      <c r="I642" s="385">
        <v>3</v>
      </c>
      <c r="J642" s="385">
        <v>13</v>
      </c>
      <c r="K642" s="385">
        <v>141</v>
      </c>
      <c r="L642" s="385">
        <v>81</v>
      </c>
      <c r="M642" s="385">
        <v>49</v>
      </c>
      <c r="N642" s="385">
        <v>26</v>
      </c>
      <c r="O642" s="385">
        <v>16</v>
      </c>
      <c r="P642" s="385">
        <v>7</v>
      </c>
      <c r="Q642" s="385">
        <v>206</v>
      </c>
      <c r="R642" s="385">
        <v>114</v>
      </c>
      <c r="S642" s="385">
        <v>5</v>
      </c>
      <c r="T642" s="385">
        <v>5</v>
      </c>
      <c r="U642" s="385">
        <v>3</v>
      </c>
      <c r="V642" s="385">
        <v>3</v>
      </c>
      <c r="W642" s="385">
        <v>6</v>
      </c>
      <c r="X642" s="385">
        <v>5</v>
      </c>
      <c r="Y642" s="385">
        <v>14</v>
      </c>
      <c r="Z642" s="385">
        <v>13</v>
      </c>
    </row>
    <row r="643" spans="1:26" ht="15" hidden="1" customHeight="1" outlineLevel="1" x14ac:dyDescent="0.2">
      <c r="A643" s="385"/>
      <c r="B643" s="386"/>
      <c r="C643" s="498" t="s">
        <v>299</v>
      </c>
      <c r="D643" s="498"/>
      <c r="E643" s="498"/>
      <c r="F643" s="385"/>
      <c r="G643" s="385">
        <f>+G642</f>
        <v>6</v>
      </c>
      <c r="H643" s="385">
        <f t="shared" ref="H643:Z643" si="52">+H642</f>
        <v>4</v>
      </c>
      <c r="I643" s="385">
        <f t="shared" si="52"/>
        <v>3</v>
      </c>
      <c r="J643" s="385">
        <f t="shared" si="52"/>
        <v>13</v>
      </c>
      <c r="K643" s="385">
        <f t="shared" si="52"/>
        <v>141</v>
      </c>
      <c r="L643" s="385">
        <f t="shared" si="52"/>
        <v>81</v>
      </c>
      <c r="M643" s="385">
        <f t="shared" si="52"/>
        <v>49</v>
      </c>
      <c r="N643" s="385">
        <f t="shared" si="52"/>
        <v>26</v>
      </c>
      <c r="O643" s="385">
        <f t="shared" si="52"/>
        <v>16</v>
      </c>
      <c r="P643" s="385">
        <f t="shared" si="52"/>
        <v>7</v>
      </c>
      <c r="Q643" s="385">
        <f t="shared" si="52"/>
        <v>206</v>
      </c>
      <c r="R643" s="385">
        <f t="shared" si="52"/>
        <v>114</v>
      </c>
      <c r="S643" s="385">
        <f t="shared" si="52"/>
        <v>5</v>
      </c>
      <c r="T643" s="385">
        <f t="shared" si="52"/>
        <v>5</v>
      </c>
      <c r="U643" s="385">
        <f t="shared" si="52"/>
        <v>3</v>
      </c>
      <c r="V643" s="385">
        <f t="shared" si="52"/>
        <v>3</v>
      </c>
      <c r="W643" s="385">
        <f t="shared" si="52"/>
        <v>6</v>
      </c>
      <c r="X643" s="385">
        <f t="shared" si="52"/>
        <v>5</v>
      </c>
      <c r="Y643" s="385">
        <f t="shared" si="52"/>
        <v>14</v>
      </c>
      <c r="Z643" s="385">
        <f t="shared" si="52"/>
        <v>13</v>
      </c>
    </row>
    <row r="644" spans="1:26" ht="15" customHeight="1" collapsed="1" x14ac:dyDescent="0.2">
      <c r="A644" s="385"/>
      <c r="B644" s="386"/>
      <c r="C644" s="498" t="s">
        <v>400</v>
      </c>
      <c r="D644" s="498"/>
      <c r="E644" s="498"/>
      <c r="F644" s="385"/>
      <c r="G644" s="385">
        <f>+G643+G641</f>
        <v>91</v>
      </c>
      <c r="H644" s="385">
        <f t="shared" ref="H644:Z644" si="53">+H643+H641</f>
        <v>65</v>
      </c>
      <c r="I644" s="385">
        <f t="shared" si="53"/>
        <v>37</v>
      </c>
      <c r="J644" s="385">
        <f t="shared" si="53"/>
        <v>193</v>
      </c>
      <c r="K644" s="385">
        <f t="shared" si="53"/>
        <v>3343</v>
      </c>
      <c r="L644" s="385">
        <f t="shared" si="53"/>
        <v>1664</v>
      </c>
      <c r="M644" s="385">
        <f t="shared" si="53"/>
        <v>1952</v>
      </c>
      <c r="N644" s="385">
        <f t="shared" si="53"/>
        <v>1000</v>
      </c>
      <c r="O644" s="385">
        <f t="shared" si="53"/>
        <v>937</v>
      </c>
      <c r="P644" s="385">
        <f t="shared" si="53"/>
        <v>500</v>
      </c>
      <c r="Q644" s="385">
        <f t="shared" si="53"/>
        <v>6232</v>
      </c>
      <c r="R644" s="385">
        <f t="shared" si="53"/>
        <v>3164</v>
      </c>
      <c r="S644" s="385">
        <f t="shared" si="53"/>
        <v>90</v>
      </c>
      <c r="T644" s="385">
        <f t="shared" si="53"/>
        <v>89</v>
      </c>
      <c r="U644" s="385">
        <f t="shared" si="53"/>
        <v>136</v>
      </c>
      <c r="V644" s="385">
        <f t="shared" si="53"/>
        <v>110</v>
      </c>
      <c r="W644" s="385">
        <f t="shared" si="53"/>
        <v>82</v>
      </c>
      <c r="X644" s="385">
        <f t="shared" si="53"/>
        <v>64</v>
      </c>
      <c r="Y644" s="385">
        <f t="shared" si="53"/>
        <v>308</v>
      </c>
      <c r="Z644" s="385">
        <f t="shared" si="53"/>
        <v>263</v>
      </c>
    </row>
    <row r="645" spans="1:26" hidden="1" outlineLevel="1" x14ac:dyDescent="0.2">
      <c r="A645" s="387" t="s">
        <v>468</v>
      </c>
      <c r="B645" s="386"/>
      <c r="C645" s="498" t="s">
        <v>401</v>
      </c>
      <c r="D645" s="498"/>
      <c r="E645" s="498"/>
      <c r="F645" s="385"/>
      <c r="G645" s="385"/>
      <c r="H645" s="385"/>
      <c r="I645" s="385"/>
      <c r="J645" s="385"/>
      <c r="K645" s="385"/>
      <c r="L645" s="385"/>
      <c r="M645" s="385"/>
      <c r="N645" s="385"/>
      <c r="O645" s="385"/>
      <c r="P645" s="385"/>
      <c r="Q645" s="385"/>
      <c r="R645" s="385"/>
      <c r="S645" s="385"/>
      <c r="T645" s="385"/>
      <c r="U645" s="385"/>
      <c r="V645" s="385"/>
      <c r="W645" s="385"/>
      <c r="X645" s="385"/>
      <c r="Y645" s="385"/>
      <c r="Z645" s="385"/>
    </row>
    <row r="646" spans="1:26" ht="38.25" hidden="1" outlineLevel="1" x14ac:dyDescent="0.2">
      <c r="A646" s="385"/>
      <c r="B646" s="386" t="s">
        <v>321</v>
      </c>
      <c r="C646" s="386">
        <v>12</v>
      </c>
      <c r="D646" s="386" t="s">
        <v>421</v>
      </c>
      <c r="E646" s="386" t="s">
        <v>964</v>
      </c>
      <c r="F646" s="385">
        <v>8</v>
      </c>
      <c r="G646" s="385">
        <v>43</v>
      </c>
      <c r="H646" s="385">
        <v>28</v>
      </c>
      <c r="I646" s="385">
        <v>14</v>
      </c>
      <c r="J646" s="385">
        <v>85</v>
      </c>
      <c r="K646" s="385">
        <v>1707</v>
      </c>
      <c r="L646" s="385">
        <v>818</v>
      </c>
      <c r="M646" s="385">
        <v>876</v>
      </c>
      <c r="N646" s="385">
        <v>449</v>
      </c>
      <c r="O646" s="385">
        <v>359</v>
      </c>
      <c r="P646" s="385">
        <v>190</v>
      </c>
      <c r="Q646" s="385">
        <v>2942</v>
      </c>
      <c r="R646" s="385">
        <v>1457</v>
      </c>
      <c r="S646" s="385">
        <v>42</v>
      </c>
      <c r="T646" s="385">
        <v>41</v>
      </c>
      <c r="U646" s="385">
        <v>58</v>
      </c>
      <c r="V646" s="385">
        <v>42</v>
      </c>
      <c r="W646" s="385">
        <v>17</v>
      </c>
      <c r="X646" s="385">
        <v>13</v>
      </c>
      <c r="Y646" s="385">
        <v>117</v>
      </c>
      <c r="Z646" s="385">
        <v>96</v>
      </c>
    </row>
    <row r="647" spans="1:26" ht="38.25" hidden="1" outlineLevel="1" x14ac:dyDescent="0.2">
      <c r="A647" s="385"/>
      <c r="B647" s="386" t="s">
        <v>321</v>
      </c>
      <c r="C647" s="386">
        <v>12</v>
      </c>
      <c r="D647" s="386" t="s">
        <v>421</v>
      </c>
      <c r="E647" s="386" t="s">
        <v>965</v>
      </c>
      <c r="F647" s="385">
        <v>4</v>
      </c>
      <c r="G647" s="385">
        <v>22</v>
      </c>
      <c r="H647" s="385">
        <v>11</v>
      </c>
      <c r="I647" s="385">
        <v>4</v>
      </c>
      <c r="J647" s="385">
        <v>37</v>
      </c>
      <c r="K647" s="385">
        <v>830</v>
      </c>
      <c r="L647" s="385">
        <v>395</v>
      </c>
      <c r="M647" s="385">
        <v>308</v>
      </c>
      <c r="N647" s="385">
        <v>142</v>
      </c>
      <c r="O647" s="385">
        <v>117</v>
      </c>
      <c r="P647" s="385">
        <v>64</v>
      </c>
      <c r="Q647" s="385">
        <v>1255</v>
      </c>
      <c r="R647" s="385">
        <v>601</v>
      </c>
      <c r="S647" s="385">
        <v>22</v>
      </c>
      <c r="T647" s="385">
        <v>22</v>
      </c>
      <c r="U647" s="385">
        <v>21</v>
      </c>
      <c r="V647" s="385">
        <v>18</v>
      </c>
      <c r="W647" s="385">
        <v>7</v>
      </c>
      <c r="X647" s="385">
        <v>5</v>
      </c>
      <c r="Y647" s="385">
        <v>50</v>
      </c>
      <c r="Z647" s="385">
        <v>45</v>
      </c>
    </row>
    <row r="648" spans="1:26" ht="51" hidden="1" outlineLevel="1" x14ac:dyDescent="0.2">
      <c r="A648" s="385"/>
      <c r="B648" s="386" t="s">
        <v>321</v>
      </c>
      <c r="C648" s="386">
        <v>12</v>
      </c>
      <c r="D648" s="386" t="s">
        <v>421</v>
      </c>
      <c r="E648" s="386" t="s">
        <v>966</v>
      </c>
      <c r="F648" s="385">
        <v>3</v>
      </c>
      <c r="G648" s="385">
        <v>40</v>
      </c>
      <c r="H648" s="385">
        <v>25</v>
      </c>
      <c r="I648" s="385">
        <v>11</v>
      </c>
      <c r="J648" s="385">
        <v>76</v>
      </c>
      <c r="K648" s="385">
        <v>1884</v>
      </c>
      <c r="L648" s="385">
        <v>877</v>
      </c>
      <c r="M648" s="385">
        <v>1049</v>
      </c>
      <c r="N648" s="385">
        <v>508</v>
      </c>
      <c r="O648" s="385">
        <v>383</v>
      </c>
      <c r="P648" s="385">
        <v>213</v>
      </c>
      <c r="Q648" s="385">
        <v>3316</v>
      </c>
      <c r="R648" s="385">
        <v>1598</v>
      </c>
      <c r="S648" s="385">
        <v>40</v>
      </c>
      <c r="T648" s="385">
        <v>38</v>
      </c>
      <c r="U648" s="385">
        <v>71</v>
      </c>
      <c r="V648" s="385">
        <v>51</v>
      </c>
      <c r="W648" s="385">
        <v>14</v>
      </c>
      <c r="X648" s="385">
        <v>13</v>
      </c>
      <c r="Y648" s="385">
        <v>125</v>
      </c>
      <c r="Z648" s="385">
        <v>102</v>
      </c>
    </row>
    <row r="649" spans="1:26" ht="51" hidden="1" outlineLevel="1" x14ac:dyDescent="0.2">
      <c r="A649" s="385"/>
      <c r="B649" s="386" t="s">
        <v>321</v>
      </c>
      <c r="C649" s="386">
        <v>12</v>
      </c>
      <c r="D649" s="386" t="s">
        <v>421</v>
      </c>
      <c r="E649" s="386" t="s">
        <v>967</v>
      </c>
      <c r="F649" s="385">
        <v>5</v>
      </c>
      <c r="G649" s="385">
        <v>37</v>
      </c>
      <c r="H649" s="385">
        <v>24</v>
      </c>
      <c r="I649" s="385">
        <v>15</v>
      </c>
      <c r="J649" s="385">
        <v>76</v>
      </c>
      <c r="K649" s="385">
        <v>1546</v>
      </c>
      <c r="L649" s="385">
        <v>737</v>
      </c>
      <c r="M649" s="385">
        <v>817</v>
      </c>
      <c r="N649" s="385">
        <v>414</v>
      </c>
      <c r="O649" s="385">
        <v>429</v>
      </c>
      <c r="P649" s="385">
        <v>226</v>
      </c>
      <c r="Q649" s="385">
        <v>2792</v>
      </c>
      <c r="R649" s="385">
        <v>1377</v>
      </c>
      <c r="S649" s="385">
        <v>37</v>
      </c>
      <c r="T649" s="385">
        <v>36</v>
      </c>
      <c r="U649" s="385">
        <v>73</v>
      </c>
      <c r="V649" s="385">
        <v>57</v>
      </c>
      <c r="W649" s="385">
        <v>16</v>
      </c>
      <c r="X649" s="385">
        <v>12</v>
      </c>
      <c r="Y649" s="385">
        <v>126</v>
      </c>
      <c r="Z649" s="385">
        <v>105</v>
      </c>
    </row>
    <row r="650" spans="1:26" ht="38.25" hidden="1" outlineLevel="1" x14ac:dyDescent="0.2">
      <c r="A650" s="385"/>
      <c r="B650" s="386" t="s">
        <v>321</v>
      </c>
      <c r="C650" s="386">
        <v>12</v>
      </c>
      <c r="D650" s="386" t="s">
        <v>421</v>
      </c>
      <c r="E650" s="386" t="s">
        <v>968</v>
      </c>
      <c r="F650" s="385">
        <v>5</v>
      </c>
      <c r="G650" s="385">
        <v>40</v>
      </c>
      <c r="H650" s="385">
        <v>17</v>
      </c>
      <c r="I650" s="385">
        <v>8</v>
      </c>
      <c r="J650" s="385">
        <v>65</v>
      </c>
      <c r="K650" s="385">
        <v>1883</v>
      </c>
      <c r="L650" s="385">
        <v>983</v>
      </c>
      <c r="M650" s="385">
        <v>620</v>
      </c>
      <c r="N650" s="385">
        <v>315</v>
      </c>
      <c r="O650" s="385">
        <v>275</v>
      </c>
      <c r="P650" s="385">
        <v>152</v>
      </c>
      <c r="Q650" s="385">
        <v>2778</v>
      </c>
      <c r="R650" s="385">
        <v>1450</v>
      </c>
      <c r="S650" s="385">
        <v>41</v>
      </c>
      <c r="T650" s="385">
        <v>40</v>
      </c>
      <c r="U650" s="385">
        <v>43</v>
      </c>
      <c r="V650" s="385">
        <v>35</v>
      </c>
      <c r="W650" s="385">
        <v>14</v>
      </c>
      <c r="X650" s="385">
        <v>11</v>
      </c>
      <c r="Y650" s="385">
        <v>98</v>
      </c>
      <c r="Z650" s="385">
        <v>86</v>
      </c>
    </row>
    <row r="651" spans="1:26" ht="38.25" hidden="1" outlineLevel="1" x14ac:dyDescent="0.2">
      <c r="A651" s="385"/>
      <c r="B651" s="386" t="s">
        <v>321</v>
      </c>
      <c r="C651" s="386">
        <v>12</v>
      </c>
      <c r="D651" s="386" t="s">
        <v>421</v>
      </c>
      <c r="E651" s="386" t="s">
        <v>969</v>
      </c>
      <c r="F651" s="385">
        <v>3</v>
      </c>
      <c r="G651" s="385">
        <v>35</v>
      </c>
      <c r="H651" s="385">
        <v>24</v>
      </c>
      <c r="I651" s="385">
        <v>14</v>
      </c>
      <c r="J651" s="385">
        <v>73</v>
      </c>
      <c r="K651" s="385">
        <v>1434</v>
      </c>
      <c r="L651" s="385">
        <v>710</v>
      </c>
      <c r="M651" s="385">
        <v>774</v>
      </c>
      <c r="N651" s="385">
        <v>386</v>
      </c>
      <c r="O651" s="385">
        <v>402</v>
      </c>
      <c r="P651" s="385">
        <v>231</v>
      </c>
      <c r="Q651" s="385">
        <v>2610</v>
      </c>
      <c r="R651" s="385">
        <v>1327</v>
      </c>
      <c r="S651" s="385">
        <v>35</v>
      </c>
      <c r="T651" s="385">
        <v>34</v>
      </c>
      <c r="U651" s="385">
        <v>47</v>
      </c>
      <c r="V651" s="385">
        <v>38</v>
      </c>
      <c r="W651" s="385">
        <v>32</v>
      </c>
      <c r="X651" s="385">
        <v>24</v>
      </c>
      <c r="Y651" s="385">
        <v>114</v>
      </c>
      <c r="Z651" s="385">
        <v>96</v>
      </c>
    </row>
    <row r="652" spans="1:26" ht="38.25" hidden="1" outlineLevel="1" x14ac:dyDescent="0.2">
      <c r="A652" s="385"/>
      <c r="B652" s="386" t="s">
        <v>321</v>
      </c>
      <c r="C652" s="386">
        <v>12</v>
      </c>
      <c r="D652" s="386" t="s">
        <v>421</v>
      </c>
      <c r="E652" s="386" t="s">
        <v>970</v>
      </c>
      <c r="F652" s="385">
        <v>5</v>
      </c>
      <c r="G652" s="385">
        <v>25</v>
      </c>
      <c r="H652" s="385">
        <v>18</v>
      </c>
      <c r="I652" s="385">
        <v>11</v>
      </c>
      <c r="J652" s="385">
        <v>54</v>
      </c>
      <c r="K652" s="385">
        <v>908</v>
      </c>
      <c r="L652" s="385">
        <v>443</v>
      </c>
      <c r="M652" s="385">
        <v>561</v>
      </c>
      <c r="N652" s="385">
        <v>289</v>
      </c>
      <c r="O652" s="385">
        <v>284</v>
      </c>
      <c r="P652" s="385">
        <v>150</v>
      </c>
      <c r="Q652" s="385">
        <v>1753</v>
      </c>
      <c r="R652" s="385">
        <v>882</v>
      </c>
      <c r="S652" s="385">
        <v>24</v>
      </c>
      <c r="T652" s="385">
        <v>24</v>
      </c>
      <c r="U652" s="385">
        <v>38</v>
      </c>
      <c r="V652" s="385">
        <v>29</v>
      </c>
      <c r="W652" s="385">
        <v>20</v>
      </c>
      <c r="X652" s="385">
        <v>17</v>
      </c>
      <c r="Y652" s="385">
        <v>82</v>
      </c>
      <c r="Z652" s="385">
        <v>70</v>
      </c>
    </row>
    <row r="653" spans="1:26" ht="38.25" hidden="1" outlineLevel="1" x14ac:dyDescent="0.2">
      <c r="A653" s="385"/>
      <c r="B653" s="386" t="s">
        <v>321</v>
      </c>
      <c r="C653" s="386">
        <v>12</v>
      </c>
      <c r="D653" s="386" t="s">
        <v>421</v>
      </c>
      <c r="E653" s="386" t="s">
        <v>971</v>
      </c>
      <c r="F653" s="385">
        <v>4</v>
      </c>
      <c r="G653" s="385">
        <v>27</v>
      </c>
      <c r="H653" s="385">
        <v>19</v>
      </c>
      <c r="I653" s="385">
        <v>10</v>
      </c>
      <c r="J653" s="385">
        <v>56</v>
      </c>
      <c r="K653" s="385">
        <v>970</v>
      </c>
      <c r="L653" s="385">
        <v>475</v>
      </c>
      <c r="M653" s="385">
        <v>547</v>
      </c>
      <c r="N653" s="385">
        <v>261</v>
      </c>
      <c r="O653" s="385">
        <v>302</v>
      </c>
      <c r="P653" s="385">
        <v>168</v>
      </c>
      <c r="Q653" s="385">
        <v>1819</v>
      </c>
      <c r="R653" s="385">
        <v>904</v>
      </c>
      <c r="S653" s="385">
        <v>27</v>
      </c>
      <c r="T653" s="385">
        <v>26</v>
      </c>
      <c r="U653" s="385">
        <v>45</v>
      </c>
      <c r="V653" s="385">
        <v>35</v>
      </c>
      <c r="W653" s="385">
        <v>14</v>
      </c>
      <c r="X653" s="385">
        <v>12</v>
      </c>
      <c r="Y653" s="385">
        <v>86</v>
      </c>
      <c r="Z653" s="385">
        <v>73</v>
      </c>
    </row>
    <row r="654" spans="1:26" ht="38.25" hidden="1" outlineLevel="1" x14ac:dyDescent="0.2">
      <c r="A654" s="385"/>
      <c r="B654" s="386" t="s">
        <v>321</v>
      </c>
      <c r="C654" s="386">
        <v>12</v>
      </c>
      <c r="D654" s="386" t="s">
        <v>421</v>
      </c>
      <c r="E654" s="386" t="s">
        <v>972</v>
      </c>
      <c r="F654" s="385">
        <v>4</v>
      </c>
      <c r="G654" s="385">
        <v>29</v>
      </c>
      <c r="H654" s="385">
        <v>14</v>
      </c>
      <c r="I654" s="385">
        <v>7</v>
      </c>
      <c r="J654" s="385">
        <v>50</v>
      </c>
      <c r="K654" s="385">
        <v>1099</v>
      </c>
      <c r="L654" s="385">
        <v>524</v>
      </c>
      <c r="M654" s="385">
        <v>471</v>
      </c>
      <c r="N654" s="385">
        <v>233</v>
      </c>
      <c r="O654" s="385">
        <v>217</v>
      </c>
      <c r="P654" s="385">
        <v>123</v>
      </c>
      <c r="Q654" s="385">
        <v>1787</v>
      </c>
      <c r="R654" s="385">
        <v>880</v>
      </c>
      <c r="S654" s="385">
        <v>29</v>
      </c>
      <c r="T654" s="385">
        <v>28</v>
      </c>
      <c r="U654" s="385">
        <v>26</v>
      </c>
      <c r="V654" s="385">
        <v>18</v>
      </c>
      <c r="W654" s="385">
        <v>20</v>
      </c>
      <c r="X654" s="385">
        <v>13</v>
      </c>
      <c r="Y654" s="385">
        <v>75</v>
      </c>
      <c r="Z654" s="385">
        <v>59</v>
      </c>
    </row>
    <row r="655" spans="1:26" ht="51" hidden="1" outlineLevel="1" x14ac:dyDescent="0.2">
      <c r="A655" s="385"/>
      <c r="B655" s="386" t="s">
        <v>321</v>
      </c>
      <c r="C655" s="386">
        <v>12</v>
      </c>
      <c r="D655" s="386" t="s">
        <v>421</v>
      </c>
      <c r="E655" s="386" t="s">
        <v>973</v>
      </c>
      <c r="F655" s="385">
        <v>5</v>
      </c>
      <c r="G655" s="385">
        <v>18</v>
      </c>
      <c r="H655" s="385">
        <v>12</v>
      </c>
      <c r="I655" s="385">
        <v>6</v>
      </c>
      <c r="J655" s="385">
        <v>36</v>
      </c>
      <c r="K655" s="385">
        <v>896</v>
      </c>
      <c r="L655" s="385">
        <v>442</v>
      </c>
      <c r="M655" s="385">
        <v>457</v>
      </c>
      <c r="N655" s="385">
        <v>228</v>
      </c>
      <c r="O655" s="385">
        <v>194</v>
      </c>
      <c r="P655" s="385">
        <v>105</v>
      </c>
      <c r="Q655" s="385">
        <v>1547</v>
      </c>
      <c r="R655" s="385">
        <v>775</v>
      </c>
      <c r="S655" s="385">
        <v>18</v>
      </c>
      <c r="T655" s="385">
        <v>18</v>
      </c>
      <c r="U655" s="385">
        <v>26</v>
      </c>
      <c r="V655" s="385">
        <v>18</v>
      </c>
      <c r="W655" s="385">
        <v>10</v>
      </c>
      <c r="X655" s="385">
        <v>9</v>
      </c>
      <c r="Y655" s="385">
        <v>54</v>
      </c>
      <c r="Z655" s="385">
        <v>45</v>
      </c>
    </row>
    <row r="656" spans="1:26" ht="38.25" hidden="1" outlineLevel="1" x14ac:dyDescent="0.2">
      <c r="A656" s="385"/>
      <c r="B656" s="386" t="s">
        <v>321</v>
      </c>
      <c r="C656" s="386">
        <v>12</v>
      </c>
      <c r="D656" s="386" t="s">
        <v>421</v>
      </c>
      <c r="E656" s="386" t="s">
        <v>974</v>
      </c>
      <c r="F656" s="385"/>
      <c r="G656" s="385">
        <v>26</v>
      </c>
      <c r="H656" s="385">
        <v>14</v>
      </c>
      <c r="I656" s="385">
        <v>6</v>
      </c>
      <c r="J656" s="385">
        <v>46</v>
      </c>
      <c r="K656" s="385">
        <v>1033</v>
      </c>
      <c r="L656" s="385">
        <v>500</v>
      </c>
      <c r="M656" s="385">
        <v>560</v>
      </c>
      <c r="N656" s="385">
        <v>284</v>
      </c>
      <c r="O656" s="385">
        <v>176</v>
      </c>
      <c r="P656" s="385">
        <v>104</v>
      </c>
      <c r="Q656" s="385">
        <v>1769</v>
      </c>
      <c r="R656" s="385">
        <v>888</v>
      </c>
      <c r="S656" s="385">
        <v>26</v>
      </c>
      <c r="T656" s="385">
        <v>26</v>
      </c>
      <c r="U656" s="385">
        <v>28</v>
      </c>
      <c r="V656" s="385">
        <v>19</v>
      </c>
      <c r="W656" s="385">
        <v>16</v>
      </c>
      <c r="X656" s="385">
        <v>14</v>
      </c>
      <c r="Y656" s="385">
        <v>70</v>
      </c>
      <c r="Z656" s="385">
        <v>59</v>
      </c>
    </row>
    <row r="657" spans="1:26" ht="38.25" hidden="1" outlineLevel="1" x14ac:dyDescent="0.2">
      <c r="A657" s="385"/>
      <c r="B657" s="386" t="s">
        <v>321</v>
      </c>
      <c r="C657" s="386">
        <v>9</v>
      </c>
      <c r="D657" s="386" t="s">
        <v>421</v>
      </c>
      <c r="E657" s="386" t="s">
        <v>975</v>
      </c>
      <c r="F657" s="385">
        <v>6</v>
      </c>
      <c r="G657" s="385">
        <v>15</v>
      </c>
      <c r="H657" s="385">
        <v>12</v>
      </c>
      <c r="I657" s="385"/>
      <c r="J657" s="385">
        <v>27</v>
      </c>
      <c r="K657" s="385">
        <v>195</v>
      </c>
      <c r="L657" s="385">
        <v>69</v>
      </c>
      <c r="M657" s="385">
        <v>147</v>
      </c>
      <c r="N657" s="385">
        <v>57</v>
      </c>
      <c r="O657" s="385"/>
      <c r="P657" s="385"/>
      <c r="Q657" s="385">
        <v>342</v>
      </c>
      <c r="R657" s="385">
        <v>126</v>
      </c>
      <c r="S657" s="385">
        <v>20</v>
      </c>
      <c r="T657" s="385">
        <v>19</v>
      </c>
      <c r="U657" s="385">
        <v>19</v>
      </c>
      <c r="V657" s="385">
        <v>13</v>
      </c>
      <c r="W657" s="385"/>
      <c r="X657" s="385"/>
      <c r="Y657" s="385">
        <v>39</v>
      </c>
      <c r="Z657" s="385">
        <v>32</v>
      </c>
    </row>
    <row r="658" spans="1:26" ht="25.5" hidden="1" outlineLevel="1" x14ac:dyDescent="0.2">
      <c r="A658" s="385"/>
      <c r="B658" s="386" t="s">
        <v>321</v>
      </c>
      <c r="C658" s="386">
        <v>12</v>
      </c>
      <c r="D658" s="386" t="s">
        <v>421</v>
      </c>
      <c r="E658" s="386" t="s">
        <v>322</v>
      </c>
      <c r="F658" s="385">
        <v>3</v>
      </c>
      <c r="G658" s="385">
        <v>25</v>
      </c>
      <c r="H658" s="385">
        <v>22</v>
      </c>
      <c r="I658" s="385">
        <v>13</v>
      </c>
      <c r="J658" s="385">
        <v>60</v>
      </c>
      <c r="K658" s="385">
        <v>713</v>
      </c>
      <c r="L658" s="385">
        <v>362</v>
      </c>
      <c r="M658" s="385">
        <v>557</v>
      </c>
      <c r="N658" s="385">
        <v>263</v>
      </c>
      <c r="O658" s="385">
        <v>350</v>
      </c>
      <c r="P658" s="385">
        <v>190</v>
      </c>
      <c r="Q658" s="385">
        <v>1620</v>
      </c>
      <c r="R658" s="385">
        <v>815</v>
      </c>
      <c r="S658" s="385">
        <v>23</v>
      </c>
      <c r="T658" s="385">
        <v>20</v>
      </c>
      <c r="U658" s="385">
        <v>51</v>
      </c>
      <c r="V658" s="385">
        <v>34</v>
      </c>
      <c r="W658" s="385">
        <v>17</v>
      </c>
      <c r="X658" s="385">
        <v>14</v>
      </c>
      <c r="Y658" s="385">
        <v>91</v>
      </c>
      <c r="Z658" s="385">
        <v>68</v>
      </c>
    </row>
    <row r="659" spans="1:26" ht="51" hidden="1" outlineLevel="1" x14ac:dyDescent="0.2">
      <c r="A659" s="385"/>
      <c r="B659" s="386" t="s">
        <v>321</v>
      </c>
      <c r="C659" s="386">
        <v>12</v>
      </c>
      <c r="D659" s="386" t="s">
        <v>421</v>
      </c>
      <c r="E659" s="386" t="s">
        <v>976</v>
      </c>
      <c r="F659" s="385">
        <v>10</v>
      </c>
      <c r="G659" s="385">
        <v>60</v>
      </c>
      <c r="H659" s="385">
        <v>37</v>
      </c>
      <c r="I659" s="385">
        <v>20</v>
      </c>
      <c r="J659" s="385">
        <v>117</v>
      </c>
      <c r="K659" s="385">
        <v>2724</v>
      </c>
      <c r="L659" s="385">
        <v>1300</v>
      </c>
      <c r="M659" s="385">
        <v>1259</v>
      </c>
      <c r="N659" s="385">
        <v>614</v>
      </c>
      <c r="O659" s="385">
        <v>642</v>
      </c>
      <c r="P659" s="385">
        <v>357</v>
      </c>
      <c r="Q659" s="385">
        <v>4625</v>
      </c>
      <c r="R659" s="385">
        <v>2271</v>
      </c>
      <c r="S659" s="385">
        <v>60</v>
      </c>
      <c r="T659" s="385">
        <v>60</v>
      </c>
      <c r="U659" s="385">
        <v>75</v>
      </c>
      <c r="V659" s="385">
        <v>57</v>
      </c>
      <c r="W659" s="385">
        <v>34</v>
      </c>
      <c r="X659" s="385">
        <v>27</v>
      </c>
      <c r="Y659" s="385">
        <v>169</v>
      </c>
      <c r="Z659" s="385">
        <v>144</v>
      </c>
    </row>
    <row r="660" spans="1:26" ht="38.25" hidden="1" outlineLevel="1" x14ac:dyDescent="0.2">
      <c r="A660" s="385"/>
      <c r="B660" s="386" t="s">
        <v>321</v>
      </c>
      <c r="C660" s="386">
        <v>12</v>
      </c>
      <c r="D660" s="386" t="s">
        <v>421</v>
      </c>
      <c r="E660" s="386" t="s">
        <v>977</v>
      </c>
      <c r="F660" s="385">
        <v>4</v>
      </c>
      <c r="G660" s="385">
        <v>24</v>
      </c>
      <c r="H660" s="385">
        <v>16</v>
      </c>
      <c r="I660" s="385">
        <v>9</v>
      </c>
      <c r="J660" s="385">
        <v>49</v>
      </c>
      <c r="K660" s="385">
        <v>947</v>
      </c>
      <c r="L660" s="385">
        <v>466</v>
      </c>
      <c r="M660" s="385">
        <v>493</v>
      </c>
      <c r="N660" s="385">
        <v>217</v>
      </c>
      <c r="O660" s="385">
        <v>278</v>
      </c>
      <c r="P660" s="385">
        <v>161</v>
      </c>
      <c r="Q660" s="385">
        <v>1718</v>
      </c>
      <c r="R660" s="385">
        <v>844</v>
      </c>
      <c r="S660" s="385">
        <v>24</v>
      </c>
      <c r="T660" s="385">
        <v>24</v>
      </c>
      <c r="U660" s="385">
        <v>31</v>
      </c>
      <c r="V660" s="385">
        <v>25</v>
      </c>
      <c r="W660" s="385">
        <v>16</v>
      </c>
      <c r="X660" s="385">
        <v>13</v>
      </c>
      <c r="Y660" s="385">
        <v>71</v>
      </c>
      <c r="Z660" s="385">
        <v>62</v>
      </c>
    </row>
    <row r="661" spans="1:26" ht="51" hidden="1" outlineLevel="1" x14ac:dyDescent="0.2">
      <c r="A661" s="385"/>
      <c r="B661" s="386" t="s">
        <v>321</v>
      </c>
      <c r="C661" s="386">
        <v>12</v>
      </c>
      <c r="D661" s="386" t="s">
        <v>421</v>
      </c>
      <c r="E661" s="386" t="s">
        <v>978</v>
      </c>
      <c r="F661" s="385"/>
      <c r="G661" s="385">
        <v>68</v>
      </c>
      <c r="H661" s="385">
        <v>45</v>
      </c>
      <c r="I661" s="385">
        <v>25</v>
      </c>
      <c r="J661" s="385">
        <v>138</v>
      </c>
      <c r="K661" s="385">
        <v>2836</v>
      </c>
      <c r="L661" s="385">
        <v>1413</v>
      </c>
      <c r="M661" s="385">
        <v>1495</v>
      </c>
      <c r="N661" s="385">
        <v>793</v>
      </c>
      <c r="O661" s="385">
        <v>750</v>
      </c>
      <c r="P661" s="385">
        <v>418</v>
      </c>
      <c r="Q661" s="385">
        <v>5081</v>
      </c>
      <c r="R661" s="385">
        <v>2624</v>
      </c>
      <c r="S661" s="385">
        <v>67</v>
      </c>
      <c r="T661" s="385">
        <v>65</v>
      </c>
      <c r="U661" s="385">
        <v>80</v>
      </c>
      <c r="V661" s="385">
        <v>63</v>
      </c>
      <c r="W661" s="385">
        <v>69</v>
      </c>
      <c r="X661" s="385">
        <v>57</v>
      </c>
      <c r="Y661" s="385">
        <v>216</v>
      </c>
      <c r="Z661" s="385">
        <v>185</v>
      </c>
    </row>
    <row r="662" spans="1:26" ht="63.75" hidden="1" outlineLevel="1" x14ac:dyDescent="0.2">
      <c r="A662" s="385"/>
      <c r="B662" s="386" t="s">
        <v>321</v>
      </c>
      <c r="C662" s="386">
        <v>12</v>
      </c>
      <c r="D662" s="386" t="s">
        <v>421</v>
      </c>
      <c r="E662" s="386" t="s">
        <v>979</v>
      </c>
      <c r="F662" s="385">
        <v>4</v>
      </c>
      <c r="G662" s="385">
        <v>62</v>
      </c>
      <c r="H662" s="385">
        <v>33</v>
      </c>
      <c r="I662" s="385">
        <v>15</v>
      </c>
      <c r="J662" s="385">
        <v>110</v>
      </c>
      <c r="K662" s="385">
        <v>2892</v>
      </c>
      <c r="L662" s="385">
        <v>1392</v>
      </c>
      <c r="M662" s="385">
        <v>1351</v>
      </c>
      <c r="N662" s="385">
        <v>696</v>
      </c>
      <c r="O662" s="385">
        <v>547</v>
      </c>
      <c r="P662" s="385">
        <v>310</v>
      </c>
      <c r="Q662" s="385">
        <v>4790</v>
      </c>
      <c r="R662" s="385">
        <v>2398</v>
      </c>
      <c r="S662" s="385">
        <v>62</v>
      </c>
      <c r="T662" s="385">
        <v>61</v>
      </c>
      <c r="U662" s="385">
        <v>71</v>
      </c>
      <c r="V662" s="385">
        <v>55</v>
      </c>
      <c r="W662" s="385">
        <v>42</v>
      </c>
      <c r="X662" s="385">
        <v>31</v>
      </c>
      <c r="Y662" s="385">
        <v>175</v>
      </c>
      <c r="Z662" s="385">
        <v>147</v>
      </c>
    </row>
    <row r="663" spans="1:26" ht="51" hidden="1" outlineLevel="1" x14ac:dyDescent="0.2">
      <c r="A663" s="385"/>
      <c r="B663" s="386" t="s">
        <v>321</v>
      </c>
      <c r="C663" s="386">
        <v>12</v>
      </c>
      <c r="D663" s="386" t="s">
        <v>421</v>
      </c>
      <c r="E663" s="386" t="s">
        <v>980</v>
      </c>
      <c r="F663" s="385">
        <v>7</v>
      </c>
      <c r="G663" s="385">
        <v>37</v>
      </c>
      <c r="H663" s="385">
        <v>15</v>
      </c>
      <c r="I663" s="385">
        <v>5</v>
      </c>
      <c r="J663" s="385">
        <v>57</v>
      </c>
      <c r="K663" s="385">
        <v>1456</v>
      </c>
      <c r="L663" s="385">
        <v>734</v>
      </c>
      <c r="M663" s="385">
        <v>522</v>
      </c>
      <c r="N663" s="385">
        <v>240</v>
      </c>
      <c r="O663" s="385">
        <v>164</v>
      </c>
      <c r="P663" s="385">
        <v>91</v>
      </c>
      <c r="Q663" s="385">
        <v>2142</v>
      </c>
      <c r="R663" s="385">
        <v>1065</v>
      </c>
      <c r="S663" s="385">
        <v>37</v>
      </c>
      <c r="T663" s="385">
        <v>37</v>
      </c>
      <c r="U663" s="385">
        <v>33</v>
      </c>
      <c r="V663" s="385">
        <v>22</v>
      </c>
      <c r="W663" s="385">
        <v>8</v>
      </c>
      <c r="X663" s="385">
        <v>6</v>
      </c>
      <c r="Y663" s="385">
        <v>78</v>
      </c>
      <c r="Z663" s="385">
        <v>65</v>
      </c>
    </row>
    <row r="664" spans="1:26" hidden="1" outlineLevel="1" x14ac:dyDescent="0.2">
      <c r="A664" s="385"/>
      <c r="B664" s="386"/>
      <c r="C664" s="498" t="s">
        <v>298</v>
      </c>
      <c r="D664" s="498"/>
      <c r="E664" s="498"/>
      <c r="F664" s="385"/>
      <c r="G664" s="385">
        <f>SUM(G646:G663)</f>
        <v>633</v>
      </c>
      <c r="H664" s="385">
        <f t="shared" ref="H664:Z664" si="54">SUM(H646:H663)</f>
        <v>386</v>
      </c>
      <c r="I664" s="385">
        <f t="shared" si="54"/>
        <v>193</v>
      </c>
      <c r="J664" s="385">
        <f t="shared" si="54"/>
        <v>1212</v>
      </c>
      <c r="K664" s="385">
        <f t="shared" si="54"/>
        <v>25953</v>
      </c>
      <c r="L664" s="385">
        <f t="shared" si="54"/>
        <v>12640</v>
      </c>
      <c r="M664" s="385">
        <f t="shared" si="54"/>
        <v>12864</v>
      </c>
      <c r="N664" s="385">
        <f t="shared" si="54"/>
        <v>6389</v>
      </c>
      <c r="O664" s="385">
        <f t="shared" si="54"/>
        <v>5869</v>
      </c>
      <c r="P664" s="385">
        <f t="shared" si="54"/>
        <v>3253</v>
      </c>
      <c r="Q664" s="385">
        <f t="shared" si="54"/>
        <v>44686</v>
      </c>
      <c r="R664" s="385">
        <f t="shared" si="54"/>
        <v>22282</v>
      </c>
      <c r="S664" s="385">
        <f t="shared" si="54"/>
        <v>634</v>
      </c>
      <c r="T664" s="385">
        <f t="shared" si="54"/>
        <v>619</v>
      </c>
      <c r="U664" s="385">
        <f t="shared" si="54"/>
        <v>836</v>
      </c>
      <c r="V664" s="385">
        <f t="shared" si="54"/>
        <v>629</v>
      </c>
      <c r="W664" s="385">
        <f t="shared" si="54"/>
        <v>366</v>
      </c>
      <c r="X664" s="385">
        <f t="shared" si="54"/>
        <v>291</v>
      </c>
      <c r="Y664" s="385">
        <f t="shared" si="54"/>
        <v>1836</v>
      </c>
      <c r="Z664" s="385">
        <f t="shared" si="54"/>
        <v>1539</v>
      </c>
    </row>
    <row r="665" spans="1:26" ht="25.5" hidden="1" outlineLevel="1" x14ac:dyDescent="0.2">
      <c r="A665" s="385"/>
      <c r="B665" s="386" t="s">
        <v>321</v>
      </c>
      <c r="C665" s="386">
        <v>12</v>
      </c>
      <c r="D665" s="386" t="s">
        <v>421</v>
      </c>
      <c r="E665" s="386" t="s">
        <v>981</v>
      </c>
      <c r="F665" s="385">
        <v>5</v>
      </c>
      <c r="G665" s="385">
        <v>9</v>
      </c>
      <c r="H665" s="385">
        <v>7</v>
      </c>
      <c r="I665" s="385">
        <v>3</v>
      </c>
      <c r="J665" s="385">
        <v>19</v>
      </c>
      <c r="K665" s="385">
        <v>110</v>
      </c>
      <c r="L665" s="385">
        <v>51</v>
      </c>
      <c r="M665" s="385">
        <v>79</v>
      </c>
      <c r="N665" s="385">
        <v>34</v>
      </c>
      <c r="O665" s="385">
        <v>44</v>
      </c>
      <c r="P665" s="385">
        <v>15</v>
      </c>
      <c r="Q665" s="385">
        <v>233</v>
      </c>
      <c r="R665" s="385">
        <v>100</v>
      </c>
      <c r="S665" s="385">
        <v>5</v>
      </c>
      <c r="T665" s="385">
        <v>5</v>
      </c>
      <c r="U665" s="385">
        <v>11</v>
      </c>
      <c r="V665" s="385">
        <v>8</v>
      </c>
      <c r="W665" s="385">
        <v>11</v>
      </c>
      <c r="X665" s="385">
        <v>6</v>
      </c>
      <c r="Y665" s="385">
        <v>27</v>
      </c>
      <c r="Z665" s="385">
        <v>19</v>
      </c>
    </row>
    <row r="666" spans="1:26" ht="25.5" hidden="1" outlineLevel="1" x14ac:dyDescent="0.2">
      <c r="A666" s="385"/>
      <c r="B666" s="386" t="s">
        <v>321</v>
      </c>
      <c r="C666" s="386">
        <v>12</v>
      </c>
      <c r="D666" s="386" t="s">
        <v>421</v>
      </c>
      <c r="E666" s="386" t="s">
        <v>982</v>
      </c>
      <c r="F666" s="385">
        <v>3</v>
      </c>
      <c r="G666" s="385">
        <v>6</v>
      </c>
      <c r="H666" s="385">
        <v>4</v>
      </c>
      <c r="I666" s="385">
        <v>3</v>
      </c>
      <c r="J666" s="385">
        <v>13</v>
      </c>
      <c r="K666" s="385">
        <v>116</v>
      </c>
      <c r="L666" s="385">
        <v>48</v>
      </c>
      <c r="M666" s="385">
        <v>59</v>
      </c>
      <c r="N666" s="385">
        <v>25</v>
      </c>
      <c r="O666" s="385">
        <v>54</v>
      </c>
      <c r="P666" s="385">
        <v>27</v>
      </c>
      <c r="Q666" s="385">
        <v>229</v>
      </c>
      <c r="R666" s="385">
        <v>100</v>
      </c>
      <c r="S666" s="385">
        <v>6</v>
      </c>
      <c r="T666" s="385">
        <v>6</v>
      </c>
      <c r="U666" s="385">
        <v>15</v>
      </c>
      <c r="V666" s="385">
        <v>13</v>
      </c>
      <c r="W666" s="385">
        <v>5</v>
      </c>
      <c r="X666" s="385">
        <v>3</v>
      </c>
      <c r="Y666" s="385">
        <v>26</v>
      </c>
      <c r="Z666" s="385">
        <v>22</v>
      </c>
    </row>
    <row r="667" spans="1:26" ht="25.5" hidden="1" outlineLevel="1" x14ac:dyDescent="0.2">
      <c r="A667" s="385"/>
      <c r="B667" s="386" t="s">
        <v>321</v>
      </c>
      <c r="C667" s="386">
        <v>12</v>
      </c>
      <c r="D667" s="386" t="s">
        <v>421</v>
      </c>
      <c r="E667" s="386" t="s">
        <v>983</v>
      </c>
      <c r="F667" s="385">
        <v>5</v>
      </c>
      <c r="G667" s="385">
        <v>5</v>
      </c>
      <c r="H667" s="385">
        <v>4</v>
      </c>
      <c r="I667" s="385">
        <v>3</v>
      </c>
      <c r="J667" s="385">
        <v>12</v>
      </c>
      <c r="K667" s="385">
        <v>111</v>
      </c>
      <c r="L667" s="385">
        <v>56</v>
      </c>
      <c r="M667" s="385">
        <v>60</v>
      </c>
      <c r="N667" s="385">
        <v>24</v>
      </c>
      <c r="O667" s="385">
        <v>25</v>
      </c>
      <c r="P667" s="385">
        <v>15</v>
      </c>
      <c r="Q667" s="385">
        <v>196</v>
      </c>
      <c r="R667" s="385">
        <v>95</v>
      </c>
      <c r="S667" s="385">
        <v>5</v>
      </c>
      <c r="T667" s="385">
        <v>5</v>
      </c>
      <c r="U667" s="385">
        <v>8</v>
      </c>
      <c r="V667" s="385">
        <v>6</v>
      </c>
      <c r="W667" s="385">
        <v>9</v>
      </c>
      <c r="X667" s="385">
        <v>9</v>
      </c>
      <c r="Y667" s="385">
        <v>22</v>
      </c>
      <c r="Z667" s="385">
        <v>20</v>
      </c>
    </row>
    <row r="668" spans="1:26" ht="25.5" hidden="1" outlineLevel="1" x14ac:dyDescent="0.2">
      <c r="A668" s="385"/>
      <c r="B668" s="386" t="s">
        <v>321</v>
      </c>
      <c r="C668" s="386">
        <v>12</v>
      </c>
      <c r="D668" s="386" t="s">
        <v>421</v>
      </c>
      <c r="E668" s="386" t="s">
        <v>984</v>
      </c>
      <c r="F668" s="385">
        <v>4</v>
      </c>
      <c r="G668" s="385">
        <v>1</v>
      </c>
      <c r="H668" s="385">
        <v>3</v>
      </c>
      <c r="I668" s="385">
        <v>3</v>
      </c>
      <c r="J668" s="385">
        <v>7</v>
      </c>
      <c r="K668" s="385">
        <v>1</v>
      </c>
      <c r="L668" s="385"/>
      <c r="M668" s="385">
        <v>5</v>
      </c>
      <c r="N668" s="385">
        <v>3</v>
      </c>
      <c r="O668" s="385">
        <v>17</v>
      </c>
      <c r="P668" s="385">
        <v>8</v>
      </c>
      <c r="Q668" s="385">
        <v>23</v>
      </c>
      <c r="R668" s="385">
        <v>11</v>
      </c>
      <c r="S668" s="385">
        <v>1</v>
      </c>
      <c r="T668" s="385">
        <v>1</v>
      </c>
      <c r="U668" s="385">
        <v>1</v>
      </c>
      <c r="V668" s="385">
        <v>1</v>
      </c>
      <c r="W668" s="385">
        <v>2</v>
      </c>
      <c r="X668" s="385">
        <v>2</v>
      </c>
      <c r="Y668" s="385">
        <v>4</v>
      </c>
      <c r="Z668" s="385">
        <v>4</v>
      </c>
    </row>
    <row r="669" spans="1:26" ht="25.5" hidden="1" outlineLevel="1" x14ac:dyDescent="0.2">
      <c r="A669" s="385"/>
      <c r="B669" s="386" t="s">
        <v>321</v>
      </c>
      <c r="C669" s="386">
        <v>12</v>
      </c>
      <c r="D669" s="386" t="s">
        <v>421</v>
      </c>
      <c r="E669" s="386" t="s">
        <v>985</v>
      </c>
      <c r="F669" s="385">
        <v>5</v>
      </c>
      <c r="G669" s="385"/>
      <c r="H669" s="385"/>
      <c r="I669" s="385">
        <v>11</v>
      </c>
      <c r="J669" s="385">
        <v>11</v>
      </c>
      <c r="K669" s="385"/>
      <c r="L669" s="385"/>
      <c r="M669" s="385"/>
      <c r="N669" s="385"/>
      <c r="O669" s="385">
        <v>230</v>
      </c>
      <c r="P669" s="385">
        <v>38</v>
      </c>
      <c r="Q669" s="385">
        <v>230</v>
      </c>
      <c r="R669" s="385">
        <v>38</v>
      </c>
      <c r="S669" s="385"/>
      <c r="T669" s="385"/>
      <c r="U669" s="385"/>
      <c r="V669" s="385"/>
      <c r="W669" s="385">
        <v>19</v>
      </c>
      <c r="X669" s="385">
        <v>11</v>
      </c>
      <c r="Y669" s="385">
        <v>19</v>
      </c>
      <c r="Z669" s="385">
        <v>11</v>
      </c>
    </row>
    <row r="670" spans="1:26" ht="25.5" hidden="1" outlineLevel="1" x14ac:dyDescent="0.2">
      <c r="A670" s="385"/>
      <c r="B670" s="386" t="s">
        <v>321</v>
      </c>
      <c r="C670" s="386">
        <v>12</v>
      </c>
      <c r="D670" s="386" t="s">
        <v>421</v>
      </c>
      <c r="E670" s="386" t="s">
        <v>986</v>
      </c>
      <c r="F670" s="385">
        <v>3</v>
      </c>
      <c r="G670" s="385">
        <v>16</v>
      </c>
      <c r="H670" s="385">
        <v>5</v>
      </c>
      <c r="I670" s="385"/>
      <c r="J670" s="385">
        <v>21</v>
      </c>
      <c r="K670" s="385">
        <v>281</v>
      </c>
      <c r="L670" s="385">
        <v>142</v>
      </c>
      <c r="M670" s="385">
        <v>89</v>
      </c>
      <c r="N670" s="385">
        <v>45</v>
      </c>
      <c r="O670" s="385"/>
      <c r="P670" s="385"/>
      <c r="Q670" s="385">
        <v>370</v>
      </c>
      <c r="R670" s="385">
        <v>187</v>
      </c>
      <c r="S670" s="385">
        <v>16</v>
      </c>
      <c r="T670" s="385">
        <v>15</v>
      </c>
      <c r="U670" s="385">
        <v>12</v>
      </c>
      <c r="V670" s="385">
        <v>9</v>
      </c>
      <c r="W670" s="385"/>
      <c r="X670" s="385"/>
      <c r="Y670" s="385">
        <v>28</v>
      </c>
      <c r="Z670" s="385">
        <v>24</v>
      </c>
    </row>
    <row r="671" spans="1:26" ht="25.5" hidden="1" outlineLevel="1" x14ac:dyDescent="0.2">
      <c r="A671" s="385"/>
      <c r="B671" s="386" t="s">
        <v>321</v>
      </c>
      <c r="C671" s="386">
        <v>12</v>
      </c>
      <c r="D671" s="386" t="s">
        <v>421</v>
      </c>
      <c r="E671" s="386" t="s">
        <v>987</v>
      </c>
      <c r="F671" s="385">
        <v>3</v>
      </c>
      <c r="G671" s="385">
        <v>15</v>
      </c>
      <c r="H671" s="385">
        <v>5</v>
      </c>
      <c r="I671" s="385">
        <v>3</v>
      </c>
      <c r="J671" s="385">
        <v>23</v>
      </c>
      <c r="K671" s="385">
        <v>317</v>
      </c>
      <c r="L671" s="385">
        <v>154</v>
      </c>
      <c r="M671" s="385">
        <v>98</v>
      </c>
      <c r="N671" s="385">
        <v>52</v>
      </c>
      <c r="O671" s="385">
        <v>37</v>
      </c>
      <c r="P671" s="385">
        <v>19</v>
      </c>
      <c r="Q671" s="385">
        <v>452</v>
      </c>
      <c r="R671" s="385">
        <v>225</v>
      </c>
      <c r="S671" s="385">
        <v>19</v>
      </c>
      <c r="T671" s="385">
        <v>18</v>
      </c>
      <c r="U671" s="385">
        <v>11</v>
      </c>
      <c r="V671" s="385">
        <v>9</v>
      </c>
      <c r="W671" s="385">
        <v>6</v>
      </c>
      <c r="X671" s="385">
        <v>3</v>
      </c>
      <c r="Y671" s="385">
        <v>36</v>
      </c>
      <c r="Z671" s="385">
        <v>30</v>
      </c>
    </row>
    <row r="672" spans="1:26" ht="25.5" hidden="1" outlineLevel="1" x14ac:dyDescent="0.2">
      <c r="A672" s="385"/>
      <c r="B672" s="386" t="s">
        <v>321</v>
      </c>
      <c r="C672" s="386">
        <v>12</v>
      </c>
      <c r="D672" s="386" t="s">
        <v>421</v>
      </c>
      <c r="E672" s="386" t="s">
        <v>988</v>
      </c>
      <c r="F672" s="385">
        <v>5</v>
      </c>
      <c r="G672" s="385">
        <v>5</v>
      </c>
      <c r="H672" s="385">
        <v>3</v>
      </c>
      <c r="I672" s="385">
        <v>3</v>
      </c>
      <c r="J672" s="385">
        <v>11</v>
      </c>
      <c r="K672" s="385">
        <v>24</v>
      </c>
      <c r="L672" s="385">
        <v>15</v>
      </c>
      <c r="M672" s="385">
        <v>11</v>
      </c>
      <c r="N672" s="385">
        <v>6</v>
      </c>
      <c r="O672" s="385">
        <v>8</v>
      </c>
      <c r="P672" s="385">
        <v>2</v>
      </c>
      <c r="Q672" s="385">
        <v>43</v>
      </c>
      <c r="R672" s="385">
        <v>23</v>
      </c>
      <c r="S672" s="385">
        <v>2</v>
      </c>
      <c r="T672" s="385">
        <v>2</v>
      </c>
      <c r="U672" s="385"/>
      <c r="V672" s="385"/>
      <c r="W672" s="385">
        <v>2</v>
      </c>
      <c r="X672" s="385">
        <v>2</v>
      </c>
      <c r="Y672" s="385">
        <v>4</v>
      </c>
      <c r="Z672" s="385">
        <v>4</v>
      </c>
    </row>
    <row r="673" spans="1:26" ht="25.5" hidden="1" outlineLevel="1" x14ac:dyDescent="0.2">
      <c r="A673" s="385"/>
      <c r="B673" s="386" t="s">
        <v>321</v>
      </c>
      <c r="C673" s="386">
        <v>12</v>
      </c>
      <c r="D673" s="386" t="s">
        <v>421</v>
      </c>
      <c r="E673" s="386" t="s">
        <v>989</v>
      </c>
      <c r="F673" s="385"/>
      <c r="G673" s="385">
        <v>5</v>
      </c>
      <c r="H673" s="385">
        <v>4</v>
      </c>
      <c r="I673" s="385">
        <v>3</v>
      </c>
      <c r="J673" s="385">
        <v>12</v>
      </c>
      <c r="K673" s="385">
        <v>39</v>
      </c>
      <c r="L673" s="385">
        <v>20</v>
      </c>
      <c r="M673" s="385">
        <v>21</v>
      </c>
      <c r="N673" s="385">
        <v>8</v>
      </c>
      <c r="O673" s="385">
        <v>25</v>
      </c>
      <c r="P673" s="385">
        <v>10</v>
      </c>
      <c r="Q673" s="385">
        <v>85</v>
      </c>
      <c r="R673" s="385">
        <v>38</v>
      </c>
      <c r="S673" s="385">
        <v>2</v>
      </c>
      <c r="T673" s="385">
        <v>1</v>
      </c>
      <c r="U673" s="385">
        <v>3</v>
      </c>
      <c r="V673" s="385">
        <v>3</v>
      </c>
      <c r="W673" s="385">
        <v>6</v>
      </c>
      <c r="X673" s="385">
        <v>6</v>
      </c>
      <c r="Y673" s="385">
        <v>11</v>
      </c>
      <c r="Z673" s="385">
        <v>10</v>
      </c>
    </row>
    <row r="674" spans="1:26" ht="25.5" hidden="1" outlineLevel="1" x14ac:dyDescent="0.2">
      <c r="A674" s="385"/>
      <c r="B674" s="386" t="s">
        <v>321</v>
      </c>
      <c r="C674" s="386">
        <v>12</v>
      </c>
      <c r="D674" s="386" t="s">
        <v>421</v>
      </c>
      <c r="E674" s="386" t="s">
        <v>990</v>
      </c>
      <c r="F674" s="385">
        <v>3</v>
      </c>
      <c r="G674" s="385">
        <v>5</v>
      </c>
      <c r="H674" s="385">
        <v>4</v>
      </c>
      <c r="I674" s="385">
        <v>2</v>
      </c>
      <c r="J674" s="385">
        <v>11</v>
      </c>
      <c r="K674" s="385">
        <v>86</v>
      </c>
      <c r="L674" s="385">
        <v>48</v>
      </c>
      <c r="M674" s="385">
        <v>61</v>
      </c>
      <c r="N674" s="385">
        <v>30</v>
      </c>
      <c r="O674" s="385">
        <v>35</v>
      </c>
      <c r="P674" s="385">
        <v>14</v>
      </c>
      <c r="Q674" s="385">
        <v>182</v>
      </c>
      <c r="R674" s="385">
        <v>92</v>
      </c>
      <c r="S674" s="385">
        <v>5</v>
      </c>
      <c r="T674" s="385">
        <v>5</v>
      </c>
      <c r="U674" s="385">
        <v>4</v>
      </c>
      <c r="V674" s="385">
        <v>4</v>
      </c>
      <c r="W674" s="385">
        <v>6</v>
      </c>
      <c r="X674" s="385">
        <v>5</v>
      </c>
      <c r="Y674" s="385">
        <v>15</v>
      </c>
      <c r="Z674" s="385">
        <v>14</v>
      </c>
    </row>
    <row r="675" spans="1:26" ht="25.5" hidden="1" outlineLevel="1" x14ac:dyDescent="0.2">
      <c r="A675" s="385"/>
      <c r="B675" s="386" t="s">
        <v>321</v>
      </c>
      <c r="C675" s="386">
        <v>12</v>
      </c>
      <c r="D675" s="386" t="s">
        <v>421</v>
      </c>
      <c r="E675" s="386" t="s">
        <v>991</v>
      </c>
      <c r="F675" s="385">
        <v>5</v>
      </c>
      <c r="G675" s="385">
        <v>4</v>
      </c>
      <c r="H675" s="385">
        <v>2</v>
      </c>
      <c r="I675" s="385">
        <v>1</v>
      </c>
      <c r="J675" s="385">
        <v>7</v>
      </c>
      <c r="K675" s="385">
        <v>101</v>
      </c>
      <c r="L675" s="385">
        <v>62</v>
      </c>
      <c r="M675" s="385">
        <v>30</v>
      </c>
      <c r="N675" s="385">
        <v>18</v>
      </c>
      <c r="O675" s="385">
        <v>7</v>
      </c>
      <c r="P675" s="385">
        <v>2</v>
      </c>
      <c r="Q675" s="385">
        <v>138</v>
      </c>
      <c r="R675" s="385">
        <v>82</v>
      </c>
      <c r="S675" s="385">
        <v>3</v>
      </c>
      <c r="T675" s="385">
        <v>3</v>
      </c>
      <c r="U675" s="385">
        <v>3</v>
      </c>
      <c r="V675" s="385">
        <v>3</v>
      </c>
      <c r="W675" s="385">
        <v>6</v>
      </c>
      <c r="X675" s="385">
        <v>4</v>
      </c>
      <c r="Y675" s="385">
        <v>12</v>
      </c>
      <c r="Z675" s="385">
        <v>10</v>
      </c>
    </row>
    <row r="676" spans="1:26" ht="25.5" hidden="1" outlineLevel="1" x14ac:dyDescent="0.2">
      <c r="A676" s="385"/>
      <c r="B676" s="386" t="s">
        <v>321</v>
      </c>
      <c r="C676" s="386">
        <v>12</v>
      </c>
      <c r="D676" s="386" t="s">
        <v>421</v>
      </c>
      <c r="E676" s="386" t="s">
        <v>360</v>
      </c>
      <c r="F676" s="385">
        <v>3</v>
      </c>
      <c r="G676" s="385">
        <v>4</v>
      </c>
      <c r="H676" s="385"/>
      <c r="I676" s="385"/>
      <c r="J676" s="385">
        <v>4</v>
      </c>
      <c r="K676" s="385">
        <v>15</v>
      </c>
      <c r="L676" s="385">
        <v>10</v>
      </c>
      <c r="M676" s="385"/>
      <c r="N676" s="385"/>
      <c r="O676" s="385"/>
      <c r="P676" s="385"/>
      <c r="Q676" s="385">
        <v>15</v>
      </c>
      <c r="R676" s="385">
        <v>10</v>
      </c>
      <c r="S676" s="385">
        <v>2</v>
      </c>
      <c r="T676" s="385">
        <v>2</v>
      </c>
      <c r="U676" s="385"/>
      <c r="V676" s="385"/>
      <c r="W676" s="385">
        <v>3</v>
      </c>
      <c r="X676" s="385">
        <v>3</v>
      </c>
      <c r="Y676" s="385">
        <v>5</v>
      </c>
      <c r="Z676" s="385">
        <v>5</v>
      </c>
    </row>
    <row r="677" spans="1:26" ht="25.5" hidden="1" outlineLevel="1" x14ac:dyDescent="0.2">
      <c r="A677" s="385"/>
      <c r="B677" s="386" t="s">
        <v>321</v>
      </c>
      <c r="C677" s="386">
        <v>12</v>
      </c>
      <c r="D677" s="386" t="s">
        <v>421</v>
      </c>
      <c r="E677" s="386" t="s">
        <v>992</v>
      </c>
      <c r="F677" s="385">
        <v>2</v>
      </c>
      <c r="G677" s="385">
        <v>6</v>
      </c>
      <c r="H677" s="385">
        <v>4</v>
      </c>
      <c r="I677" s="385">
        <v>3</v>
      </c>
      <c r="J677" s="385">
        <v>13</v>
      </c>
      <c r="K677" s="385">
        <v>84</v>
      </c>
      <c r="L677" s="385">
        <v>44</v>
      </c>
      <c r="M677" s="385">
        <v>70</v>
      </c>
      <c r="N677" s="385">
        <v>36</v>
      </c>
      <c r="O677" s="385">
        <v>31</v>
      </c>
      <c r="P677" s="385">
        <v>13</v>
      </c>
      <c r="Q677" s="385">
        <v>185</v>
      </c>
      <c r="R677" s="385">
        <v>93</v>
      </c>
      <c r="S677" s="385">
        <v>7</v>
      </c>
      <c r="T677" s="385">
        <v>7</v>
      </c>
      <c r="U677" s="385">
        <v>10</v>
      </c>
      <c r="V677" s="385">
        <v>8</v>
      </c>
      <c r="W677" s="385">
        <v>5</v>
      </c>
      <c r="X677" s="385">
        <v>5</v>
      </c>
      <c r="Y677" s="385">
        <v>22</v>
      </c>
      <c r="Z677" s="385">
        <v>20</v>
      </c>
    </row>
    <row r="678" spans="1:26" ht="25.5" hidden="1" outlineLevel="1" x14ac:dyDescent="0.2">
      <c r="A678" s="385"/>
      <c r="B678" s="386" t="s">
        <v>321</v>
      </c>
      <c r="C678" s="386">
        <v>5</v>
      </c>
      <c r="D678" s="386" t="s">
        <v>421</v>
      </c>
      <c r="E678" s="386" t="s">
        <v>993</v>
      </c>
      <c r="F678" s="385">
        <v>5</v>
      </c>
      <c r="G678" s="385">
        <v>5</v>
      </c>
      <c r="H678" s="385"/>
      <c r="I678" s="385"/>
      <c r="J678" s="385">
        <v>5</v>
      </c>
      <c r="K678" s="385">
        <v>51</v>
      </c>
      <c r="L678" s="385">
        <v>16</v>
      </c>
      <c r="M678" s="385"/>
      <c r="N678" s="385"/>
      <c r="O678" s="385"/>
      <c r="P678" s="385"/>
      <c r="Q678" s="385">
        <v>51</v>
      </c>
      <c r="R678" s="385">
        <v>16</v>
      </c>
      <c r="S678" s="385">
        <v>3</v>
      </c>
      <c r="T678" s="385">
        <v>2</v>
      </c>
      <c r="U678" s="385"/>
      <c r="V678" s="385"/>
      <c r="W678" s="385"/>
      <c r="X678" s="385"/>
      <c r="Y678" s="385">
        <v>3</v>
      </c>
      <c r="Z678" s="385">
        <v>2</v>
      </c>
    </row>
    <row r="679" spans="1:26" ht="25.5" hidden="1" outlineLevel="1" x14ac:dyDescent="0.2">
      <c r="A679" s="385"/>
      <c r="B679" s="386" t="s">
        <v>321</v>
      </c>
      <c r="C679" s="386">
        <v>12</v>
      </c>
      <c r="D679" s="386" t="s">
        <v>421</v>
      </c>
      <c r="E679" s="386" t="s">
        <v>994</v>
      </c>
      <c r="F679" s="385">
        <v>4</v>
      </c>
      <c r="G679" s="385">
        <v>8</v>
      </c>
      <c r="H679" s="385">
        <v>4</v>
      </c>
      <c r="I679" s="385">
        <v>3</v>
      </c>
      <c r="J679" s="385">
        <v>15</v>
      </c>
      <c r="K679" s="385">
        <v>216</v>
      </c>
      <c r="L679" s="385">
        <v>105</v>
      </c>
      <c r="M679" s="385">
        <v>114</v>
      </c>
      <c r="N679" s="385">
        <v>74</v>
      </c>
      <c r="O679" s="385">
        <v>44</v>
      </c>
      <c r="P679" s="385">
        <v>18</v>
      </c>
      <c r="Q679" s="385">
        <v>374</v>
      </c>
      <c r="R679" s="385">
        <v>197</v>
      </c>
      <c r="S679" s="385">
        <v>8</v>
      </c>
      <c r="T679" s="385">
        <v>8</v>
      </c>
      <c r="U679" s="385">
        <v>6</v>
      </c>
      <c r="V679" s="385">
        <v>5</v>
      </c>
      <c r="W679" s="385">
        <v>4</v>
      </c>
      <c r="X679" s="385">
        <v>4</v>
      </c>
      <c r="Y679" s="385">
        <v>18</v>
      </c>
      <c r="Z679" s="385">
        <v>17</v>
      </c>
    </row>
    <row r="680" spans="1:26" ht="25.5" hidden="1" outlineLevel="1" x14ac:dyDescent="0.2">
      <c r="A680" s="385"/>
      <c r="B680" s="386" t="s">
        <v>321</v>
      </c>
      <c r="C680" s="386">
        <v>12</v>
      </c>
      <c r="D680" s="386" t="s">
        <v>421</v>
      </c>
      <c r="E680" s="386" t="s">
        <v>995</v>
      </c>
      <c r="F680" s="385">
        <v>4</v>
      </c>
      <c r="G680" s="385">
        <v>4</v>
      </c>
      <c r="H680" s="385">
        <v>3</v>
      </c>
      <c r="I680" s="385">
        <v>3</v>
      </c>
      <c r="J680" s="385">
        <v>10</v>
      </c>
      <c r="K680" s="385">
        <v>12</v>
      </c>
      <c r="L680" s="385">
        <v>3</v>
      </c>
      <c r="M680" s="385">
        <v>11</v>
      </c>
      <c r="N680" s="385">
        <v>4</v>
      </c>
      <c r="O680" s="385">
        <v>19</v>
      </c>
      <c r="P680" s="385">
        <v>5</v>
      </c>
      <c r="Q680" s="385">
        <v>42</v>
      </c>
      <c r="R680" s="385">
        <v>12</v>
      </c>
      <c r="S680" s="385">
        <v>1</v>
      </c>
      <c r="T680" s="385">
        <v>1</v>
      </c>
      <c r="U680" s="385">
        <v>3</v>
      </c>
      <c r="V680" s="385">
        <v>2</v>
      </c>
      <c r="W680" s="385">
        <v>5</v>
      </c>
      <c r="X680" s="385">
        <v>5</v>
      </c>
      <c r="Y680" s="385">
        <v>9</v>
      </c>
      <c r="Z680" s="385">
        <v>8</v>
      </c>
    </row>
    <row r="681" spans="1:26" ht="25.5" hidden="1" outlineLevel="1" x14ac:dyDescent="0.2">
      <c r="A681" s="385"/>
      <c r="B681" s="386" t="s">
        <v>321</v>
      </c>
      <c r="C681" s="386">
        <v>12</v>
      </c>
      <c r="D681" s="386" t="s">
        <v>421</v>
      </c>
      <c r="E681" s="386" t="s">
        <v>996</v>
      </c>
      <c r="F681" s="385">
        <v>4</v>
      </c>
      <c r="G681" s="385">
        <v>5</v>
      </c>
      <c r="H681" s="385">
        <v>4</v>
      </c>
      <c r="I681" s="385">
        <v>3</v>
      </c>
      <c r="J681" s="385">
        <v>12</v>
      </c>
      <c r="K681" s="385">
        <v>62</v>
      </c>
      <c r="L681" s="385">
        <v>22</v>
      </c>
      <c r="M681" s="385">
        <v>52</v>
      </c>
      <c r="N681" s="385">
        <v>23</v>
      </c>
      <c r="O681" s="385">
        <v>26</v>
      </c>
      <c r="P681" s="385">
        <v>12</v>
      </c>
      <c r="Q681" s="385">
        <v>140</v>
      </c>
      <c r="R681" s="385">
        <v>57</v>
      </c>
      <c r="S681" s="385">
        <v>5</v>
      </c>
      <c r="T681" s="385">
        <v>5</v>
      </c>
      <c r="U681" s="385">
        <v>10</v>
      </c>
      <c r="V681" s="385">
        <v>8</v>
      </c>
      <c r="W681" s="385">
        <v>2</v>
      </c>
      <c r="X681" s="385">
        <v>1</v>
      </c>
      <c r="Y681" s="385">
        <v>17</v>
      </c>
      <c r="Z681" s="385">
        <v>14</v>
      </c>
    </row>
    <row r="682" spans="1:26" ht="38.25" hidden="1" outlineLevel="1" x14ac:dyDescent="0.2">
      <c r="A682" s="385"/>
      <c r="B682" s="386" t="s">
        <v>321</v>
      </c>
      <c r="C682" s="386">
        <v>12</v>
      </c>
      <c r="D682" s="386" t="s">
        <v>421</v>
      </c>
      <c r="E682" s="386" t="s">
        <v>997</v>
      </c>
      <c r="F682" s="385">
        <v>4</v>
      </c>
      <c r="G682" s="385">
        <v>13</v>
      </c>
      <c r="H682" s="385">
        <v>6</v>
      </c>
      <c r="I682" s="385">
        <v>3</v>
      </c>
      <c r="J682" s="385">
        <v>22</v>
      </c>
      <c r="K682" s="385">
        <v>206</v>
      </c>
      <c r="L682" s="385">
        <v>114</v>
      </c>
      <c r="M682" s="385">
        <v>113</v>
      </c>
      <c r="N682" s="385">
        <v>68</v>
      </c>
      <c r="O682" s="385">
        <v>58</v>
      </c>
      <c r="P682" s="385">
        <v>34</v>
      </c>
      <c r="Q682" s="385">
        <v>377</v>
      </c>
      <c r="R682" s="385">
        <v>216</v>
      </c>
      <c r="S682" s="385">
        <v>13</v>
      </c>
      <c r="T682" s="385">
        <v>13</v>
      </c>
      <c r="U682" s="385">
        <v>19</v>
      </c>
      <c r="V682" s="385">
        <v>14</v>
      </c>
      <c r="W682" s="385">
        <v>1</v>
      </c>
      <c r="X682" s="385">
        <v>1</v>
      </c>
      <c r="Y682" s="385">
        <v>33</v>
      </c>
      <c r="Z682" s="385">
        <v>28</v>
      </c>
    </row>
    <row r="683" spans="1:26" ht="25.5" hidden="1" outlineLevel="1" x14ac:dyDescent="0.2">
      <c r="A683" s="385"/>
      <c r="B683" s="386" t="s">
        <v>321</v>
      </c>
      <c r="C683" s="386">
        <v>5</v>
      </c>
      <c r="D683" s="386" t="s">
        <v>421</v>
      </c>
      <c r="E683" s="386" t="s">
        <v>998</v>
      </c>
      <c r="F683" s="385">
        <v>2</v>
      </c>
      <c r="G683" s="385">
        <v>5</v>
      </c>
      <c r="H683" s="385"/>
      <c r="I683" s="385"/>
      <c r="J683" s="385">
        <v>5</v>
      </c>
      <c r="K683" s="385">
        <v>128</v>
      </c>
      <c r="L683" s="385">
        <v>60</v>
      </c>
      <c r="M683" s="385"/>
      <c r="N683" s="385"/>
      <c r="O683" s="385"/>
      <c r="P683" s="385"/>
      <c r="Q683" s="385">
        <v>128</v>
      </c>
      <c r="R683" s="385">
        <v>60</v>
      </c>
      <c r="S683" s="385">
        <v>7</v>
      </c>
      <c r="T683" s="385">
        <v>7</v>
      </c>
      <c r="U683" s="385"/>
      <c r="V683" s="385"/>
      <c r="W683" s="385"/>
      <c r="X683" s="385"/>
      <c r="Y683" s="385">
        <v>7</v>
      </c>
      <c r="Z683" s="385">
        <v>7</v>
      </c>
    </row>
    <row r="684" spans="1:26" ht="25.5" hidden="1" outlineLevel="1" x14ac:dyDescent="0.2">
      <c r="A684" s="385"/>
      <c r="B684" s="386" t="s">
        <v>321</v>
      </c>
      <c r="C684" s="386">
        <v>5</v>
      </c>
      <c r="D684" s="386" t="s">
        <v>421</v>
      </c>
      <c r="E684" s="386" t="s">
        <v>999</v>
      </c>
      <c r="F684" s="385"/>
      <c r="G684" s="385">
        <v>6</v>
      </c>
      <c r="H684" s="385"/>
      <c r="I684" s="385"/>
      <c r="J684" s="385">
        <v>6</v>
      </c>
      <c r="K684" s="385">
        <v>98</v>
      </c>
      <c r="L684" s="385">
        <v>47</v>
      </c>
      <c r="M684" s="385"/>
      <c r="N684" s="385"/>
      <c r="O684" s="385"/>
      <c r="P684" s="385"/>
      <c r="Q684" s="385">
        <v>98</v>
      </c>
      <c r="R684" s="385">
        <v>47</v>
      </c>
      <c r="S684" s="385">
        <v>5</v>
      </c>
      <c r="T684" s="385">
        <v>5</v>
      </c>
      <c r="U684" s="385"/>
      <c r="V684" s="385"/>
      <c r="W684" s="385"/>
      <c r="X684" s="385"/>
      <c r="Y684" s="385">
        <v>5</v>
      </c>
      <c r="Z684" s="385">
        <v>5</v>
      </c>
    </row>
    <row r="685" spans="1:26" ht="25.5" hidden="1" outlineLevel="1" x14ac:dyDescent="0.2">
      <c r="A685" s="385"/>
      <c r="B685" s="386" t="s">
        <v>321</v>
      </c>
      <c r="C685" s="386">
        <v>12</v>
      </c>
      <c r="D685" s="386" t="s">
        <v>421</v>
      </c>
      <c r="E685" s="386" t="s">
        <v>1000</v>
      </c>
      <c r="F685" s="385">
        <v>3</v>
      </c>
      <c r="G685" s="385">
        <v>5</v>
      </c>
      <c r="H685" s="385">
        <v>4</v>
      </c>
      <c r="I685" s="385">
        <v>3</v>
      </c>
      <c r="J685" s="385">
        <v>12</v>
      </c>
      <c r="K685" s="385">
        <v>86</v>
      </c>
      <c r="L685" s="385">
        <v>41</v>
      </c>
      <c r="M685" s="385">
        <v>54</v>
      </c>
      <c r="N685" s="385">
        <v>19</v>
      </c>
      <c r="O685" s="385">
        <v>26</v>
      </c>
      <c r="P685" s="385">
        <v>7</v>
      </c>
      <c r="Q685" s="385">
        <v>166</v>
      </c>
      <c r="R685" s="385">
        <v>67</v>
      </c>
      <c r="S685" s="385">
        <v>5</v>
      </c>
      <c r="T685" s="385">
        <v>5</v>
      </c>
      <c r="U685" s="385">
        <v>10</v>
      </c>
      <c r="V685" s="385">
        <v>9</v>
      </c>
      <c r="W685" s="385">
        <v>2</v>
      </c>
      <c r="X685" s="385">
        <v>1</v>
      </c>
      <c r="Y685" s="385">
        <v>17</v>
      </c>
      <c r="Z685" s="385">
        <v>15</v>
      </c>
    </row>
    <row r="686" spans="1:26" ht="25.5" hidden="1" outlineLevel="1" x14ac:dyDescent="0.2">
      <c r="A686" s="385"/>
      <c r="B686" s="386" t="s">
        <v>321</v>
      </c>
      <c r="C686" s="386">
        <v>12</v>
      </c>
      <c r="D686" s="386" t="s">
        <v>421</v>
      </c>
      <c r="E686" s="386" t="s">
        <v>1001</v>
      </c>
      <c r="F686" s="385"/>
      <c r="G686" s="385">
        <v>5</v>
      </c>
      <c r="H686" s="385">
        <v>4</v>
      </c>
      <c r="I686" s="385">
        <v>3</v>
      </c>
      <c r="J686" s="385">
        <v>12</v>
      </c>
      <c r="K686" s="385">
        <v>38</v>
      </c>
      <c r="L686" s="385">
        <v>13</v>
      </c>
      <c r="M686" s="385">
        <v>41</v>
      </c>
      <c r="N686" s="385">
        <v>21</v>
      </c>
      <c r="O686" s="385">
        <v>25</v>
      </c>
      <c r="P686" s="385">
        <v>8</v>
      </c>
      <c r="Q686" s="385">
        <v>104</v>
      </c>
      <c r="R686" s="385">
        <v>42</v>
      </c>
      <c r="S686" s="385">
        <v>3</v>
      </c>
      <c r="T686" s="385">
        <v>2</v>
      </c>
      <c r="U686" s="385">
        <v>3</v>
      </c>
      <c r="V686" s="385">
        <v>3</v>
      </c>
      <c r="W686" s="385">
        <v>2</v>
      </c>
      <c r="X686" s="385">
        <v>2</v>
      </c>
      <c r="Y686" s="385">
        <v>8</v>
      </c>
      <c r="Z686" s="385">
        <v>7</v>
      </c>
    </row>
    <row r="687" spans="1:26" ht="25.5" hidden="1" outlineLevel="1" x14ac:dyDescent="0.2">
      <c r="A687" s="385"/>
      <c r="B687" s="386" t="s">
        <v>321</v>
      </c>
      <c r="C687" s="386">
        <v>12</v>
      </c>
      <c r="D687" s="386" t="s">
        <v>421</v>
      </c>
      <c r="E687" s="386" t="s">
        <v>1002</v>
      </c>
      <c r="F687" s="385"/>
      <c r="G687" s="385">
        <v>15</v>
      </c>
      <c r="H687" s="385">
        <v>7</v>
      </c>
      <c r="I687" s="385">
        <v>3</v>
      </c>
      <c r="J687" s="385">
        <v>25</v>
      </c>
      <c r="K687" s="385">
        <v>342</v>
      </c>
      <c r="L687" s="385">
        <v>162</v>
      </c>
      <c r="M687" s="385">
        <v>125</v>
      </c>
      <c r="N687" s="385">
        <v>59</v>
      </c>
      <c r="O687" s="385">
        <v>51</v>
      </c>
      <c r="P687" s="385">
        <v>23</v>
      </c>
      <c r="Q687" s="385">
        <v>518</v>
      </c>
      <c r="R687" s="385">
        <v>244</v>
      </c>
      <c r="S687" s="385">
        <v>13</v>
      </c>
      <c r="T687" s="385">
        <v>13</v>
      </c>
      <c r="U687" s="385">
        <v>13</v>
      </c>
      <c r="V687" s="385">
        <v>7</v>
      </c>
      <c r="W687" s="385">
        <v>9</v>
      </c>
      <c r="X687" s="385">
        <v>6</v>
      </c>
      <c r="Y687" s="385">
        <v>35</v>
      </c>
      <c r="Z687" s="385">
        <v>26</v>
      </c>
    </row>
    <row r="688" spans="1:26" ht="38.25" hidden="1" outlineLevel="1" x14ac:dyDescent="0.2">
      <c r="A688" s="385"/>
      <c r="B688" s="386" t="s">
        <v>321</v>
      </c>
      <c r="C688" s="386">
        <v>12</v>
      </c>
      <c r="D688" s="386" t="s">
        <v>421</v>
      </c>
      <c r="E688" s="386" t="s">
        <v>1003</v>
      </c>
      <c r="F688" s="385">
        <v>4</v>
      </c>
      <c r="G688" s="385">
        <v>6</v>
      </c>
      <c r="H688" s="385">
        <v>3</v>
      </c>
      <c r="I688" s="385"/>
      <c r="J688" s="385">
        <v>9</v>
      </c>
      <c r="K688" s="385">
        <v>87</v>
      </c>
      <c r="L688" s="385">
        <v>38</v>
      </c>
      <c r="M688" s="385">
        <v>29</v>
      </c>
      <c r="N688" s="385">
        <v>16</v>
      </c>
      <c r="O688" s="385"/>
      <c r="P688" s="385"/>
      <c r="Q688" s="385">
        <v>116</v>
      </c>
      <c r="R688" s="385">
        <v>54</v>
      </c>
      <c r="S688" s="385">
        <v>6</v>
      </c>
      <c r="T688" s="385">
        <v>6</v>
      </c>
      <c r="U688" s="385">
        <v>5</v>
      </c>
      <c r="V688" s="385">
        <v>4</v>
      </c>
      <c r="W688" s="385"/>
      <c r="X688" s="385"/>
      <c r="Y688" s="385">
        <v>11</v>
      </c>
      <c r="Z688" s="385">
        <v>10</v>
      </c>
    </row>
    <row r="689" spans="1:26" ht="25.5" hidden="1" outlineLevel="1" x14ac:dyDescent="0.2">
      <c r="A689" s="385"/>
      <c r="B689" s="386" t="s">
        <v>321</v>
      </c>
      <c r="C689" s="386">
        <v>12</v>
      </c>
      <c r="D689" s="386" t="s">
        <v>421</v>
      </c>
      <c r="E689" s="386" t="s">
        <v>1004</v>
      </c>
      <c r="F689" s="385">
        <v>2</v>
      </c>
      <c r="G689" s="385">
        <v>5</v>
      </c>
      <c r="H689" s="385">
        <v>4</v>
      </c>
      <c r="I689" s="385">
        <v>6</v>
      </c>
      <c r="J689" s="385">
        <v>15</v>
      </c>
      <c r="K689" s="385">
        <v>43</v>
      </c>
      <c r="L689" s="385">
        <v>24</v>
      </c>
      <c r="M689" s="385">
        <v>40</v>
      </c>
      <c r="N689" s="385">
        <v>19</v>
      </c>
      <c r="O689" s="385">
        <v>103</v>
      </c>
      <c r="P689" s="385">
        <v>52</v>
      </c>
      <c r="Q689" s="385">
        <v>186</v>
      </c>
      <c r="R689" s="385">
        <v>95</v>
      </c>
      <c r="S689" s="385">
        <v>5</v>
      </c>
      <c r="T689" s="385">
        <v>4</v>
      </c>
      <c r="U689" s="385">
        <v>7</v>
      </c>
      <c r="V689" s="385">
        <v>6</v>
      </c>
      <c r="W689" s="385">
        <v>4</v>
      </c>
      <c r="X689" s="385">
        <v>4</v>
      </c>
      <c r="Y689" s="385">
        <v>16</v>
      </c>
      <c r="Z689" s="385">
        <v>14</v>
      </c>
    </row>
    <row r="690" spans="1:26" ht="38.25" hidden="1" outlineLevel="1" x14ac:dyDescent="0.2">
      <c r="A690" s="385"/>
      <c r="B690" s="386" t="s">
        <v>321</v>
      </c>
      <c r="C690" s="386">
        <v>5</v>
      </c>
      <c r="D690" s="386" t="s">
        <v>421</v>
      </c>
      <c r="E690" s="386" t="s">
        <v>1005</v>
      </c>
      <c r="F690" s="385">
        <v>4</v>
      </c>
      <c r="G690" s="385">
        <v>5</v>
      </c>
      <c r="H690" s="385"/>
      <c r="I690" s="385"/>
      <c r="J690" s="385">
        <v>5</v>
      </c>
      <c r="K690" s="385">
        <v>69</v>
      </c>
      <c r="L690" s="385">
        <v>31</v>
      </c>
      <c r="M690" s="385"/>
      <c r="N690" s="385"/>
      <c r="O690" s="385"/>
      <c r="P690" s="385"/>
      <c r="Q690" s="385">
        <v>69</v>
      </c>
      <c r="R690" s="385">
        <v>31</v>
      </c>
      <c r="S690" s="385">
        <v>5</v>
      </c>
      <c r="T690" s="385">
        <v>5</v>
      </c>
      <c r="U690" s="385"/>
      <c r="V690" s="385"/>
      <c r="W690" s="385"/>
      <c r="X690" s="385"/>
      <c r="Y690" s="385">
        <v>5</v>
      </c>
      <c r="Z690" s="385">
        <v>5</v>
      </c>
    </row>
    <row r="691" spans="1:26" ht="51" hidden="1" outlineLevel="1" x14ac:dyDescent="0.2">
      <c r="A691" s="385"/>
      <c r="B691" s="386" t="s">
        <v>321</v>
      </c>
      <c r="C691" s="386">
        <v>12</v>
      </c>
      <c r="D691" s="386" t="s">
        <v>421</v>
      </c>
      <c r="E691" s="386" t="s">
        <v>1006</v>
      </c>
      <c r="F691" s="385"/>
      <c r="G691" s="385">
        <v>6</v>
      </c>
      <c r="H691" s="385">
        <v>5</v>
      </c>
      <c r="I691" s="385">
        <v>2</v>
      </c>
      <c r="J691" s="385">
        <v>13</v>
      </c>
      <c r="K691" s="385">
        <v>134</v>
      </c>
      <c r="L691" s="385">
        <v>67</v>
      </c>
      <c r="M691" s="385">
        <v>95</v>
      </c>
      <c r="N691" s="385">
        <v>43</v>
      </c>
      <c r="O691" s="385">
        <v>38</v>
      </c>
      <c r="P691" s="385">
        <v>24</v>
      </c>
      <c r="Q691" s="385">
        <v>267</v>
      </c>
      <c r="R691" s="385">
        <v>134</v>
      </c>
      <c r="S691" s="385">
        <v>6</v>
      </c>
      <c r="T691" s="385">
        <v>6</v>
      </c>
      <c r="U691" s="385">
        <v>16</v>
      </c>
      <c r="V691" s="385">
        <v>8</v>
      </c>
      <c r="W691" s="385"/>
      <c r="X691" s="385"/>
      <c r="Y691" s="385">
        <v>22</v>
      </c>
      <c r="Z691" s="385">
        <v>14</v>
      </c>
    </row>
    <row r="692" spans="1:26" ht="63.75" hidden="1" outlineLevel="1" x14ac:dyDescent="0.2">
      <c r="A692" s="385"/>
      <c r="B692" s="386" t="s">
        <v>321</v>
      </c>
      <c r="C692" s="386">
        <v>12</v>
      </c>
      <c r="D692" s="386" t="s">
        <v>421</v>
      </c>
      <c r="E692" s="386" t="s">
        <v>1007</v>
      </c>
      <c r="F692" s="385">
        <v>8</v>
      </c>
      <c r="G692" s="385"/>
      <c r="H692" s="385"/>
      <c r="I692" s="385">
        <v>3</v>
      </c>
      <c r="J692" s="385">
        <v>3</v>
      </c>
      <c r="K692" s="385"/>
      <c r="L692" s="385"/>
      <c r="M692" s="385"/>
      <c r="N692" s="385"/>
      <c r="O692" s="385">
        <v>7</v>
      </c>
      <c r="P692" s="385">
        <v>3</v>
      </c>
      <c r="Q692" s="385">
        <v>7</v>
      </c>
      <c r="R692" s="385">
        <v>3</v>
      </c>
      <c r="S692" s="385"/>
      <c r="T692" s="385"/>
      <c r="U692" s="385"/>
      <c r="V692" s="385"/>
      <c r="W692" s="385">
        <v>1</v>
      </c>
      <c r="X692" s="385">
        <v>1</v>
      </c>
      <c r="Y692" s="385">
        <v>1</v>
      </c>
      <c r="Z692" s="385">
        <v>1</v>
      </c>
    </row>
    <row r="693" spans="1:26" ht="21" hidden="1" customHeight="1" outlineLevel="1" x14ac:dyDescent="0.2">
      <c r="A693" s="385"/>
      <c r="B693" s="386"/>
      <c r="C693" s="498" t="s">
        <v>299</v>
      </c>
      <c r="D693" s="498"/>
      <c r="E693" s="498"/>
      <c r="F693" s="385"/>
      <c r="G693" s="385">
        <f>SUM(G665:G692)</f>
        <v>174</v>
      </c>
      <c r="H693" s="385">
        <f t="shared" ref="H693:Z693" si="55">SUM(H665:H692)</f>
        <v>89</v>
      </c>
      <c r="I693" s="385">
        <f t="shared" si="55"/>
        <v>70</v>
      </c>
      <c r="J693" s="385">
        <f t="shared" si="55"/>
        <v>333</v>
      </c>
      <c r="K693" s="385">
        <f t="shared" si="55"/>
        <v>2857</v>
      </c>
      <c r="L693" s="385">
        <f t="shared" si="55"/>
        <v>1393</v>
      </c>
      <c r="M693" s="385">
        <f t="shared" si="55"/>
        <v>1257</v>
      </c>
      <c r="N693" s="385">
        <f t="shared" si="55"/>
        <v>627</v>
      </c>
      <c r="O693" s="385">
        <f t="shared" si="55"/>
        <v>910</v>
      </c>
      <c r="P693" s="385">
        <f t="shared" si="55"/>
        <v>349</v>
      </c>
      <c r="Q693" s="385">
        <f t="shared" si="55"/>
        <v>5024</v>
      </c>
      <c r="R693" s="385">
        <f t="shared" si="55"/>
        <v>2369</v>
      </c>
      <c r="S693" s="385">
        <f t="shared" si="55"/>
        <v>158</v>
      </c>
      <c r="T693" s="385">
        <f t="shared" si="55"/>
        <v>152</v>
      </c>
      <c r="U693" s="385">
        <f t="shared" si="55"/>
        <v>170</v>
      </c>
      <c r="V693" s="385">
        <f t="shared" si="55"/>
        <v>130</v>
      </c>
      <c r="W693" s="385">
        <f t="shared" si="55"/>
        <v>110</v>
      </c>
      <c r="X693" s="385">
        <f t="shared" si="55"/>
        <v>84</v>
      </c>
      <c r="Y693" s="385">
        <f t="shared" si="55"/>
        <v>438</v>
      </c>
      <c r="Z693" s="385">
        <f t="shared" si="55"/>
        <v>366</v>
      </c>
    </row>
    <row r="694" spans="1:26" ht="21" customHeight="1" collapsed="1" x14ac:dyDescent="0.2">
      <c r="A694" s="385"/>
      <c r="B694" s="386"/>
      <c r="C694" s="498" t="s">
        <v>402</v>
      </c>
      <c r="D694" s="498"/>
      <c r="E694" s="498"/>
      <c r="F694" s="385"/>
      <c r="G694" s="385">
        <f>+G693+G664</f>
        <v>807</v>
      </c>
      <c r="H694" s="385">
        <f t="shared" ref="H694:Z694" si="56">+H693+H664</f>
        <v>475</v>
      </c>
      <c r="I694" s="385">
        <f t="shared" si="56"/>
        <v>263</v>
      </c>
      <c r="J694" s="385">
        <f t="shared" si="56"/>
        <v>1545</v>
      </c>
      <c r="K694" s="385">
        <f t="shared" si="56"/>
        <v>28810</v>
      </c>
      <c r="L694" s="385">
        <f t="shared" si="56"/>
        <v>14033</v>
      </c>
      <c r="M694" s="385">
        <f t="shared" si="56"/>
        <v>14121</v>
      </c>
      <c r="N694" s="385">
        <f t="shared" si="56"/>
        <v>7016</v>
      </c>
      <c r="O694" s="385">
        <f t="shared" si="56"/>
        <v>6779</v>
      </c>
      <c r="P694" s="385">
        <f t="shared" si="56"/>
        <v>3602</v>
      </c>
      <c r="Q694" s="385">
        <f t="shared" si="56"/>
        <v>49710</v>
      </c>
      <c r="R694" s="385">
        <f t="shared" si="56"/>
        <v>24651</v>
      </c>
      <c r="S694" s="385">
        <f t="shared" si="56"/>
        <v>792</v>
      </c>
      <c r="T694" s="385">
        <f t="shared" si="56"/>
        <v>771</v>
      </c>
      <c r="U694" s="385">
        <f t="shared" si="56"/>
        <v>1006</v>
      </c>
      <c r="V694" s="385">
        <f t="shared" si="56"/>
        <v>759</v>
      </c>
      <c r="W694" s="385">
        <f t="shared" si="56"/>
        <v>476</v>
      </c>
      <c r="X694" s="385">
        <f t="shared" si="56"/>
        <v>375</v>
      </c>
      <c r="Y694" s="385">
        <f t="shared" si="56"/>
        <v>2274</v>
      </c>
      <c r="Z694" s="385">
        <f t="shared" si="56"/>
        <v>1905</v>
      </c>
    </row>
    <row r="695" spans="1:26" ht="23.25" hidden="1" customHeight="1" outlineLevel="1" x14ac:dyDescent="0.2">
      <c r="A695" s="387" t="s">
        <v>468</v>
      </c>
      <c r="B695" s="386"/>
      <c r="C695" s="498" t="s">
        <v>403</v>
      </c>
      <c r="D695" s="498"/>
      <c r="E695" s="498"/>
      <c r="F695" s="385"/>
      <c r="G695" s="385"/>
      <c r="H695" s="385"/>
      <c r="I695" s="385"/>
      <c r="J695" s="385"/>
      <c r="K695" s="385"/>
      <c r="L695" s="385"/>
      <c r="M695" s="385"/>
      <c r="N695" s="385"/>
      <c r="O695" s="385"/>
      <c r="P695" s="385"/>
      <c r="Q695" s="385"/>
      <c r="R695" s="385"/>
      <c r="S695" s="385"/>
      <c r="T695" s="385"/>
      <c r="U695" s="385"/>
      <c r="V695" s="385"/>
      <c r="W695" s="385"/>
      <c r="X695" s="385"/>
      <c r="Y695" s="385"/>
      <c r="Z695" s="385"/>
    </row>
    <row r="696" spans="1:26" ht="51" hidden="1" outlineLevel="1" x14ac:dyDescent="0.2">
      <c r="A696" s="385"/>
      <c r="B696" s="386" t="s">
        <v>321</v>
      </c>
      <c r="C696" s="386">
        <v>12</v>
      </c>
      <c r="D696" s="386" t="s">
        <v>421</v>
      </c>
      <c r="E696" s="386" t="s">
        <v>1008</v>
      </c>
      <c r="F696" s="385">
        <v>4</v>
      </c>
      <c r="G696" s="385">
        <v>50</v>
      </c>
      <c r="H696" s="385">
        <v>32</v>
      </c>
      <c r="I696" s="385">
        <v>15</v>
      </c>
      <c r="J696" s="385">
        <v>97</v>
      </c>
      <c r="K696" s="385">
        <v>2438</v>
      </c>
      <c r="L696" s="385">
        <v>1247</v>
      </c>
      <c r="M696" s="385">
        <v>1287</v>
      </c>
      <c r="N696" s="385">
        <v>620</v>
      </c>
      <c r="O696" s="385">
        <v>578</v>
      </c>
      <c r="P696" s="385">
        <v>332</v>
      </c>
      <c r="Q696" s="385">
        <v>4303</v>
      </c>
      <c r="R696" s="385">
        <v>2199</v>
      </c>
      <c r="S696" s="385">
        <v>51</v>
      </c>
      <c r="T696" s="385">
        <v>48</v>
      </c>
      <c r="U696" s="385">
        <v>78</v>
      </c>
      <c r="V696" s="385">
        <v>62</v>
      </c>
      <c r="W696" s="385">
        <v>12</v>
      </c>
      <c r="X696" s="385">
        <v>11</v>
      </c>
      <c r="Y696" s="385">
        <v>141</v>
      </c>
      <c r="Z696" s="385">
        <v>121</v>
      </c>
    </row>
    <row r="697" spans="1:26" ht="38.25" hidden="1" outlineLevel="1" x14ac:dyDescent="0.2">
      <c r="A697" s="385"/>
      <c r="B697" s="386" t="s">
        <v>321</v>
      </c>
      <c r="C697" s="386">
        <v>12</v>
      </c>
      <c r="D697" s="386" t="s">
        <v>421</v>
      </c>
      <c r="E697" s="386" t="s">
        <v>1009</v>
      </c>
      <c r="F697" s="385">
        <v>1</v>
      </c>
      <c r="G697" s="385">
        <v>34</v>
      </c>
      <c r="H697" s="385">
        <v>18</v>
      </c>
      <c r="I697" s="385">
        <v>11</v>
      </c>
      <c r="J697" s="385">
        <v>63</v>
      </c>
      <c r="K697" s="385">
        <v>1477</v>
      </c>
      <c r="L697" s="385">
        <v>740</v>
      </c>
      <c r="M697" s="385">
        <v>566</v>
      </c>
      <c r="N697" s="385">
        <v>296</v>
      </c>
      <c r="O697" s="385">
        <v>299</v>
      </c>
      <c r="P697" s="385">
        <v>180</v>
      </c>
      <c r="Q697" s="385">
        <v>2342</v>
      </c>
      <c r="R697" s="385">
        <v>1216</v>
      </c>
      <c r="S697" s="385">
        <v>33</v>
      </c>
      <c r="T697" s="385">
        <v>32</v>
      </c>
      <c r="U697" s="385">
        <v>38</v>
      </c>
      <c r="V697" s="385">
        <v>29</v>
      </c>
      <c r="W697" s="385">
        <v>23</v>
      </c>
      <c r="X697" s="385">
        <v>17</v>
      </c>
      <c r="Y697" s="385">
        <v>94</v>
      </c>
      <c r="Z697" s="385">
        <v>78</v>
      </c>
    </row>
    <row r="698" spans="1:26" ht="51" hidden="1" outlineLevel="1" x14ac:dyDescent="0.2">
      <c r="A698" s="385"/>
      <c r="B698" s="386" t="s">
        <v>321</v>
      </c>
      <c r="C698" s="386">
        <v>12</v>
      </c>
      <c r="D698" s="386" t="s">
        <v>421</v>
      </c>
      <c r="E698" s="386" t="s">
        <v>1010</v>
      </c>
      <c r="F698" s="385">
        <v>2</v>
      </c>
      <c r="G698" s="385">
        <v>37</v>
      </c>
      <c r="H698" s="385">
        <v>34</v>
      </c>
      <c r="I698" s="385">
        <v>17</v>
      </c>
      <c r="J698" s="385">
        <v>88</v>
      </c>
      <c r="K698" s="385">
        <v>1785</v>
      </c>
      <c r="L698" s="385">
        <v>900</v>
      </c>
      <c r="M698" s="385">
        <v>1383</v>
      </c>
      <c r="N698" s="385">
        <v>704</v>
      </c>
      <c r="O698" s="385">
        <v>683</v>
      </c>
      <c r="P698" s="385">
        <v>392</v>
      </c>
      <c r="Q698" s="385">
        <v>3851</v>
      </c>
      <c r="R698" s="385">
        <v>1996</v>
      </c>
      <c r="S698" s="385">
        <v>37</v>
      </c>
      <c r="T698" s="385">
        <v>37</v>
      </c>
      <c r="U698" s="385">
        <v>70</v>
      </c>
      <c r="V698" s="385">
        <v>51</v>
      </c>
      <c r="W698" s="385">
        <v>36</v>
      </c>
      <c r="X698" s="385">
        <v>29</v>
      </c>
      <c r="Y698" s="385">
        <v>143</v>
      </c>
      <c r="Z698" s="385">
        <v>117</v>
      </c>
    </row>
    <row r="699" spans="1:26" ht="51" hidden="1" outlineLevel="1" x14ac:dyDescent="0.2">
      <c r="A699" s="385"/>
      <c r="B699" s="386" t="s">
        <v>321</v>
      </c>
      <c r="C699" s="386">
        <v>12</v>
      </c>
      <c r="D699" s="386" t="s">
        <v>421</v>
      </c>
      <c r="E699" s="386" t="s">
        <v>1011</v>
      </c>
      <c r="F699" s="385">
        <v>8</v>
      </c>
      <c r="G699" s="385">
        <v>50</v>
      </c>
      <c r="H699" s="385">
        <v>33</v>
      </c>
      <c r="I699" s="385">
        <v>13</v>
      </c>
      <c r="J699" s="385">
        <v>96</v>
      </c>
      <c r="K699" s="385">
        <v>2457</v>
      </c>
      <c r="L699" s="385">
        <v>1208</v>
      </c>
      <c r="M699" s="385">
        <v>1272</v>
      </c>
      <c r="N699" s="385">
        <v>657</v>
      </c>
      <c r="O699" s="385">
        <v>489</v>
      </c>
      <c r="P699" s="385">
        <v>278</v>
      </c>
      <c r="Q699" s="385">
        <v>4218</v>
      </c>
      <c r="R699" s="385">
        <v>2143</v>
      </c>
      <c r="S699" s="385">
        <v>51</v>
      </c>
      <c r="T699" s="385">
        <v>49</v>
      </c>
      <c r="U699" s="385">
        <v>51</v>
      </c>
      <c r="V699" s="385">
        <v>41</v>
      </c>
      <c r="W699" s="385">
        <v>51</v>
      </c>
      <c r="X699" s="385">
        <v>41</v>
      </c>
      <c r="Y699" s="385">
        <v>153</v>
      </c>
      <c r="Z699" s="385">
        <v>131</v>
      </c>
    </row>
    <row r="700" spans="1:26" ht="38.25" hidden="1" outlineLevel="1" x14ac:dyDescent="0.2">
      <c r="A700" s="385"/>
      <c r="B700" s="386" t="s">
        <v>321</v>
      </c>
      <c r="C700" s="386">
        <v>12</v>
      </c>
      <c r="D700" s="386" t="s">
        <v>421</v>
      </c>
      <c r="E700" s="386" t="s">
        <v>1012</v>
      </c>
      <c r="F700" s="385">
        <v>2</v>
      </c>
      <c r="G700" s="385">
        <v>52</v>
      </c>
      <c r="H700" s="385">
        <v>32</v>
      </c>
      <c r="I700" s="385">
        <v>16</v>
      </c>
      <c r="J700" s="385">
        <v>100</v>
      </c>
      <c r="K700" s="385">
        <v>2066</v>
      </c>
      <c r="L700" s="385">
        <v>1020</v>
      </c>
      <c r="M700" s="385">
        <v>1188</v>
      </c>
      <c r="N700" s="385">
        <v>573</v>
      </c>
      <c r="O700" s="385">
        <v>533</v>
      </c>
      <c r="P700" s="385">
        <v>290</v>
      </c>
      <c r="Q700" s="385">
        <v>3787</v>
      </c>
      <c r="R700" s="385">
        <v>1883</v>
      </c>
      <c r="S700" s="385">
        <v>52</v>
      </c>
      <c r="T700" s="385">
        <v>52</v>
      </c>
      <c r="U700" s="385">
        <v>60</v>
      </c>
      <c r="V700" s="385">
        <v>47</v>
      </c>
      <c r="W700" s="385">
        <v>34</v>
      </c>
      <c r="X700" s="385">
        <v>28</v>
      </c>
      <c r="Y700" s="385">
        <v>146</v>
      </c>
      <c r="Z700" s="385">
        <v>127</v>
      </c>
    </row>
    <row r="701" spans="1:26" ht="38.25" hidden="1" outlineLevel="1" x14ac:dyDescent="0.2">
      <c r="A701" s="385"/>
      <c r="B701" s="386" t="s">
        <v>321</v>
      </c>
      <c r="C701" s="386">
        <v>12</v>
      </c>
      <c r="D701" s="386" t="s">
        <v>421</v>
      </c>
      <c r="E701" s="386" t="s">
        <v>1013</v>
      </c>
      <c r="F701" s="385">
        <v>5</v>
      </c>
      <c r="G701" s="385">
        <v>21</v>
      </c>
      <c r="H701" s="385">
        <v>16</v>
      </c>
      <c r="I701" s="385">
        <v>4</v>
      </c>
      <c r="J701" s="385">
        <v>41</v>
      </c>
      <c r="K701" s="385">
        <v>265</v>
      </c>
      <c r="L701" s="385">
        <v>102</v>
      </c>
      <c r="M701" s="385">
        <v>203</v>
      </c>
      <c r="N701" s="385">
        <v>76</v>
      </c>
      <c r="O701" s="385">
        <v>32</v>
      </c>
      <c r="P701" s="385">
        <v>15</v>
      </c>
      <c r="Q701" s="385">
        <v>500</v>
      </c>
      <c r="R701" s="385">
        <v>193</v>
      </c>
      <c r="S701" s="385">
        <v>55</v>
      </c>
      <c r="T701" s="385">
        <v>44</v>
      </c>
      <c r="U701" s="385">
        <v>38</v>
      </c>
      <c r="V701" s="385">
        <v>25</v>
      </c>
      <c r="W701" s="385">
        <v>4</v>
      </c>
      <c r="X701" s="385">
        <v>4</v>
      </c>
      <c r="Y701" s="385">
        <v>97</v>
      </c>
      <c r="Z701" s="385">
        <v>73</v>
      </c>
    </row>
    <row r="702" spans="1:26" ht="38.25" hidden="1" outlineLevel="1" x14ac:dyDescent="0.2">
      <c r="A702" s="385"/>
      <c r="B702" s="386" t="s">
        <v>321</v>
      </c>
      <c r="C702" s="386">
        <v>12</v>
      </c>
      <c r="D702" s="386" t="s">
        <v>421</v>
      </c>
      <c r="E702" s="386" t="s">
        <v>1014</v>
      </c>
      <c r="F702" s="385">
        <v>14</v>
      </c>
      <c r="G702" s="385">
        <v>40</v>
      </c>
      <c r="H702" s="385">
        <v>25</v>
      </c>
      <c r="I702" s="385">
        <v>10</v>
      </c>
      <c r="J702" s="385">
        <v>75</v>
      </c>
      <c r="K702" s="385">
        <v>1379</v>
      </c>
      <c r="L702" s="385">
        <v>678</v>
      </c>
      <c r="M702" s="385">
        <v>764</v>
      </c>
      <c r="N702" s="385">
        <v>401</v>
      </c>
      <c r="O702" s="385">
        <v>308</v>
      </c>
      <c r="P702" s="385">
        <v>187</v>
      </c>
      <c r="Q702" s="385">
        <v>2451</v>
      </c>
      <c r="R702" s="385">
        <v>1266</v>
      </c>
      <c r="S702" s="385">
        <v>40</v>
      </c>
      <c r="T702" s="385">
        <v>40</v>
      </c>
      <c r="U702" s="385">
        <v>54</v>
      </c>
      <c r="V702" s="385">
        <v>47</v>
      </c>
      <c r="W702" s="385">
        <v>21</v>
      </c>
      <c r="X702" s="385">
        <v>17</v>
      </c>
      <c r="Y702" s="385">
        <v>115</v>
      </c>
      <c r="Z702" s="385">
        <v>104</v>
      </c>
    </row>
    <row r="703" spans="1:26" ht="38.25" hidden="1" outlineLevel="1" x14ac:dyDescent="0.2">
      <c r="A703" s="385"/>
      <c r="B703" s="386" t="s">
        <v>321</v>
      </c>
      <c r="C703" s="386">
        <v>12</v>
      </c>
      <c r="D703" s="386" t="s">
        <v>421</v>
      </c>
      <c r="E703" s="386" t="s">
        <v>1015</v>
      </c>
      <c r="F703" s="385">
        <v>2</v>
      </c>
      <c r="G703" s="385">
        <v>54</v>
      </c>
      <c r="H703" s="385">
        <v>39</v>
      </c>
      <c r="I703" s="385">
        <v>22</v>
      </c>
      <c r="J703" s="385">
        <v>115</v>
      </c>
      <c r="K703" s="385">
        <v>2853</v>
      </c>
      <c r="L703" s="385">
        <v>1436</v>
      </c>
      <c r="M703" s="385">
        <v>1696</v>
      </c>
      <c r="N703" s="385">
        <v>822</v>
      </c>
      <c r="O703" s="385">
        <v>803</v>
      </c>
      <c r="P703" s="385">
        <v>421</v>
      </c>
      <c r="Q703" s="385">
        <v>5352</v>
      </c>
      <c r="R703" s="385">
        <v>2679</v>
      </c>
      <c r="S703" s="385">
        <v>50</v>
      </c>
      <c r="T703" s="385">
        <v>48</v>
      </c>
      <c r="U703" s="385">
        <v>99</v>
      </c>
      <c r="V703" s="385">
        <v>76</v>
      </c>
      <c r="W703" s="385">
        <v>40</v>
      </c>
      <c r="X703" s="385">
        <v>32</v>
      </c>
      <c r="Y703" s="385">
        <v>189</v>
      </c>
      <c r="Z703" s="385">
        <v>156</v>
      </c>
    </row>
    <row r="704" spans="1:26" ht="38.25" hidden="1" outlineLevel="1" x14ac:dyDescent="0.2">
      <c r="A704" s="385"/>
      <c r="B704" s="386" t="s">
        <v>321</v>
      </c>
      <c r="C704" s="386">
        <v>12</v>
      </c>
      <c r="D704" s="386" t="s">
        <v>421</v>
      </c>
      <c r="E704" s="386" t="s">
        <v>1016</v>
      </c>
      <c r="F704" s="385">
        <v>25</v>
      </c>
      <c r="G704" s="385">
        <v>15</v>
      </c>
      <c r="H704" s="385">
        <v>10</v>
      </c>
      <c r="I704" s="385">
        <v>4</v>
      </c>
      <c r="J704" s="385">
        <v>29</v>
      </c>
      <c r="K704" s="385">
        <v>482</v>
      </c>
      <c r="L704" s="385">
        <v>232</v>
      </c>
      <c r="M704" s="385">
        <v>251</v>
      </c>
      <c r="N704" s="385">
        <v>132</v>
      </c>
      <c r="O704" s="385">
        <v>103</v>
      </c>
      <c r="P704" s="385">
        <v>55</v>
      </c>
      <c r="Q704" s="385">
        <v>836</v>
      </c>
      <c r="R704" s="385">
        <v>419</v>
      </c>
      <c r="S704" s="385">
        <v>15</v>
      </c>
      <c r="T704" s="385">
        <v>15</v>
      </c>
      <c r="U704" s="385">
        <v>22</v>
      </c>
      <c r="V704" s="385">
        <v>17</v>
      </c>
      <c r="W704" s="385">
        <v>5</v>
      </c>
      <c r="X704" s="385">
        <v>5</v>
      </c>
      <c r="Y704" s="385">
        <v>42</v>
      </c>
      <c r="Z704" s="385">
        <v>37</v>
      </c>
    </row>
    <row r="705" spans="1:26" ht="38.25" hidden="1" outlineLevel="1" x14ac:dyDescent="0.2">
      <c r="A705" s="385"/>
      <c r="B705" s="386" t="s">
        <v>321</v>
      </c>
      <c r="C705" s="386">
        <v>12</v>
      </c>
      <c r="D705" s="386" t="s">
        <v>421</v>
      </c>
      <c r="E705" s="386" t="s">
        <v>1017</v>
      </c>
      <c r="F705" s="385">
        <v>11</v>
      </c>
      <c r="G705" s="385">
        <v>36</v>
      </c>
      <c r="H705" s="385">
        <v>24</v>
      </c>
      <c r="I705" s="385">
        <v>9</v>
      </c>
      <c r="J705" s="385">
        <v>69</v>
      </c>
      <c r="K705" s="385">
        <v>1270</v>
      </c>
      <c r="L705" s="385">
        <v>624</v>
      </c>
      <c r="M705" s="385">
        <v>666</v>
      </c>
      <c r="N705" s="385">
        <v>300</v>
      </c>
      <c r="O705" s="385">
        <v>234</v>
      </c>
      <c r="P705" s="385">
        <v>145</v>
      </c>
      <c r="Q705" s="385">
        <v>2170</v>
      </c>
      <c r="R705" s="385">
        <v>1069</v>
      </c>
      <c r="S705" s="385">
        <v>36</v>
      </c>
      <c r="T705" s="385">
        <v>34</v>
      </c>
      <c r="U705" s="385">
        <v>54</v>
      </c>
      <c r="V705" s="385">
        <v>43</v>
      </c>
      <c r="W705" s="385">
        <v>16</v>
      </c>
      <c r="X705" s="385">
        <v>12</v>
      </c>
      <c r="Y705" s="385">
        <v>106</v>
      </c>
      <c r="Z705" s="385">
        <v>89</v>
      </c>
    </row>
    <row r="706" spans="1:26" ht="38.25" hidden="1" outlineLevel="1" x14ac:dyDescent="0.2">
      <c r="A706" s="385"/>
      <c r="B706" s="386" t="s">
        <v>321</v>
      </c>
      <c r="C706" s="386">
        <v>12</v>
      </c>
      <c r="D706" s="386" t="s">
        <v>421</v>
      </c>
      <c r="E706" s="386" t="s">
        <v>1018</v>
      </c>
      <c r="F706" s="385">
        <v>30</v>
      </c>
      <c r="G706" s="385">
        <v>10</v>
      </c>
      <c r="H706" s="385">
        <v>6</v>
      </c>
      <c r="I706" s="385">
        <v>3</v>
      </c>
      <c r="J706" s="385">
        <v>19</v>
      </c>
      <c r="K706" s="385">
        <v>241</v>
      </c>
      <c r="L706" s="385">
        <v>112</v>
      </c>
      <c r="M706" s="385">
        <v>139</v>
      </c>
      <c r="N706" s="385">
        <v>64</v>
      </c>
      <c r="O706" s="385">
        <v>57</v>
      </c>
      <c r="P706" s="385">
        <v>32</v>
      </c>
      <c r="Q706" s="385">
        <v>437</v>
      </c>
      <c r="R706" s="385">
        <v>208</v>
      </c>
      <c r="S706" s="385">
        <v>10</v>
      </c>
      <c r="T706" s="385">
        <v>10</v>
      </c>
      <c r="U706" s="385">
        <v>11</v>
      </c>
      <c r="V706" s="385">
        <v>6</v>
      </c>
      <c r="W706" s="385">
        <v>7</v>
      </c>
      <c r="X706" s="385">
        <v>5</v>
      </c>
      <c r="Y706" s="385">
        <v>28</v>
      </c>
      <c r="Z706" s="385">
        <v>21</v>
      </c>
    </row>
    <row r="707" spans="1:26" ht="38.25" hidden="1" outlineLevel="1" x14ac:dyDescent="0.2">
      <c r="A707" s="385"/>
      <c r="B707" s="386" t="s">
        <v>321</v>
      </c>
      <c r="C707" s="386">
        <v>12</v>
      </c>
      <c r="D707" s="386" t="s">
        <v>421</v>
      </c>
      <c r="E707" s="386" t="s">
        <v>1019</v>
      </c>
      <c r="F707" s="385">
        <v>8</v>
      </c>
      <c r="G707" s="385">
        <v>32</v>
      </c>
      <c r="H707" s="385">
        <v>19</v>
      </c>
      <c r="I707" s="385">
        <v>9</v>
      </c>
      <c r="J707" s="385">
        <v>60</v>
      </c>
      <c r="K707" s="385">
        <v>1099</v>
      </c>
      <c r="L707" s="385">
        <v>563</v>
      </c>
      <c r="M707" s="385">
        <v>624</v>
      </c>
      <c r="N707" s="385">
        <v>298</v>
      </c>
      <c r="O707" s="385">
        <v>286</v>
      </c>
      <c r="P707" s="385">
        <v>155</v>
      </c>
      <c r="Q707" s="385">
        <v>2009</v>
      </c>
      <c r="R707" s="385">
        <v>1016</v>
      </c>
      <c r="S707" s="385">
        <v>32</v>
      </c>
      <c r="T707" s="385">
        <v>31</v>
      </c>
      <c r="U707" s="385">
        <v>50</v>
      </c>
      <c r="V707" s="385">
        <v>43</v>
      </c>
      <c r="W707" s="385">
        <v>11</v>
      </c>
      <c r="X707" s="385">
        <v>8</v>
      </c>
      <c r="Y707" s="385">
        <v>93</v>
      </c>
      <c r="Z707" s="385">
        <v>82</v>
      </c>
    </row>
    <row r="708" spans="1:26" ht="38.25" hidden="1" outlineLevel="1" x14ac:dyDescent="0.2">
      <c r="A708" s="385"/>
      <c r="B708" s="386" t="s">
        <v>321</v>
      </c>
      <c r="C708" s="386">
        <v>12</v>
      </c>
      <c r="D708" s="386" t="s">
        <v>421</v>
      </c>
      <c r="E708" s="386" t="s">
        <v>1020</v>
      </c>
      <c r="F708" s="385">
        <v>5</v>
      </c>
      <c r="G708" s="385">
        <v>46</v>
      </c>
      <c r="H708" s="385">
        <v>29</v>
      </c>
      <c r="I708" s="385">
        <v>15</v>
      </c>
      <c r="J708" s="385">
        <v>90</v>
      </c>
      <c r="K708" s="385">
        <v>1982</v>
      </c>
      <c r="L708" s="385">
        <v>955</v>
      </c>
      <c r="M708" s="385">
        <v>1007</v>
      </c>
      <c r="N708" s="385">
        <v>490</v>
      </c>
      <c r="O708" s="385">
        <v>458</v>
      </c>
      <c r="P708" s="385">
        <v>253</v>
      </c>
      <c r="Q708" s="385">
        <v>3447</v>
      </c>
      <c r="R708" s="385">
        <v>1698</v>
      </c>
      <c r="S708" s="385">
        <v>46</v>
      </c>
      <c r="T708" s="385">
        <v>43</v>
      </c>
      <c r="U708" s="385">
        <v>58</v>
      </c>
      <c r="V708" s="385">
        <v>40</v>
      </c>
      <c r="W708" s="385">
        <v>27</v>
      </c>
      <c r="X708" s="385">
        <v>22</v>
      </c>
      <c r="Y708" s="385">
        <v>131</v>
      </c>
      <c r="Z708" s="385">
        <v>105</v>
      </c>
    </row>
    <row r="709" spans="1:26" ht="38.25" hidden="1" outlineLevel="1" x14ac:dyDescent="0.2">
      <c r="A709" s="385"/>
      <c r="B709" s="386" t="s">
        <v>321</v>
      </c>
      <c r="C709" s="386">
        <v>12</v>
      </c>
      <c r="D709" s="386" t="s">
        <v>421</v>
      </c>
      <c r="E709" s="386" t="s">
        <v>1021</v>
      </c>
      <c r="F709" s="385">
        <v>3</v>
      </c>
      <c r="G709" s="385">
        <v>18</v>
      </c>
      <c r="H709" s="385">
        <v>15</v>
      </c>
      <c r="I709" s="385">
        <v>11</v>
      </c>
      <c r="J709" s="385">
        <v>44</v>
      </c>
      <c r="K709" s="385">
        <v>649</v>
      </c>
      <c r="L709" s="385">
        <v>312</v>
      </c>
      <c r="M709" s="385">
        <v>472</v>
      </c>
      <c r="N709" s="385">
        <v>236</v>
      </c>
      <c r="O709" s="385">
        <v>280</v>
      </c>
      <c r="P709" s="385">
        <v>156</v>
      </c>
      <c r="Q709" s="385">
        <v>1401</v>
      </c>
      <c r="R709" s="385">
        <v>704</v>
      </c>
      <c r="S709" s="385">
        <v>18</v>
      </c>
      <c r="T709" s="385">
        <v>17</v>
      </c>
      <c r="U709" s="385">
        <v>29</v>
      </c>
      <c r="V709" s="385">
        <v>21</v>
      </c>
      <c r="W709" s="385">
        <v>23</v>
      </c>
      <c r="X709" s="385">
        <v>17</v>
      </c>
      <c r="Y709" s="385">
        <v>70</v>
      </c>
      <c r="Z709" s="385">
        <v>55</v>
      </c>
    </row>
    <row r="710" spans="1:26" ht="38.25" hidden="1" outlineLevel="1" x14ac:dyDescent="0.2">
      <c r="A710" s="385"/>
      <c r="B710" s="386" t="s">
        <v>321</v>
      </c>
      <c r="C710" s="386">
        <v>12</v>
      </c>
      <c r="D710" s="386" t="s">
        <v>421</v>
      </c>
      <c r="E710" s="386" t="s">
        <v>1022</v>
      </c>
      <c r="F710" s="385">
        <v>6</v>
      </c>
      <c r="G710" s="385">
        <v>2</v>
      </c>
      <c r="H710" s="385">
        <v>3</v>
      </c>
      <c r="I710" s="385">
        <v>3</v>
      </c>
      <c r="J710" s="385">
        <v>8</v>
      </c>
      <c r="K710" s="385">
        <v>2</v>
      </c>
      <c r="L710" s="385"/>
      <c r="M710" s="385">
        <v>5</v>
      </c>
      <c r="N710" s="385"/>
      <c r="O710" s="385">
        <v>12</v>
      </c>
      <c r="P710" s="385">
        <v>1</v>
      </c>
      <c r="Q710" s="385">
        <v>19</v>
      </c>
      <c r="R710" s="385">
        <v>1</v>
      </c>
      <c r="S710" s="385">
        <v>2</v>
      </c>
      <c r="T710" s="385">
        <v>1</v>
      </c>
      <c r="U710" s="385">
        <v>1</v>
      </c>
      <c r="V710" s="385">
        <v>1</v>
      </c>
      <c r="W710" s="385">
        <v>1</v>
      </c>
      <c r="X710" s="385">
        <v>1</v>
      </c>
      <c r="Y710" s="385">
        <v>4</v>
      </c>
      <c r="Z710" s="385">
        <v>3</v>
      </c>
    </row>
    <row r="711" spans="1:26" ht="51" hidden="1" outlineLevel="1" x14ac:dyDescent="0.2">
      <c r="A711" s="385"/>
      <c r="B711" s="386" t="s">
        <v>321</v>
      </c>
      <c r="C711" s="386">
        <v>12</v>
      </c>
      <c r="D711" s="386" t="s">
        <v>421</v>
      </c>
      <c r="E711" s="386" t="s">
        <v>1023</v>
      </c>
      <c r="F711" s="385">
        <v>3</v>
      </c>
      <c r="G711" s="385">
        <v>19</v>
      </c>
      <c r="H711" s="385">
        <v>12</v>
      </c>
      <c r="I711" s="385">
        <v>6</v>
      </c>
      <c r="J711" s="385">
        <v>37</v>
      </c>
      <c r="K711" s="385">
        <v>922</v>
      </c>
      <c r="L711" s="385">
        <v>446</v>
      </c>
      <c r="M711" s="385">
        <v>437</v>
      </c>
      <c r="N711" s="385">
        <v>208</v>
      </c>
      <c r="O711" s="385">
        <v>182</v>
      </c>
      <c r="P711" s="385">
        <v>105</v>
      </c>
      <c r="Q711" s="385">
        <v>1541</v>
      </c>
      <c r="R711" s="385">
        <v>759</v>
      </c>
      <c r="S711" s="385">
        <v>19</v>
      </c>
      <c r="T711" s="385">
        <v>18</v>
      </c>
      <c r="U711" s="385">
        <v>20</v>
      </c>
      <c r="V711" s="385">
        <v>16</v>
      </c>
      <c r="W711" s="385">
        <v>16</v>
      </c>
      <c r="X711" s="385">
        <v>12</v>
      </c>
      <c r="Y711" s="385">
        <v>55</v>
      </c>
      <c r="Z711" s="385">
        <v>46</v>
      </c>
    </row>
    <row r="712" spans="1:26" ht="38.25" hidden="1" outlineLevel="1" x14ac:dyDescent="0.2">
      <c r="A712" s="385"/>
      <c r="B712" s="386" t="s">
        <v>321</v>
      </c>
      <c r="C712" s="386">
        <v>12</v>
      </c>
      <c r="D712" s="386" t="s">
        <v>421</v>
      </c>
      <c r="E712" s="386" t="s">
        <v>1024</v>
      </c>
      <c r="F712" s="385">
        <v>18</v>
      </c>
      <c r="G712" s="385">
        <v>17</v>
      </c>
      <c r="H712" s="385">
        <v>10</v>
      </c>
      <c r="I712" s="385">
        <v>4</v>
      </c>
      <c r="J712" s="385">
        <v>31</v>
      </c>
      <c r="K712" s="385">
        <v>662</v>
      </c>
      <c r="L712" s="385">
        <v>327</v>
      </c>
      <c r="M712" s="385">
        <v>314</v>
      </c>
      <c r="N712" s="385">
        <v>171</v>
      </c>
      <c r="O712" s="385">
        <v>114</v>
      </c>
      <c r="P712" s="385">
        <v>59</v>
      </c>
      <c r="Q712" s="385">
        <v>1090</v>
      </c>
      <c r="R712" s="385">
        <v>557</v>
      </c>
      <c r="S712" s="385">
        <v>16</v>
      </c>
      <c r="T712" s="385">
        <v>16</v>
      </c>
      <c r="U712" s="385">
        <v>9</v>
      </c>
      <c r="V712" s="385">
        <v>7</v>
      </c>
      <c r="W712" s="385">
        <v>19</v>
      </c>
      <c r="X712" s="385">
        <v>16</v>
      </c>
      <c r="Y712" s="385">
        <v>44</v>
      </c>
      <c r="Z712" s="385">
        <v>39</v>
      </c>
    </row>
    <row r="713" spans="1:26" ht="38.25" hidden="1" outlineLevel="1" x14ac:dyDescent="0.2">
      <c r="A713" s="385"/>
      <c r="B713" s="386" t="s">
        <v>321</v>
      </c>
      <c r="C713" s="386">
        <v>5</v>
      </c>
      <c r="D713" s="386" t="s">
        <v>421</v>
      </c>
      <c r="E713" s="386" t="s">
        <v>1025</v>
      </c>
      <c r="F713" s="385">
        <v>1</v>
      </c>
      <c r="G713" s="385">
        <v>10</v>
      </c>
      <c r="H713" s="385"/>
      <c r="I713" s="385"/>
      <c r="J713" s="385">
        <v>10</v>
      </c>
      <c r="K713" s="385">
        <v>222</v>
      </c>
      <c r="L713" s="385">
        <v>97</v>
      </c>
      <c r="M713" s="385"/>
      <c r="N713" s="385"/>
      <c r="O713" s="385"/>
      <c r="P713" s="385"/>
      <c r="Q713" s="385">
        <v>222</v>
      </c>
      <c r="R713" s="385">
        <v>97</v>
      </c>
      <c r="S713" s="385">
        <v>10</v>
      </c>
      <c r="T713" s="385">
        <v>10</v>
      </c>
      <c r="U713" s="385">
        <v>2</v>
      </c>
      <c r="V713" s="385">
        <v>1</v>
      </c>
      <c r="W713" s="385"/>
      <c r="X713" s="385"/>
      <c r="Y713" s="385">
        <v>12</v>
      </c>
      <c r="Z713" s="385">
        <v>11</v>
      </c>
    </row>
    <row r="714" spans="1:26" ht="38.25" hidden="1" outlineLevel="1" x14ac:dyDescent="0.2">
      <c r="A714" s="385"/>
      <c r="B714" s="386" t="s">
        <v>321</v>
      </c>
      <c r="C714" s="386">
        <v>5</v>
      </c>
      <c r="D714" s="386" t="s">
        <v>421</v>
      </c>
      <c r="E714" s="386" t="s">
        <v>1026</v>
      </c>
      <c r="F714" s="385">
        <v>3</v>
      </c>
      <c r="G714" s="385">
        <v>10</v>
      </c>
      <c r="H714" s="385"/>
      <c r="I714" s="385"/>
      <c r="J714" s="385">
        <v>10</v>
      </c>
      <c r="K714" s="385">
        <v>306</v>
      </c>
      <c r="L714" s="385">
        <v>152</v>
      </c>
      <c r="M714" s="385"/>
      <c r="N714" s="385"/>
      <c r="O714" s="385"/>
      <c r="P714" s="385"/>
      <c r="Q714" s="385">
        <v>306</v>
      </c>
      <c r="R714" s="385">
        <v>152</v>
      </c>
      <c r="S714" s="385">
        <v>9</v>
      </c>
      <c r="T714" s="385">
        <v>9</v>
      </c>
      <c r="U714" s="385">
        <v>3</v>
      </c>
      <c r="V714" s="385">
        <v>2</v>
      </c>
      <c r="W714" s="385"/>
      <c r="X714" s="385"/>
      <c r="Y714" s="385">
        <v>12</v>
      </c>
      <c r="Z714" s="385">
        <v>11</v>
      </c>
    </row>
    <row r="715" spans="1:26" ht="38.25" hidden="1" outlineLevel="1" x14ac:dyDescent="0.2">
      <c r="A715" s="385"/>
      <c r="B715" s="386" t="s">
        <v>321</v>
      </c>
      <c r="C715" s="386">
        <v>5</v>
      </c>
      <c r="D715" s="386" t="s">
        <v>421</v>
      </c>
      <c r="E715" s="386" t="s">
        <v>1027</v>
      </c>
      <c r="F715" s="385">
        <v>10</v>
      </c>
      <c r="G715" s="385">
        <v>16</v>
      </c>
      <c r="H715" s="385"/>
      <c r="I715" s="385"/>
      <c r="J715" s="385">
        <v>16</v>
      </c>
      <c r="K715" s="385">
        <v>560</v>
      </c>
      <c r="L715" s="385">
        <v>261</v>
      </c>
      <c r="M715" s="385"/>
      <c r="N715" s="385"/>
      <c r="O715" s="385"/>
      <c r="P715" s="385"/>
      <c r="Q715" s="385">
        <v>560</v>
      </c>
      <c r="R715" s="385">
        <v>261</v>
      </c>
      <c r="S715" s="385">
        <v>15</v>
      </c>
      <c r="T715" s="385">
        <v>15</v>
      </c>
      <c r="U715" s="385">
        <v>3</v>
      </c>
      <c r="V715" s="385">
        <v>2</v>
      </c>
      <c r="W715" s="385"/>
      <c r="X715" s="385"/>
      <c r="Y715" s="385">
        <v>18</v>
      </c>
      <c r="Z715" s="385">
        <v>17</v>
      </c>
    </row>
    <row r="716" spans="1:26" ht="38.25" hidden="1" outlineLevel="1" x14ac:dyDescent="0.2">
      <c r="A716" s="385"/>
      <c r="B716" s="386" t="s">
        <v>321</v>
      </c>
      <c r="C716" s="386">
        <v>12</v>
      </c>
      <c r="D716" s="386" t="s">
        <v>421</v>
      </c>
      <c r="E716" s="386" t="s">
        <v>1028</v>
      </c>
      <c r="F716" s="385">
        <v>15</v>
      </c>
      <c r="G716" s="385">
        <v>34</v>
      </c>
      <c r="H716" s="385">
        <v>26</v>
      </c>
      <c r="I716" s="385">
        <v>13</v>
      </c>
      <c r="J716" s="385">
        <v>73</v>
      </c>
      <c r="K716" s="385">
        <v>1275</v>
      </c>
      <c r="L716" s="385">
        <v>617</v>
      </c>
      <c r="M716" s="385">
        <v>773</v>
      </c>
      <c r="N716" s="385">
        <v>366</v>
      </c>
      <c r="O716" s="385">
        <v>330</v>
      </c>
      <c r="P716" s="385">
        <v>187</v>
      </c>
      <c r="Q716" s="385">
        <v>2378</v>
      </c>
      <c r="R716" s="385">
        <v>1170</v>
      </c>
      <c r="S716" s="385">
        <v>34</v>
      </c>
      <c r="T716" s="385">
        <v>33</v>
      </c>
      <c r="U716" s="385">
        <v>51</v>
      </c>
      <c r="V716" s="385">
        <v>40</v>
      </c>
      <c r="W716" s="385">
        <v>19</v>
      </c>
      <c r="X716" s="385">
        <v>15</v>
      </c>
      <c r="Y716" s="385">
        <v>104</v>
      </c>
      <c r="Z716" s="385">
        <v>88</v>
      </c>
    </row>
    <row r="717" spans="1:26" ht="38.25" hidden="1" outlineLevel="1" x14ac:dyDescent="0.2">
      <c r="A717" s="385"/>
      <c r="B717" s="386" t="s">
        <v>321</v>
      </c>
      <c r="C717" s="386">
        <v>12</v>
      </c>
      <c r="D717" s="386" t="s">
        <v>421</v>
      </c>
      <c r="E717" s="386" t="s">
        <v>1029</v>
      </c>
      <c r="F717" s="385">
        <v>4</v>
      </c>
      <c r="G717" s="385">
        <v>19</v>
      </c>
      <c r="H717" s="385">
        <v>13</v>
      </c>
      <c r="I717" s="385">
        <v>7</v>
      </c>
      <c r="J717" s="385">
        <v>39</v>
      </c>
      <c r="K717" s="385">
        <v>797</v>
      </c>
      <c r="L717" s="385">
        <v>405</v>
      </c>
      <c r="M717" s="385">
        <v>388</v>
      </c>
      <c r="N717" s="385">
        <v>179</v>
      </c>
      <c r="O717" s="385">
        <v>211</v>
      </c>
      <c r="P717" s="385">
        <v>111</v>
      </c>
      <c r="Q717" s="385">
        <v>1396</v>
      </c>
      <c r="R717" s="385">
        <v>695</v>
      </c>
      <c r="S717" s="385">
        <v>19</v>
      </c>
      <c r="T717" s="385">
        <v>19</v>
      </c>
      <c r="U717" s="385">
        <v>26</v>
      </c>
      <c r="V717" s="385">
        <v>21</v>
      </c>
      <c r="W717" s="385">
        <v>17</v>
      </c>
      <c r="X717" s="385">
        <v>12</v>
      </c>
      <c r="Y717" s="385">
        <v>62</v>
      </c>
      <c r="Z717" s="385">
        <v>52</v>
      </c>
    </row>
    <row r="718" spans="1:26" ht="38.25" hidden="1" outlineLevel="1" x14ac:dyDescent="0.2">
      <c r="A718" s="385"/>
      <c r="B718" s="386" t="s">
        <v>321</v>
      </c>
      <c r="C718" s="386">
        <v>12</v>
      </c>
      <c r="D718" s="386" t="s">
        <v>421</v>
      </c>
      <c r="E718" s="386" t="s">
        <v>1030</v>
      </c>
      <c r="F718" s="385">
        <v>8</v>
      </c>
      <c r="G718" s="385"/>
      <c r="H718" s="385">
        <v>6</v>
      </c>
      <c r="I718" s="385">
        <v>7</v>
      </c>
      <c r="J718" s="385">
        <v>13</v>
      </c>
      <c r="K718" s="385"/>
      <c r="L718" s="385"/>
      <c r="M718" s="385">
        <v>224</v>
      </c>
      <c r="N718" s="385">
        <v>28</v>
      </c>
      <c r="O718" s="385">
        <v>173</v>
      </c>
      <c r="P718" s="385">
        <v>10</v>
      </c>
      <c r="Q718" s="385">
        <v>397</v>
      </c>
      <c r="R718" s="385">
        <v>38</v>
      </c>
      <c r="S718" s="385"/>
      <c r="T718" s="385"/>
      <c r="U718" s="385">
        <v>14</v>
      </c>
      <c r="V718" s="385">
        <v>12</v>
      </c>
      <c r="W718" s="385">
        <v>10</v>
      </c>
      <c r="X718" s="385">
        <v>8</v>
      </c>
      <c r="Y718" s="385">
        <v>24</v>
      </c>
      <c r="Z718" s="385">
        <v>20</v>
      </c>
    </row>
    <row r="719" spans="1:26" ht="38.25" hidden="1" outlineLevel="1" x14ac:dyDescent="0.2">
      <c r="A719" s="385"/>
      <c r="B719" s="386" t="s">
        <v>321</v>
      </c>
      <c r="C719" s="386">
        <v>12</v>
      </c>
      <c r="D719" s="386" t="s">
        <v>421</v>
      </c>
      <c r="E719" s="386" t="s">
        <v>1031</v>
      </c>
      <c r="F719" s="385">
        <v>5</v>
      </c>
      <c r="G719" s="385">
        <v>39</v>
      </c>
      <c r="H719" s="385">
        <v>20</v>
      </c>
      <c r="I719" s="385">
        <v>12</v>
      </c>
      <c r="J719" s="385">
        <v>71</v>
      </c>
      <c r="K719" s="385">
        <v>1756</v>
      </c>
      <c r="L719" s="385">
        <v>859</v>
      </c>
      <c r="M719" s="385">
        <v>780</v>
      </c>
      <c r="N719" s="385">
        <v>389</v>
      </c>
      <c r="O719" s="385">
        <v>397</v>
      </c>
      <c r="P719" s="385">
        <v>206</v>
      </c>
      <c r="Q719" s="385">
        <v>2933</v>
      </c>
      <c r="R719" s="385">
        <v>1454</v>
      </c>
      <c r="S719" s="385">
        <v>39</v>
      </c>
      <c r="T719" s="385">
        <v>36</v>
      </c>
      <c r="U719" s="385">
        <v>38</v>
      </c>
      <c r="V719" s="385">
        <v>23</v>
      </c>
      <c r="W719" s="385">
        <v>21</v>
      </c>
      <c r="X719" s="385">
        <v>16</v>
      </c>
      <c r="Y719" s="385">
        <v>98</v>
      </c>
      <c r="Z719" s="385">
        <v>75</v>
      </c>
    </row>
    <row r="720" spans="1:26" ht="38.25" hidden="1" outlineLevel="1" x14ac:dyDescent="0.2">
      <c r="A720" s="385"/>
      <c r="B720" s="386" t="s">
        <v>321</v>
      </c>
      <c r="C720" s="386">
        <v>12</v>
      </c>
      <c r="D720" s="386" t="s">
        <v>421</v>
      </c>
      <c r="E720" s="386" t="s">
        <v>1032</v>
      </c>
      <c r="F720" s="385"/>
      <c r="G720" s="385">
        <v>74</v>
      </c>
      <c r="H720" s="385">
        <v>41</v>
      </c>
      <c r="I720" s="385">
        <v>16</v>
      </c>
      <c r="J720" s="385">
        <v>131</v>
      </c>
      <c r="K720" s="385">
        <v>3266</v>
      </c>
      <c r="L720" s="385">
        <v>1541</v>
      </c>
      <c r="M720" s="385">
        <v>1506</v>
      </c>
      <c r="N720" s="385">
        <v>763</v>
      </c>
      <c r="O720" s="385">
        <v>580</v>
      </c>
      <c r="P720" s="385">
        <v>346</v>
      </c>
      <c r="Q720" s="385">
        <v>5352</v>
      </c>
      <c r="R720" s="385">
        <v>2650</v>
      </c>
      <c r="S720" s="385">
        <v>74</v>
      </c>
      <c r="T720" s="385">
        <v>72</v>
      </c>
      <c r="U720" s="385">
        <v>88</v>
      </c>
      <c r="V720" s="385">
        <v>71</v>
      </c>
      <c r="W720" s="385">
        <v>24</v>
      </c>
      <c r="X720" s="385">
        <v>20</v>
      </c>
      <c r="Y720" s="385">
        <v>186</v>
      </c>
      <c r="Z720" s="385">
        <v>163</v>
      </c>
    </row>
    <row r="721" spans="1:26" ht="51" hidden="1" outlineLevel="1" x14ac:dyDescent="0.2">
      <c r="A721" s="385"/>
      <c r="B721" s="386" t="s">
        <v>321</v>
      </c>
      <c r="C721" s="386">
        <v>12</v>
      </c>
      <c r="D721" s="386" t="s">
        <v>421</v>
      </c>
      <c r="E721" s="386" t="s">
        <v>1033</v>
      </c>
      <c r="F721" s="385">
        <v>5</v>
      </c>
      <c r="G721" s="385">
        <v>25</v>
      </c>
      <c r="H721" s="385">
        <v>11</v>
      </c>
      <c r="I721" s="385">
        <v>6</v>
      </c>
      <c r="J721" s="385">
        <v>42</v>
      </c>
      <c r="K721" s="385">
        <v>933</v>
      </c>
      <c r="L721" s="385">
        <v>428</v>
      </c>
      <c r="M721" s="385">
        <v>374</v>
      </c>
      <c r="N721" s="385">
        <v>191</v>
      </c>
      <c r="O721" s="385">
        <v>143</v>
      </c>
      <c r="P721" s="385">
        <v>80</v>
      </c>
      <c r="Q721" s="385">
        <v>1450</v>
      </c>
      <c r="R721" s="385">
        <v>699</v>
      </c>
      <c r="S721" s="385">
        <v>24</v>
      </c>
      <c r="T721" s="385">
        <v>24</v>
      </c>
      <c r="U721" s="385">
        <v>28</v>
      </c>
      <c r="V721" s="385">
        <v>18</v>
      </c>
      <c r="W721" s="385">
        <v>8</v>
      </c>
      <c r="X721" s="385">
        <v>6</v>
      </c>
      <c r="Y721" s="385">
        <v>60</v>
      </c>
      <c r="Z721" s="385">
        <v>48</v>
      </c>
    </row>
    <row r="722" spans="1:26" ht="38.25" hidden="1" outlineLevel="1" x14ac:dyDescent="0.2">
      <c r="A722" s="385"/>
      <c r="B722" s="386" t="s">
        <v>321</v>
      </c>
      <c r="C722" s="386">
        <v>12</v>
      </c>
      <c r="D722" s="386" t="s">
        <v>421</v>
      </c>
      <c r="E722" s="386" t="s">
        <v>1034</v>
      </c>
      <c r="F722" s="385">
        <v>3</v>
      </c>
      <c r="G722" s="385">
        <v>28</v>
      </c>
      <c r="H722" s="385">
        <v>10</v>
      </c>
      <c r="I722" s="385">
        <v>5</v>
      </c>
      <c r="J722" s="385">
        <v>43</v>
      </c>
      <c r="K722" s="385">
        <v>1049</v>
      </c>
      <c r="L722" s="385">
        <v>479</v>
      </c>
      <c r="M722" s="385">
        <v>397</v>
      </c>
      <c r="N722" s="385">
        <v>207</v>
      </c>
      <c r="O722" s="385">
        <v>153</v>
      </c>
      <c r="P722" s="385">
        <v>76</v>
      </c>
      <c r="Q722" s="385">
        <v>1599</v>
      </c>
      <c r="R722" s="385">
        <v>762</v>
      </c>
      <c r="S722" s="385">
        <v>25</v>
      </c>
      <c r="T722" s="385">
        <v>25</v>
      </c>
      <c r="U722" s="385">
        <v>25</v>
      </c>
      <c r="V722" s="385">
        <v>19</v>
      </c>
      <c r="W722" s="385">
        <v>1</v>
      </c>
      <c r="X722" s="385"/>
      <c r="Y722" s="385">
        <v>51</v>
      </c>
      <c r="Z722" s="385">
        <v>44</v>
      </c>
    </row>
    <row r="723" spans="1:26" hidden="1" outlineLevel="1" x14ac:dyDescent="0.2">
      <c r="A723" s="385"/>
      <c r="B723" s="386" t="s">
        <v>321</v>
      </c>
      <c r="C723" s="386">
        <v>12</v>
      </c>
      <c r="D723" s="386" t="s">
        <v>421</v>
      </c>
      <c r="E723" s="386" t="s">
        <v>1035</v>
      </c>
      <c r="F723" s="385">
        <v>500</v>
      </c>
      <c r="G723" s="385">
        <v>7</v>
      </c>
      <c r="H723" s="385">
        <v>3</v>
      </c>
      <c r="I723" s="385"/>
      <c r="J723" s="385">
        <v>10</v>
      </c>
      <c r="K723" s="385">
        <v>179</v>
      </c>
      <c r="L723" s="385">
        <v>88</v>
      </c>
      <c r="M723" s="385">
        <v>34</v>
      </c>
      <c r="N723" s="385">
        <v>15</v>
      </c>
      <c r="O723" s="385"/>
      <c r="P723" s="385"/>
      <c r="Q723" s="385">
        <v>213</v>
      </c>
      <c r="R723" s="385">
        <v>103</v>
      </c>
      <c r="S723" s="385">
        <v>7</v>
      </c>
      <c r="T723" s="385">
        <v>7</v>
      </c>
      <c r="U723" s="385">
        <v>10</v>
      </c>
      <c r="V723" s="385">
        <v>9</v>
      </c>
      <c r="W723" s="385"/>
      <c r="X723" s="385"/>
      <c r="Y723" s="385">
        <v>17</v>
      </c>
      <c r="Z723" s="385">
        <v>16</v>
      </c>
    </row>
    <row r="724" spans="1:26" ht="51" hidden="1" outlineLevel="1" x14ac:dyDescent="0.2">
      <c r="A724" s="385"/>
      <c r="B724" s="386" t="s">
        <v>321</v>
      </c>
      <c r="C724" s="386">
        <v>12</v>
      </c>
      <c r="D724" s="386" t="s">
        <v>421</v>
      </c>
      <c r="E724" s="386" t="s">
        <v>1036</v>
      </c>
      <c r="F724" s="385">
        <v>18</v>
      </c>
      <c r="G724" s="385">
        <v>12</v>
      </c>
      <c r="H724" s="385">
        <v>9</v>
      </c>
      <c r="I724" s="385">
        <v>4</v>
      </c>
      <c r="J724" s="385">
        <v>25</v>
      </c>
      <c r="K724" s="385">
        <v>542</v>
      </c>
      <c r="L724" s="385">
        <v>280</v>
      </c>
      <c r="M724" s="385">
        <v>265</v>
      </c>
      <c r="N724" s="385">
        <v>141</v>
      </c>
      <c r="O724" s="385">
        <v>102</v>
      </c>
      <c r="P724" s="385">
        <v>59</v>
      </c>
      <c r="Q724" s="385">
        <v>909</v>
      </c>
      <c r="R724" s="385">
        <v>480</v>
      </c>
      <c r="S724" s="385">
        <v>11</v>
      </c>
      <c r="T724" s="385">
        <v>11</v>
      </c>
      <c r="U724" s="385">
        <v>12</v>
      </c>
      <c r="V724" s="385">
        <v>10</v>
      </c>
      <c r="W724" s="385">
        <v>16</v>
      </c>
      <c r="X724" s="385">
        <v>13</v>
      </c>
      <c r="Y724" s="385">
        <v>39</v>
      </c>
      <c r="Z724" s="385">
        <v>34</v>
      </c>
    </row>
    <row r="725" spans="1:26" ht="51" hidden="1" outlineLevel="1" x14ac:dyDescent="0.2">
      <c r="A725" s="385"/>
      <c r="B725" s="386" t="s">
        <v>321</v>
      </c>
      <c r="C725" s="386">
        <v>12</v>
      </c>
      <c r="D725" s="386" t="s">
        <v>421</v>
      </c>
      <c r="E725" s="386" t="s">
        <v>1037</v>
      </c>
      <c r="F725" s="385">
        <v>9</v>
      </c>
      <c r="G725" s="385"/>
      <c r="H725" s="385"/>
      <c r="I725" s="385">
        <v>9</v>
      </c>
      <c r="J725" s="385">
        <v>9</v>
      </c>
      <c r="K725" s="385"/>
      <c r="L725" s="385"/>
      <c r="M725" s="385"/>
      <c r="N725" s="385"/>
      <c r="O725" s="385">
        <v>240</v>
      </c>
      <c r="P725" s="385">
        <v>90</v>
      </c>
      <c r="Q725" s="385">
        <v>240</v>
      </c>
      <c r="R725" s="385">
        <v>90</v>
      </c>
      <c r="S725" s="385"/>
      <c r="T725" s="385"/>
      <c r="U725" s="385"/>
      <c r="V725" s="385"/>
      <c r="W725" s="385">
        <v>14</v>
      </c>
      <c r="X725" s="385">
        <v>11</v>
      </c>
      <c r="Y725" s="385">
        <v>14</v>
      </c>
      <c r="Z725" s="385">
        <v>11</v>
      </c>
    </row>
    <row r="726" spans="1:26" hidden="1" outlineLevel="1" x14ac:dyDescent="0.2">
      <c r="A726" s="385"/>
      <c r="B726" s="386"/>
      <c r="C726" s="498" t="s">
        <v>298</v>
      </c>
      <c r="D726" s="498"/>
      <c r="E726" s="498"/>
      <c r="F726" s="385"/>
      <c r="G726" s="385">
        <f>SUM(G696:G725)</f>
        <v>807</v>
      </c>
      <c r="H726" s="385">
        <f t="shared" ref="H726:Z726" si="57">SUM(H696:H725)</f>
        <v>496</v>
      </c>
      <c r="I726" s="385">
        <f t="shared" si="57"/>
        <v>251</v>
      </c>
      <c r="J726" s="385">
        <f t="shared" si="57"/>
        <v>1554</v>
      </c>
      <c r="K726" s="385">
        <f t="shared" si="57"/>
        <v>32914</v>
      </c>
      <c r="L726" s="385">
        <f t="shared" si="57"/>
        <v>16109</v>
      </c>
      <c r="M726" s="385">
        <f t="shared" si="57"/>
        <v>17015</v>
      </c>
      <c r="N726" s="385">
        <f t="shared" si="57"/>
        <v>8327</v>
      </c>
      <c r="O726" s="385">
        <f t="shared" si="57"/>
        <v>7780</v>
      </c>
      <c r="P726" s="385">
        <f t="shared" si="57"/>
        <v>4221</v>
      </c>
      <c r="Q726" s="385">
        <f t="shared" si="57"/>
        <v>57709</v>
      </c>
      <c r="R726" s="385">
        <f t="shared" si="57"/>
        <v>28657</v>
      </c>
      <c r="S726" s="385">
        <f t="shared" si="57"/>
        <v>830</v>
      </c>
      <c r="T726" s="385">
        <f t="shared" si="57"/>
        <v>796</v>
      </c>
      <c r="U726" s="385">
        <f t="shared" si="57"/>
        <v>1042</v>
      </c>
      <c r="V726" s="385">
        <f t="shared" si="57"/>
        <v>800</v>
      </c>
      <c r="W726" s="385">
        <f t="shared" si="57"/>
        <v>476</v>
      </c>
      <c r="X726" s="385">
        <f t="shared" si="57"/>
        <v>378</v>
      </c>
      <c r="Y726" s="385">
        <f t="shared" si="57"/>
        <v>2348</v>
      </c>
      <c r="Z726" s="385">
        <f t="shared" si="57"/>
        <v>1974</v>
      </c>
    </row>
    <row r="727" spans="1:26" ht="25.5" hidden="1" outlineLevel="1" x14ac:dyDescent="0.2">
      <c r="A727" s="385"/>
      <c r="B727" s="386" t="s">
        <v>321</v>
      </c>
      <c r="C727" s="386">
        <v>12</v>
      </c>
      <c r="D727" s="386" t="s">
        <v>421</v>
      </c>
      <c r="E727" s="386" t="s">
        <v>1038</v>
      </c>
      <c r="F727" s="385">
        <v>4</v>
      </c>
      <c r="G727" s="385">
        <v>5</v>
      </c>
      <c r="H727" s="385">
        <v>4</v>
      </c>
      <c r="I727" s="385">
        <v>3</v>
      </c>
      <c r="J727" s="385">
        <v>12</v>
      </c>
      <c r="K727" s="385">
        <v>49</v>
      </c>
      <c r="L727" s="385">
        <v>27</v>
      </c>
      <c r="M727" s="385">
        <v>32</v>
      </c>
      <c r="N727" s="385">
        <v>14</v>
      </c>
      <c r="O727" s="385">
        <v>34</v>
      </c>
      <c r="P727" s="385">
        <v>20</v>
      </c>
      <c r="Q727" s="385">
        <v>115</v>
      </c>
      <c r="R727" s="385">
        <v>61</v>
      </c>
      <c r="S727" s="385">
        <v>5</v>
      </c>
      <c r="T727" s="385">
        <v>5</v>
      </c>
      <c r="U727" s="385">
        <v>11</v>
      </c>
      <c r="V727" s="385">
        <v>9</v>
      </c>
      <c r="W727" s="385"/>
      <c r="X727" s="385"/>
      <c r="Y727" s="385">
        <v>16</v>
      </c>
      <c r="Z727" s="385">
        <v>14</v>
      </c>
    </row>
    <row r="728" spans="1:26" ht="25.5" hidden="1" outlineLevel="1" x14ac:dyDescent="0.2">
      <c r="A728" s="385"/>
      <c r="B728" s="386" t="s">
        <v>321</v>
      </c>
      <c r="C728" s="386">
        <v>12</v>
      </c>
      <c r="D728" s="386" t="s">
        <v>421</v>
      </c>
      <c r="E728" s="386" t="s">
        <v>1039</v>
      </c>
      <c r="F728" s="385">
        <v>3</v>
      </c>
      <c r="G728" s="385">
        <v>5</v>
      </c>
      <c r="H728" s="385">
        <v>4</v>
      </c>
      <c r="I728" s="385">
        <v>3</v>
      </c>
      <c r="J728" s="385">
        <v>12</v>
      </c>
      <c r="K728" s="385">
        <v>45</v>
      </c>
      <c r="L728" s="385">
        <v>25</v>
      </c>
      <c r="M728" s="385">
        <v>32</v>
      </c>
      <c r="N728" s="385">
        <v>14</v>
      </c>
      <c r="O728" s="385">
        <v>13</v>
      </c>
      <c r="P728" s="385">
        <v>8</v>
      </c>
      <c r="Q728" s="385">
        <v>90</v>
      </c>
      <c r="R728" s="385">
        <v>47</v>
      </c>
      <c r="S728" s="385">
        <v>4</v>
      </c>
      <c r="T728" s="385">
        <v>4</v>
      </c>
      <c r="U728" s="385">
        <v>5</v>
      </c>
      <c r="V728" s="385">
        <v>5</v>
      </c>
      <c r="W728" s="385">
        <v>3</v>
      </c>
      <c r="X728" s="385">
        <v>3</v>
      </c>
      <c r="Y728" s="385">
        <v>12</v>
      </c>
      <c r="Z728" s="385">
        <v>12</v>
      </c>
    </row>
    <row r="729" spans="1:26" ht="25.5" hidden="1" outlineLevel="1" x14ac:dyDescent="0.2">
      <c r="A729" s="385"/>
      <c r="B729" s="386" t="s">
        <v>321</v>
      </c>
      <c r="C729" s="386">
        <v>12</v>
      </c>
      <c r="D729" s="386" t="s">
        <v>421</v>
      </c>
      <c r="E729" s="386" t="s">
        <v>1040</v>
      </c>
      <c r="F729" s="385">
        <v>1</v>
      </c>
      <c r="G729" s="385">
        <v>17</v>
      </c>
      <c r="H729" s="385">
        <v>16</v>
      </c>
      <c r="I729" s="385">
        <v>11</v>
      </c>
      <c r="J729" s="385">
        <v>44</v>
      </c>
      <c r="K729" s="385">
        <v>317</v>
      </c>
      <c r="L729" s="385">
        <v>168</v>
      </c>
      <c r="M729" s="385">
        <v>255</v>
      </c>
      <c r="N729" s="385">
        <v>136</v>
      </c>
      <c r="O729" s="385">
        <v>141</v>
      </c>
      <c r="P729" s="385">
        <v>93</v>
      </c>
      <c r="Q729" s="385">
        <v>713</v>
      </c>
      <c r="R729" s="385">
        <v>397</v>
      </c>
      <c r="S729" s="385">
        <v>29</v>
      </c>
      <c r="T729" s="385">
        <v>25</v>
      </c>
      <c r="U729" s="385">
        <v>22</v>
      </c>
      <c r="V729" s="385">
        <v>14</v>
      </c>
      <c r="W729" s="385">
        <v>15</v>
      </c>
      <c r="X729" s="385">
        <v>6</v>
      </c>
      <c r="Y729" s="385">
        <v>66</v>
      </c>
      <c r="Z729" s="385">
        <v>45</v>
      </c>
    </row>
    <row r="730" spans="1:26" ht="25.5" hidden="1" outlineLevel="1" x14ac:dyDescent="0.2">
      <c r="A730" s="385"/>
      <c r="B730" s="386" t="s">
        <v>321</v>
      </c>
      <c r="C730" s="386">
        <v>12</v>
      </c>
      <c r="D730" s="386" t="s">
        <v>421</v>
      </c>
      <c r="E730" s="386" t="s">
        <v>1041</v>
      </c>
      <c r="F730" s="385">
        <v>4</v>
      </c>
      <c r="G730" s="385">
        <v>13</v>
      </c>
      <c r="H730" s="385">
        <v>9</v>
      </c>
      <c r="I730" s="385">
        <v>7</v>
      </c>
      <c r="J730" s="385">
        <v>29</v>
      </c>
      <c r="K730" s="385">
        <v>272</v>
      </c>
      <c r="L730" s="385">
        <v>137</v>
      </c>
      <c r="M730" s="385">
        <v>167</v>
      </c>
      <c r="N730" s="385">
        <v>90</v>
      </c>
      <c r="O730" s="385">
        <v>131</v>
      </c>
      <c r="P730" s="385">
        <v>79</v>
      </c>
      <c r="Q730" s="385">
        <v>570</v>
      </c>
      <c r="R730" s="385">
        <v>306</v>
      </c>
      <c r="S730" s="385">
        <v>14</v>
      </c>
      <c r="T730" s="385">
        <v>14</v>
      </c>
      <c r="U730" s="385">
        <v>12</v>
      </c>
      <c r="V730" s="385">
        <v>11</v>
      </c>
      <c r="W730" s="385">
        <v>11</v>
      </c>
      <c r="X730" s="385">
        <v>10</v>
      </c>
      <c r="Y730" s="385">
        <v>37</v>
      </c>
      <c r="Z730" s="385">
        <v>35</v>
      </c>
    </row>
    <row r="731" spans="1:26" ht="25.5" hidden="1" outlineLevel="1" x14ac:dyDescent="0.2">
      <c r="A731" s="385"/>
      <c r="B731" s="386" t="s">
        <v>321</v>
      </c>
      <c r="C731" s="386">
        <v>12</v>
      </c>
      <c r="D731" s="386" t="s">
        <v>421</v>
      </c>
      <c r="E731" s="386" t="s">
        <v>1042</v>
      </c>
      <c r="F731" s="385">
        <v>2</v>
      </c>
      <c r="G731" s="385">
        <v>20</v>
      </c>
      <c r="H731" s="385">
        <v>12</v>
      </c>
      <c r="I731" s="385">
        <v>5</v>
      </c>
      <c r="J731" s="385">
        <v>37</v>
      </c>
      <c r="K731" s="385">
        <v>645</v>
      </c>
      <c r="L731" s="385">
        <v>311</v>
      </c>
      <c r="M731" s="385">
        <v>312</v>
      </c>
      <c r="N731" s="385">
        <v>152</v>
      </c>
      <c r="O731" s="385">
        <v>97</v>
      </c>
      <c r="P731" s="385">
        <v>48</v>
      </c>
      <c r="Q731" s="385">
        <v>1054</v>
      </c>
      <c r="R731" s="385">
        <v>511</v>
      </c>
      <c r="S731" s="385">
        <v>31</v>
      </c>
      <c r="T731" s="385">
        <v>24</v>
      </c>
      <c r="U731" s="385">
        <v>31</v>
      </c>
      <c r="V731" s="385">
        <v>21</v>
      </c>
      <c r="W731" s="385">
        <v>5</v>
      </c>
      <c r="X731" s="385">
        <v>4</v>
      </c>
      <c r="Y731" s="385">
        <v>67</v>
      </c>
      <c r="Z731" s="385">
        <v>49</v>
      </c>
    </row>
    <row r="732" spans="1:26" hidden="1" outlineLevel="1" x14ac:dyDescent="0.2">
      <c r="A732" s="385"/>
      <c r="B732" s="386" t="s">
        <v>321</v>
      </c>
      <c r="C732" s="386">
        <v>12</v>
      </c>
      <c r="D732" s="386" t="s">
        <v>421</v>
      </c>
      <c r="E732" s="386" t="s">
        <v>1043</v>
      </c>
      <c r="F732" s="385">
        <v>2</v>
      </c>
      <c r="G732" s="385">
        <v>9</v>
      </c>
      <c r="H732" s="385">
        <v>2</v>
      </c>
      <c r="I732" s="385"/>
      <c r="J732" s="385">
        <v>11</v>
      </c>
      <c r="K732" s="385">
        <v>119</v>
      </c>
      <c r="L732" s="385">
        <v>48</v>
      </c>
      <c r="M732" s="385">
        <v>23</v>
      </c>
      <c r="N732" s="385">
        <v>12</v>
      </c>
      <c r="O732" s="385"/>
      <c r="P732" s="385"/>
      <c r="Q732" s="385">
        <v>142</v>
      </c>
      <c r="R732" s="385">
        <v>60</v>
      </c>
      <c r="S732" s="385">
        <v>14</v>
      </c>
      <c r="T732" s="385">
        <v>12</v>
      </c>
      <c r="U732" s="385">
        <v>2</v>
      </c>
      <c r="V732" s="385">
        <v>1</v>
      </c>
      <c r="W732" s="385"/>
      <c r="X732" s="385"/>
      <c r="Y732" s="385">
        <v>16</v>
      </c>
      <c r="Z732" s="385">
        <v>13</v>
      </c>
    </row>
    <row r="733" spans="1:26" ht="25.5" hidden="1" outlineLevel="1" x14ac:dyDescent="0.2">
      <c r="A733" s="385"/>
      <c r="B733" s="386" t="s">
        <v>321</v>
      </c>
      <c r="C733" s="386">
        <v>12</v>
      </c>
      <c r="D733" s="386" t="s">
        <v>421</v>
      </c>
      <c r="E733" s="386" t="s">
        <v>1044</v>
      </c>
      <c r="F733" s="385">
        <v>3</v>
      </c>
      <c r="G733" s="385">
        <v>15</v>
      </c>
      <c r="H733" s="385">
        <v>9</v>
      </c>
      <c r="I733" s="385">
        <v>5</v>
      </c>
      <c r="J733" s="385">
        <v>29</v>
      </c>
      <c r="K733" s="385">
        <v>346</v>
      </c>
      <c r="L733" s="385">
        <v>165</v>
      </c>
      <c r="M733" s="385">
        <v>215</v>
      </c>
      <c r="N733" s="385">
        <v>105</v>
      </c>
      <c r="O733" s="385">
        <v>111</v>
      </c>
      <c r="P733" s="385">
        <v>47</v>
      </c>
      <c r="Q733" s="385">
        <v>672</v>
      </c>
      <c r="R733" s="385">
        <v>317</v>
      </c>
      <c r="S733" s="385">
        <v>15</v>
      </c>
      <c r="T733" s="385">
        <v>15</v>
      </c>
      <c r="U733" s="385">
        <v>9</v>
      </c>
      <c r="V733" s="385">
        <v>6</v>
      </c>
      <c r="W733" s="385">
        <v>9</v>
      </c>
      <c r="X733" s="385">
        <v>6</v>
      </c>
      <c r="Y733" s="385">
        <v>33</v>
      </c>
      <c r="Z733" s="385">
        <v>27</v>
      </c>
    </row>
    <row r="734" spans="1:26" ht="25.5" hidden="1" outlineLevel="1" x14ac:dyDescent="0.2">
      <c r="A734" s="385"/>
      <c r="B734" s="386" t="s">
        <v>321</v>
      </c>
      <c r="C734" s="386">
        <v>12</v>
      </c>
      <c r="D734" s="386" t="s">
        <v>421</v>
      </c>
      <c r="E734" s="386" t="s">
        <v>1045</v>
      </c>
      <c r="F734" s="385">
        <v>10</v>
      </c>
      <c r="G734" s="385">
        <v>11</v>
      </c>
      <c r="H734" s="385">
        <v>8</v>
      </c>
      <c r="I734" s="385">
        <v>3</v>
      </c>
      <c r="J734" s="385">
        <v>22</v>
      </c>
      <c r="K734" s="385">
        <v>238</v>
      </c>
      <c r="L734" s="385">
        <v>125</v>
      </c>
      <c r="M734" s="385">
        <v>159</v>
      </c>
      <c r="N734" s="385">
        <v>85</v>
      </c>
      <c r="O734" s="385">
        <v>68</v>
      </c>
      <c r="P734" s="385">
        <v>43</v>
      </c>
      <c r="Q734" s="385">
        <v>465</v>
      </c>
      <c r="R734" s="385">
        <v>253</v>
      </c>
      <c r="S734" s="385">
        <v>13</v>
      </c>
      <c r="T734" s="385">
        <v>13</v>
      </c>
      <c r="U734" s="385">
        <v>16</v>
      </c>
      <c r="V734" s="385">
        <v>13</v>
      </c>
      <c r="W734" s="385"/>
      <c r="X734" s="385"/>
      <c r="Y734" s="385">
        <v>29</v>
      </c>
      <c r="Z734" s="385">
        <v>26</v>
      </c>
    </row>
    <row r="735" spans="1:26" ht="25.5" hidden="1" outlineLevel="1" x14ac:dyDescent="0.2">
      <c r="A735" s="385"/>
      <c r="B735" s="386" t="s">
        <v>321</v>
      </c>
      <c r="C735" s="386">
        <v>12</v>
      </c>
      <c r="D735" s="386" t="s">
        <v>421</v>
      </c>
      <c r="E735" s="386" t="s">
        <v>1046</v>
      </c>
      <c r="F735" s="385">
        <v>12</v>
      </c>
      <c r="G735" s="385">
        <v>5</v>
      </c>
      <c r="H735" s="385">
        <v>4</v>
      </c>
      <c r="I735" s="385">
        <v>3</v>
      </c>
      <c r="J735" s="385">
        <v>12</v>
      </c>
      <c r="K735" s="385">
        <v>29</v>
      </c>
      <c r="L735" s="385">
        <v>12</v>
      </c>
      <c r="M735" s="385">
        <v>62</v>
      </c>
      <c r="N735" s="385">
        <v>31</v>
      </c>
      <c r="O735" s="385">
        <v>41</v>
      </c>
      <c r="P735" s="385">
        <v>20</v>
      </c>
      <c r="Q735" s="385">
        <v>132</v>
      </c>
      <c r="R735" s="385">
        <v>63</v>
      </c>
      <c r="S735" s="385">
        <v>3</v>
      </c>
      <c r="T735" s="385">
        <v>3</v>
      </c>
      <c r="U735" s="385">
        <v>2</v>
      </c>
      <c r="V735" s="385">
        <v>2</v>
      </c>
      <c r="W735" s="385">
        <v>1</v>
      </c>
      <c r="X735" s="385">
        <v>1</v>
      </c>
      <c r="Y735" s="385">
        <v>6</v>
      </c>
      <c r="Z735" s="385">
        <v>6</v>
      </c>
    </row>
    <row r="736" spans="1:26" ht="25.5" hidden="1" outlineLevel="1" x14ac:dyDescent="0.2">
      <c r="A736" s="385"/>
      <c r="B736" s="386" t="s">
        <v>321</v>
      </c>
      <c r="C736" s="386">
        <v>12</v>
      </c>
      <c r="D736" s="386" t="s">
        <v>421</v>
      </c>
      <c r="E736" s="386" t="s">
        <v>1047</v>
      </c>
      <c r="F736" s="385">
        <v>1</v>
      </c>
      <c r="G736" s="385">
        <v>14</v>
      </c>
      <c r="H736" s="385">
        <v>7</v>
      </c>
      <c r="I736" s="385">
        <v>5</v>
      </c>
      <c r="J736" s="385">
        <v>26</v>
      </c>
      <c r="K736" s="385">
        <v>332</v>
      </c>
      <c r="L736" s="385">
        <v>163</v>
      </c>
      <c r="M736" s="385">
        <v>178</v>
      </c>
      <c r="N736" s="385">
        <v>93</v>
      </c>
      <c r="O736" s="385">
        <v>122</v>
      </c>
      <c r="P736" s="385">
        <v>69</v>
      </c>
      <c r="Q736" s="385">
        <v>632</v>
      </c>
      <c r="R736" s="385">
        <v>325</v>
      </c>
      <c r="S736" s="385">
        <v>19</v>
      </c>
      <c r="T736" s="385">
        <v>18</v>
      </c>
      <c r="U736" s="385">
        <v>15</v>
      </c>
      <c r="V736" s="385">
        <v>12</v>
      </c>
      <c r="W736" s="385">
        <v>7</v>
      </c>
      <c r="X736" s="385">
        <v>4</v>
      </c>
      <c r="Y736" s="385">
        <v>41</v>
      </c>
      <c r="Z736" s="385">
        <v>34</v>
      </c>
    </row>
    <row r="737" spans="1:26" ht="38.25" hidden="1" outlineLevel="1" x14ac:dyDescent="0.2">
      <c r="A737" s="385"/>
      <c r="B737" s="386" t="s">
        <v>321</v>
      </c>
      <c r="C737" s="386">
        <v>12</v>
      </c>
      <c r="D737" s="386" t="s">
        <v>421</v>
      </c>
      <c r="E737" s="386" t="s">
        <v>1048</v>
      </c>
      <c r="F737" s="385">
        <v>1</v>
      </c>
      <c r="G737" s="385">
        <v>8</v>
      </c>
      <c r="H737" s="385">
        <v>4</v>
      </c>
      <c r="I737" s="385"/>
      <c r="J737" s="385">
        <v>12</v>
      </c>
      <c r="K737" s="385">
        <v>178</v>
      </c>
      <c r="L737" s="385">
        <v>86</v>
      </c>
      <c r="M737" s="385">
        <v>96</v>
      </c>
      <c r="N737" s="385">
        <v>48</v>
      </c>
      <c r="O737" s="385"/>
      <c r="P737" s="385"/>
      <c r="Q737" s="385">
        <v>274</v>
      </c>
      <c r="R737" s="385">
        <v>134</v>
      </c>
      <c r="S737" s="385">
        <v>8</v>
      </c>
      <c r="T737" s="385">
        <v>8</v>
      </c>
      <c r="U737" s="385">
        <v>15</v>
      </c>
      <c r="V737" s="385">
        <v>10</v>
      </c>
      <c r="W737" s="385">
        <v>1</v>
      </c>
      <c r="X737" s="385"/>
      <c r="Y737" s="385">
        <v>24</v>
      </c>
      <c r="Z737" s="385">
        <v>18</v>
      </c>
    </row>
    <row r="738" spans="1:26" ht="25.5" hidden="1" outlineLevel="1" x14ac:dyDescent="0.2">
      <c r="A738" s="385"/>
      <c r="B738" s="386" t="s">
        <v>321</v>
      </c>
      <c r="C738" s="386">
        <v>5</v>
      </c>
      <c r="D738" s="386" t="s">
        <v>421</v>
      </c>
      <c r="E738" s="386" t="s">
        <v>323</v>
      </c>
      <c r="F738" s="385">
        <v>4</v>
      </c>
      <c r="G738" s="385">
        <v>7</v>
      </c>
      <c r="H738" s="385"/>
      <c r="I738" s="385"/>
      <c r="J738" s="385">
        <v>7</v>
      </c>
      <c r="K738" s="385">
        <v>113</v>
      </c>
      <c r="L738" s="385">
        <v>66</v>
      </c>
      <c r="M738" s="385"/>
      <c r="N738" s="385"/>
      <c r="O738" s="385"/>
      <c r="P738" s="385"/>
      <c r="Q738" s="385">
        <v>113</v>
      </c>
      <c r="R738" s="385">
        <v>66</v>
      </c>
      <c r="S738" s="385">
        <v>6</v>
      </c>
      <c r="T738" s="385">
        <v>6</v>
      </c>
      <c r="U738" s="385"/>
      <c r="V738" s="385"/>
      <c r="W738" s="385"/>
      <c r="X738" s="385"/>
      <c r="Y738" s="385">
        <v>6</v>
      </c>
      <c r="Z738" s="385">
        <v>6</v>
      </c>
    </row>
    <row r="739" spans="1:26" ht="38.25" hidden="1" outlineLevel="1" x14ac:dyDescent="0.2">
      <c r="A739" s="385"/>
      <c r="B739" s="386" t="s">
        <v>321</v>
      </c>
      <c r="C739" s="386">
        <v>12</v>
      </c>
      <c r="D739" s="386" t="s">
        <v>421</v>
      </c>
      <c r="E739" s="386" t="s">
        <v>428</v>
      </c>
      <c r="F739" s="385"/>
      <c r="G739" s="385">
        <v>6</v>
      </c>
      <c r="H739" s="385">
        <v>4</v>
      </c>
      <c r="I739" s="385">
        <v>3</v>
      </c>
      <c r="J739" s="385">
        <v>13</v>
      </c>
      <c r="K739" s="385">
        <v>103</v>
      </c>
      <c r="L739" s="385">
        <v>43</v>
      </c>
      <c r="M739" s="385">
        <v>49</v>
      </c>
      <c r="N739" s="385">
        <v>17</v>
      </c>
      <c r="O739" s="385">
        <v>23</v>
      </c>
      <c r="P739" s="385">
        <v>10</v>
      </c>
      <c r="Q739" s="385">
        <v>175</v>
      </c>
      <c r="R739" s="385">
        <v>70</v>
      </c>
      <c r="S739" s="385">
        <v>8</v>
      </c>
      <c r="T739" s="385">
        <v>8</v>
      </c>
      <c r="U739" s="385">
        <v>2</v>
      </c>
      <c r="V739" s="385">
        <v>2</v>
      </c>
      <c r="W739" s="385">
        <v>2</v>
      </c>
      <c r="X739" s="385">
        <v>2</v>
      </c>
      <c r="Y739" s="385">
        <v>12</v>
      </c>
      <c r="Z739" s="385">
        <v>12</v>
      </c>
    </row>
    <row r="740" spans="1:26" ht="25.5" hidden="1" outlineLevel="1" x14ac:dyDescent="0.2">
      <c r="A740" s="385"/>
      <c r="B740" s="386" t="s">
        <v>321</v>
      </c>
      <c r="C740" s="386">
        <v>12</v>
      </c>
      <c r="D740" s="386" t="s">
        <v>421</v>
      </c>
      <c r="E740" s="386" t="s">
        <v>1049</v>
      </c>
      <c r="F740" s="385">
        <v>2</v>
      </c>
      <c r="G740" s="385">
        <v>20</v>
      </c>
      <c r="H740" s="385">
        <v>16</v>
      </c>
      <c r="I740" s="385">
        <v>12</v>
      </c>
      <c r="J740" s="385">
        <v>48</v>
      </c>
      <c r="K740" s="385">
        <v>594</v>
      </c>
      <c r="L740" s="385">
        <v>333</v>
      </c>
      <c r="M740" s="385">
        <v>474</v>
      </c>
      <c r="N740" s="385">
        <v>247</v>
      </c>
      <c r="O740" s="385">
        <v>418</v>
      </c>
      <c r="P740" s="385">
        <v>208</v>
      </c>
      <c r="Q740" s="385">
        <v>1486</v>
      </c>
      <c r="R740" s="385">
        <v>788</v>
      </c>
      <c r="S740" s="385">
        <v>30</v>
      </c>
      <c r="T740" s="385">
        <v>26</v>
      </c>
      <c r="U740" s="385">
        <v>38</v>
      </c>
      <c r="V740" s="385">
        <v>25</v>
      </c>
      <c r="W740" s="385">
        <v>20</v>
      </c>
      <c r="X740" s="385">
        <v>11</v>
      </c>
      <c r="Y740" s="385">
        <v>88</v>
      </c>
      <c r="Z740" s="385">
        <v>62</v>
      </c>
    </row>
    <row r="741" spans="1:26" ht="38.25" hidden="1" outlineLevel="1" x14ac:dyDescent="0.2">
      <c r="A741" s="385"/>
      <c r="B741" s="386" t="s">
        <v>321</v>
      </c>
      <c r="C741" s="386">
        <v>12</v>
      </c>
      <c r="D741" s="386" t="s">
        <v>421</v>
      </c>
      <c r="E741" s="386" t="s">
        <v>1050</v>
      </c>
      <c r="F741" s="385">
        <v>6</v>
      </c>
      <c r="G741" s="385"/>
      <c r="H741" s="385">
        <v>12</v>
      </c>
      <c r="I741" s="385">
        <v>6</v>
      </c>
      <c r="J741" s="385">
        <v>18</v>
      </c>
      <c r="K741" s="385"/>
      <c r="L741" s="385"/>
      <c r="M741" s="385">
        <v>224</v>
      </c>
      <c r="N741" s="385">
        <v>126</v>
      </c>
      <c r="O741" s="385">
        <v>105</v>
      </c>
      <c r="P741" s="385">
        <v>63</v>
      </c>
      <c r="Q741" s="385">
        <v>329</v>
      </c>
      <c r="R741" s="385">
        <v>189</v>
      </c>
      <c r="S741" s="385"/>
      <c r="T741" s="385"/>
      <c r="U741" s="385">
        <v>13</v>
      </c>
      <c r="V741" s="385">
        <v>13</v>
      </c>
      <c r="W741" s="385">
        <v>17</v>
      </c>
      <c r="X741" s="385">
        <v>13</v>
      </c>
      <c r="Y741" s="385">
        <v>30</v>
      </c>
      <c r="Z741" s="385">
        <v>26</v>
      </c>
    </row>
    <row r="742" spans="1:26" ht="38.25" hidden="1" outlineLevel="1" x14ac:dyDescent="0.2">
      <c r="A742" s="385"/>
      <c r="B742" s="386" t="s">
        <v>321</v>
      </c>
      <c r="C742" s="386">
        <v>12</v>
      </c>
      <c r="D742" s="386" t="s">
        <v>421</v>
      </c>
      <c r="E742" s="386" t="s">
        <v>429</v>
      </c>
      <c r="F742" s="385">
        <v>6</v>
      </c>
      <c r="G742" s="385"/>
      <c r="H742" s="385">
        <v>6</v>
      </c>
      <c r="I742" s="385">
        <v>11</v>
      </c>
      <c r="J742" s="385">
        <v>17</v>
      </c>
      <c r="K742" s="385"/>
      <c r="L742" s="385"/>
      <c r="M742" s="385">
        <v>106</v>
      </c>
      <c r="N742" s="385">
        <v>46</v>
      </c>
      <c r="O742" s="385">
        <v>176</v>
      </c>
      <c r="P742" s="385">
        <v>70</v>
      </c>
      <c r="Q742" s="385">
        <v>282</v>
      </c>
      <c r="R742" s="385">
        <v>116</v>
      </c>
      <c r="S742" s="385"/>
      <c r="T742" s="385"/>
      <c r="U742" s="385">
        <v>9</v>
      </c>
      <c r="V742" s="385">
        <v>6</v>
      </c>
      <c r="W742" s="385">
        <v>14</v>
      </c>
      <c r="X742" s="385">
        <v>5</v>
      </c>
      <c r="Y742" s="385">
        <v>23</v>
      </c>
      <c r="Z742" s="385">
        <v>11</v>
      </c>
    </row>
    <row r="743" spans="1:26" ht="63.75" hidden="1" outlineLevel="1" x14ac:dyDescent="0.2">
      <c r="A743" s="385"/>
      <c r="B743" s="386" t="s">
        <v>321</v>
      </c>
      <c r="C743" s="386">
        <v>12</v>
      </c>
      <c r="D743" s="386" t="s">
        <v>421</v>
      </c>
      <c r="E743" s="386" t="s">
        <v>361</v>
      </c>
      <c r="F743" s="385">
        <v>3</v>
      </c>
      <c r="G743" s="385">
        <v>28</v>
      </c>
      <c r="H743" s="385">
        <v>22</v>
      </c>
      <c r="I743" s="385">
        <v>6</v>
      </c>
      <c r="J743" s="385">
        <v>56</v>
      </c>
      <c r="K743" s="385">
        <v>639</v>
      </c>
      <c r="L743" s="385">
        <v>364</v>
      </c>
      <c r="M743" s="385">
        <v>486</v>
      </c>
      <c r="N743" s="385">
        <v>309</v>
      </c>
      <c r="O743" s="385">
        <v>120</v>
      </c>
      <c r="P743" s="385">
        <v>79</v>
      </c>
      <c r="Q743" s="385">
        <v>1245</v>
      </c>
      <c r="R743" s="385">
        <v>752</v>
      </c>
      <c r="S743" s="385">
        <v>24</v>
      </c>
      <c r="T743" s="385">
        <v>21</v>
      </c>
      <c r="U743" s="385">
        <v>11</v>
      </c>
      <c r="V743" s="385">
        <v>9</v>
      </c>
      <c r="W743" s="385">
        <v>7</v>
      </c>
      <c r="X743" s="385">
        <v>5</v>
      </c>
      <c r="Y743" s="385">
        <v>42</v>
      </c>
      <c r="Z743" s="385">
        <v>35</v>
      </c>
    </row>
    <row r="744" spans="1:26" ht="63.75" hidden="1" outlineLevel="1" x14ac:dyDescent="0.2">
      <c r="A744" s="385"/>
      <c r="B744" s="386" t="s">
        <v>321</v>
      </c>
      <c r="C744" s="386">
        <v>12</v>
      </c>
      <c r="D744" s="386" t="s">
        <v>421</v>
      </c>
      <c r="E744" s="386" t="s">
        <v>1051</v>
      </c>
      <c r="F744" s="385">
        <v>3</v>
      </c>
      <c r="G744" s="385">
        <v>16</v>
      </c>
      <c r="H744" s="385">
        <v>13</v>
      </c>
      <c r="I744" s="385">
        <v>6</v>
      </c>
      <c r="J744" s="385">
        <v>35</v>
      </c>
      <c r="K744" s="385">
        <v>395</v>
      </c>
      <c r="L744" s="385">
        <v>200</v>
      </c>
      <c r="M744" s="385">
        <v>304</v>
      </c>
      <c r="N744" s="385">
        <v>166</v>
      </c>
      <c r="O744" s="385">
        <v>134</v>
      </c>
      <c r="P744" s="385">
        <v>69</v>
      </c>
      <c r="Q744" s="385">
        <v>833</v>
      </c>
      <c r="R744" s="385">
        <v>435</v>
      </c>
      <c r="S744" s="385">
        <v>27</v>
      </c>
      <c r="T744" s="385">
        <v>26</v>
      </c>
      <c r="U744" s="385">
        <v>28</v>
      </c>
      <c r="V744" s="385">
        <v>23</v>
      </c>
      <c r="W744" s="385">
        <v>9</v>
      </c>
      <c r="X744" s="385">
        <v>7</v>
      </c>
      <c r="Y744" s="385">
        <v>64</v>
      </c>
      <c r="Z744" s="385">
        <v>56</v>
      </c>
    </row>
    <row r="745" spans="1:26" ht="25.5" hidden="1" outlineLevel="1" x14ac:dyDescent="0.2">
      <c r="A745" s="385"/>
      <c r="B745" s="386" t="s">
        <v>321</v>
      </c>
      <c r="C745" s="386">
        <v>12</v>
      </c>
      <c r="D745" s="386" t="s">
        <v>421</v>
      </c>
      <c r="E745" s="386" t="s">
        <v>404</v>
      </c>
      <c r="F745" s="385">
        <v>2</v>
      </c>
      <c r="G745" s="385"/>
      <c r="H745" s="385"/>
      <c r="I745" s="385">
        <v>12</v>
      </c>
      <c r="J745" s="385">
        <v>12</v>
      </c>
      <c r="K745" s="385"/>
      <c r="L745" s="385"/>
      <c r="M745" s="385"/>
      <c r="N745" s="385"/>
      <c r="O745" s="385">
        <v>335</v>
      </c>
      <c r="P745" s="385">
        <v>71</v>
      </c>
      <c r="Q745" s="385">
        <v>335</v>
      </c>
      <c r="R745" s="385">
        <v>71</v>
      </c>
      <c r="S745" s="385"/>
      <c r="T745" s="385"/>
      <c r="U745" s="385"/>
      <c r="V745" s="385"/>
      <c r="W745" s="385">
        <v>23</v>
      </c>
      <c r="X745" s="385">
        <v>14</v>
      </c>
      <c r="Y745" s="385">
        <v>23</v>
      </c>
      <c r="Z745" s="385">
        <v>14</v>
      </c>
    </row>
    <row r="746" spans="1:26" ht="38.25" hidden="1" outlineLevel="1" x14ac:dyDescent="0.2">
      <c r="A746" s="385"/>
      <c r="B746" s="386" t="s">
        <v>321</v>
      </c>
      <c r="C746" s="386">
        <v>12</v>
      </c>
      <c r="D746" s="386" t="s">
        <v>421</v>
      </c>
      <c r="E746" s="386" t="s">
        <v>1052</v>
      </c>
      <c r="F746" s="385">
        <v>2</v>
      </c>
      <c r="G746" s="385">
        <v>29</v>
      </c>
      <c r="H746" s="385">
        <v>12</v>
      </c>
      <c r="I746" s="385">
        <v>4</v>
      </c>
      <c r="J746" s="385">
        <v>45</v>
      </c>
      <c r="K746" s="385">
        <v>802</v>
      </c>
      <c r="L746" s="385">
        <v>350</v>
      </c>
      <c r="M746" s="385">
        <v>314</v>
      </c>
      <c r="N746" s="385">
        <v>129</v>
      </c>
      <c r="O746" s="385">
        <v>77</v>
      </c>
      <c r="P746" s="385">
        <v>29</v>
      </c>
      <c r="Q746" s="385">
        <v>1193</v>
      </c>
      <c r="R746" s="385">
        <v>508</v>
      </c>
      <c r="S746" s="385">
        <v>30</v>
      </c>
      <c r="T746" s="385">
        <v>30</v>
      </c>
      <c r="U746" s="385">
        <v>19</v>
      </c>
      <c r="V746" s="385">
        <v>11</v>
      </c>
      <c r="W746" s="385">
        <v>20</v>
      </c>
      <c r="X746" s="385">
        <v>13</v>
      </c>
      <c r="Y746" s="385">
        <v>69</v>
      </c>
      <c r="Z746" s="385">
        <v>54</v>
      </c>
    </row>
    <row r="747" spans="1:26" ht="25.5" hidden="1" outlineLevel="1" x14ac:dyDescent="0.2">
      <c r="A747" s="385"/>
      <c r="B747" s="386" t="s">
        <v>321</v>
      </c>
      <c r="C747" s="386">
        <v>12</v>
      </c>
      <c r="D747" s="386" t="s">
        <v>421</v>
      </c>
      <c r="E747" s="386" t="s">
        <v>1053</v>
      </c>
      <c r="F747" s="385">
        <v>5</v>
      </c>
      <c r="G747" s="385">
        <v>11</v>
      </c>
      <c r="H747" s="385">
        <v>12</v>
      </c>
      <c r="I747" s="385">
        <v>8</v>
      </c>
      <c r="J747" s="385">
        <v>31</v>
      </c>
      <c r="K747" s="385">
        <v>217</v>
      </c>
      <c r="L747" s="385">
        <v>107</v>
      </c>
      <c r="M747" s="385">
        <v>209</v>
      </c>
      <c r="N747" s="385">
        <v>112</v>
      </c>
      <c r="O747" s="385">
        <v>99</v>
      </c>
      <c r="P747" s="385">
        <v>60</v>
      </c>
      <c r="Q747" s="385">
        <v>525</v>
      </c>
      <c r="R747" s="385">
        <v>279</v>
      </c>
      <c r="S747" s="385">
        <v>11</v>
      </c>
      <c r="T747" s="385">
        <v>11</v>
      </c>
      <c r="U747" s="385">
        <v>26</v>
      </c>
      <c r="V747" s="385">
        <v>16</v>
      </c>
      <c r="W747" s="385">
        <v>10</v>
      </c>
      <c r="X747" s="385">
        <v>6</v>
      </c>
      <c r="Y747" s="385">
        <v>47</v>
      </c>
      <c r="Z747" s="385">
        <v>33</v>
      </c>
    </row>
    <row r="748" spans="1:26" ht="38.25" hidden="1" outlineLevel="1" x14ac:dyDescent="0.2">
      <c r="A748" s="385"/>
      <c r="B748" s="386" t="s">
        <v>321</v>
      </c>
      <c r="C748" s="386">
        <v>12</v>
      </c>
      <c r="D748" s="386" t="s">
        <v>421</v>
      </c>
      <c r="E748" s="386" t="s">
        <v>1054</v>
      </c>
      <c r="F748" s="385">
        <v>2</v>
      </c>
      <c r="G748" s="385">
        <v>11</v>
      </c>
      <c r="H748" s="385">
        <v>8</v>
      </c>
      <c r="I748" s="385">
        <v>5</v>
      </c>
      <c r="J748" s="385">
        <v>24</v>
      </c>
      <c r="K748" s="385">
        <v>255</v>
      </c>
      <c r="L748" s="385">
        <v>132</v>
      </c>
      <c r="M748" s="385">
        <v>169</v>
      </c>
      <c r="N748" s="385">
        <v>95</v>
      </c>
      <c r="O748" s="385">
        <v>111</v>
      </c>
      <c r="P748" s="385">
        <v>61</v>
      </c>
      <c r="Q748" s="385">
        <v>535</v>
      </c>
      <c r="R748" s="385">
        <v>288</v>
      </c>
      <c r="S748" s="385">
        <v>10</v>
      </c>
      <c r="T748" s="385">
        <v>10</v>
      </c>
      <c r="U748" s="385">
        <v>21</v>
      </c>
      <c r="V748" s="385">
        <v>18</v>
      </c>
      <c r="W748" s="385">
        <v>15</v>
      </c>
      <c r="X748" s="385">
        <v>9</v>
      </c>
      <c r="Y748" s="385">
        <v>46</v>
      </c>
      <c r="Z748" s="385">
        <v>37</v>
      </c>
    </row>
    <row r="749" spans="1:26" ht="25.5" hidden="1" outlineLevel="1" x14ac:dyDescent="0.2">
      <c r="A749" s="385"/>
      <c r="B749" s="386" t="s">
        <v>321</v>
      </c>
      <c r="C749" s="386">
        <v>12</v>
      </c>
      <c r="D749" s="386" t="s">
        <v>421</v>
      </c>
      <c r="E749" s="386" t="s">
        <v>1055</v>
      </c>
      <c r="F749" s="385">
        <v>3</v>
      </c>
      <c r="G749" s="385">
        <v>8</v>
      </c>
      <c r="H749" s="385">
        <v>2</v>
      </c>
      <c r="I749" s="385"/>
      <c r="J749" s="385">
        <v>10</v>
      </c>
      <c r="K749" s="385">
        <v>169</v>
      </c>
      <c r="L749" s="385">
        <v>79</v>
      </c>
      <c r="M749" s="385">
        <v>52</v>
      </c>
      <c r="N749" s="385">
        <v>29</v>
      </c>
      <c r="O749" s="385"/>
      <c r="P749" s="385"/>
      <c r="Q749" s="385">
        <v>221</v>
      </c>
      <c r="R749" s="385">
        <v>108</v>
      </c>
      <c r="S749" s="385">
        <v>8</v>
      </c>
      <c r="T749" s="385">
        <v>7</v>
      </c>
      <c r="U749" s="385">
        <v>10</v>
      </c>
      <c r="V749" s="385">
        <v>7</v>
      </c>
      <c r="W749" s="385"/>
      <c r="X749" s="385"/>
      <c r="Y749" s="385">
        <v>18</v>
      </c>
      <c r="Z749" s="385">
        <v>14</v>
      </c>
    </row>
    <row r="750" spans="1:26" ht="38.25" hidden="1" outlineLevel="1" x14ac:dyDescent="0.2">
      <c r="A750" s="385"/>
      <c r="B750" s="386" t="s">
        <v>321</v>
      </c>
      <c r="C750" s="386">
        <v>12</v>
      </c>
      <c r="D750" s="386" t="s">
        <v>421</v>
      </c>
      <c r="E750" s="386" t="s">
        <v>1056</v>
      </c>
      <c r="F750" s="385">
        <v>3</v>
      </c>
      <c r="G750" s="385"/>
      <c r="H750" s="385"/>
      <c r="I750" s="385">
        <v>6</v>
      </c>
      <c r="J750" s="385">
        <v>6</v>
      </c>
      <c r="K750" s="385"/>
      <c r="L750" s="385"/>
      <c r="M750" s="385"/>
      <c r="N750" s="385"/>
      <c r="O750" s="385">
        <v>73</v>
      </c>
      <c r="P750" s="385">
        <v>19</v>
      </c>
      <c r="Q750" s="385">
        <v>73</v>
      </c>
      <c r="R750" s="385">
        <v>19</v>
      </c>
      <c r="S750" s="385"/>
      <c r="T750" s="385"/>
      <c r="U750" s="385"/>
      <c r="V750" s="385"/>
      <c r="W750" s="385">
        <v>14</v>
      </c>
      <c r="X750" s="385">
        <v>7</v>
      </c>
      <c r="Y750" s="385">
        <v>14</v>
      </c>
      <c r="Z750" s="385">
        <v>7</v>
      </c>
    </row>
    <row r="751" spans="1:26" ht="38.25" hidden="1" outlineLevel="1" x14ac:dyDescent="0.2">
      <c r="A751" s="385"/>
      <c r="B751" s="386" t="s">
        <v>321</v>
      </c>
      <c r="C751" s="386">
        <v>12</v>
      </c>
      <c r="D751" s="386" t="s">
        <v>421</v>
      </c>
      <c r="E751" s="386" t="s">
        <v>1057</v>
      </c>
      <c r="F751" s="385">
        <v>3</v>
      </c>
      <c r="G751" s="385">
        <v>10</v>
      </c>
      <c r="H751" s="385">
        <v>2</v>
      </c>
      <c r="I751" s="385"/>
      <c r="J751" s="385">
        <v>12</v>
      </c>
      <c r="K751" s="385">
        <v>216</v>
      </c>
      <c r="L751" s="385">
        <v>87</v>
      </c>
      <c r="M751" s="385">
        <v>37</v>
      </c>
      <c r="N751" s="385">
        <v>21</v>
      </c>
      <c r="O751" s="385"/>
      <c r="P751" s="385"/>
      <c r="Q751" s="385">
        <v>253</v>
      </c>
      <c r="R751" s="385">
        <v>108</v>
      </c>
      <c r="S751" s="385">
        <v>8</v>
      </c>
      <c r="T751" s="385">
        <v>8</v>
      </c>
      <c r="U751" s="385">
        <v>9</v>
      </c>
      <c r="V751" s="385">
        <v>6</v>
      </c>
      <c r="W751" s="385"/>
      <c r="X751" s="385"/>
      <c r="Y751" s="385">
        <v>17</v>
      </c>
      <c r="Z751" s="385">
        <v>14</v>
      </c>
    </row>
    <row r="752" spans="1:26" ht="38.25" hidden="1" outlineLevel="1" x14ac:dyDescent="0.2">
      <c r="A752" s="385"/>
      <c r="B752" s="386" t="s">
        <v>321</v>
      </c>
      <c r="C752" s="386">
        <v>12</v>
      </c>
      <c r="D752" s="386" t="s">
        <v>421</v>
      </c>
      <c r="E752" s="386" t="s">
        <v>1058</v>
      </c>
      <c r="F752" s="385">
        <v>5</v>
      </c>
      <c r="G752" s="385"/>
      <c r="H752" s="385">
        <v>5</v>
      </c>
      <c r="I752" s="385">
        <v>2</v>
      </c>
      <c r="J752" s="385">
        <v>7</v>
      </c>
      <c r="K752" s="385"/>
      <c r="L752" s="385"/>
      <c r="M752" s="385">
        <v>85</v>
      </c>
      <c r="N752" s="385">
        <v>34</v>
      </c>
      <c r="O752" s="385">
        <v>29</v>
      </c>
      <c r="P752" s="385">
        <v>13</v>
      </c>
      <c r="Q752" s="385">
        <v>114</v>
      </c>
      <c r="R752" s="385">
        <v>47</v>
      </c>
      <c r="S752" s="385"/>
      <c r="T752" s="385"/>
      <c r="U752" s="385">
        <v>8</v>
      </c>
      <c r="V752" s="385">
        <v>6</v>
      </c>
      <c r="W752" s="385">
        <v>3</v>
      </c>
      <c r="X752" s="385">
        <v>3</v>
      </c>
      <c r="Y752" s="385">
        <v>11</v>
      </c>
      <c r="Z752" s="385">
        <v>9</v>
      </c>
    </row>
    <row r="753" spans="1:26" ht="38.25" hidden="1" outlineLevel="1" x14ac:dyDescent="0.2">
      <c r="A753" s="385"/>
      <c r="B753" s="386" t="s">
        <v>321</v>
      </c>
      <c r="C753" s="386">
        <v>5</v>
      </c>
      <c r="D753" s="386" t="s">
        <v>421</v>
      </c>
      <c r="E753" s="386" t="s">
        <v>1059</v>
      </c>
      <c r="F753" s="385">
        <v>4</v>
      </c>
      <c r="G753" s="385">
        <v>6</v>
      </c>
      <c r="H753" s="385"/>
      <c r="I753" s="385"/>
      <c r="J753" s="385">
        <v>6</v>
      </c>
      <c r="K753" s="385">
        <v>101</v>
      </c>
      <c r="L753" s="385">
        <v>41</v>
      </c>
      <c r="M753" s="385"/>
      <c r="N753" s="385"/>
      <c r="O753" s="385"/>
      <c r="P753" s="385"/>
      <c r="Q753" s="385">
        <v>101</v>
      </c>
      <c r="R753" s="385">
        <v>41</v>
      </c>
      <c r="S753" s="385">
        <v>7</v>
      </c>
      <c r="T753" s="385">
        <v>7</v>
      </c>
      <c r="U753" s="385"/>
      <c r="V753" s="385"/>
      <c r="W753" s="385"/>
      <c r="X753" s="385"/>
      <c r="Y753" s="385">
        <v>7</v>
      </c>
      <c r="Z753" s="385">
        <v>7</v>
      </c>
    </row>
    <row r="754" spans="1:26" ht="25.5" hidden="1" customHeight="1" outlineLevel="1" x14ac:dyDescent="0.2">
      <c r="A754" s="385"/>
      <c r="B754" s="386"/>
      <c r="C754" s="498" t="s">
        <v>299</v>
      </c>
      <c r="D754" s="498"/>
      <c r="E754" s="498"/>
      <c r="F754" s="385"/>
      <c r="G754" s="385">
        <f>SUM(G727:G753)</f>
        <v>274</v>
      </c>
      <c r="H754" s="385">
        <f t="shared" ref="H754:Z754" si="58">SUM(H727:H753)</f>
        <v>193</v>
      </c>
      <c r="I754" s="385">
        <f t="shared" si="58"/>
        <v>126</v>
      </c>
      <c r="J754" s="385">
        <f t="shared" si="58"/>
        <v>593</v>
      </c>
      <c r="K754" s="385">
        <f t="shared" si="58"/>
        <v>6174</v>
      </c>
      <c r="L754" s="385">
        <f t="shared" si="58"/>
        <v>3069</v>
      </c>
      <c r="M754" s="385">
        <f t="shared" si="58"/>
        <v>4040</v>
      </c>
      <c r="N754" s="385">
        <f t="shared" si="58"/>
        <v>2111</v>
      </c>
      <c r="O754" s="385">
        <f t="shared" si="58"/>
        <v>2458</v>
      </c>
      <c r="P754" s="385">
        <f t="shared" si="58"/>
        <v>1179</v>
      </c>
      <c r="Q754" s="385">
        <f t="shared" si="58"/>
        <v>12672</v>
      </c>
      <c r="R754" s="385">
        <f t="shared" si="58"/>
        <v>6359</v>
      </c>
      <c r="S754" s="385">
        <f t="shared" si="58"/>
        <v>324</v>
      </c>
      <c r="T754" s="385">
        <f t="shared" si="58"/>
        <v>301</v>
      </c>
      <c r="U754" s="385">
        <f t="shared" si="58"/>
        <v>334</v>
      </c>
      <c r="V754" s="385">
        <f t="shared" si="58"/>
        <v>246</v>
      </c>
      <c r="W754" s="385">
        <f t="shared" si="58"/>
        <v>206</v>
      </c>
      <c r="X754" s="385">
        <f t="shared" si="58"/>
        <v>129</v>
      </c>
      <c r="Y754" s="385">
        <f t="shared" si="58"/>
        <v>864</v>
      </c>
      <c r="Z754" s="385">
        <f t="shared" si="58"/>
        <v>676</v>
      </c>
    </row>
    <row r="755" spans="1:26" ht="18" customHeight="1" collapsed="1" x14ac:dyDescent="0.2">
      <c r="A755" s="385"/>
      <c r="B755" s="386"/>
      <c r="C755" s="498" t="s">
        <v>405</v>
      </c>
      <c r="D755" s="498"/>
      <c r="E755" s="498"/>
      <c r="F755" s="385"/>
      <c r="G755" s="385">
        <f>+G754+G726</f>
        <v>1081</v>
      </c>
      <c r="H755" s="385">
        <f t="shared" ref="H755:Z755" si="59">+H754+H726</f>
        <v>689</v>
      </c>
      <c r="I755" s="385">
        <f t="shared" si="59"/>
        <v>377</v>
      </c>
      <c r="J755" s="385">
        <f t="shared" si="59"/>
        <v>2147</v>
      </c>
      <c r="K755" s="385">
        <f t="shared" si="59"/>
        <v>39088</v>
      </c>
      <c r="L755" s="385">
        <f t="shared" si="59"/>
        <v>19178</v>
      </c>
      <c r="M755" s="385">
        <f t="shared" si="59"/>
        <v>21055</v>
      </c>
      <c r="N755" s="385">
        <f t="shared" si="59"/>
        <v>10438</v>
      </c>
      <c r="O755" s="385">
        <f t="shared" si="59"/>
        <v>10238</v>
      </c>
      <c r="P755" s="385">
        <f t="shared" si="59"/>
        <v>5400</v>
      </c>
      <c r="Q755" s="385">
        <f t="shared" si="59"/>
        <v>70381</v>
      </c>
      <c r="R755" s="385">
        <f t="shared" si="59"/>
        <v>35016</v>
      </c>
      <c r="S755" s="385">
        <f t="shared" si="59"/>
        <v>1154</v>
      </c>
      <c r="T755" s="385">
        <f t="shared" si="59"/>
        <v>1097</v>
      </c>
      <c r="U755" s="385">
        <f t="shared" si="59"/>
        <v>1376</v>
      </c>
      <c r="V755" s="385">
        <f t="shared" si="59"/>
        <v>1046</v>
      </c>
      <c r="W755" s="385">
        <f t="shared" si="59"/>
        <v>682</v>
      </c>
      <c r="X755" s="385">
        <f t="shared" si="59"/>
        <v>507</v>
      </c>
      <c r="Y755" s="385">
        <f t="shared" si="59"/>
        <v>3212</v>
      </c>
      <c r="Z755" s="385">
        <f t="shared" si="59"/>
        <v>2650</v>
      </c>
    </row>
    <row r="756" spans="1:26" ht="18" hidden="1" customHeight="1" outlineLevel="1" x14ac:dyDescent="0.2">
      <c r="A756" s="387" t="s">
        <v>468</v>
      </c>
      <c r="B756" s="386"/>
      <c r="C756" s="498" t="s">
        <v>406</v>
      </c>
      <c r="D756" s="498"/>
      <c r="E756" s="498"/>
      <c r="F756" s="385"/>
      <c r="G756" s="385"/>
      <c r="H756" s="385"/>
      <c r="I756" s="385"/>
      <c r="J756" s="385"/>
      <c r="K756" s="385"/>
      <c r="L756" s="385"/>
      <c r="M756" s="385"/>
      <c r="N756" s="385"/>
      <c r="O756" s="385"/>
      <c r="P756" s="385"/>
      <c r="Q756" s="385"/>
      <c r="R756" s="385"/>
      <c r="S756" s="385"/>
      <c r="T756" s="385"/>
      <c r="U756" s="385"/>
      <c r="V756" s="385"/>
      <c r="W756" s="385"/>
      <c r="X756" s="385"/>
      <c r="Y756" s="385"/>
      <c r="Z756" s="385"/>
    </row>
    <row r="757" spans="1:26" ht="38.25" hidden="1" outlineLevel="1" x14ac:dyDescent="0.2">
      <c r="A757" s="385"/>
      <c r="B757" s="386" t="s">
        <v>321</v>
      </c>
      <c r="C757" s="386">
        <v>5</v>
      </c>
      <c r="D757" s="386" t="s">
        <v>421</v>
      </c>
      <c r="E757" s="386" t="s">
        <v>1060</v>
      </c>
      <c r="F757" s="385">
        <v>45</v>
      </c>
      <c r="G757" s="385">
        <v>12</v>
      </c>
      <c r="H757" s="385"/>
      <c r="I757" s="385"/>
      <c r="J757" s="385">
        <v>12</v>
      </c>
      <c r="K757" s="385">
        <v>401</v>
      </c>
      <c r="L757" s="385">
        <v>202</v>
      </c>
      <c r="M757" s="385"/>
      <c r="N757" s="385"/>
      <c r="O757" s="385"/>
      <c r="P757" s="385"/>
      <c r="Q757" s="385">
        <v>401</v>
      </c>
      <c r="R757" s="385">
        <v>202</v>
      </c>
      <c r="S757" s="385">
        <v>14</v>
      </c>
      <c r="T757" s="385">
        <v>13</v>
      </c>
      <c r="U757" s="385"/>
      <c r="V757" s="385"/>
      <c r="W757" s="385"/>
      <c r="X757" s="385"/>
      <c r="Y757" s="385">
        <v>14</v>
      </c>
      <c r="Z757" s="385">
        <v>13</v>
      </c>
    </row>
    <row r="758" spans="1:26" ht="51" hidden="1" outlineLevel="1" x14ac:dyDescent="0.2">
      <c r="A758" s="385"/>
      <c r="B758" s="386" t="s">
        <v>321</v>
      </c>
      <c r="C758" s="386">
        <v>12</v>
      </c>
      <c r="D758" s="386" t="s">
        <v>421</v>
      </c>
      <c r="E758" s="386" t="s">
        <v>1061</v>
      </c>
      <c r="F758" s="385">
        <v>32</v>
      </c>
      <c r="G758" s="385">
        <v>36</v>
      </c>
      <c r="H758" s="385">
        <v>28</v>
      </c>
      <c r="I758" s="385">
        <v>10</v>
      </c>
      <c r="J758" s="385">
        <v>74</v>
      </c>
      <c r="K758" s="385">
        <v>1303</v>
      </c>
      <c r="L758" s="385">
        <v>623</v>
      </c>
      <c r="M758" s="385">
        <v>761</v>
      </c>
      <c r="N758" s="385">
        <v>393</v>
      </c>
      <c r="O758" s="385">
        <v>255</v>
      </c>
      <c r="P758" s="385">
        <v>162</v>
      </c>
      <c r="Q758" s="385">
        <v>2319</v>
      </c>
      <c r="R758" s="385">
        <v>1178</v>
      </c>
      <c r="S758" s="385">
        <v>36</v>
      </c>
      <c r="T758" s="385">
        <v>36</v>
      </c>
      <c r="U758" s="385">
        <v>50</v>
      </c>
      <c r="V758" s="385">
        <v>38</v>
      </c>
      <c r="W758" s="385">
        <v>20</v>
      </c>
      <c r="X758" s="385">
        <v>15</v>
      </c>
      <c r="Y758" s="385">
        <v>106</v>
      </c>
      <c r="Z758" s="385">
        <v>89</v>
      </c>
    </row>
    <row r="759" spans="1:26" ht="38.25" hidden="1" outlineLevel="1" x14ac:dyDescent="0.2">
      <c r="A759" s="385"/>
      <c r="B759" s="386" t="s">
        <v>321</v>
      </c>
      <c r="C759" s="386">
        <v>12</v>
      </c>
      <c r="D759" s="386" t="s">
        <v>421</v>
      </c>
      <c r="E759" s="386" t="s">
        <v>1062</v>
      </c>
      <c r="F759" s="385">
        <v>35</v>
      </c>
      <c r="G759" s="385">
        <v>32</v>
      </c>
      <c r="H759" s="385">
        <v>24</v>
      </c>
      <c r="I759" s="385">
        <v>12</v>
      </c>
      <c r="J759" s="385">
        <v>68</v>
      </c>
      <c r="K759" s="385">
        <v>1386</v>
      </c>
      <c r="L759" s="385">
        <v>700</v>
      </c>
      <c r="M759" s="385">
        <v>840</v>
      </c>
      <c r="N759" s="385">
        <v>404</v>
      </c>
      <c r="O759" s="385">
        <v>314</v>
      </c>
      <c r="P759" s="385">
        <v>198</v>
      </c>
      <c r="Q759" s="385">
        <v>2540</v>
      </c>
      <c r="R759" s="385">
        <v>1302</v>
      </c>
      <c r="S759" s="385">
        <v>32</v>
      </c>
      <c r="T759" s="385">
        <v>31</v>
      </c>
      <c r="U759" s="385">
        <v>35</v>
      </c>
      <c r="V759" s="385">
        <v>27</v>
      </c>
      <c r="W759" s="385">
        <v>24</v>
      </c>
      <c r="X759" s="385">
        <v>19</v>
      </c>
      <c r="Y759" s="385">
        <v>91</v>
      </c>
      <c r="Z759" s="385">
        <v>77</v>
      </c>
    </row>
    <row r="760" spans="1:26" ht="38.25" hidden="1" outlineLevel="1" x14ac:dyDescent="0.2">
      <c r="A760" s="385"/>
      <c r="B760" s="386" t="s">
        <v>321</v>
      </c>
      <c r="C760" s="386">
        <v>12</v>
      </c>
      <c r="D760" s="386" t="s">
        <v>421</v>
      </c>
      <c r="E760" s="386" t="s">
        <v>1063</v>
      </c>
      <c r="F760" s="385">
        <v>63</v>
      </c>
      <c r="G760" s="385">
        <v>14</v>
      </c>
      <c r="H760" s="385">
        <v>8</v>
      </c>
      <c r="I760" s="385">
        <v>4</v>
      </c>
      <c r="J760" s="385">
        <v>26</v>
      </c>
      <c r="K760" s="385">
        <v>347</v>
      </c>
      <c r="L760" s="385">
        <v>181</v>
      </c>
      <c r="M760" s="385">
        <v>179</v>
      </c>
      <c r="N760" s="385">
        <v>88</v>
      </c>
      <c r="O760" s="385">
        <v>56</v>
      </c>
      <c r="P760" s="385">
        <v>35</v>
      </c>
      <c r="Q760" s="385">
        <v>582</v>
      </c>
      <c r="R760" s="385">
        <v>304</v>
      </c>
      <c r="S760" s="385">
        <v>14</v>
      </c>
      <c r="T760" s="385">
        <v>14</v>
      </c>
      <c r="U760" s="385">
        <v>12</v>
      </c>
      <c r="V760" s="385">
        <v>10</v>
      </c>
      <c r="W760" s="385">
        <v>11</v>
      </c>
      <c r="X760" s="385">
        <v>6</v>
      </c>
      <c r="Y760" s="385">
        <v>37</v>
      </c>
      <c r="Z760" s="385">
        <v>30</v>
      </c>
    </row>
    <row r="761" spans="1:26" ht="51" hidden="1" outlineLevel="1" x14ac:dyDescent="0.2">
      <c r="A761" s="385"/>
      <c r="B761" s="386" t="s">
        <v>321</v>
      </c>
      <c r="C761" s="386">
        <v>12</v>
      </c>
      <c r="D761" s="386" t="s">
        <v>421</v>
      </c>
      <c r="E761" s="386" t="s">
        <v>1064</v>
      </c>
      <c r="F761" s="385">
        <v>45</v>
      </c>
      <c r="G761" s="385">
        <v>25</v>
      </c>
      <c r="H761" s="385">
        <v>20</v>
      </c>
      <c r="I761" s="385">
        <v>9</v>
      </c>
      <c r="J761" s="385">
        <v>54</v>
      </c>
      <c r="K761" s="385">
        <v>874</v>
      </c>
      <c r="L761" s="385">
        <v>418</v>
      </c>
      <c r="M761" s="385">
        <v>609</v>
      </c>
      <c r="N761" s="385">
        <v>279</v>
      </c>
      <c r="O761" s="385">
        <v>253</v>
      </c>
      <c r="P761" s="385">
        <v>156</v>
      </c>
      <c r="Q761" s="385">
        <v>1736</v>
      </c>
      <c r="R761" s="385">
        <v>853</v>
      </c>
      <c r="S761" s="385">
        <v>21</v>
      </c>
      <c r="T761" s="385">
        <v>21</v>
      </c>
      <c r="U761" s="385">
        <v>29</v>
      </c>
      <c r="V761" s="385">
        <v>23</v>
      </c>
      <c r="W761" s="385">
        <v>28</v>
      </c>
      <c r="X761" s="385">
        <v>19</v>
      </c>
      <c r="Y761" s="385">
        <v>78</v>
      </c>
      <c r="Z761" s="385">
        <v>63</v>
      </c>
    </row>
    <row r="762" spans="1:26" hidden="1" outlineLevel="1" x14ac:dyDescent="0.2">
      <c r="A762" s="385"/>
      <c r="B762" s="386"/>
      <c r="C762" s="498" t="s">
        <v>298</v>
      </c>
      <c r="D762" s="498"/>
      <c r="E762" s="498"/>
      <c r="F762" s="385"/>
      <c r="G762" s="385">
        <f>SUM(G757:G761)</f>
        <v>119</v>
      </c>
      <c r="H762" s="385">
        <f t="shared" ref="H762:Z762" si="60">SUM(H757:H761)</f>
        <v>80</v>
      </c>
      <c r="I762" s="385">
        <f t="shared" si="60"/>
        <v>35</v>
      </c>
      <c r="J762" s="385">
        <f t="shared" si="60"/>
        <v>234</v>
      </c>
      <c r="K762" s="385">
        <f t="shared" si="60"/>
        <v>4311</v>
      </c>
      <c r="L762" s="385">
        <f t="shared" si="60"/>
        <v>2124</v>
      </c>
      <c r="M762" s="385">
        <f t="shared" si="60"/>
        <v>2389</v>
      </c>
      <c r="N762" s="385">
        <f t="shared" si="60"/>
        <v>1164</v>
      </c>
      <c r="O762" s="385">
        <f t="shared" si="60"/>
        <v>878</v>
      </c>
      <c r="P762" s="385">
        <f t="shared" si="60"/>
        <v>551</v>
      </c>
      <c r="Q762" s="385">
        <f t="shared" si="60"/>
        <v>7578</v>
      </c>
      <c r="R762" s="385">
        <f t="shared" si="60"/>
        <v>3839</v>
      </c>
      <c r="S762" s="385">
        <f t="shared" si="60"/>
        <v>117</v>
      </c>
      <c r="T762" s="385">
        <f t="shared" si="60"/>
        <v>115</v>
      </c>
      <c r="U762" s="385">
        <f t="shared" si="60"/>
        <v>126</v>
      </c>
      <c r="V762" s="385">
        <f t="shared" si="60"/>
        <v>98</v>
      </c>
      <c r="W762" s="385">
        <f t="shared" si="60"/>
        <v>83</v>
      </c>
      <c r="X762" s="385">
        <f t="shared" si="60"/>
        <v>59</v>
      </c>
      <c r="Y762" s="385">
        <f t="shared" si="60"/>
        <v>326</v>
      </c>
      <c r="Z762" s="385">
        <f t="shared" si="60"/>
        <v>272</v>
      </c>
    </row>
    <row r="763" spans="1:26" ht="38.25" hidden="1" outlineLevel="1" x14ac:dyDescent="0.2">
      <c r="A763" s="385"/>
      <c r="B763" s="386" t="s">
        <v>321</v>
      </c>
      <c r="C763" s="386">
        <v>12</v>
      </c>
      <c r="D763" s="386" t="s">
        <v>421</v>
      </c>
      <c r="E763" s="386" t="s">
        <v>1065</v>
      </c>
      <c r="F763" s="385">
        <v>45</v>
      </c>
      <c r="G763" s="385">
        <v>4</v>
      </c>
      <c r="H763" s="385">
        <v>4</v>
      </c>
      <c r="I763" s="385">
        <v>3</v>
      </c>
      <c r="J763" s="385">
        <v>11</v>
      </c>
      <c r="K763" s="385">
        <v>20</v>
      </c>
      <c r="L763" s="385"/>
      <c r="M763" s="385">
        <v>22</v>
      </c>
      <c r="N763" s="385"/>
      <c r="O763" s="385">
        <v>14</v>
      </c>
      <c r="P763" s="385">
        <v>1</v>
      </c>
      <c r="Q763" s="385">
        <v>56</v>
      </c>
      <c r="R763" s="385">
        <v>1</v>
      </c>
      <c r="S763" s="385">
        <v>2</v>
      </c>
      <c r="T763" s="385">
        <v>2</v>
      </c>
      <c r="U763" s="385">
        <v>3</v>
      </c>
      <c r="V763" s="385">
        <v>3</v>
      </c>
      <c r="W763" s="385"/>
      <c r="X763" s="385"/>
      <c r="Y763" s="385">
        <v>5</v>
      </c>
      <c r="Z763" s="385">
        <v>5</v>
      </c>
    </row>
    <row r="764" spans="1:26" ht="25.5" hidden="1" outlineLevel="1" x14ac:dyDescent="0.2">
      <c r="A764" s="385"/>
      <c r="B764" s="386" t="s">
        <v>321</v>
      </c>
      <c r="C764" s="386">
        <v>12</v>
      </c>
      <c r="D764" s="386" t="s">
        <v>421</v>
      </c>
      <c r="E764" s="386" t="s">
        <v>1066</v>
      </c>
      <c r="F764" s="385">
        <v>35</v>
      </c>
      <c r="G764" s="385">
        <v>5</v>
      </c>
      <c r="H764" s="385">
        <v>4</v>
      </c>
      <c r="I764" s="385"/>
      <c r="J764" s="385">
        <v>9</v>
      </c>
      <c r="K764" s="385">
        <v>76</v>
      </c>
      <c r="L764" s="385">
        <v>37</v>
      </c>
      <c r="M764" s="385">
        <v>48</v>
      </c>
      <c r="N764" s="385">
        <v>31</v>
      </c>
      <c r="O764" s="385"/>
      <c r="P764" s="385"/>
      <c r="Q764" s="385">
        <v>124</v>
      </c>
      <c r="R764" s="385">
        <v>68</v>
      </c>
      <c r="S764" s="385">
        <v>5</v>
      </c>
      <c r="T764" s="385">
        <v>5</v>
      </c>
      <c r="U764" s="385">
        <v>10</v>
      </c>
      <c r="V764" s="385">
        <v>7</v>
      </c>
      <c r="W764" s="385"/>
      <c r="X764" s="385"/>
      <c r="Y764" s="385">
        <v>15</v>
      </c>
      <c r="Z764" s="385">
        <v>12</v>
      </c>
    </row>
    <row r="765" spans="1:26" hidden="1" outlineLevel="1" x14ac:dyDescent="0.2">
      <c r="A765" s="385"/>
      <c r="B765" s="386" t="s">
        <v>321</v>
      </c>
      <c r="C765" s="386">
        <v>12</v>
      </c>
      <c r="D765" s="386" t="s">
        <v>421</v>
      </c>
      <c r="E765" s="386" t="s">
        <v>1067</v>
      </c>
      <c r="F765" s="385">
        <v>54</v>
      </c>
      <c r="G765" s="385"/>
      <c r="H765" s="385">
        <v>4</v>
      </c>
      <c r="I765" s="385">
        <v>2</v>
      </c>
      <c r="J765" s="385">
        <v>6</v>
      </c>
      <c r="K765" s="385"/>
      <c r="L765" s="385"/>
      <c r="M765" s="385">
        <v>33</v>
      </c>
      <c r="N765" s="385">
        <v>16</v>
      </c>
      <c r="O765" s="385">
        <v>15</v>
      </c>
      <c r="P765" s="385">
        <v>8</v>
      </c>
      <c r="Q765" s="385">
        <v>48</v>
      </c>
      <c r="R765" s="385">
        <v>24</v>
      </c>
      <c r="S765" s="385"/>
      <c r="T765" s="385"/>
      <c r="U765" s="385"/>
      <c r="V765" s="385"/>
      <c r="W765" s="385"/>
      <c r="X765" s="385"/>
      <c r="Y765" s="385"/>
      <c r="Z765" s="385"/>
    </row>
    <row r="766" spans="1:26" hidden="1" outlineLevel="1" x14ac:dyDescent="0.2">
      <c r="A766" s="385"/>
      <c r="B766" s="386"/>
      <c r="C766" s="498" t="s">
        <v>299</v>
      </c>
      <c r="D766" s="498"/>
      <c r="E766" s="498"/>
      <c r="F766" s="385"/>
      <c r="G766" s="385">
        <f>SUM(G763:G765)</f>
        <v>9</v>
      </c>
      <c r="H766" s="385">
        <f t="shared" ref="H766:Z766" si="61">SUM(H763:H765)</f>
        <v>12</v>
      </c>
      <c r="I766" s="385">
        <f t="shared" si="61"/>
        <v>5</v>
      </c>
      <c r="J766" s="385">
        <f t="shared" si="61"/>
        <v>26</v>
      </c>
      <c r="K766" s="385">
        <f t="shared" si="61"/>
        <v>96</v>
      </c>
      <c r="L766" s="385">
        <f t="shared" si="61"/>
        <v>37</v>
      </c>
      <c r="M766" s="385">
        <f t="shared" si="61"/>
        <v>103</v>
      </c>
      <c r="N766" s="385">
        <f t="shared" si="61"/>
        <v>47</v>
      </c>
      <c r="O766" s="385">
        <f t="shared" si="61"/>
        <v>29</v>
      </c>
      <c r="P766" s="385">
        <f t="shared" si="61"/>
        <v>9</v>
      </c>
      <c r="Q766" s="385">
        <f t="shared" si="61"/>
        <v>228</v>
      </c>
      <c r="R766" s="385">
        <f t="shared" si="61"/>
        <v>93</v>
      </c>
      <c r="S766" s="385">
        <f t="shared" si="61"/>
        <v>7</v>
      </c>
      <c r="T766" s="385">
        <f t="shared" si="61"/>
        <v>7</v>
      </c>
      <c r="U766" s="385">
        <f t="shared" si="61"/>
        <v>13</v>
      </c>
      <c r="V766" s="385">
        <f t="shared" si="61"/>
        <v>10</v>
      </c>
      <c r="W766" s="385">
        <f t="shared" si="61"/>
        <v>0</v>
      </c>
      <c r="X766" s="385">
        <f t="shared" si="61"/>
        <v>0</v>
      </c>
      <c r="Y766" s="385">
        <f t="shared" si="61"/>
        <v>20</v>
      </c>
      <c r="Z766" s="385">
        <f t="shared" si="61"/>
        <v>17</v>
      </c>
    </row>
    <row r="767" spans="1:26" collapsed="1" x14ac:dyDescent="0.2">
      <c r="A767" s="385"/>
      <c r="B767" s="386"/>
      <c r="C767" s="498" t="s">
        <v>407</v>
      </c>
      <c r="D767" s="498"/>
      <c r="E767" s="498"/>
      <c r="F767" s="385"/>
      <c r="G767" s="385">
        <f>+G766+G762</f>
        <v>128</v>
      </c>
      <c r="H767" s="385">
        <f t="shared" ref="H767:Z767" si="62">+H766+H762</f>
        <v>92</v>
      </c>
      <c r="I767" s="385">
        <f t="shared" si="62"/>
        <v>40</v>
      </c>
      <c r="J767" s="385">
        <f t="shared" si="62"/>
        <v>260</v>
      </c>
      <c r="K767" s="385">
        <f t="shared" si="62"/>
        <v>4407</v>
      </c>
      <c r="L767" s="385">
        <f t="shared" si="62"/>
        <v>2161</v>
      </c>
      <c r="M767" s="385">
        <f t="shared" si="62"/>
        <v>2492</v>
      </c>
      <c r="N767" s="385">
        <f t="shared" si="62"/>
        <v>1211</v>
      </c>
      <c r="O767" s="385">
        <f t="shared" si="62"/>
        <v>907</v>
      </c>
      <c r="P767" s="385">
        <f t="shared" si="62"/>
        <v>560</v>
      </c>
      <c r="Q767" s="385">
        <f t="shared" si="62"/>
        <v>7806</v>
      </c>
      <c r="R767" s="385">
        <f t="shared" si="62"/>
        <v>3932</v>
      </c>
      <c r="S767" s="385">
        <f t="shared" si="62"/>
        <v>124</v>
      </c>
      <c r="T767" s="385">
        <f t="shared" si="62"/>
        <v>122</v>
      </c>
      <c r="U767" s="385">
        <f t="shared" si="62"/>
        <v>139</v>
      </c>
      <c r="V767" s="385">
        <f t="shared" si="62"/>
        <v>108</v>
      </c>
      <c r="W767" s="385">
        <f t="shared" si="62"/>
        <v>83</v>
      </c>
      <c r="X767" s="385">
        <f t="shared" si="62"/>
        <v>59</v>
      </c>
      <c r="Y767" s="385">
        <f t="shared" si="62"/>
        <v>346</v>
      </c>
      <c r="Z767" s="385">
        <f t="shared" si="62"/>
        <v>289</v>
      </c>
    </row>
    <row r="768" spans="1:26" hidden="1" outlineLevel="1" x14ac:dyDescent="0.2">
      <c r="A768" s="385"/>
      <c r="B768" s="498" t="s">
        <v>408</v>
      </c>
      <c r="C768" s="498"/>
      <c r="D768" s="498"/>
      <c r="E768" s="498"/>
      <c r="F768" s="385"/>
      <c r="G768" s="385"/>
      <c r="H768" s="385"/>
      <c r="I768" s="385"/>
      <c r="J768" s="385"/>
      <c r="K768" s="385"/>
      <c r="L768" s="385"/>
      <c r="M768" s="385"/>
      <c r="N768" s="385"/>
      <c r="O768" s="385"/>
      <c r="P768" s="385"/>
      <c r="Q768" s="385"/>
      <c r="R768" s="385"/>
      <c r="S768" s="385"/>
      <c r="T768" s="385"/>
      <c r="U768" s="385"/>
      <c r="V768" s="385"/>
      <c r="W768" s="385"/>
      <c r="X768" s="385"/>
      <c r="Y768" s="385"/>
      <c r="Z768" s="385"/>
    </row>
    <row r="769" spans="1:26" ht="38.25" hidden="1" outlineLevel="1" x14ac:dyDescent="0.2">
      <c r="A769" s="385"/>
      <c r="B769" s="385" t="s">
        <v>321</v>
      </c>
      <c r="C769" s="385">
        <v>12</v>
      </c>
      <c r="D769" s="385" t="s">
        <v>421</v>
      </c>
      <c r="E769" s="385" t="s">
        <v>1068</v>
      </c>
      <c r="F769" s="385">
        <v>12</v>
      </c>
      <c r="G769" s="385">
        <v>43</v>
      </c>
      <c r="H769" s="385">
        <v>28</v>
      </c>
      <c r="I769" s="385">
        <v>11</v>
      </c>
      <c r="J769" s="385">
        <v>82</v>
      </c>
      <c r="K769" s="385">
        <v>1619</v>
      </c>
      <c r="L769" s="385">
        <v>766</v>
      </c>
      <c r="M769" s="385">
        <v>930</v>
      </c>
      <c r="N769" s="385">
        <v>469</v>
      </c>
      <c r="O769" s="385">
        <v>343</v>
      </c>
      <c r="P769" s="385">
        <v>193</v>
      </c>
      <c r="Q769" s="385">
        <v>2892</v>
      </c>
      <c r="R769" s="385">
        <v>1428</v>
      </c>
      <c r="S769" s="385">
        <v>43</v>
      </c>
      <c r="T769" s="385">
        <v>41</v>
      </c>
      <c r="U769" s="385">
        <v>55</v>
      </c>
      <c r="V769" s="385">
        <v>43</v>
      </c>
      <c r="W769" s="385">
        <v>24</v>
      </c>
      <c r="X769" s="385">
        <v>21</v>
      </c>
      <c r="Y769" s="385">
        <v>122</v>
      </c>
      <c r="Z769" s="385">
        <v>105</v>
      </c>
    </row>
    <row r="770" spans="1:26" ht="51" hidden="1" outlineLevel="1" x14ac:dyDescent="0.2">
      <c r="A770" s="385"/>
      <c r="B770" s="385" t="s">
        <v>321</v>
      </c>
      <c r="C770" s="385">
        <v>12</v>
      </c>
      <c r="D770" s="385" t="s">
        <v>421</v>
      </c>
      <c r="E770" s="385" t="s">
        <v>1069</v>
      </c>
      <c r="F770" s="385">
        <v>10</v>
      </c>
      <c r="G770" s="385">
        <v>36</v>
      </c>
      <c r="H770" s="385">
        <v>23</v>
      </c>
      <c r="I770" s="385">
        <v>10</v>
      </c>
      <c r="J770" s="385">
        <v>69</v>
      </c>
      <c r="K770" s="385">
        <v>1856</v>
      </c>
      <c r="L770" s="385">
        <v>947</v>
      </c>
      <c r="M770" s="385">
        <v>987</v>
      </c>
      <c r="N770" s="385">
        <v>517</v>
      </c>
      <c r="O770" s="385">
        <v>404</v>
      </c>
      <c r="P770" s="385">
        <v>209</v>
      </c>
      <c r="Q770" s="385">
        <v>3247</v>
      </c>
      <c r="R770" s="385">
        <v>1673</v>
      </c>
      <c r="S770" s="385">
        <v>36</v>
      </c>
      <c r="T770" s="385">
        <v>35</v>
      </c>
      <c r="U770" s="385">
        <v>51</v>
      </c>
      <c r="V770" s="385">
        <v>38</v>
      </c>
      <c r="W770" s="385">
        <v>18</v>
      </c>
      <c r="X770" s="385">
        <v>14</v>
      </c>
      <c r="Y770" s="385">
        <v>105</v>
      </c>
      <c r="Z770" s="385">
        <v>87</v>
      </c>
    </row>
    <row r="771" spans="1:26" ht="38.25" hidden="1" outlineLevel="1" x14ac:dyDescent="0.2">
      <c r="A771" s="385"/>
      <c r="B771" s="385" t="s">
        <v>321</v>
      </c>
      <c r="C771" s="385">
        <v>12</v>
      </c>
      <c r="D771" s="385" t="s">
        <v>421</v>
      </c>
      <c r="E771" s="385" t="s">
        <v>1070</v>
      </c>
      <c r="F771" s="385">
        <v>11</v>
      </c>
      <c r="G771" s="385">
        <v>34</v>
      </c>
      <c r="H771" s="385">
        <v>18</v>
      </c>
      <c r="I771" s="385">
        <v>6</v>
      </c>
      <c r="J771" s="385">
        <v>58</v>
      </c>
      <c r="K771" s="385">
        <v>1361</v>
      </c>
      <c r="L771" s="385">
        <v>640</v>
      </c>
      <c r="M771" s="385">
        <v>644</v>
      </c>
      <c r="N771" s="385">
        <v>300</v>
      </c>
      <c r="O771" s="385">
        <v>217</v>
      </c>
      <c r="P771" s="385">
        <v>125</v>
      </c>
      <c r="Q771" s="385">
        <v>2222</v>
      </c>
      <c r="R771" s="385">
        <v>1065</v>
      </c>
      <c r="S771" s="385">
        <v>34</v>
      </c>
      <c r="T771" s="385">
        <v>34</v>
      </c>
      <c r="U771" s="385">
        <v>43</v>
      </c>
      <c r="V771" s="385">
        <v>36</v>
      </c>
      <c r="W771" s="385">
        <v>8</v>
      </c>
      <c r="X771" s="385">
        <v>7</v>
      </c>
      <c r="Y771" s="385">
        <v>85</v>
      </c>
      <c r="Z771" s="385">
        <v>77</v>
      </c>
    </row>
    <row r="772" spans="1:26" ht="38.25" hidden="1" outlineLevel="1" x14ac:dyDescent="0.2">
      <c r="A772" s="385"/>
      <c r="B772" s="385" t="s">
        <v>321</v>
      </c>
      <c r="C772" s="385">
        <v>12</v>
      </c>
      <c r="D772" s="385" t="s">
        <v>421</v>
      </c>
      <c r="E772" s="385" t="s">
        <v>1071</v>
      </c>
      <c r="F772" s="385">
        <v>8</v>
      </c>
      <c r="G772" s="385">
        <v>50</v>
      </c>
      <c r="H772" s="385">
        <v>29</v>
      </c>
      <c r="I772" s="385">
        <v>14</v>
      </c>
      <c r="J772" s="385">
        <v>93</v>
      </c>
      <c r="K772" s="385">
        <v>2349</v>
      </c>
      <c r="L772" s="385">
        <v>1190</v>
      </c>
      <c r="M772" s="385">
        <v>1156</v>
      </c>
      <c r="N772" s="385">
        <v>604</v>
      </c>
      <c r="O772" s="385">
        <v>415</v>
      </c>
      <c r="P772" s="385">
        <v>257</v>
      </c>
      <c r="Q772" s="385">
        <v>3920</v>
      </c>
      <c r="R772" s="385">
        <v>2051</v>
      </c>
      <c r="S772" s="385">
        <v>48</v>
      </c>
      <c r="T772" s="385">
        <v>48</v>
      </c>
      <c r="U772" s="385">
        <v>74</v>
      </c>
      <c r="V772" s="385">
        <v>61</v>
      </c>
      <c r="W772" s="385">
        <v>12</v>
      </c>
      <c r="X772" s="385">
        <v>7</v>
      </c>
      <c r="Y772" s="385">
        <v>134</v>
      </c>
      <c r="Z772" s="385">
        <v>116</v>
      </c>
    </row>
    <row r="773" spans="1:26" ht="38.25" hidden="1" outlineLevel="1" x14ac:dyDescent="0.2">
      <c r="A773" s="385"/>
      <c r="B773" s="385" t="s">
        <v>321</v>
      </c>
      <c r="C773" s="385">
        <v>12</v>
      </c>
      <c r="D773" s="385" t="s">
        <v>421</v>
      </c>
      <c r="E773" s="385" t="s">
        <v>1072</v>
      </c>
      <c r="F773" s="385">
        <v>21</v>
      </c>
      <c r="G773" s="385">
        <v>59</v>
      </c>
      <c r="H773" s="385">
        <v>32</v>
      </c>
      <c r="I773" s="385">
        <v>10</v>
      </c>
      <c r="J773" s="385">
        <v>101</v>
      </c>
      <c r="K773" s="385">
        <v>2435</v>
      </c>
      <c r="L773" s="385">
        <v>1167</v>
      </c>
      <c r="M773" s="385">
        <v>1180</v>
      </c>
      <c r="N773" s="385">
        <v>536</v>
      </c>
      <c r="O773" s="385">
        <v>351</v>
      </c>
      <c r="P773" s="385">
        <v>244</v>
      </c>
      <c r="Q773" s="385">
        <v>3966</v>
      </c>
      <c r="R773" s="385">
        <v>1947</v>
      </c>
      <c r="S773" s="385">
        <v>59</v>
      </c>
      <c r="T773" s="385">
        <v>58</v>
      </c>
      <c r="U773" s="385">
        <v>69</v>
      </c>
      <c r="V773" s="385">
        <v>55</v>
      </c>
      <c r="W773" s="385">
        <v>23</v>
      </c>
      <c r="X773" s="385">
        <v>20</v>
      </c>
      <c r="Y773" s="385">
        <v>151</v>
      </c>
      <c r="Z773" s="385">
        <v>133</v>
      </c>
    </row>
    <row r="774" spans="1:26" ht="38.25" hidden="1" outlineLevel="1" x14ac:dyDescent="0.2">
      <c r="A774" s="385"/>
      <c r="B774" s="385" t="s">
        <v>321</v>
      </c>
      <c r="C774" s="385">
        <v>12</v>
      </c>
      <c r="D774" s="385" t="s">
        <v>421</v>
      </c>
      <c r="E774" s="385" t="s">
        <v>1073</v>
      </c>
      <c r="F774" s="385">
        <v>12</v>
      </c>
      <c r="G774" s="385">
        <v>48</v>
      </c>
      <c r="H774" s="385">
        <v>28</v>
      </c>
      <c r="I774" s="385">
        <v>11</v>
      </c>
      <c r="J774" s="385">
        <v>87</v>
      </c>
      <c r="K774" s="385">
        <v>1797</v>
      </c>
      <c r="L774" s="385">
        <v>873</v>
      </c>
      <c r="M774" s="385">
        <v>904</v>
      </c>
      <c r="N774" s="385">
        <v>465</v>
      </c>
      <c r="O774" s="385">
        <v>335</v>
      </c>
      <c r="P774" s="385">
        <v>206</v>
      </c>
      <c r="Q774" s="385">
        <v>3036</v>
      </c>
      <c r="R774" s="385">
        <v>1544</v>
      </c>
      <c r="S774" s="385">
        <v>46</v>
      </c>
      <c r="T774" s="385">
        <v>45</v>
      </c>
      <c r="U774" s="385">
        <v>52</v>
      </c>
      <c r="V774" s="385">
        <v>42</v>
      </c>
      <c r="W774" s="385">
        <v>18</v>
      </c>
      <c r="X774" s="385">
        <v>16</v>
      </c>
      <c r="Y774" s="385">
        <v>116</v>
      </c>
      <c r="Z774" s="385">
        <v>103</v>
      </c>
    </row>
    <row r="775" spans="1:26" ht="38.25" hidden="1" outlineLevel="1" x14ac:dyDescent="0.2">
      <c r="A775" s="385"/>
      <c r="B775" s="385" t="s">
        <v>321</v>
      </c>
      <c r="C775" s="385">
        <v>12</v>
      </c>
      <c r="D775" s="385" t="s">
        <v>421</v>
      </c>
      <c r="E775" s="385" t="s">
        <v>1074</v>
      </c>
      <c r="F775" s="385">
        <v>57</v>
      </c>
      <c r="G775" s="385">
        <v>10</v>
      </c>
      <c r="H775" s="385">
        <v>7</v>
      </c>
      <c r="I775" s="385">
        <v>3</v>
      </c>
      <c r="J775" s="385">
        <v>20</v>
      </c>
      <c r="K775" s="385">
        <v>323</v>
      </c>
      <c r="L775" s="385">
        <v>147</v>
      </c>
      <c r="M775" s="385">
        <v>183</v>
      </c>
      <c r="N775" s="385">
        <v>85</v>
      </c>
      <c r="O775" s="385">
        <v>66</v>
      </c>
      <c r="P775" s="385">
        <v>34</v>
      </c>
      <c r="Q775" s="385">
        <v>572</v>
      </c>
      <c r="R775" s="385">
        <v>266</v>
      </c>
      <c r="S775" s="385">
        <v>12</v>
      </c>
      <c r="T775" s="385">
        <v>12</v>
      </c>
      <c r="U775" s="385">
        <v>11</v>
      </c>
      <c r="V775" s="385">
        <v>8</v>
      </c>
      <c r="W775" s="385">
        <v>6</v>
      </c>
      <c r="X775" s="385">
        <v>6</v>
      </c>
      <c r="Y775" s="385">
        <v>29</v>
      </c>
      <c r="Z775" s="385">
        <v>26</v>
      </c>
    </row>
    <row r="776" spans="1:26" ht="38.25" hidden="1" outlineLevel="1" x14ac:dyDescent="0.2">
      <c r="A776" s="385"/>
      <c r="B776" s="385" t="s">
        <v>321</v>
      </c>
      <c r="C776" s="385">
        <v>12</v>
      </c>
      <c r="D776" s="385" t="s">
        <v>421</v>
      </c>
      <c r="E776" s="385" t="s">
        <v>1075</v>
      </c>
      <c r="F776" s="385">
        <v>20</v>
      </c>
      <c r="G776" s="385">
        <v>37</v>
      </c>
      <c r="H776" s="385">
        <v>25</v>
      </c>
      <c r="I776" s="385">
        <v>12</v>
      </c>
      <c r="J776" s="385">
        <v>74</v>
      </c>
      <c r="K776" s="385">
        <v>1438</v>
      </c>
      <c r="L776" s="385">
        <v>663</v>
      </c>
      <c r="M776" s="385">
        <v>883</v>
      </c>
      <c r="N776" s="385">
        <v>447</v>
      </c>
      <c r="O776" s="385">
        <v>319</v>
      </c>
      <c r="P776" s="385">
        <v>180</v>
      </c>
      <c r="Q776" s="385">
        <v>2640</v>
      </c>
      <c r="R776" s="385">
        <v>1290</v>
      </c>
      <c r="S776" s="385">
        <v>37</v>
      </c>
      <c r="T776" s="385">
        <v>37</v>
      </c>
      <c r="U776" s="385">
        <v>51</v>
      </c>
      <c r="V776" s="385">
        <v>45</v>
      </c>
      <c r="W776" s="385">
        <v>23</v>
      </c>
      <c r="X776" s="385">
        <v>21</v>
      </c>
      <c r="Y776" s="385">
        <v>111</v>
      </c>
      <c r="Z776" s="385">
        <v>103</v>
      </c>
    </row>
    <row r="777" spans="1:26" ht="38.25" hidden="1" outlineLevel="1" x14ac:dyDescent="0.2">
      <c r="A777" s="385"/>
      <c r="B777" s="385" t="s">
        <v>321</v>
      </c>
      <c r="C777" s="385">
        <v>12</v>
      </c>
      <c r="D777" s="385" t="s">
        <v>421</v>
      </c>
      <c r="E777" s="385" t="s">
        <v>1076</v>
      </c>
      <c r="F777" s="385">
        <v>13</v>
      </c>
      <c r="G777" s="385">
        <v>30</v>
      </c>
      <c r="H777" s="385">
        <v>16</v>
      </c>
      <c r="I777" s="385">
        <v>7</v>
      </c>
      <c r="J777" s="385">
        <v>53</v>
      </c>
      <c r="K777" s="385">
        <v>1278</v>
      </c>
      <c r="L777" s="385">
        <v>629</v>
      </c>
      <c r="M777" s="385">
        <v>631</v>
      </c>
      <c r="N777" s="385">
        <v>289</v>
      </c>
      <c r="O777" s="385">
        <v>215</v>
      </c>
      <c r="P777" s="385">
        <v>121</v>
      </c>
      <c r="Q777" s="385">
        <v>2124</v>
      </c>
      <c r="R777" s="385">
        <v>1039</v>
      </c>
      <c r="S777" s="385">
        <v>30</v>
      </c>
      <c r="T777" s="385">
        <v>30</v>
      </c>
      <c r="U777" s="385">
        <v>36</v>
      </c>
      <c r="V777" s="385">
        <v>27</v>
      </c>
      <c r="W777" s="385">
        <v>10</v>
      </c>
      <c r="X777" s="385">
        <v>9</v>
      </c>
      <c r="Y777" s="385">
        <v>76</v>
      </c>
      <c r="Z777" s="385">
        <v>66</v>
      </c>
    </row>
    <row r="778" spans="1:26" ht="38.25" hidden="1" outlineLevel="1" x14ac:dyDescent="0.2">
      <c r="A778" s="385"/>
      <c r="B778" s="385" t="s">
        <v>321</v>
      </c>
      <c r="C778" s="385">
        <v>12</v>
      </c>
      <c r="D778" s="385" t="s">
        <v>421</v>
      </c>
      <c r="E778" s="385" t="s">
        <v>1077</v>
      </c>
      <c r="F778" s="385">
        <v>25</v>
      </c>
      <c r="G778" s="385">
        <v>39</v>
      </c>
      <c r="H778" s="385">
        <v>28</v>
      </c>
      <c r="I778" s="385">
        <v>11</v>
      </c>
      <c r="J778" s="385">
        <v>78</v>
      </c>
      <c r="K778" s="385">
        <v>1341</v>
      </c>
      <c r="L778" s="385">
        <v>653</v>
      </c>
      <c r="M778" s="385">
        <v>891</v>
      </c>
      <c r="N778" s="385">
        <v>461</v>
      </c>
      <c r="O778" s="385">
        <v>376</v>
      </c>
      <c r="P778" s="385">
        <v>219</v>
      </c>
      <c r="Q778" s="385">
        <v>2608</v>
      </c>
      <c r="R778" s="385">
        <v>1333</v>
      </c>
      <c r="S778" s="385">
        <v>39</v>
      </c>
      <c r="T778" s="385">
        <v>39</v>
      </c>
      <c r="U778" s="385">
        <v>63</v>
      </c>
      <c r="V778" s="385">
        <v>49</v>
      </c>
      <c r="W778" s="385">
        <v>14</v>
      </c>
      <c r="X778" s="385">
        <v>11</v>
      </c>
      <c r="Y778" s="385">
        <v>116</v>
      </c>
      <c r="Z778" s="385">
        <v>99</v>
      </c>
    </row>
    <row r="779" spans="1:26" ht="38.25" hidden="1" outlineLevel="1" x14ac:dyDescent="0.2">
      <c r="A779" s="385"/>
      <c r="B779" s="385" t="s">
        <v>321</v>
      </c>
      <c r="C779" s="385">
        <v>12</v>
      </c>
      <c r="D779" s="385" t="s">
        <v>421</v>
      </c>
      <c r="E779" s="385" t="s">
        <v>1078</v>
      </c>
      <c r="F779" s="385">
        <v>18</v>
      </c>
      <c r="G779" s="385">
        <v>22</v>
      </c>
      <c r="H779" s="385">
        <v>14</v>
      </c>
      <c r="I779" s="385">
        <v>6</v>
      </c>
      <c r="J779" s="385">
        <v>42</v>
      </c>
      <c r="K779" s="385">
        <v>813</v>
      </c>
      <c r="L779" s="385">
        <v>406</v>
      </c>
      <c r="M779" s="385">
        <v>412</v>
      </c>
      <c r="N779" s="385">
        <v>209</v>
      </c>
      <c r="O779" s="385">
        <v>200</v>
      </c>
      <c r="P779" s="385">
        <v>113</v>
      </c>
      <c r="Q779" s="385">
        <v>1425</v>
      </c>
      <c r="R779" s="385">
        <v>728</v>
      </c>
      <c r="S779" s="385">
        <v>22</v>
      </c>
      <c r="T779" s="385">
        <v>22</v>
      </c>
      <c r="U779" s="385">
        <v>32</v>
      </c>
      <c r="V779" s="385">
        <v>26</v>
      </c>
      <c r="W779" s="385">
        <v>6</v>
      </c>
      <c r="X779" s="385">
        <v>6</v>
      </c>
      <c r="Y779" s="385">
        <v>60</v>
      </c>
      <c r="Z779" s="385">
        <v>54</v>
      </c>
    </row>
    <row r="780" spans="1:26" ht="38.25" hidden="1" outlineLevel="1" x14ac:dyDescent="0.2">
      <c r="A780" s="385"/>
      <c r="B780" s="385" t="s">
        <v>321</v>
      </c>
      <c r="C780" s="385">
        <v>12</v>
      </c>
      <c r="D780" s="385" t="s">
        <v>421</v>
      </c>
      <c r="E780" s="385" t="s">
        <v>1079</v>
      </c>
      <c r="F780" s="385">
        <v>18</v>
      </c>
      <c r="G780" s="385">
        <v>31</v>
      </c>
      <c r="H780" s="385">
        <v>19</v>
      </c>
      <c r="I780" s="385">
        <v>8</v>
      </c>
      <c r="J780" s="385">
        <v>58</v>
      </c>
      <c r="K780" s="385">
        <v>1108</v>
      </c>
      <c r="L780" s="385">
        <v>549</v>
      </c>
      <c r="M780" s="385">
        <v>610</v>
      </c>
      <c r="N780" s="385">
        <v>284</v>
      </c>
      <c r="O780" s="385">
        <v>261</v>
      </c>
      <c r="P780" s="385">
        <v>141</v>
      </c>
      <c r="Q780" s="385">
        <v>1979</v>
      </c>
      <c r="R780" s="385">
        <v>974</v>
      </c>
      <c r="S780" s="385">
        <v>31</v>
      </c>
      <c r="T780" s="385">
        <v>31</v>
      </c>
      <c r="U780" s="385">
        <v>30</v>
      </c>
      <c r="V780" s="385">
        <v>25</v>
      </c>
      <c r="W780" s="385">
        <v>25</v>
      </c>
      <c r="X780" s="385">
        <v>18</v>
      </c>
      <c r="Y780" s="385">
        <v>86</v>
      </c>
      <c r="Z780" s="385">
        <v>74</v>
      </c>
    </row>
    <row r="781" spans="1:26" ht="38.25" hidden="1" outlineLevel="1" x14ac:dyDescent="0.2">
      <c r="A781" s="385"/>
      <c r="B781" s="385" t="s">
        <v>321</v>
      </c>
      <c r="C781" s="385">
        <v>12</v>
      </c>
      <c r="D781" s="385" t="s">
        <v>421</v>
      </c>
      <c r="E781" s="385" t="s">
        <v>1080</v>
      </c>
      <c r="F781" s="385">
        <v>26</v>
      </c>
      <c r="G781" s="385">
        <v>29</v>
      </c>
      <c r="H781" s="385">
        <v>17</v>
      </c>
      <c r="I781" s="385">
        <v>6</v>
      </c>
      <c r="J781" s="385">
        <v>52</v>
      </c>
      <c r="K781" s="385">
        <v>1420</v>
      </c>
      <c r="L781" s="385">
        <v>677</v>
      </c>
      <c r="M781" s="385">
        <v>651</v>
      </c>
      <c r="N781" s="385">
        <v>304</v>
      </c>
      <c r="O781" s="385">
        <v>181</v>
      </c>
      <c r="P781" s="385">
        <v>99</v>
      </c>
      <c r="Q781" s="385">
        <v>2252</v>
      </c>
      <c r="R781" s="385">
        <v>1080</v>
      </c>
      <c r="S781" s="385">
        <v>28</v>
      </c>
      <c r="T781" s="385">
        <v>26</v>
      </c>
      <c r="U781" s="385">
        <v>31</v>
      </c>
      <c r="V781" s="385">
        <v>21</v>
      </c>
      <c r="W781" s="385">
        <v>17</v>
      </c>
      <c r="X781" s="385">
        <v>11</v>
      </c>
      <c r="Y781" s="385">
        <v>76</v>
      </c>
      <c r="Z781" s="385">
        <v>58</v>
      </c>
    </row>
    <row r="782" spans="1:26" ht="38.25" hidden="1" outlineLevel="1" x14ac:dyDescent="0.2">
      <c r="A782" s="385"/>
      <c r="B782" s="385" t="s">
        <v>321</v>
      </c>
      <c r="C782" s="385">
        <v>12</v>
      </c>
      <c r="D782" s="385" t="s">
        <v>421</v>
      </c>
      <c r="E782" s="385" t="s">
        <v>1081</v>
      </c>
      <c r="F782" s="385">
        <v>18</v>
      </c>
      <c r="G782" s="385">
        <v>18</v>
      </c>
      <c r="H782" s="385">
        <v>11</v>
      </c>
      <c r="I782" s="385">
        <v>3</v>
      </c>
      <c r="J782" s="385">
        <v>32</v>
      </c>
      <c r="K782" s="385">
        <v>666</v>
      </c>
      <c r="L782" s="385">
        <v>319</v>
      </c>
      <c r="M782" s="385">
        <v>352</v>
      </c>
      <c r="N782" s="385">
        <v>174</v>
      </c>
      <c r="O782" s="385">
        <v>85</v>
      </c>
      <c r="P782" s="385">
        <v>48</v>
      </c>
      <c r="Q782" s="385">
        <v>1103</v>
      </c>
      <c r="R782" s="385">
        <v>541</v>
      </c>
      <c r="S782" s="385">
        <v>18</v>
      </c>
      <c r="T782" s="385">
        <v>18</v>
      </c>
      <c r="U782" s="385">
        <v>23</v>
      </c>
      <c r="V782" s="385">
        <v>16</v>
      </c>
      <c r="W782" s="385">
        <v>6</v>
      </c>
      <c r="X782" s="385">
        <v>5</v>
      </c>
      <c r="Y782" s="385">
        <v>47</v>
      </c>
      <c r="Z782" s="385">
        <v>39</v>
      </c>
    </row>
    <row r="783" spans="1:26" ht="51" hidden="1" outlineLevel="1" x14ac:dyDescent="0.2">
      <c r="A783" s="385"/>
      <c r="B783" s="385" t="s">
        <v>321</v>
      </c>
      <c r="C783" s="385">
        <v>12</v>
      </c>
      <c r="D783" s="385" t="s">
        <v>421</v>
      </c>
      <c r="E783" s="385" t="s">
        <v>1082</v>
      </c>
      <c r="F783" s="385">
        <v>12</v>
      </c>
      <c r="G783" s="385">
        <v>24</v>
      </c>
      <c r="H783" s="385">
        <v>17</v>
      </c>
      <c r="I783" s="385">
        <v>5</v>
      </c>
      <c r="J783" s="385">
        <v>46</v>
      </c>
      <c r="K783" s="385">
        <v>805</v>
      </c>
      <c r="L783" s="385">
        <v>393</v>
      </c>
      <c r="M783" s="385">
        <v>569</v>
      </c>
      <c r="N783" s="385">
        <v>274</v>
      </c>
      <c r="O783" s="385">
        <v>166</v>
      </c>
      <c r="P783" s="385">
        <v>107</v>
      </c>
      <c r="Q783" s="385">
        <v>1540</v>
      </c>
      <c r="R783" s="385">
        <v>774</v>
      </c>
      <c r="S783" s="385">
        <v>24</v>
      </c>
      <c r="T783" s="385">
        <v>23</v>
      </c>
      <c r="U783" s="385">
        <v>40</v>
      </c>
      <c r="V783" s="385">
        <v>30</v>
      </c>
      <c r="W783" s="385">
        <v>7</v>
      </c>
      <c r="X783" s="385">
        <v>5</v>
      </c>
      <c r="Y783" s="385">
        <v>71</v>
      </c>
      <c r="Z783" s="385">
        <v>58</v>
      </c>
    </row>
    <row r="784" spans="1:26" ht="38.25" hidden="1" outlineLevel="1" x14ac:dyDescent="0.2">
      <c r="A784" s="385"/>
      <c r="B784" s="385" t="s">
        <v>321</v>
      </c>
      <c r="C784" s="385">
        <v>5</v>
      </c>
      <c r="D784" s="385" t="s">
        <v>421</v>
      </c>
      <c r="E784" s="385" t="s">
        <v>1083</v>
      </c>
      <c r="F784" s="385">
        <v>12</v>
      </c>
      <c r="G784" s="385">
        <v>18</v>
      </c>
      <c r="H784" s="385"/>
      <c r="I784" s="385"/>
      <c r="J784" s="385">
        <v>18</v>
      </c>
      <c r="K784" s="385">
        <v>568</v>
      </c>
      <c r="L784" s="385">
        <v>288</v>
      </c>
      <c r="M784" s="385"/>
      <c r="N784" s="385"/>
      <c r="O784" s="385"/>
      <c r="P784" s="385"/>
      <c r="Q784" s="385">
        <v>568</v>
      </c>
      <c r="R784" s="385">
        <v>288</v>
      </c>
      <c r="S784" s="385">
        <v>21</v>
      </c>
      <c r="T784" s="385">
        <v>19</v>
      </c>
      <c r="U784" s="385"/>
      <c r="V784" s="385"/>
      <c r="W784" s="385"/>
      <c r="X784" s="385"/>
      <c r="Y784" s="385">
        <v>21</v>
      </c>
      <c r="Z784" s="385">
        <v>19</v>
      </c>
    </row>
    <row r="785" spans="1:26" ht="51" hidden="1" outlineLevel="1" x14ac:dyDescent="0.2">
      <c r="A785" s="385"/>
      <c r="B785" s="385" t="s">
        <v>321</v>
      </c>
      <c r="C785" s="385">
        <v>12</v>
      </c>
      <c r="D785" s="385" t="s">
        <v>421</v>
      </c>
      <c r="E785" s="385" t="s">
        <v>1084</v>
      </c>
      <c r="F785" s="385">
        <v>10</v>
      </c>
      <c r="G785" s="385">
        <v>152</v>
      </c>
      <c r="H785" s="385">
        <v>117</v>
      </c>
      <c r="I785" s="385">
        <v>49</v>
      </c>
      <c r="J785" s="385">
        <v>318</v>
      </c>
      <c r="K785" s="385">
        <v>6708</v>
      </c>
      <c r="L785" s="385">
        <v>3297</v>
      </c>
      <c r="M785" s="385">
        <v>4046</v>
      </c>
      <c r="N785" s="385">
        <v>2028</v>
      </c>
      <c r="O785" s="385">
        <v>1675</v>
      </c>
      <c r="P785" s="385">
        <v>970</v>
      </c>
      <c r="Q785" s="385">
        <v>12429</v>
      </c>
      <c r="R785" s="385">
        <v>6295</v>
      </c>
      <c r="S785" s="385">
        <v>185</v>
      </c>
      <c r="T785" s="385">
        <v>170</v>
      </c>
      <c r="U785" s="385">
        <v>146</v>
      </c>
      <c r="V785" s="385">
        <v>124</v>
      </c>
      <c r="W785" s="385">
        <v>127</v>
      </c>
      <c r="X785" s="385">
        <v>108</v>
      </c>
      <c r="Y785" s="385">
        <v>458</v>
      </c>
      <c r="Z785" s="385">
        <v>402</v>
      </c>
    </row>
    <row r="786" spans="1:26" ht="51" hidden="1" outlineLevel="1" x14ac:dyDescent="0.2">
      <c r="A786" s="385"/>
      <c r="B786" s="385" t="s">
        <v>321</v>
      </c>
      <c r="C786" s="385">
        <v>12</v>
      </c>
      <c r="D786" s="385" t="s">
        <v>421</v>
      </c>
      <c r="E786" s="385" t="s">
        <v>1085</v>
      </c>
      <c r="F786" s="385">
        <v>29</v>
      </c>
      <c r="G786" s="385">
        <v>10</v>
      </c>
      <c r="H786" s="385">
        <v>8</v>
      </c>
      <c r="I786" s="385">
        <v>3</v>
      </c>
      <c r="J786" s="385">
        <v>21</v>
      </c>
      <c r="K786" s="385">
        <v>320</v>
      </c>
      <c r="L786" s="385">
        <v>151</v>
      </c>
      <c r="M786" s="385">
        <v>174</v>
      </c>
      <c r="N786" s="385">
        <v>83</v>
      </c>
      <c r="O786" s="385">
        <v>68</v>
      </c>
      <c r="P786" s="385">
        <v>38</v>
      </c>
      <c r="Q786" s="385">
        <v>562</v>
      </c>
      <c r="R786" s="385">
        <v>272</v>
      </c>
      <c r="S786" s="385">
        <v>10</v>
      </c>
      <c r="T786" s="385">
        <v>9</v>
      </c>
      <c r="U786" s="385">
        <v>11</v>
      </c>
      <c r="V786" s="385">
        <v>8</v>
      </c>
      <c r="W786" s="385">
        <v>7</v>
      </c>
      <c r="X786" s="385">
        <v>5</v>
      </c>
      <c r="Y786" s="385">
        <v>28</v>
      </c>
      <c r="Z786" s="385">
        <v>22</v>
      </c>
    </row>
    <row r="787" spans="1:26" ht="38.25" hidden="1" outlineLevel="1" x14ac:dyDescent="0.2">
      <c r="A787" s="385"/>
      <c r="B787" s="385" t="s">
        <v>321</v>
      </c>
      <c r="C787" s="385">
        <v>5</v>
      </c>
      <c r="D787" s="385" t="s">
        <v>421</v>
      </c>
      <c r="E787" s="385" t="s">
        <v>1086</v>
      </c>
      <c r="F787" s="385">
        <v>15</v>
      </c>
      <c r="G787" s="385">
        <v>12</v>
      </c>
      <c r="H787" s="385"/>
      <c r="I787" s="385"/>
      <c r="J787" s="385">
        <v>12</v>
      </c>
      <c r="K787" s="385">
        <v>311</v>
      </c>
      <c r="L787" s="385">
        <v>148</v>
      </c>
      <c r="M787" s="385"/>
      <c r="N787" s="385"/>
      <c r="O787" s="385"/>
      <c r="P787" s="385"/>
      <c r="Q787" s="385">
        <v>311</v>
      </c>
      <c r="R787" s="385">
        <v>148</v>
      </c>
      <c r="S787" s="385">
        <v>14</v>
      </c>
      <c r="T787" s="385">
        <v>12</v>
      </c>
      <c r="U787" s="385"/>
      <c r="V787" s="385"/>
      <c r="W787" s="385"/>
      <c r="X787" s="385"/>
      <c r="Y787" s="385">
        <v>14</v>
      </c>
      <c r="Z787" s="385">
        <v>12</v>
      </c>
    </row>
    <row r="788" spans="1:26" ht="51" hidden="1" outlineLevel="1" x14ac:dyDescent="0.2">
      <c r="A788" s="385"/>
      <c r="B788" s="385" t="s">
        <v>321</v>
      </c>
      <c r="C788" s="385">
        <v>12</v>
      </c>
      <c r="D788" s="385" t="s">
        <v>421</v>
      </c>
      <c r="E788" s="385" t="s">
        <v>1087</v>
      </c>
      <c r="F788" s="385">
        <v>9</v>
      </c>
      <c r="G788" s="385">
        <v>22</v>
      </c>
      <c r="H788" s="385">
        <v>9</v>
      </c>
      <c r="I788" s="385">
        <v>5</v>
      </c>
      <c r="J788" s="385">
        <v>36</v>
      </c>
      <c r="K788" s="385">
        <v>686</v>
      </c>
      <c r="L788" s="385">
        <v>342</v>
      </c>
      <c r="M788" s="385">
        <v>231</v>
      </c>
      <c r="N788" s="385">
        <v>117</v>
      </c>
      <c r="O788" s="385">
        <v>108</v>
      </c>
      <c r="P788" s="385">
        <v>58</v>
      </c>
      <c r="Q788" s="385">
        <v>1025</v>
      </c>
      <c r="R788" s="385">
        <v>517</v>
      </c>
      <c r="S788" s="385">
        <v>22</v>
      </c>
      <c r="T788" s="385">
        <v>21</v>
      </c>
      <c r="U788" s="385">
        <v>11</v>
      </c>
      <c r="V788" s="385">
        <v>9</v>
      </c>
      <c r="W788" s="385">
        <v>17</v>
      </c>
      <c r="X788" s="385">
        <v>13</v>
      </c>
      <c r="Y788" s="385">
        <v>50</v>
      </c>
      <c r="Z788" s="385">
        <v>43</v>
      </c>
    </row>
    <row r="789" spans="1:26" hidden="1" outlineLevel="1" x14ac:dyDescent="0.2">
      <c r="A789" s="385"/>
      <c r="B789" s="385"/>
      <c r="C789" s="511" t="s">
        <v>298</v>
      </c>
      <c r="D789" s="511"/>
      <c r="E789" s="511"/>
      <c r="F789" s="511"/>
      <c r="G789" s="385">
        <f>SUM(G769:G788)</f>
        <v>724</v>
      </c>
      <c r="H789" s="385">
        <f t="shared" ref="H789:Z789" si="63">SUM(H769:H788)</f>
        <v>446</v>
      </c>
      <c r="I789" s="385">
        <f t="shared" si="63"/>
        <v>180</v>
      </c>
      <c r="J789" s="385">
        <f t="shared" si="63"/>
        <v>1350</v>
      </c>
      <c r="K789" s="385">
        <f t="shared" si="63"/>
        <v>29202</v>
      </c>
      <c r="L789" s="385">
        <f t="shared" si="63"/>
        <v>14245</v>
      </c>
      <c r="M789" s="385">
        <f t="shared" si="63"/>
        <v>15434</v>
      </c>
      <c r="N789" s="385">
        <f t="shared" si="63"/>
        <v>7646</v>
      </c>
      <c r="O789" s="385">
        <f t="shared" si="63"/>
        <v>5785</v>
      </c>
      <c r="P789" s="385">
        <f t="shared" si="63"/>
        <v>3362</v>
      </c>
      <c r="Q789" s="385">
        <f t="shared" si="63"/>
        <v>50421</v>
      </c>
      <c r="R789" s="385">
        <f t="shared" si="63"/>
        <v>25253</v>
      </c>
      <c r="S789" s="385">
        <f t="shared" si="63"/>
        <v>759</v>
      </c>
      <c r="T789" s="385">
        <f t="shared" si="63"/>
        <v>730</v>
      </c>
      <c r="U789" s="385">
        <f t="shared" si="63"/>
        <v>829</v>
      </c>
      <c r="V789" s="385">
        <f t="shared" si="63"/>
        <v>663</v>
      </c>
      <c r="W789" s="385">
        <f t="shared" si="63"/>
        <v>368</v>
      </c>
      <c r="X789" s="385">
        <f t="shared" si="63"/>
        <v>303</v>
      </c>
      <c r="Y789" s="385">
        <f t="shared" si="63"/>
        <v>1956</v>
      </c>
      <c r="Z789" s="385">
        <f t="shared" si="63"/>
        <v>1696</v>
      </c>
    </row>
    <row r="790" spans="1:26" ht="25.5" hidden="1" outlineLevel="1" x14ac:dyDescent="0.2">
      <c r="A790" s="385"/>
      <c r="B790" s="385" t="s">
        <v>321</v>
      </c>
      <c r="C790" s="385">
        <v>12</v>
      </c>
      <c r="D790" s="385" t="s">
        <v>421</v>
      </c>
      <c r="E790" s="385" t="s">
        <v>1088</v>
      </c>
      <c r="F790" s="385">
        <v>8</v>
      </c>
      <c r="G790" s="385">
        <v>5</v>
      </c>
      <c r="H790" s="385">
        <v>4</v>
      </c>
      <c r="I790" s="385">
        <v>2</v>
      </c>
      <c r="J790" s="385">
        <v>11</v>
      </c>
      <c r="K790" s="385">
        <v>111</v>
      </c>
      <c r="L790" s="385">
        <v>46</v>
      </c>
      <c r="M790" s="385">
        <v>59</v>
      </c>
      <c r="N790" s="385">
        <v>23</v>
      </c>
      <c r="O790" s="385">
        <v>15</v>
      </c>
      <c r="P790" s="385">
        <v>5</v>
      </c>
      <c r="Q790" s="385">
        <v>185</v>
      </c>
      <c r="R790" s="385">
        <v>74</v>
      </c>
      <c r="S790" s="385">
        <v>4</v>
      </c>
      <c r="T790" s="385">
        <v>4</v>
      </c>
      <c r="U790" s="385">
        <v>10</v>
      </c>
      <c r="V790" s="385">
        <v>8</v>
      </c>
      <c r="W790" s="385">
        <v>5</v>
      </c>
      <c r="X790" s="385">
        <v>4</v>
      </c>
      <c r="Y790" s="385">
        <v>19</v>
      </c>
      <c r="Z790" s="385">
        <v>16</v>
      </c>
    </row>
    <row r="791" spans="1:26" hidden="1" outlineLevel="1" x14ac:dyDescent="0.2">
      <c r="A791" s="385"/>
      <c r="B791" s="385" t="s">
        <v>321</v>
      </c>
      <c r="C791" s="385">
        <v>12</v>
      </c>
      <c r="D791" s="385" t="s">
        <v>421</v>
      </c>
      <c r="E791" s="385" t="s">
        <v>1089</v>
      </c>
      <c r="F791" s="385">
        <v>10</v>
      </c>
      <c r="G791" s="385">
        <v>4</v>
      </c>
      <c r="H791" s="385">
        <v>4</v>
      </c>
      <c r="I791" s="385">
        <v>2</v>
      </c>
      <c r="J791" s="385">
        <v>10</v>
      </c>
      <c r="K791" s="385">
        <v>38</v>
      </c>
      <c r="L791" s="385">
        <v>20</v>
      </c>
      <c r="M791" s="385">
        <v>26</v>
      </c>
      <c r="N791" s="385">
        <v>13</v>
      </c>
      <c r="O791" s="385">
        <v>13</v>
      </c>
      <c r="P791" s="385">
        <v>4</v>
      </c>
      <c r="Q791" s="385">
        <v>77</v>
      </c>
      <c r="R791" s="385">
        <v>37</v>
      </c>
      <c r="S791" s="385">
        <v>2</v>
      </c>
      <c r="T791" s="385">
        <v>2</v>
      </c>
      <c r="U791" s="385">
        <v>1</v>
      </c>
      <c r="V791" s="385">
        <v>1</v>
      </c>
      <c r="W791" s="385">
        <v>1</v>
      </c>
      <c r="X791" s="385">
        <v>1</v>
      </c>
      <c r="Y791" s="385">
        <v>4</v>
      </c>
      <c r="Z791" s="385">
        <v>4</v>
      </c>
    </row>
    <row r="792" spans="1:26" hidden="1" outlineLevel="1" x14ac:dyDescent="0.2">
      <c r="A792" s="385"/>
      <c r="B792" s="385" t="s">
        <v>321</v>
      </c>
      <c r="C792" s="385">
        <v>12</v>
      </c>
      <c r="D792" s="385" t="s">
        <v>421</v>
      </c>
      <c r="E792" s="385" t="s">
        <v>362</v>
      </c>
      <c r="F792" s="385">
        <v>13</v>
      </c>
      <c r="G792" s="385">
        <v>11</v>
      </c>
      <c r="H792" s="385">
        <v>8</v>
      </c>
      <c r="I792" s="385">
        <v>5</v>
      </c>
      <c r="J792" s="385">
        <v>24</v>
      </c>
      <c r="K792" s="385">
        <v>326</v>
      </c>
      <c r="L792" s="385">
        <v>163</v>
      </c>
      <c r="M792" s="385">
        <v>208</v>
      </c>
      <c r="N792" s="385">
        <v>98</v>
      </c>
      <c r="O792" s="385">
        <v>95</v>
      </c>
      <c r="P792" s="385">
        <v>57</v>
      </c>
      <c r="Q792" s="385">
        <v>629</v>
      </c>
      <c r="R792" s="385">
        <v>318</v>
      </c>
      <c r="S792" s="385">
        <v>10</v>
      </c>
      <c r="T792" s="385">
        <v>10</v>
      </c>
      <c r="U792" s="385">
        <v>23</v>
      </c>
      <c r="V792" s="385">
        <v>18</v>
      </c>
      <c r="W792" s="385">
        <v>4</v>
      </c>
      <c r="X792" s="385">
        <v>4</v>
      </c>
      <c r="Y792" s="385">
        <v>37</v>
      </c>
      <c r="Z792" s="385">
        <v>32</v>
      </c>
    </row>
    <row r="793" spans="1:26" ht="25.5" hidden="1" outlineLevel="1" x14ac:dyDescent="0.2">
      <c r="A793" s="385"/>
      <c r="B793" s="385" t="s">
        <v>321</v>
      </c>
      <c r="C793" s="385">
        <v>12</v>
      </c>
      <c r="D793" s="385" t="s">
        <v>421</v>
      </c>
      <c r="E793" s="385" t="s">
        <v>1090</v>
      </c>
      <c r="F793" s="385">
        <v>10</v>
      </c>
      <c r="G793" s="385">
        <v>5</v>
      </c>
      <c r="H793" s="385">
        <v>4</v>
      </c>
      <c r="I793" s="385">
        <v>2</v>
      </c>
      <c r="J793" s="385">
        <v>11</v>
      </c>
      <c r="K793" s="385">
        <v>80</v>
      </c>
      <c r="L793" s="385">
        <v>35</v>
      </c>
      <c r="M793" s="385">
        <v>50</v>
      </c>
      <c r="N793" s="385">
        <v>24</v>
      </c>
      <c r="O793" s="385">
        <v>35</v>
      </c>
      <c r="P793" s="385">
        <v>17</v>
      </c>
      <c r="Q793" s="385">
        <v>165</v>
      </c>
      <c r="R793" s="385">
        <v>76</v>
      </c>
      <c r="S793" s="385">
        <v>4</v>
      </c>
      <c r="T793" s="385">
        <v>4</v>
      </c>
      <c r="U793" s="385">
        <v>3</v>
      </c>
      <c r="V793" s="385">
        <v>2</v>
      </c>
      <c r="W793" s="385">
        <v>2</v>
      </c>
      <c r="X793" s="385">
        <v>1</v>
      </c>
      <c r="Y793" s="385">
        <v>9</v>
      </c>
      <c r="Z793" s="385">
        <v>7</v>
      </c>
    </row>
    <row r="794" spans="1:26" ht="25.5" hidden="1" outlineLevel="1" x14ac:dyDescent="0.2">
      <c r="A794" s="385"/>
      <c r="B794" s="385" t="s">
        <v>321</v>
      </c>
      <c r="C794" s="385">
        <v>12</v>
      </c>
      <c r="D794" s="385" t="s">
        <v>421</v>
      </c>
      <c r="E794" s="385" t="s">
        <v>1091</v>
      </c>
      <c r="F794" s="385">
        <v>11</v>
      </c>
      <c r="G794" s="385">
        <v>5</v>
      </c>
      <c r="H794" s="385">
        <v>4</v>
      </c>
      <c r="I794" s="385">
        <v>3</v>
      </c>
      <c r="J794" s="385">
        <v>12</v>
      </c>
      <c r="K794" s="385">
        <v>95</v>
      </c>
      <c r="L794" s="385">
        <v>44</v>
      </c>
      <c r="M794" s="385">
        <v>51</v>
      </c>
      <c r="N794" s="385">
        <v>22</v>
      </c>
      <c r="O794" s="385">
        <v>44</v>
      </c>
      <c r="P794" s="385">
        <v>23</v>
      </c>
      <c r="Q794" s="385">
        <v>190</v>
      </c>
      <c r="R794" s="385">
        <v>89</v>
      </c>
      <c r="S794" s="385">
        <v>5</v>
      </c>
      <c r="T794" s="385">
        <v>5</v>
      </c>
      <c r="U794" s="385">
        <v>9</v>
      </c>
      <c r="V794" s="385">
        <v>7</v>
      </c>
      <c r="W794" s="385">
        <v>6</v>
      </c>
      <c r="X794" s="385">
        <v>4</v>
      </c>
      <c r="Y794" s="385">
        <v>20</v>
      </c>
      <c r="Z794" s="385">
        <v>16</v>
      </c>
    </row>
    <row r="795" spans="1:26" hidden="1" outlineLevel="1" x14ac:dyDescent="0.2">
      <c r="A795" s="385"/>
      <c r="B795" s="385" t="s">
        <v>321</v>
      </c>
      <c r="C795" s="385">
        <v>5</v>
      </c>
      <c r="D795" s="385" t="s">
        <v>421</v>
      </c>
      <c r="E795" s="385" t="s">
        <v>324</v>
      </c>
      <c r="F795" s="385">
        <v>16</v>
      </c>
      <c r="G795" s="385">
        <v>6</v>
      </c>
      <c r="H795" s="385"/>
      <c r="I795" s="385"/>
      <c r="J795" s="385">
        <v>6</v>
      </c>
      <c r="K795" s="385">
        <v>95</v>
      </c>
      <c r="L795" s="385">
        <v>45</v>
      </c>
      <c r="M795" s="385"/>
      <c r="N795" s="385"/>
      <c r="O795" s="385"/>
      <c r="P795" s="385"/>
      <c r="Q795" s="385">
        <v>95</v>
      </c>
      <c r="R795" s="385">
        <v>45</v>
      </c>
      <c r="S795" s="385">
        <v>8</v>
      </c>
      <c r="T795" s="385">
        <v>6</v>
      </c>
      <c r="U795" s="385"/>
      <c r="V795" s="385"/>
      <c r="W795" s="385"/>
      <c r="X795" s="385"/>
      <c r="Y795" s="385">
        <v>8</v>
      </c>
      <c r="Z795" s="385">
        <v>6</v>
      </c>
    </row>
    <row r="796" spans="1:26" ht="25.5" hidden="1" outlineLevel="1" x14ac:dyDescent="0.2">
      <c r="A796" s="385"/>
      <c r="B796" s="385" t="s">
        <v>321</v>
      </c>
      <c r="C796" s="385">
        <v>5</v>
      </c>
      <c r="D796" s="385" t="s">
        <v>421</v>
      </c>
      <c r="E796" s="385" t="s">
        <v>1092</v>
      </c>
      <c r="F796" s="385">
        <v>15</v>
      </c>
      <c r="G796" s="385">
        <v>4</v>
      </c>
      <c r="H796" s="385"/>
      <c r="I796" s="385"/>
      <c r="J796" s="385">
        <v>4</v>
      </c>
      <c r="K796" s="385">
        <v>30</v>
      </c>
      <c r="L796" s="385">
        <v>14</v>
      </c>
      <c r="M796" s="385"/>
      <c r="N796" s="385"/>
      <c r="O796" s="385"/>
      <c r="P796" s="385"/>
      <c r="Q796" s="385">
        <v>30</v>
      </c>
      <c r="R796" s="385">
        <v>14</v>
      </c>
      <c r="S796" s="385">
        <v>6</v>
      </c>
      <c r="T796" s="385">
        <v>6</v>
      </c>
      <c r="U796" s="385"/>
      <c r="V796" s="385"/>
      <c r="W796" s="385"/>
      <c r="X796" s="385"/>
      <c r="Y796" s="385">
        <v>6</v>
      </c>
      <c r="Z796" s="385">
        <v>6</v>
      </c>
    </row>
    <row r="797" spans="1:26" hidden="1" outlineLevel="1" x14ac:dyDescent="0.2">
      <c r="A797" s="385"/>
      <c r="B797" s="385"/>
      <c r="C797" s="511" t="s">
        <v>299</v>
      </c>
      <c r="D797" s="511"/>
      <c r="E797" s="511"/>
      <c r="F797" s="385"/>
      <c r="G797" s="385">
        <f>SUM(G790:G796)</f>
        <v>40</v>
      </c>
      <c r="H797" s="385">
        <f t="shared" ref="H797:Z797" si="64">SUM(H790:H796)</f>
        <v>24</v>
      </c>
      <c r="I797" s="385">
        <f t="shared" si="64"/>
        <v>14</v>
      </c>
      <c r="J797" s="385">
        <f t="shared" si="64"/>
        <v>78</v>
      </c>
      <c r="K797" s="385">
        <f t="shared" si="64"/>
        <v>775</v>
      </c>
      <c r="L797" s="385">
        <f t="shared" si="64"/>
        <v>367</v>
      </c>
      <c r="M797" s="385">
        <f t="shared" si="64"/>
        <v>394</v>
      </c>
      <c r="N797" s="385">
        <f t="shared" si="64"/>
        <v>180</v>
      </c>
      <c r="O797" s="385">
        <f t="shared" si="64"/>
        <v>202</v>
      </c>
      <c r="P797" s="385">
        <f t="shared" si="64"/>
        <v>106</v>
      </c>
      <c r="Q797" s="385">
        <f t="shared" si="64"/>
        <v>1371</v>
      </c>
      <c r="R797" s="385">
        <f t="shared" si="64"/>
        <v>653</v>
      </c>
      <c r="S797" s="385">
        <f t="shared" si="64"/>
        <v>39</v>
      </c>
      <c r="T797" s="385">
        <f t="shared" si="64"/>
        <v>37</v>
      </c>
      <c r="U797" s="385">
        <f t="shared" si="64"/>
        <v>46</v>
      </c>
      <c r="V797" s="385">
        <f t="shared" si="64"/>
        <v>36</v>
      </c>
      <c r="W797" s="385">
        <f t="shared" si="64"/>
        <v>18</v>
      </c>
      <c r="X797" s="385">
        <f t="shared" si="64"/>
        <v>14</v>
      </c>
      <c r="Y797" s="385">
        <f t="shared" si="64"/>
        <v>103</v>
      </c>
      <c r="Z797" s="385">
        <f t="shared" si="64"/>
        <v>87</v>
      </c>
    </row>
    <row r="798" spans="1:26" collapsed="1" x14ac:dyDescent="0.2">
      <c r="A798" s="385"/>
      <c r="B798" s="385"/>
      <c r="C798" s="498" t="s">
        <v>409</v>
      </c>
      <c r="D798" s="498"/>
      <c r="E798" s="498"/>
      <c r="F798" s="385"/>
      <c r="G798" s="385">
        <f>+G797+G789</f>
        <v>764</v>
      </c>
      <c r="H798" s="385">
        <f t="shared" ref="H798:Z798" si="65">+H797+H789</f>
        <v>470</v>
      </c>
      <c r="I798" s="385">
        <f t="shared" si="65"/>
        <v>194</v>
      </c>
      <c r="J798" s="385">
        <f t="shared" si="65"/>
        <v>1428</v>
      </c>
      <c r="K798" s="385">
        <f t="shared" si="65"/>
        <v>29977</v>
      </c>
      <c r="L798" s="385">
        <f t="shared" si="65"/>
        <v>14612</v>
      </c>
      <c r="M798" s="385">
        <f t="shared" si="65"/>
        <v>15828</v>
      </c>
      <c r="N798" s="385">
        <f t="shared" si="65"/>
        <v>7826</v>
      </c>
      <c r="O798" s="385">
        <f t="shared" si="65"/>
        <v>5987</v>
      </c>
      <c r="P798" s="385">
        <f t="shared" si="65"/>
        <v>3468</v>
      </c>
      <c r="Q798" s="385">
        <f t="shared" si="65"/>
        <v>51792</v>
      </c>
      <c r="R798" s="385">
        <f t="shared" si="65"/>
        <v>25906</v>
      </c>
      <c r="S798" s="385">
        <f t="shared" si="65"/>
        <v>798</v>
      </c>
      <c r="T798" s="385">
        <f t="shared" si="65"/>
        <v>767</v>
      </c>
      <c r="U798" s="385">
        <f t="shared" si="65"/>
        <v>875</v>
      </c>
      <c r="V798" s="385">
        <f t="shared" si="65"/>
        <v>699</v>
      </c>
      <c r="W798" s="385">
        <f t="shared" si="65"/>
        <v>386</v>
      </c>
      <c r="X798" s="385">
        <f t="shared" si="65"/>
        <v>317</v>
      </c>
      <c r="Y798" s="385">
        <f t="shared" si="65"/>
        <v>2059</v>
      </c>
      <c r="Z798" s="385">
        <f t="shared" si="65"/>
        <v>1783</v>
      </c>
    </row>
    <row r="799" spans="1:26" hidden="1" outlineLevel="1" x14ac:dyDescent="0.2">
      <c r="A799" s="387" t="s">
        <v>468</v>
      </c>
      <c r="B799" s="385"/>
      <c r="C799" s="498" t="s">
        <v>410</v>
      </c>
      <c r="D799" s="498"/>
      <c r="E799" s="498"/>
      <c r="F799" s="385"/>
      <c r="G799" s="385"/>
      <c r="H799" s="385"/>
      <c r="I799" s="385"/>
      <c r="J799" s="385"/>
      <c r="K799" s="385"/>
      <c r="L799" s="385"/>
      <c r="M799" s="385"/>
      <c r="N799" s="385"/>
      <c r="O799" s="385"/>
      <c r="P799" s="385"/>
      <c r="Q799" s="385"/>
      <c r="R799" s="385"/>
      <c r="S799" s="385"/>
      <c r="T799" s="385"/>
      <c r="U799" s="385"/>
      <c r="V799" s="385"/>
      <c r="W799" s="385"/>
      <c r="X799" s="385"/>
      <c r="Y799" s="385"/>
      <c r="Z799" s="385"/>
    </row>
    <row r="800" spans="1:26" ht="38.25" hidden="1" outlineLevel="1" x14ac:dyDescent="0.2">
      <c r="A800" s="385"/>
      <c r="B800" s="385" t="s">
        <v>321</v>
      </c>
      <c r="C800" s="386">
        <v>12</v>
      </c>
      <c r="D800" s="386" t="s">
        <v>421</v>
      </c>
      <c r="E800" s="386" t="s">
        <v>1093</v>
      </c>
      <c r="F800" s="385">
        <v>1</v>
      </c>
      <c r="G800" s="385">
        <v>27</v>
      </c>
      <c r="H800" s="385">
        <v>26</v>
      </c>
      <c r="I800" s="385">
        <v>16</v>
      </c>
      <c r="J800" s="385">
        <v>69</v>
      </c>
      <c r="K800" s="385">
        <v>1603</v>
      </c>
      <c r="L800" s="385">
        <v>736</v>
      </c>
      <c r="M800" s="385">
        <v>1296</v>
      </c>
      <c r="N800" s="385">
        <v>577</v>
      </c>
      <c r="O800" s="385">
        <v>602</v>
      </c>
      <c r="P800" s="385">
        <v>280</v>
      </c>
      <c r="Q800" s="385">
        <v>3501</v>
      </c>
      <c r="R800" s="385">
        <v>1593</v>
      </c>
      <c r="S800" s="385">
        <v>27</v>
      </c>
      <c r="T800" s="385">
        <v>26</v>
      </c>
      <c r="U800" s="385">
        <v>62</v>
      </c>
      <c r="V800" s="385">
        <v>39</v>
      </c>
      <c r="W800" s="385">
        <v>18</v>
      </c>
      <c r="X800" s="385">
        <v>12</v>
      </c>
      <c r="Y800" s="385">
        <v>107</v>
      </c>
      <c r="Z800" s="385">
        <v>77</v>
      </c>
    </row>
    <row r="801" spans="1:26" ht="38.25" hidden="1" outlineLevel="1" x14ac:dyDescent="0.2">
      <c r="A801" s="385"/>
      <c r="B801" s="385" t="s">
        <v>321</v>
      </c>
      <c r="C801" s="386">
        <v>12</v>
      </c>
      <c r="D801" s="386" t="s">
        <v>421</v>
      </c>
      <c r="E801" s="386" t="s">
        <v>1094</v>
      </c>
      <c r="F801" s="385">
        <v>1</v>
      </c>
      <c r="G801" s="385">
        <v>37</v>
      </c>
      <c r="H801" s="385">
        <v>27</v>
      </c>
      <c r="I801" s="385">
        <v>17</v>
      </c>
      <c r="J801" s="385">
        <v>81</v>
      </c>
      <c r="K801" s="385">
        <v>1867</v>
      </c>
      <c r="L801" s="385">
        <v>930</v>
      </c>
      <c r="M801" s="385">
        <v>1029</v>
      </c>
      <c r="N801" s="385">
        <v>540</v>
      </c>
      <c r="O801" s="385">
        <v>495</v>
      </c>
      <c r="P801" s="385">
        <v>266</v>
      </c>
      <c r="Q801" s="385">
        <v>3391</v>
      </c>
      <c r="R801" s="385">
        <v>1736</v>
      </c>
      <c r="S801" s="385">
        <v>37</v>
      </c>
      <c r="T801" s="385">
        <v>36</v>
      </c>
      <c r="U801" s="385">
        <v>77</v>
      </c>
      <c r="V801" s="385">
        <v>62</v>
      </c>
      <c r="W801" s="385">
        <v>3</v>
      </c>
      <c r="X801" s="385">
        <v>2</v>
      </c>
      <c r="Y801" s="385">
        <v>117</v>
      </c>
      <c r="Z801" s="385">
        <v>100</v>
      </c>
    </row>
    <row r="802" spans="1:26" ht="38.25" hidden="1" outlineLevel="1" x14ac:dyDescent="0.2">
      <c r="A802" s="385"/>
      <c r="B802" s="385" t="s">
        <v>321</v>
      </c>
      <c r="C802" s="386">
        <v>12</v>
      </c>
      <c r="D802" s="386" t="s">
        <v>421</v>
      </c>
      <c r="E802" s="386" t="s">
        <v>1095</v>
      </c>
      <c r="F802" s="385">
        <v>2</v>
      </c>
      <c r="G802" s="385">
        <v>31</v>
      </c>
      <c r="H802" s="385">
        <v>19</v>
      </c>
      <c r="I802" s="385">
        <v>10</v>
      </c>
      <c r="J802" s="385">
        <v>60</v>
      </c>
      <c r="K802" s="385">
        <v>1564</v>
      </c>
      <c r="L802" s="385">
        <v>782</v>
      </c>
      <c r="M802" s="385">
        <v>896</v>
      </c>
      <c r="N802" s="385">
        <v>478</v>
      </c>
      <c r="O802" s="385">
        <v>399</v>
      </c>
      <c r="P802" s="385">
        <v>246</v>
      </c>
      <c r="Q802" s="385">
        <v>2859</v>
      </c>
      <c r="R802" s="385">
        <v>1506</v>
      </c>
      <c r="S802" s="385">
        <v>31</v>
      </c>
      <c r="T802" s="385">
        <v>31</v>
      </c>
      <c r="U802" s="385">
        <v>41</v>
      </c>
      <c r="V802" s="385">
        <v>29</v>
      </c>
      <c r="W802" s="385">
        <v>19</v>
      </c>
      <c r="X802" s="385">
        <v>17</v>
      </c>
      <c r="Y802" s="385">
        <v>91</v>
      </c>
      <c r="Z802" s="385">
        <v>77</v>
      </c>
    </row>
    <row r="803" spans="1:26" ht="38.25" hidden="1" outlineLevel="1" x14ac:dyDescent="0.2">
      <c r="A803" s="385"/>
      <c r="B803" s="385" t="s">
        <v>321</v>
      </c>
      <c r="C803" s="386">
        <v>12</v>
      </c>
      <c r="D803" s="386" t="s">
        <v>421</v>
      </c>
      <c r="E803" s="386" t="s">
        <v>1096</v>
      </c>
      <c r="F803" s="385">
        <v>4</v>
      </c>
      <c r="G803" s="385">
        <v>26</v>
      </c>
      <c r="H803" s="385">
        <v>13</v>
      </c>
      <c r="I803" s="385">
        <v>8</v>
      </c>
      <c r="J803" s="385">
        <v>47</v>
      </c>
      <c r="K803" s="385">
        <v>814</v>
      </c>
      <c r="L803" s="385">
        <v>389</v>
      </c>
      <c r="M803" s="385">
        <v>362</v>
      </c>
      <c r="N803" s="385">
        <v>180</v>
      </c>
      <c r="O803" s="385">
        <v>218</v>
      </c>
      <c r="P803" s="385">
        <v>109</v>
      </c>
      <c r="Q803" s="385">
        <v>1394</v>
      </c>
      <c r="R803" s="385">
        <v>678</v>
      </c>
      <c r="S803" s="385">
        <v>26</v>
      </c>
      <c r="T803" s="385">
        <v>26</v>
      </c>
      <c r="U803" s="385">
        <v>35</v>
      </c>
      <c r="V803" s="385">
        <v>28</v>
      </c>
      <c r="W803" s="385">
        <v>10</v>
      </c>
      <c r="X803" s="385">
        <v>8</v>
      </c>
      <c r="Y803" s="385">
        <v>71</v>
      </c>
      <c r="Z803" s="385">
        <v>62</v>
      </c>
    </row>
    <row r="804" spans="1:26" ht="38.25" hidden="1" outlineLevel="1" x14ac:dyDescent="0.2">
      <c r="A804" s="385"/>
      <c r="B804" s="385" t="s">
        <v>321</v>
      </c>
      <c r="C804" s="386">
        <v>12</v>
      </c>
      <c r="D804" s="386" t="s">
        <v>421</v>
      </c>
      <c r="E804" s="386" t="s">
        <v>1097</v>
      </c>
      <c r="F804" s="385">
        <v>2</v>
      </c>
      <c r="G804" s="385">
        <v>25</v>
      </c>
      <c r="H804" s="385">
        <v>18</v>
      </c>
      <c r="I804" s="385">
        <v>11</v>
      </c>
      <c r="J804" s="385">
        <v>54</v>
      </c>
      <c r="K804" s="385">
        <v>1094</v>
      </c>
      <c r="L804" s="385">
        <v>549</v>
      </c>
      <c r="M804" s="385">
        <v>605</v>
      </c>
      <c r="N804" s="385">
        <v>279</v>
      </c>
      <c r="O804" s="385">
        <v>329</v>
      </c>
      <c r="P804" s="385">
        <v>171</v>
      </c>
      <c r="Q804" s="385">
        <v>2028</v>
      </c>
      <c r="R804" s="385">
        <v>999</v>
      </c>
      <c r="S804" s="385">
        <v>25</v>
      </c>
      <c r="T804" s="385">
        <v>24</v>
      </c>
      <c r="U804" s="385">
        <v>31</v>
      </c>
      <c r="V804" s="385">
        <v>22</v>
      </c>
      <c r="W804" s="385">
        <v>30</v>
      </c>
      <c r="X804" s="385">
        <v>29</v>
      </c>
      <c r="Y804" s="385">
        <v>86</v>
      </c>
      <c r="Z804" s="385">
        <v>75</v>
      </c>
    </row>
    <row r="805" spans="1:26" ht="38.25" hidden="1" outlineLevel="1" x14ac:dyDescent="0.2">
      <c r="A805" s="385"/>
      <c r="B805" s="385" t="s">
        <v>321</v>
      </c>
      <c r="C805" s="386">
        <v>12</v>
      </c>
      <c r="D805" s="386" t="s">
        <v>421</v>
      </c>
      <c r="E805" s="386" t="s">
        <v>1098</v>
      </c>
      <c r="F805" s="385">
        <v>2</v>
      </c>
      <c r="G805" s="385"/>
      <c r="H805" s="385">
        <v>12</v>
      </c>
      <c r="I805" s="385">
        <v>8</v>
      </c>
      <c r="J805" s="385">
        <v>20</v>
      </c>
      <c r="K805" s="385"/>
      <c r="L805" s="385"/>
      <c r="M805" s="385">
        <v>472</v>
      </c>
      <c r="N805" s="385">
        <v>143</v>
      </c>
      <c r="O805" s="385">
        <v>246</v>
      </c>
      <c r="P805" s="385">
        <v>89</v>
      </c>
      <c r="Q805" s="385">
        <v>718</v>
      </c>
      <c r="R805" s="385">
        <v>232</v>
      </c>
      <c r="S805" s="385"/>
      <c r="T805" s="385"/>
      <c r="U805" s="385">
        <v>10</v>
      </c>
      <c r="V805" s="385">
        <v>5</v>
      </c>
      <c r="W805" s="385">
        <v>25</v>
      </c>
      <c r="X805" s="385">
        <v>15</v>
      </c>
      <c r="Y805" s="385">
        <v>35</v>
      </c>
      <c r="Z805" s="385">
        <v>20</v>
      </c>
    </row>
    <row r="806" spans="1:26" ht="38.25" hidden="1" outlineLevel="1" x14ac:dyDescent="0.2">
      <c r="A806" s="385"/>
      <c r="B806" s="385" t="s">
        <v>321</v>
      </c>
      <c r="C806" s="386">
        <v>12</v>
      </c>
      <c r="D806" s="386" t="s">
        <v>421</v>
      </c>
      <c r="E806" s="386" t="s">
        <v>1099</v>
      </c>
      <c r="F806" s="385">
        <v>2</v>
      </c>
      <c r="G806" s="385">
        <v>26</v>
      </c>
      <c r="H806" s="385">
        <v>16</v>
      </c>
      <c r="I806" s="385">
        <v>9</v>
      </c>
      <c r="J806" s="385">
        <v>51</v>
      </c>
      <c r="K806" s="385">
        <v>1034</v>
      </c>
      <c r="L806" s="385">
        <v>520</v>
      </c>
      <c r="M806" s="385">
        <v>538</v>
      </c>
      <c r="N806" s="385">
        <v>252</v>
      </c>
      <c r="O806" s="385">
        <v>217</v>
      </c>
      <c r="P806" s="385">
        <v>114</v>
      </c>
      <c r="Q806" s="385">
        <v>1789</v>
      </c>
      <c r="R806" s="385">
        <v>886</v>
      </c>
      <c r="S806" s="385">
        <v>25</v>
      </c>
      <c r="T806" s="385">
        <v>25</v>
      </c>
      <c r="U806" s="385">
        <v>29</v>
      </c>
      <c r="V806" s="385">
        <v>23</v>
      </c>
      <c r="W806" s="385">
        <v>17</v>
      </c>
      <c r="X806" s="385">
        <v>13</v>
      </c>
      <c r="Y806" s="385">
        <v>71</v>
      </c>
      <c r="Z806" s="385">
        <v>61</v>
      </c>
    </row>
    <row r="807" spans="1:26" ht="38.25" hidden="1" outlineLevel="1" x14ac:dyDescent="0.2">
      <c r="A807" s="385"/>
      <c r="B807" s="385" t="s">
        <v>321</v>
      </c>
      <c r="C807" s="386">
        <v>9</v>
      </c>
      <c r="D807" s="386" t="s">
        <v>421</v>
      </c>
      <c r="E807" s="386" t="s">
        <v>1100</v>
      </c>
      <c r="F807" s="385">
        <v>2</v>
      </c>
      <c r="G807" s="385">
        <v>13</v>
      </c>
      <c r="H807" s="385">
        <v>11</v>
      </c>
      <c r="I807" s="385"/>
      <c r="J807" s="385">
        <v>24</v>
      </c>
      <c r="K807" s="385">
        <v>119</v>
      </c>
      <c r="L807" s="385">
        <v>51</v>
      </c>
      <c r="M807" s="385">
        <v>107</v>
      </c>
      <c r="N807" s="385">
        <v>41</v>
      </c>
      <c r="O807" s="385"/>
      <c r="P807" s="385"/>
      <c r="Q807" s="385">
        <v>226</v>
      </c>
      <c r="R807" s="385">
        <v>92</v>
      </c>
      <c r="S807" s="385">
        <v>26</v>
      </c>
      <c r="T807" s="385">
        <v>21</v>
      </c>
      <c r="U807" s="385">
        <v>30</v>
      </c>
      <c r="V807" s="385">
        <v>17</v>
      </c>
      <c r="W807" s="385"/>
      <c r="X807" s="385"/>
      <c r="Y807" s="385">
        <v>56</v>
      </c>
      <c r="Z807" s="385">
        <v>38</v>
      </c>
    </row>
    <row r="808" spans="1:26" ht="38.25" hidden="1" outlineLevel="1" x14ac:dyDescent="0.2">
      <c r="A808" s="385"/>
      <c r="B808" s="385" t="s">
        <v>321</v>
      </c>
      <c r="C808" s="386">
        <v>12</v>
      </c>
      <c r="D808" s="386" t="s">
        <v>421</v>
      </c>
      <c r="E808" s="386" t="s">
        <v>1101</v>
      </c>
      <c r="F808" s="385">
        <v>2</v>
      </c>
      <c r="G808" s="385">
        <v>14</v>
      </c>
      <c r="H808" s="385">
        <v>12</v>
      </c>
      <c r="I808" s="385">
        <v>6</v>
      </c>
      <c r="J808" s="385">
        <v>32</v>
      </c>
      <c r="K808" s="385">
        <v>135</v>
      </c>
      <c r="L808" s="385">
        <v>53</v>
      </c>
      <c r="M808" s="385">
        <v>110</v>
      </c>
      <c r="N808" s="385">
        <v>51</v>
      </c>
      <c r="O808" s="385">
        <v>53</v>
      </c>
      <c r="P808" s="385">
        <v>24</v>
      </c>
      <c r="Q808" s="385">
        <v>298</v>
      </c>
      <c r="R808" s="385">
        <v>128</v>
      </c>
      <c r="S808" s="385">
        <v>14</v>
      </c>
      <c r="T808" s="385">
        <v>14</v>
      </c>
      <c r="U808" s="385">
        <v>40</v>
      </c>
      <c r="V808" s="385">
        <v>27</v>
      </c>
      <c r="W808" s="385"/>
      <c r="X808" s="385"/>
      <c r="Y808" s="385">
        <v>54</v>
      </c>
      <c r="Z808" s="385">
        <v>41</v>
      </c>
    </row>
    <row r="809" spans="1:26" ht="38.25" hidden="1" outlineLevel="1" x14ac:dyDescent="0.2">
      <c r="A809" s="385"/>
      <c r="B809" s="385" t="s">
        <v>321</v>
      </c>
      <c r="C809" s="386">
        <v>12</v>
      </c>
      <c r="D809" s="386" t="s">
        <v>421</v>
      </c>
      <c r="E809" s="386" t="s">
        <v>1102</v>
      </c>
      <c r="F809" s="385">
        <v>1</v>
      </c>
      <c r="G809" s="385">
        <v>21</v>
      </c>
      <c r="H809" s="385">
        <v>15</v>
      </c>
      <c r="I809" s="385">
        <v>9</v>
      </c>
      <c r="J809" s="385">
        <v>45</v>
      </c>
      <c r="K809" s="385">
        <v>1019</v>
      </c>
      <c r="L809" s="385">
        <v>478</v>
      </c>
      <c r="M809" s="385">
        <v>627</v>
      </c>
      <c r="N809" s="385">
        <v>278</v>
      </c>
      <c r="O809" s="385">
        <v>317</v>
      </c>
      <c r="P809" s="385">
        <v>155</v>
      </c>
      <c r="Q809" s="385">
        <v>1963</v>
      </c>
      <c r="R809" s="385">
        <v>911</v>
      </c>
      <c r="S809" s="385">
        <v>21</v>
      </c>
      <c r="T809" s="385">
        <v>20</v>
      </c>
      <c r="U809" s="385">
        <v>31</v>
      </c>
      <c r="V809" s="385">
        <v>24</v>
      </c>
      <c r="W809" s="385">
        <v>17</v>
      </c>
      <c r="X809" s="385">
        <v>9</v>
      </c>
      <c r="Y809" s="385">
        <v>69</v>
      </c>
      <c r="Z809" s="385">
        <v>53</v>
      </c>
    </row>
    <row r="810" spans="1:26" ht="38.25" hidden="1" outlineLevel="1" x14ac:dyDescent="0.2">
      <c r="A810" s="385"/>
      <c r="B810" s="385" t="s">
        <v>321</v>
      </c>
      <c r="C810" s="386">
        <v>12</v>
      </c>
      <c r="D810" s="386" t="s">
        <v>421</v>
      </c>
      <c r="E810" s="386" t="s">
        <v>1103</v>
      </c>
      <c r="F810" s="385">
        <v>7</v>
      </c>
      <c r="G810" s="385">
        <v>25</v>
      </c>
      <c r="H810" s="385">
        <v>19</v>
      </c>
      <c r="I810" s="385">
        <v>7</v>
      </c>
      <c r="J810" s="385">
        <v>51</v>
      </c>
      <c r="K810" s="385">
        <v>871</v>
      </c>
      <c r="L810" s="385">
        <v>407</v>
      </c>
      <c r="M810" s="385">
        <v>513</v>
      </c>
      <c r="N810" s="385">
        <v>247</v>
      </c>
      <c r="O810" s="385">
        <v>214</v>
      </c>
      <c r="P810" s="385">
        <v>122</v>
      </c>
      <c r="Q810" s="385">
        <v>1598</v>
      </c>
      <c r="R810" s="385">
        <v>776</v>
      </c>
      <c r="S810" s="385">
        <v>25</v>
      </c>
      <c r="T810" s="385">
        <v>25</v>
      </c>
      <c r="U810" s="385">
        <v>27</v>
      </c>
      <c r="V810" s="385">
        <v>18</v>
      </c>
      <c r="W810" s="385">
        <v>24</v>
      </c>
      <c r="X810" s="385">
        <v>20</v>
      </c>
      <c r="Y810" s="385">
        <v>76</v>
      </c>
      <c r="Z810" s="385">
        <v>63</v>
      </c>
    </row>
    <row r="811" spans="1:26" ht="51" hidden="1" outlineLevel="1" x14ac:dyDescent="0.2">
      <c r="A811" s="385"/>
      <c r="B811" s="385" t="s">
        <v>321</v>
      </c>
      <c r="C811" s="386">
        <v>12</v>
      </c>
      <c r="D811" s="386" t="s">
        <v>421</v>
      </c>
      <c r="E811" s="386" t="s">
        <v>1104</v>
      </c>
      <c r="F811" s="385">
        <v>7</v>
      </c>
      <c r="G811" s="385">
        <v>45</v>
      </c>
      <c r="H811" s="385">
        <v>29</v>
      </c>
      <c r="I811" s="385">
        <v>13</v>
      </c>
      <c r="J811" s="385">
        <v>87</v>
      </c>
      <c r="K811" s="385">
        <v>1943</v>
      </c>
      <c r="L811" s="385">
        <v>948</v>
      </c>
      <c r="M811" s="385">
        <v>988</v>
      </c>
      <c r="N811" s="385">
        <v>482</v>
      </c>
      <c r="O811" s="385">
        <v>415</v>
      </c>
      <c r="P811" s="385">
        <v>212</v>
      </c>
      <c r="Q811" s="385">
        <v>3346</v>
      </c>
      <c r="R811" s="385">
        <v>1642</v>
      </c>
      <c r="S811" s="385">
        <v>46</v>
      </c>
      <c r="T811" s="385">
        <v>44</v>
      </c>
      <c r="U811" s="385">
        <v>52</v>
      </c>
      <c r="V811" s="385">
        <v>41</v>
      </c>
      <c r="W811" s="385">
        <v>33</v>
      </c>
      <c r="X811" s="385">
        <v>23</v>
      </c>
      <c r="Y811" s="385">
        <v>131</v>
      </c>
      <c r="Z811" s="385">
        <v>108</v>
      </c>
    </row>
    <row r="812" spans="1:26" ht="51" hidden="1" outlineLevel="1" x14ac:dyDescent="0.2">
      <c r="A812" s="385"/>
      <c r="B812" s="385" t="s">
        <v>321</v>
      </c>
      <c r="C812" s="386">
        <v>12</v>
      </c>
      <c r="D812" s="386" t="s">
        <v>421</v>
      </c>
      <c r="E812" s="386" t="s">
        <v>1105</v>
      </c>
      <c r="F812" s="385">
        <v>11</v>
      </c>
      <c r="G812" s="385">
        <v>20</v>
      </c>
      <c r="H812" s="385">
        <v>12</v>
      </c>
      <c r="I812" s="385">
        <v>6</v>
      </c>
      <c r="J812" s="385">
        <v>38</v>
      </c>
      <c r="K812" s="385">
        <v>811</v>
      </c>
      <c r="L812" s="385">
        <v>390</v>
      </c>
      <c r="M812" s="385">
        <v>400</v>
      </c>
      <c r="N812" s="385">
        <v>199</v>
      </c>
      <c r="O812" s="385">
        <v>206</v>
      </c>
      <c r="P812" s="385">
        <v>104</v>
      </c>
      <c r="Q812" s="385">
        <v>1417</v>
      </c>
      <c r="R812" s="385">
        <v>693</v>
      </c>
      <c r="S812" s="385">
        <v>21</v>
      </c>
      <c r="T812" s="385">
        <v>21</v>
      </c>
      <c r="U812" s="385">
        <v>28</v>
      </c>
      <c r="V812" s="385">
        <v>24</v>
      </c>
      <c r="W812" s="385">
        <v>15</v>
      </c>
      <c r="X812" s="385">
        <v>14</v>
      </c>
      <c r="Y812" s="385">
        <v>64</v>
      </c>
      <c r="Z812" s="385">
        <v>59</v>
      </c>
    </row>
    <row r="813" spans="1:26" ht="38.25" hidden="1" outlineLevel="1" x14ac:dyDescent="0.2">
      <c r="A813" s="385"/>
      <c r="B813" s="385" t="s">
        <v>321</v>
      </c>
      <c r="C813" s="386">
        <v>12</v>
      </c>
      <c r="D813" s="386" t="s">
        <v>421</v>
      </c>
      <c r="E813" s="386" t="s">
        <v>1106</v>
      </c>
      <c r="F813" s="385">
        <v>4</v>
      </c>
      <c r="G813" s="385">
        <v>11</v>
      </c>
      <c r="H813" s="385">
        <v>6</v>
      </c>
      <c r="I813" s="385">
        <v>2</v>
      </c>
      <c r="J813" s="385">
        <v>19</v>
      </c>
      <c r="K813" s="385">
        <v>71</v>
      </c>
      <c r="L813" s="385">
        <v>33</v>
      </c>
      <c r="M813" s="385">
        <v>45</v>
      </c>
      <c r="N813" s="385">
        <v>14</v>
      </c>
      <c r="O813" s="385">
        <v>5</v>
      </c>
      <c r="P813" s="385">
        <v>2</v>
      </c>
      <c r="Q813" s="385">
        <v>121</v>
      </c>
      <c r="R813" s="385">
        <v>49</v>
      </c>
      <c r="S813" s="385">
        <v>14</v>
      </c>
      <c r="T813" s="385">
        <v>14</v>
      </c>
      <c r="U813" s="385">
        <v>17</v>
      </c>
      <c r="V813" s="385">
        <v>12</v>
      </c>
      <c r="W813" s="385">
        <v>2</v>
      </c>
      <c r="X813" s="385">
        <v>2</v>
      </c>
      <c r="Y813" s="385">
        <v>33</v>
      </c>
      <c r="Z813" s="385">
        <v>28</v>
      </c>
    </row>
    <row r="814" spans="1:26" ht="38.25" hidden="1" outlineLevel="1" x14ac:dyDescent="0.2">
      <c r="A814" s="385"/>
      <c r="B814" s="385" t="s">
        <v>321</v>
      </c>
      <c r="C814" s="386">
        <v>5</v>
      </c>
      <c r="D814" s="386" t="s">
        <v>421</v>
      </c>
      <c r="E814" s="386" t="s">
        <v>1107</v>
      </c>
      <c r="F814" s="385">
        <v>2</v>
      </c>
      <c r="G814" s="385">
        <v>10</v>
      </c>
      <c r="H814" s="385"/>
      <c r="I814" s="385"/>
      <c r="J814" s="385">
        <v>10</v>
      </c>
      <c r="K814" s="385">
        <v>350</v>
      </c>
      <c r="L814" s="385">
        <v>153</v>
      </c>
      <c r="M814" s="385"/>
      <c r="N814" s="385"/>
      <c r="O814" s="385"/>
      <c r="P814" s="385"/>
      <c r="Q814" s="385">
        <v>350</v>
      </c>
      <c r="R814" s="385">
        <v>153</v>
      </c>
      <c r="S814" s="385">
        <v>12</v>
      </c>
      <c r="T814" s="385">
        <v>11</v>
      </c>
      <c r="U814" s="385"/>
      <c r="V814" s="385"/>
      <c r="W814" s="385"/>
      <c r="X814" s="385"/>
      <c r="Y814" s="385">
        <v>12</v>
      </c>
      <c r="Z814" s="385">
        <v>11</v>
      </c>
    </row>
    <row r="815" spans="1:26" ht="51" hidden="1" outlineLevel="1" x14ac:dyDescent="0.2">
      <c r="A815" s="385"/>
      <c r="B815" s="385" t="s">
        <v>321</v>
      </c>
      <c r="C815" s="386">
        <v>12</v>
      </c>
      <c r="D815" s="386" t="s">
        <v>421</v>
      </c>
      <c r="E815" s="386" t="s">
        <v>1108</v>
      </c>
      <c r="F815" s="385">
        <v>7</v>
      </c>
      <c r="G815" s="385"/>
      <c r="H815" s="385">
        <v>1</v>
      </c>
      <c r="I815" s="385">
        <v>5</v>
      </c>
      <c r="J815" s="385">
        <v>6</v>
      </c>
      <c r="K815" s="385"/>
      <c r="L815" s="385"/>
      <c r="M815" s="385">
        <v>10</v>
      </c>
      <c r="N815" s="385">
        <v>5</v>
      </c>
      <c r="O815" s="385">
        <v>99</v>
      </c>
      <c r="P815" s="385">
        <v>59</v>
      </c>
      <c r="Q815" s="385">
        <v>109</v>
      </c>
      <c r="R815" s="385">
        <v>64</v>
      </c>
      <c r="S815" s="385"/>
      <c r="T815" s="385"/>
      <c r="U815" s="385">
        <v>1</v>
      </c>
      <c r="V815" s="385"/>
      <c r="W815" s="385">
        <v>12</v>
      </c>
      <c r="X815" s="385">
        <v>11</v>
      </c>
      <c r="Y815" s="385">
        <v>13</v>
      </c>
      <c r="Z815" s="385">
        <v>11</v>
      </c>
    </row>
    <row r="816" spans="1:26" ht="63.75" hidden="1" outlineLevel="1" x14ac:dyDescent="0.2">
      <c r="A816" s="385"/>
      <c r="B816" s="385" t="s">
        <v>321</v>
      </c>
      <c r="C816" s="386">
        <v>12</v>
      </c>
      <c r="D816" s="386" t="s">
        <v>421</v>
      </c>
      <c r="E816" s="386" t="s">
        <v>1109</v>
      </c>
      <c r="F816" s="385">
        <v>1</v>
      </c>
      <c r="G816" s="385"/>
      <c r="H816" s="385"/>
      <c r="I816" s="385">
        <v>7</v>
      </c>
      <c r="J816" s="385">
        <v>7</v>
      </c>
      <c r="K816" s="385"/>
      <c r="L816" s="385"/>
      <c r="M816" s="385"/>
      <c r="N816" s="385"/>
      <c r="O816" s="385">
        <v>219</v>
      </c>
      <c r="P816" s="385">
        <v>151</v>
      </c>
      <c r="Q816" s="385">
        <v>219</v>
      </c>
      <c r="R816" s="385">
        <v>151</v>
      </c>
      <c r="S816" s="385"/>
      <c r="T816" s="385"/>
      <c r="U816" s="385"/>
      <c r="V816" s="385"/>
      <c r="W816" s="385">
        <v>12</v>
      </c>
      <c r="X816" s="385">
        <v>11</v>
      </c>
      <c r="Y816" s="385">
        <v>12</v>
      </c>
      <c r="Z816" s="385">
        <v>11</v>
      </c>
    </row>
    <row r="817" spans="1:26" ht="63.75" hidden="1" outlineLevel="1" x14ac:dyDescent="0.2">
      <c r="A817" s="385"/>
      <c r="B817" s="385" t="s">
        <v>321</v>
      </c>
      <c r="C817" s="386">
        <v>12</v>
      </c>
      <c r="D817" s="386" t="s">
        <v>421</v>
      </c>
      <c r="E817" s="386" t="s">
        <v>1110</v>
      </c>
      <c r="F817" s="385">
        <v>2</v>
      </c>
      <c r="G817" s="385"/>
      <c r="H817" s="385"/>
      <c r="I817" s="385">
        <v>14</v>
      </c>
      <c r="J817" s="385">
        <v>14</v>
      </c>
      <c r="K817" s="385"/>
      <c r="L817" s="385"/>
      <c r="M817" s="385"/>
      <c r="N817" s="385"/>
      <c r="O817" s="385">
        <v>284</v>
      </c>
      <c r="P817" s="385">
        <v>167</v>
      </c>
      <c r="Q817" s="385">
        <v>284</v>
      </c>
      <c r="R817" s="385">
        <v>167</v>
      </c>
      <c r="S817" s="385"/>
      <c r="T817" s="385"/>
      <c r="U817" s="385"/>
      <c r="V817" s="385"/>
      <c r="W817" s="385">
        <v>22</v>
      </c>
      <c r="X817" s="385">
        <v>17</v>
      </c>
      <c r="Y817" s="385">
        <v>22</v>
      </c>
      <c r="Z817" s="385">
        <v>17</v>
      </c>
    </row>
    <row r="818" spans="1:26" ht="38.25" hidden="1" outlineLevel="1" x14ac:dyDescent="0.2">
      <c r="A818" s="385"/>
      <c r="B818" s="385" t="s">
        <v>321</v>
      </c>
      <c r="C818" s="386">
        <v>12</v>
      </c>
      <c r="D818" s="386" t="s">
        <v>421</v>
      </c>
      <c r="E818" s="386" t="s">
        <v>1111</v>
      </c>
      <c r="F818" s="385">
        <v>3</v>
      </c>
      <c r="G818" s="385">
        <v>2</v>
      </c>
      <c r="H818" s="385">
        <v>10</v>
      </c>
      <c r="I818" s="385">
        <v>8</v>
      </c>
      <c r="J818" s="385">
        <v>20</v>
      </c>
      <c r="K818" s="385">
        <v>47</v>
      </c>
      <c r="L818" s="385">
        <v>11</v>
      </c>
      <c r="M818" s="385">
        <v>270</v>
      </c>
      <c r="N818" s="385">
        <v>63</v>
      </c>
      <c r="O818" s="385">
        <v>188</v>
      </c>
      <c r="P818" s="385">
        <v>51</v>
      </c>
      <c r="Q818" s="385">
        <v>505</v>
      </c>
      <c r="R818" s="385">
        <v>125</v>
      </c>
      <c r="S818" s="385">
        <v>2</v>
      </c>
      <c r="T818" s="385">
        <v>2</v>
      </c>
      <c r="U818" s="385">
        <v>12</v>
      </c>
      <c r="V818" s="385">
        <v>2</v>
      </c>
      <c r="W818" s="385">
        <v>31</v>
      </c>
      <c r="X818" s="385">
        <v>22</v>
      </c>
      <c r="Y818" s="385">
        <v>45</v>
      </c>
      <c r="Z818" s="385">
        <v>26</v>
      </c>
    </row>
    <row r="819" spans="1:26" ht="51" hidden="1" outlineLevel="1" x14ac:dyDescent="0.2">
      <c r="A819" s="385"/>
      <c r="B819" s="385" t="s">
        <v>321</v>
      </c>
      <c r="C819" s="386">
        <v>12</v>
      </c>
      <c r="D819" s="386" t="s">
        <v>421</v>
      </c>
      <c r="E819" s="386" t="s">
        <v>1112</v>
      </c>
      <c r="F819" s="385">
        <v>1</v>
      </c>
      <c r="G819" s="385">
        <v>23</v>
      </c>
      <c r="H819" s="385">
        <v>18</v>
      </c>
      <c r="I819" s="385">
        <v>7</v>
      </c>
      <c r="J819" s="385">
        <v>48</v>
      </c>
      <c r="K819" s="385">
        <v>966</v>
      </c>
      <c r="L819" s="385">
        <v>466</v>
      </c>
      <c r="M819" s="385">
        <v>728</v>
      </c>
      <c r="N819" s="385">
        <v>392</v>
      </c>
      <c r="O819" s="385">
        <v>268</v>
      </c>
      <c r="P819" s="385">
        <v>157</v>
      </c>
      <c r="Q819" s="385">
        <v>1962</v>
      </c>
      <c r="R819" s="385">
        <v>1015</v>
      </c>
      <c r="S819" s="385">
        <v>22</v>
      </c>
      <c r="T819" s="385">
        <v>22</v>
      </c>
      <c r="U819" s="385">
        <v>42</v>
      </c>
      <c r="V819" s="385">
        <v>34</v>
      </c>
      <c r="W819" s="385">
        <v>12</v>
      </c>
      <c r="X819" s="385">
        <v>9</v>
      </c>
      <c r="Y819" s="385">
        <v>76</v>
      </c>
      <c r="Z819" s="385">
        <v>65</v>
      </c>
    </row>
    <row r="820" spans="1:26" ht="63.75" hidden="1" outlineLevel="1" x14ac:dyDescent="0.2">
      <c r="A820" s="385"/>
      <c r="B820" s="385" t="s">
        <v>321</v>
      </c>
      <c r="C820" s="386">
        <v>12</v>
      </c>
      <c r="D820" s="386" t="s">
        <v>421</v>
      </c>
      <c r="E820" s="386" t="s">
        <v>1113</v>
      </c>
      <c r="F820" s="385"/>
      <c r="G820" s="385">
        <v>15</v>
      </c>
      <c r="H820" s="385">
        <v>6</v>
      </c>
      <c r="I820" s="385">
        <v>3</v>
      </c>
      <c r="J820" s="385">
        <v>24</v>
      </c>
      <c r="K820" s="385">
        <v>461</v>
      </c>
      <c r="L820" s="385">
        <v>235</v>
      </c>
      <c r="M820" s="385">
        <v>155</v>
      </c>
      <c r="N820" s="385">
        <v>78</v>
      </c>
      <c r="O820" s="385">
        <v>43</v>
      </c>
      <c r="P820" s="385">
        <v>24</v>
      </c>
      <c r="Q820" s="385">
        <v>659</v>
      </c>
      <c r="R820" s="385">
        <v>337</v>
      </c>
      <c r="S820" s="385">
        <v>18</v>
      </c>
      <c r="T820" s="385">
        <v>18</v>
      </c>
      <c r="U820" s="385">
        <v>17</v>
      </c>
      <c r="V820" s="385">
        <v>9</v>
      </c>
      <c r="W820" s="385">
        <v>12</v>
      </c>
      <c r="X820" s="385">
        <v>10</v>
      </c>
      <c r="Y820" s="385">
        <v>47</v>
      </c>
      <c r="Z820" s="385">
        <v>37</v>
      </c>
    </row>
    <row r="821" spans="1:26" ht="38.25" hidden="1" outlineLevel="1" x14ac:dyDescent="0.2">
      <c r="A821" s="385"/>
      <c r="B821" s="385" t="s">
        <v>321</v>
      </c>
      <c r="C821" s="386">
        <v>12</v>
      </c>
      <c r="D821" s="386" t="s">
        <v>421</v>
      </c>
      <c r="E821" s="386" t="s">
        <v>1114</v>
      </c>
      <c r="F821" s="385"/>
      <c r="G821" s="385">
        <v>43</v>
      </c>
      <c r="H821" s="385">
        <v>27</v>
      </c>
      <c r="I821" s="385">
        <v>8</v>
      </c>
      <c r="J821" s="385">
        <v>78</v>
      </c>
      <c r="K821" s="385">
        <v>1137</v>
      </c>
      <c r="L821" s="385">
        <v>717</v>
      </c>
      <c r="M821" s="385">
        <v>892</v>
      </c>
      <c r="N821" s="385">
        <v>552</v>
      </c>
      <c r="O821" s="385">
        <v>256</v>
      </c>
      <c r="P821" s="385">
        <v>175</v>
      </c>
      <c r="Q821" s="385">
        <v>2285</v>
      </c>
      <c r="R821" s="385">
        <v>1444</v>
      </c>
      <c r="S821" s="385">
        <v>87</v>
      </c>
      <c r="T821" s="385">
        <v>87</v>
      </c>
      <c r="U821" s="385">
        <v>60</v>
      </c>
      <c r="V821" s="385">
        <v>49</v>
      </c>
      <c r="W821" s="385">
        <v>19</v>
      </c>
      <c r="X821" s="385">
        <v>12</v>
      </c>
      <c r="Y821" s="385">
        <v>166</v>
      </c>
      <c r="Z821" s="385">
        <v>148</v>
      </c>
    </row>
    <row r="822" spans="1:26" ht="25.5" hidden="1" outlineLevel="1" x14ac:dyDescent="0.2">
      <c r="A822" s="385"/>
      <c r="B822" s="385" t="s">
        <v>321</v>
      </c>
      <c r="C822" s="386">
        <v>12</v>
      </c>
      <c r="D822" s="386" t="s">
        <v>421</v>
      </c>
      <c r="E822" s="386" t="s">
        <v>1115</v>
      </c>
      <c r="F822" s="385"/>
      <c r="G822" s="385">
        <v>7</v>
      </c>
      <c r="H822" s="385">
        <v>17</v>
      </c>
      <c r="I822" s="385">
        <v>9</v>
      </c>
      <c r="J822" s="385">
        <v>33</v>
      </c>
      <c r="K822" s="385">
        <v>219</v>
      </c>
      <c r="L822" s="385">
        <v>160</v>
      </c>
      <c r="M822" s="385">
        <v>457</v>
      </c>
      <c r="N822" s="385">
        <v>255</v>
      </c>
      <c r="O822" s="385">
        <v>198</v>
      </c>
      <c r="P822" s="385">
        <v>118</v>
      </c>
      <c r="Q822" s="385">
        <v>874</v>
      </c>
      <c r="R822" s="385">
        <v>533</v>
      </c>
      <c r="S822" s="385">
        <v>7</v>
      </c>
      <c r="T822" s="385">
        <v>7</v>
      </c>
      <c r="U822" s="385">
        <v>28</v>
      </c>
      <c r="V822" s="385">
        <v>25</v>
      </c>
      <c r="W822" s="385"/>
      <c r="X822" s="385"/>
      <c r="Y822" s="385">
        <v>35</v>
      </c>
      <c r="Z822" s="385">
        <v>32</v>
      </c>
    </row>
    <row r="823" spans="1:26" ht="63.75" hidden="1" outlineLevel="1" x14ac:dyDescent="0.2">
      <c r="A823" s="385"/>
      <c r="B823" s="385" t="s">
        <v>321</v>
      </c>
      <c r="C823" s="386">
        <v>12</v>
      </c>
      <c r="D823" s="386" t="s">
        <v>421</v>
      </c>
      <c r="E823" s="386" t="s">
        <v>1116</v>
      </c>
      <c r="F823" s="385"/>
      <c r="G823" s="385"/>
      <c r="H823" s="385"/>
      <c r="I823" s="385">
        <v>9</v>
      </c>
      <c r="J823" s="385">
        <v>9</v>
      </c>
      <c r="K823" s="385"/>
      <c r="L823" s="385"/>
      <c r="M823" s="385"/>
      <c r="N823" s="385"/>
      <c r="O823" s="385">
        <v>173</v>
      </c>
      <c r="P823" s="385">
        <v>54</v>
      </c>
      <c r="Q823" s="385">
        <v>173</v>
      </c>
      <c r="R823" s="385">
        <v>54</v>
      </c>
      <c r="S823" s="385"/>
      <c r="T823" s="385"/>
      <c r="U823" s="385"/>
      <c r="V823" s="385"/>
      <c r="W823" s="385">
        <v>10</v>
      </c>
      <c r="X823" s="385">
        <v>8</v>
      </c>
      <c r="Y823" s="385">
        <v>10</v>
      </c>
      <c r="Z823" s="385">
        <v>8</v>
      </c>
    </row>
    <row r="824" spans="1:26" ht="63.75" hidden="1" outlineLevel="1" x14ac:dyDescent="0.2">
      <c r="A824" s="385"/>
      <c r="B824" s="385" t="s">
        <v>321</v>
      </c>
      <c r="C824" s="386">
        <v>12</v>
      </c>
      <c r="D824" s="386" t="s">
        <v>421</v>
      </c>
      <c r="E824" s="386" t="s">
        <v>1117</v>
      </c>
      <c r="F824" s="385">
        <v>1</v>
      </c>
      <c r="G824" s="385"/>
      <c r="H824" s="385">
        <v>1</v>
      </c>
      <c r="I824" s="385">
        <v>15</v>
      </c>
      <c r="J824" s="385">
        <v>16</v>
      </c>
      <c r="K824" s="385"/>
      <c r="L824" s="385"/>
      <c r="M824" s="385">
        <v>26</v>
      </c>
      <c r="N824" s="385">
        <v>10</v>
      </c>
      <c r="O824" s="385">
        <v>442</v>
      </c>
      <c r="P824" s="385">
        <v>211</v>
      </c>
      <c r="Q824" s="385">
        <v>468</v>
      </c>
      <c r="R824" s="385">
        <v>221</v>
      </c>
      <c r="S824" s="385"/>
      <c r="T824" s="385"/>
      <c r="U824" s="385"/>
      <c r="V824" s="385"/>
      <c r="W824" s="385">
        <v>38</v>
      </c>
      <c r="X824" s="385">
        <v>30</v>
      </c>
      <c r="Y824" s="385">
        <v>38</v>
      </c>
      <c r="Z824" s="385">
        <v>30</v>
      </c>
    </row>
    <row r="825" spans="1:26" hidden="1" outlineLevel="1" x14ac:dyDescent="0.2">
      <c r="A825" s="385"/>
      <c r="B825" s="385"/>
      <c r="C825" s="498" t="s">
        <v>298</v>
      </c>
      <c r="D825" s="498"/>
      <c r="E825" s="498"/>
      <c r="F825" s="385"/>
      <c r="G825" s="385">
        <f>SUM(G800:G824)</f>
        <v>421</v>
      </c>
      <c r="H825" s="385">
        <f t="shared" ref="H825:Z825" si="66">SUM(H800:H824)</f>
        <v>315</v>
      </c>
      <c r="I825" s="385">
        <f t="shared" si="66"/>
        <v>207</v>
      </c>
      <c r="J825" s="385">
        <f t="shared" si="66"/>
        <v>943</v>
      </c>
      <c r="K825" s="385">
        <f t="shared" si="66"/>
        <v>16125</v>
      </c>
      <c r="L825" s="385">
        <f t="shared" si="66"/>
        <v>8008</v>
      </c>
      <c r="M825" s="385">
        <f t="shared" si="66"/>
        <v>10526</v>
      </c>
      <c r="N825" s="385">
        <f t="shared" si="66"/>
        <v>5116</v>
      </c>
      <c r="O825" s="385">
        <f t="shared" si="66"/>
        <v>5886</v>
      </c>
      <c r="P825" s="385">
        <f t="shared" si="66"/>
        <v>3061</v>
      </c>
      <c r="Q825" s="385">
        <f t="shared" si="66"/>
        <v>32537</v>
      </c>
      <c r="R825" s="385">
        <f t="shared" si="66"/>
        <v>16185</v>
      </c>
      <c r="S825" s="385">
        <f t="shared" si="66"/>
        <v>486</v>
      </c>
      <c r="T825" s="385">
        <f t="shared" si="66"/>
        <v>474</v>
      </c>
      <c r="U825" s="385">
        <f t="shared" si="66"/>
        <v>670</v>
      </c>
      <c r="V825" s="385">
        <f t="shared" si="66"/>
        <v>490</v>
      </c>
      <c r="W825" s="385">
        <f t="shared" si="66"/>
        <v>381</v>
      </c>
      <c r="X825" s="385">
        <f t="shared" si="66"/>
        <v>294</v>
      </c>
      <c r="Y825" s="385">
        <f t="shared" si="66"/>
        <v>1537</v>
      </c>
      <c r="Z825" s="385">
        <f t="shared" si="66"/>
        <v>1258</v>
      </c>
    </row>
    <row r="826" spans="1:26" ht="25.5" hidden="1" outlineLevel="1" x14ac:dyDescent="0.2">
      <c r="A826" s="385"/>
      <c r="B826" s="385" t="s">
        <v>321</v>
      </c>
      <c r="C826" s="386">
        <v>12</v>
      </c>
      <c r="D826" s="386" t="s">
        <v>421</v>
      </c>
      <c r="E826" s="386" t="s">
        <v>1118</v>
      </c>
      <c r="F826" s="385">
        <v>4</v>
      </c>
      <c r="G826" s="385">
        <v>8</v>
      </c>
      <c r="H826" s="385">
        <v>4</v>
      </c>
      <c r="I826" s="385">
        <v>3</v>
      </c>
      <c r="J826" s="385">
        <v>15</v>
      </c>
      <c r="K826" s="385">
        <v>107</v>
      </c>
      <c r="L826" s="385">
        <v>63</v>
      </c>
      <c r="M826" s="385">
        <v>39</v>
      </c>
      <c r="N826" s="385">
        <v>20</v>
      </c>
      <c r="O826" s="385">
        <v>21</v>
      </c>
      <c r="P826" s="385">
        <v>15</v>
      </c>
      <c r="Q826" s="385">
        <v>167</v>
      </c>
      <c r="R826" s="385">
        <v>98</v>
      </c>
      <c r="S826" s="385">
        <v>4</v>
      </c>
      <c r="T826" s="385">
        <v>4</v>
      </c>
      <c r="U826" s="385">
        <v>1</v>
      </c>
      <c r="V826" s="385">
        <v>1</v>
      </c>
      <c r="W826" s="385">
        <v>8</v>
      </c>
      <c r="X826" s="385">
        <v>5</v>
      </c>
      <c r="Y826" s="385">
        <v>13</v>
      </c>
      <c r="Z826" s="385">
        <v>10</v>
      </c>
    </row>
    <row r="827" spans="1:26" ht="25.5" hidden="1" outlineLevel="1" x14ac:dyDescent="0.2">
      <c r="A827" s="385"/>
      <c r="B827" s="385" t="s">
        <v>321</v>
      </c>
      <c r="C827" s="386">
        <v>12</v>
      </c>
      <c r="D827" s="386" t="s">
        <v>421</v>
      </c>
      <c r="E827" s="386" t="s">
        <v>1119</v>
      </c>
      <c r="F827" s="385">
        <v>3</v>
      </c>
      <c r="G827" s="385">
        <v>6</v>
      </c>
      <c r="H827" s="385">
        <v>6</v>
      </c>
      <c r="I827" s="385">
        <v>6</v>
      </c>
      <c r="J827" s="385">
        <v>18</v>
      </c>
      <c r="K827" s="385">
        <v>128</v>
      </c>
      <c r="L827" s="385">
        <v>71</v>
      </c>
      <c r="M827" s="385">
        <v>205</v>
      </c>
      <c r="N827" s="385">
        <v>105</v>
      </c>
      <c r="O827" s="385">
        <v>195</v>
      </c>
      <c r="P827" s="385">
        <v>92</v>
      </c>
      <c r="Q827" s="385">
        <v>528</v>
      </c>
      <c r="R827" s="385">
        <v>268</v>
      </c>
      <c r="S827" s="385">
        <v>5</v>
      </c>
      <c r="T827" s="385">
        <v>5</v>
      </c>
      <c r="U827" s="385">
        <v>5</v>
      </c>
      <c r="V827" s="385">
        <v>5</v>
      </c>
      <c r="W827" s="385">
        <v>6</v>
      </c>
      <c r="X827" s="385">
        <v>5</v>
      </c>
      <c r="Y827" s="385">
        <v>16</v>
      </c>
      <c r="Z827" s="385">
        <v>15</v>
      </c>
    </row>
    <row r="828" spans="1:26" ht="38.25" hidden="1" outlineLevel="1" x14ac:dyDescent="0.2">
      <c r="A828" s="385"/>
      <c r="B828" s="385" t="s">
        <v>321</v>
      </c>
      <c r="C828" s="386">
        <v>12</v>
      </c>
      <c r="D828" s="386" t="s">
        <v>421</v>
      </c>
      <c r="E828" s="386" t="s">
        <v>1120</v>
      </c>
      <c r="F828" s="385">
        <v>3</v>
      </c>
      <c r="G828" s="385">
        <v>5</v>
      </c>
      <c r="H828" s="385">
        <v>4</v>
      </c>
      <c r="I828" s="385">
        <v>4</v>
      </c>
      <c r="J828" s="385">
        <v>13</v>
      </c>
      <c r="K828" s="385">
        <v>39</v>
      </c>
      <c r="L828" s="385">
        <v>22</v>
      </c>
      <c r="M828" s="385">
        <v>58</v>
      </c>
      <c r="N828" s="385">
        <v>32</v>
      </c>
      <c r="O828" s="385">
        <v>62</v>
      </c>
      <c r="P828" s="385">
        <v>30</v>
      </c>
      <c r="Q828" s="385">
        <v>159</v>
      </c>
      <c r="R828" s="385">
        <v>84</v>
      </c>
      <c r="S828" s="385">
        <v>3</v>
      </c>
      <c r="T828" s="385">
        <v>3</v>
      </c>
      <c r="U828" s="385">
        <v>4</v>
      </c>
      <c r="V828" s="385">
        <v>4</v>
      </c>
      <c r="W828" s="385">
        <v>5</v>
      </c>
      <c r="X828" s="385">
        <v>3</v>
      </c>
      <c r="Y828" s="385">
        <v>12</v>
      </c>
      <c r="Z828" s="385">
        <v>10</v>
      </c>
    </row>
    <row r="829" spans="1:26" ht="25.5" hidden="1" outlineLevel="1" x14ac:dyDescent="0.2">
      <c r="A829" s="385"/>
      <c r="B829" s="385" t="s">
        <v>321</v>
      </c>
      <c r="C829" s="386">
        <v>12</v>
      </c>
      <c r="D829" s="386" t="s">
        <v>421</v>
      </c>
      <c r="E829" s="386" t="s">
        <v>1121</v>
      </c>
      <c r="F829" s="385">
        <v>2</v>
      </c>
      <c r="G829" s="385">
        <v>11</v>
      </c>
      <c r="H829" s="385">
        <v>6</v>
      </c>
      <c r="I829" s="385">
        <v>1</v>
      </c>
      <c r="J829" s="385">
        <v>18</v>
      </c>
      <c r="K829" s="385">
        <v>207</v>
      </c>
      <c r="L829" s="385">
        <v>115</v>
      </c>
      <c r="M829" s="385">
        <v>93</v>
      </c>
      <c r="N829" s="385">
        <v>58</v>
      </c>
      <c r="O829" s="385">
        <v>11</v>
      </c>
      <c r="P829" s="385">
        <v>5</v>
      </c>
      <c r="Q829" s="385">
        <v>311</v>
      </c>
      <c r="R829" s="385">
        <v>178</v>
      </c>
      <c r="S829" s="385">
        <v>5</v>
      </c>
      <c r="T829" s="385">
        <v>4</v>
      </c>
      <c r="U829" s="385">
        <v>7</v>
      </c>
      <c r="V829" s="385">
        <v>4</v>
      </c>
      <c r="W829" s="385">
        <v>8</v>
      </c>
      <c r="X829" s="385">
        <v>6</v>
      </c>
      <c r="Y829" s="385">
        <v>20</v>
      </c>
      <c r="Z829" s="385">
        <v>14</v>
      </c>
    </row>
    <row r="830" spans="1:26" ht="25.5" hidden="1" outlineLevel="1" x14ac:dyDescent="0.2">
      <c r="A830" s="385"/>
      <c r="B830" s="385" t="s">
        <v>321</v>
      </c>
      <c r="C830" s="386">
        <v>12</v>
      </c>
      <c r="D830" s="386" t="s">
        <v>421</v>
      </c>
      <c r="E830" s="386" t="s">
        <v>1122</v>
      </c>
      <c r="F830" s="385">
        <v>1</v>
      </c>
      <c r="G830" s="385">
        <v>14</v>
      </c>
      <c r="H830" s="385">
        <v>10</v>
      </c>
      <c r="I830" s="385">
        <v>3</v>
      </c>
      <c r="J830" s="385">
        <v>27</v>
      </c>
      <c r="K830" s="385">
        <v>396</v>
      </c>
      <c r="L830" s="385">
        <v>193</v>
      </c>
      <c r="M830" s="385">
        <v>222</v>
      </c>
      <c r="N830" s="385">
        <v>110</v>
      </c>
      <c r="O830" s="385">
        <v>76</v>
      </c>
      <c r="P830" s="385">
        <v>32</v>
      </c>
      <c r="Q830" s="385">
        <v>694</v>
      </c>
      <c r="R830" s="385">
        <v>335</v>
      </c>
      <c r="S830" s="385">
        <v>18</v>
      </c>
      <c r="T830" s="385">
        <v>18</v>
      </c>
      <c r="U830" s="385">
        <v>18</v>
      </c>
      <c r="V830" s="385">
        <v>11</v>
      </c>
      <c r="W830" s="385">
        <v>5</v>
      </c>
      <c r="X830" s="385">
        <v>4</v>
      </c>
      <c r="Y830" s="385">
        <v>41</v>
      </c>
      <c r="Z830" s="385">
        <v>33</v>
      </c>
    </row>
    <row r="831" spans="1:26" hidden="1" outlineLevel="1" x14ac:dyDescent="0.2">
      <c r="A831" s="385"/>
      <c r="B831" s="385" t="s">
        <v>321</v>
      </c>
      <c r="C831" s="386">
        <v>12</v>
      </c>
      <c r="D831" s="386" t="s">
        <v>421</v>
      </c>
      <c r="E831" s="386" t="s">
        <v>363</v>
      </c>
      <c r="F831" s="385">
        <v>2</v>
      </c>
      <c r="G831" s="385">
        <v>9</v>
      </c>
      <c r="H831" s="385">
        <v>4</v>
      </c>
      <c r="I831" s="385">
        <v>3</v>
      </c>
      <c r="J831" s="385">
        <v>16</v>
      </c>
      <c r="K831" s="385">
        <v>135</v>
      </c>
      <c r="L831" s="385">
        <v>56</v>
      </c>
      <c r="M831" s="385">
        <v>56</v>
      </c>
      <c r="N831" s="385">
        <v>22</v>
      </c>
      <c r="O831" s="385">
        <v>25</v>
      </c>
      <c r="P831" s="385">
        <v>11</v>
      </c>
      <c r="Q831" s="385">
        <v>216</v>
      </c>
      <c r="R831" s="385">
        <v>89</v>
      </c>
      <c r="S831" s="385">
        <v>9</v>
      </c>
      <c r="T831" s="385">
        <v>9</v>
      </c>
      <c r="U831" s="385">
        <v>9</v>
      </c>
      <c r="V831" s="385">
        <v>8</v>
      </c>
      <c r="W831" s="385">
        <v>7</v>
      </c>
      <c r="X831" s="385">
        <v>4</v>
      </c>
      <c r="Y831" s="385">
        <v>25</v>
      </c>
      <c r="Z831" s="385">
        <v>21</v>
      </c>
    </row>
    <row r="832" spans="1:26" ht="25.5" hidden="1" outlineLevel="1" x14ac:dyDescent="0.2">
      <c r="A832" s="385"/>
      <c r="B832" s="385" t="s">
        <v>321</v>
      </c>
      <c r="C832" s="386">
        <v>12</v>
      </c>
      <c r="D832" s="386" t="s">
        <v>421</v>
      </c>
      <c r="E832" s="386" t="s">
        <v>1123</v>
      </c>
      <c r="F832" s="385">
        <v>1</v>
      </c>
      <c r="G832" s="385">
        <v>23</v>
      </c>
      <c r="H832" s="385">
        <v>16</v>
      </c>
      <c r="I832" s="385">
        <v>6</v>
      </c>
      <c r="J832" s="385">
        <v>45</v>
      </c>
      <c r="K832" s="385">
        <v>609</v>
      </c>
      <c r="L832" s="385">
        <v>240</v>
      </c>
      <c r="M832" s="385">
        <v>409</v>
      </c>
      <c r="N832" s="385">
        <v>172</v>
      </c>
      <c r="O832" s="385">
        <v>136</v>
      </c>
      <c r="P832" s="385">
        <v>57</v>
      </c>
      <c r="Q832" s="385">
        <v>1154</v>
      </c>
      <c r="R832" s="385">
        <v>469</v>
      </c>
      <c r="S832" s="385">
        <v>6</v>
      </c>
      <c r="T832" s="385">
        <v>6</v>
      </c>
      <c r="U832" s="385">
        <v>30</v>
      </c>
      <c r="V832" s="385">
        <v>26</v>
      </c>
      <c r="W832" s="385">
        <v>15</v>
      </c>
      <c r="X832" s="385">
        <v>12</v>
      </c>
      <c r="Y832" s="385">
        <v>51</v>
      </c>
      <c r="Z832" s="385">
        <v>44</v>
      </c>
    </row>
    <row r="833" spans="1:26" ht="25.5" hidden="1" outlineLevel="1" x14ac:dyDescent="0.2">
      <c r="A833" s="385"/>
      <c r="B833" s="385" t="s">
        <v>321</v>
      </c>
      <c r="C833" s="386">
        <v>12</v>
      </c>
      <c r="D833" s="386" t="s">
        <v>421</v>
      </c>
      <c r="E833" s="386" t="s">
        <v>1124</v>
      </c>
      <c r="F833" s="385">
        <v>1</v>
      </c>
      <c r="G833" s="385">
        <v>18</v>
      </c>
      <c r="H833" s="385">
        <v>12</v>
      </c>
      <c r="I833" s="385">
        <v>6</v>
      </c>
      <c r="J833" s="385">
        <v>36</v>
      </c>
      <c r="K833" s="385">
        <v>516</v>
      </c>
      <c r="L833" s="385">
        <v>302</v>
      </c>
      <c r="M833" s="385">
        <v>327</v>
      </c>
      <c r="N833" s="385">
        <v>187</v>
      </c>
      <c r="O833" s="385">
        <v>135</v>
      </c>
      <c r="P833" s="385">
        <v>70</v>
      </c>
      <c r="Q833" s="385">
        <v>978</v>
      </c>
      <c r="R833" s="385">
        <v>559</v>
      </c>
      <c r="S833" s="385">
        <v>29</v>
      </c>
      <c r="T833" s="385">
        <v>25</v>
      </c>
      <c r="U833" s="385">
        <v>25</v>
      </c>
      <c r="V833" s="385">
        <v>21</v>
      </c>
      <c r="W833" s="385">
        <v>3</v>
      </c>
      <c r="X833" s="385">
        <v>1</v>
      </c>
      <c r="Y833" s="385">
        <v>57</v>
      </c>
      <c r="Z833" s="385">
        <v>47</v>
      </c>
    </row>
    <row r="834" spans="1:26" ht="25.5" hidden="1" outlineLevel="1" x14ac:dyDescent="0.2">
      <c r="A834" s="385"/>
      <c r="B834" s="385" t="s">
        <v>321</v>
      </c>
      <c r="C834" s="386">
        <v>12</v>
      </c>
      <c r="D834" s="386" t="s">
        <v>421</v>
      </c>
      <c r="E834" s="386" t="s">
        <v>1125</v>
      </c>
      <c r="F834" s="385">
        <v>2</v>
      </c>
      <c r="G834" s="385">
        <v>23</v>
      </c>
      <c r="H834" s="385">
        <v>14</v>
      </c>
      <c r="I834" s="385">
        <v>5</v>
      </c>
      <c r="J834" s="385">
        <v>42</v>
      </c>
      <c r="K834" s="385">
        <v>610</v>
      </c>
      <c r="L834" s="385">
        <v>289</v>
      </c>
      <c r="M834" s="385">
        <v>323</v>
      </c>
      <c r="N834" s="385">
        <v>152</v>
      </c>
      <c r="O834" s="385">
        <v>119</v>
      </c>
      <c r="P834" s="385">
        <v>39</v>
      </c>
      <c r="Q834" s="385">
        <v>1052</v>
      </c>
      <c r="R834" s="385">
        <v>480</v>
      </c>
      <c r="S834" s="385">
        <v>23</v>
      </c>
      <c r="T834" s="385">
        <v>21</v>
      </c>
      <c r="U834" s="385">
        <v>32</v>
      </c>
      <c r="V834" s="385">
        <v>16</v>
      </c>
      <c r="W834" s="385">
        <v>10</v>
      </c>
      <c r="X834" s="385">
        <v>3</v>
      </c>
      <c r="Y834" s="385">
        <v>65</v>
      </c>
      <c r="Z834" s="385">
        <v>40</v>
      </c>
    </row>
    <row r="835" spans="1:26" ht="25.5" hidden="1" outlineLevel="1" x14ac:dyDescent="0.2">
      <c r="A835" s="385"/>
      <c r="B835" s="385" t="s">
        <v>321</v>
      </c>
      <c r="C835" s="386">
        <v>5</v>
      </c>
      <c r="D835" s="386" t="s">
        <v>421</v>
      </c>
      <c r="E835" s="386" t="s">
        <v>1126</v>
      </c>
      <c r="F835" s="385">
        <v>1</v>
      </c>
      <c r="G835" s="385">
        <v>3</v>
      </c>
      <c r="H835" s="385"/>
      <c r="I835" s="385"/>
      <c r="J835" s="385">
        <v>3</v>
      </c>
      <c r="K835" s="385">
        <v>49</v>
      </c>
      <c r="L835" s="385">
        <v>27</v>
      </c>
      <c r="M835" s="385"/>
      <c r="N835" s="385"/>
      <c r="O835" s="385"/>
      <c r="P835" s="385"/>
      <c r="Q835" s="385">
        <v>49</v>
      </c>
      <c r="R835" s="385">
        <v>27</v>
      </c>
      <c r="S835" s="385">
        <v>4</v>
      </c>
      <c r="T835" s="385">
        <v>4</v>
      </c>
      <c r="U835" s="385"/>
      <c r="V835" s="385"/>
      <c r="W835" s="385"/>
      <c r="X835" s="385"/>
      <c r="Y835" s="385">
        <v>4</v>
      </c>
      <c r="Z835" s="385">
        <v>4</v>
      </c>
    </row>
    <row r="836" spans="1:26" ht="25.5" hidden="1" outlineLevel="1" x14ac:dyDescent="0.2">
      <c r="A836" s="385"/>
      <c r="B836" s="385" t="s">
        <v>321</v>
      </c>
      <c r="C836" s="386">
        <v>12</v>
      </c>
      <c r="D836" s="386" t="s">
        <v>421</v>
      </c>
      <c r="E836" s="386" t="s">
        <v>1127</v>
      </c>
      <c r="F836" s="385">
        <v>3</v>
      </c>
      <c r="G836" s="385">
        <v>5</v>
      </c>
      <c r="H836" s="385">
        <v>4</v>
      </c>
      <c r="I836" s="385">
        <v>3</v>
      </c>
      <c r="J836" s="385">
        <v>12</v>
      </c>
      <c r="K836" s="385">
        <v>102</v>
      </c>
      <c r="L836" s="385">
        <v>45</v>
      </c>
      <c r="M836" s="385">
        <v>85</v>
      </c>
      <c r="N836" s="385">
        <v>49</v>
      </c>
      <c r="O836" s="385">
        <v>55</v>
      </c>
      <c r="P836" s="385">
        <v>33</v>
      </c>
      <c r="Q836" s="385">
        <v>242</v>
      </c>
      <c r="R836" s="385">
        <v>127</v>
      </c>
      <c r="S836" s="385">
        <v>5</v>
      </c>
      <c r="T836" s="385">
        <v>5</v>
      </c>
      <c r="U836" s="385">
        <v>8</v>
      </c>
      <c r="V836" s="385">
        <v>6</v>
      </c>
      <c r="W836" s="385">
        <v>6</v>
      </c>
      <c r="X836" s="385">
        <v>3</v>
      </c>
      <c r="Y836" s="385">
        <v>19</v>
      </c>
      <c r="Z836" s="385">
        <v>14</v>
      </c>
    </row>
    <row r="837" spans="1:26" ht="25.5" hidden="1" outlineLevel="1" x14ac:dyDescent="0.2">
      <c r="A837" s="385"/>
      <c r="B837" s="385" t="s">
        <v>321</v>
      </c>
      <c r="C837" s="386">
        <v>12</v>
      </c>
      <c r="D837" s="386" t="s">
        <v>421</v>
      </c>
      <c r="E837" s="386" t="s">
        <v>1128</v>
      </c>
      <c r="F837" s="385">
        <v>1</v>
      </c>
      <c r="G837" s="385">
        <v>16</v>
      </c>
      <c r="H837" s="385">
        <v>10</v>
      </c>
      <c r="I837" s="385">
        <v>5</v>
      </c>
      <c r="J837" s="385">
        <v>31</v>
      </c>
      <c r="K837" s="385">
        <v>556</v>
      </c>
      <c r="L837" s="385">
        <v>271</v>
      </c>
      <c r="M837" s="385">
        <v>333</v>
      </c>
      <c r="N837" s="385">
        <v>180</v>
      </c>
      <c r="O837" s="385">
        <v>138</v>
      </c>
      <c r="P837" s="385">
        <v>68</v>
      </c>
      <c r="Q837" s="385">
        <v>1027</v>
      </c>
      <c r="R837" s="385">
        <v>519</v>
      </c>
      <c r="S837" s="385">
        <v>35</v>
      </c>
      <c r="T837" s="385">
        <v>34</v>
      </c>
      <c r="U837" s="385">
        <v>24</v>
      </c>
      <c r="V837" s="385">
        <v>20</v>
      </c>
      <c r="W837" s="385">
        <v>13</v>
      </c>
      <c r="X837" s="385">
        <v>10</v>
      </c>
      <c r="Y837" s="385">
        <v>72</v>
      </c>
      <c r="Z837" s="385">
        <v>64</v>
      </c>
    </row>
    <row r="838" spans="1:26" ht="38.25" hidden="1" outlineLevel="1" x14ac:dyDescent="0.2">
      <c r="A838" s="385"/>
      <c r="B838" s="385" t="s">
        <v>321</v>
      </c>
      <c r="C838" s="386">
        <v>12</v>
      </c>
      <c r="D838" s="386" t="s">
        <v>421</v>
      </c>
      <c r="E838" s="386" t="s">
        <v>1129</v>
      </c>
      <c r="F838" s="385"/>
      <c r="G838" s="385">
        <v>10</v>
      </c>
      <c r="H838" s="385">
        <v>6</v>
      </c>
      <c r="I838" s="385">
        <v>4</v>
      </c>
      <c r="J838" s="385">
        <v>20</v>
      </c>
      <c r="K838" s="385">
        <v>264</v>
      </c>
      <c r="L838" s="385">
        <v>124</v>
      </c>
      <c r="M838" s="385">
        <v>142</v>
      </c>
      <c r="N838" s="385">
        <v>69</v>
      </c>
      <c r="O838" s="385">
        <v>75</v>
      </c>
      <c r="P838" s="385">
        <v>40</v>
      </c>
      <c r="Q838" s="385">
        <v>481</v>
      </c>
      <c r="R838" s="385">
        <v>233</v>
      </c>
      <c r="S838" s="385">
        <v>12</v>
      </c>
      <c r="T838" s="385">
        <v>12</v>
      </c>
      <c r="U838" s="385">
        <v>13</v>
      </c>
      <c r="V838" s="385">
        <v>10</v>
      </c>
      <c r="W838" s="385">
        <v>2</v>
      </c>
      <c r="X838" s="385">
        <v>1</v>
      </c>
      <c r="Y838" s="385">
        <v>27</v>
      </c>
      <c r="Z838" s="385">
        <v>23</v>
      </c>
    </row>
    <row r="839" spans="1:26" ht="38.25" hidden="1" outlineLevel="1" x14ac:dyDescent="0.2">
      <c r="A839" s="385"/>
      <c r="B839" s="385" t="s">
        <v>321</v>
      </c>
      <c r="C839" s="386">
        <v>12</v>
      </c>
      <c r="D839" s="386" t="s">
        <v>421</v>
      </c>
      <c r="E839" s="386" t="s">
        <v>1130</v>
      </c>
      <c r="F839" s="385">
        <v>1</v>
      </c>
      <c r="G839" s="385">
        <v>15</v>
      </c>
      <c r="H839" s="385">
        <v>9</v>
      </c>
      <c r="I839" s="385">
        <v>6</v>
      </c>
      <c r="J839" s="385">
        <v>30</v>
      </c>
      <c r="K839" s="385">
        <v>275</v>
      </c>
      <c r="L839" s="385">
        <v>139</v>
      </c>
      <c r="M839" s="385">
        <v>164</v>
      </c>
      <c r="N839" s="385">
        <v>83</v>
      </c>
      <c r="O839" s="385">
        <v>92</v>
      </c>
      <c r="P839" s="385">
        <v>47</v>
      </c>
      <c r="Q839" s="385">
        <v>531</v>
      </c>
      <c r="R839" s="385">
        <v>269</v>
      </c>
      <c r="S839" s="385">
        <v>12</v>
      </c>
      <c r="T839" s="385">
        <v>10</v>
      </c>
      <c r="U839" s="385">
        <v>9</v>
      </c>
      <c r="V839" s="385">
        <v>7</v>
      </c>
      <c r="W839" s="385">
        <v>3</v>
      </c>
      <c r="X839" s="385">
        <v>2</v>
      </c>
      <c r="Y839" s="385">
        <v>24</v>
      </c>
      <c r="Z839" s="385">
        <v>19</v>
      </c>
    </row>
    <row r="840" spans="1:26" ht="25.5" hidden="1" outlineLevel="1" x14ac:dyDescent="0.2">
      <c r="A840" s="385"/>
      <c r="B840" s="385" t="s">
        <v>321</v>
      </c>
      <c r="C840" s="386">
        <v>12</v>
      </c>
      <c r="D840" s="386" t="s">
        <v>421</v>
      </c>
      <c r="E840" s="386" t="s">
        <v>1131</v>
      </c>
      <c r="F840" s="385">
        <v>2</v>
      </c>
      <c r="G840" s="385">
        <v>9</v>
      </c>
      <c r="H840" s="385">
        <v>6</v>
      </c>
      <c r="I840" s="385">
        <v>3</v>
      </c>
      <c r="J840" s="385">
        <v>18</v>
      </c>
      <c r="K840" s="385">
        <v>157</v>
      </c>
      <c r="L840" s="385">
        <v>93</v>
      </c>
      <c r="M840" s="385">
        <v>122</v>
      </c>
      <c r="N840" s="385">
        <v>70</v>
      </c>
      <c r="O840" s="385">
        <v>71</v>
      </c>
      <c r="P840" s="385">
        <v>35</v>
      </c>
      <c r="Q840" s="385">
        <v>350</v>
      </c>
      <c r="R840" s="385">
        <v>198</v>
      </c>
      <c r="S840" s="385">
        <v>9</v>
      </c>
      <c r="T840" s="385">
        <v>9</v>
      </c>
      <c r="U840" s="385">
        <v>8</v>
      </c>
      <c r="V840" s="385">
        <v>5</v>
      </c>
      <c r="W840" s="385">
        <v>10</v>
      </c>
      <c r="X840" s="385">
        <v>6</v>
      </c>
      <c r="Y840" s="385">
        <v>27</v>
      </c>
      <c r="Z840" s="385">
        <v>20</v>
      </c>
    </row>
    <row r="841" spans="1:26" ht="25.5" hidden="1" outlineLevel="1" x14ac:dyDescent="0.2">
      <c r="A841" s="385"/>
      <c r="B841" s="385" t="s">
        <v>321</v>
      </c>
      <c r="C841" s="386">
        <v>12</v>
      </c>
      <c r="D841" s="386" t="s">
        <v>421</v>
      </c>
      <c r="E841" s="386" t="s">
        <v>1132</v>
      </c>
      <c r="F841" s="385">
        <v>3</v>
      </c>
      <c r="G841" s="385">
        <v>10</v>
      </c>
      <c r="H841" s="385">
        <v>4</v>
      </c>
      <c r="I841" s="385">
        <v>3</v>
      </c>
      <c r="J841" s="385">
        <v>17</v>
      </c>
      <c r="K841" s="385">
        <v>233</v>
      </c>
      <c r="L841" s="385">
        <v>123</v>
      </c>
      <c r="M841" s="385">
        <v>91</v>
      </c>
      <c r="N841" s="385">
        <v>55</v>
      </c>
      <c r="O841" s="385">
        <v>46</v>
      </c>
      <c r="P841" s="385">
        <v>25</v>
      </c>
      <c r="Q841" s="385">
        <v>370</v>
      </c>
      <c r="R841" s="385">
        <v>203</v>
      </c>
      <c r="S841" s="385">
        <v>10</v>
      </c>
      <c r="T841" s="385">
        <v>10</v>
      </c>
      <c r="U841" s="385">
        <v>11</v>
      </c>
      <c r="V841" s="385">
        <v>9</v>
      </c>
      <c r="W841" s="385">
        <v>3</v>
      </c>
      <c r="X841" s="385">
        <v>3</v>
      </c>
      <c r="Y841" s="385">
        <v>24</v>
      </c>
      <c r="Z841" s="385">
        <v>22</v>
      </c>
    </row>
    <row r="842" spans="1:26" ht="63.75" hidden="1" outlineLevel="1" x14ac:dyDescent="0.2">
      <c r="A842" s="385"/>
      <c r="B842" s="385" t="s">
        <v>321</v>
      </c>
      <c r="C842" s="386">
        <v>12</v>
      </c>
      <c r="D842" s="386" t="s">
        <v>421</v>
      </c>
      <c r="E842" s="386" t="s">
        <v>1133</v>
      </c>
      <c r="F842" s="385">
        <v>1</v>
      </c>
      <c r="G842" s="385"/>
      <c r="H842" s="385"/>
      <c r="I842" s="385">
        <v>3</v>
      </c>
      <c r="J842" s="385">
        <v>3</v>
      </c>
      <c r="K842" s="385"/>
      <c r="L842" s="385"/>
      <c r="M842" s="385"/>
      <c r="N842" s="385"/>
      <c r="O842" s="385">
        <v>78</v>
      </c>
      <c r="P842" s="385">
        <v>11</v>
      </c>
      <c r="Q842" s="385">
        <v>78</v>
      </c>
      <c r="R842" s="385">
        <v>11</v>
      </c>
      <c r="S842" s="385"/>
      <c r="T842" s="385"/>
      <c r="U842" s="385"/>
      <c r="V842" s="385"/>
      <c r="W842" s="385">
        <v>3</v>
      </c>
      <c r="X842" s="385">
        <v>1</v>
      </c>
      <c r="Y842" s="385">
        <v>3</v>
      </c>
      <c r="Z842" s="385">
        <v>1</v>
      </c>
    </row>
    <row r="843" spans="1:26" ht="25.5" hidden="1" outlineLevel="1" x14ac:dyDescent="0.2">
      <c r="A843" s="385"/>
      <c r="B843" s="385" t="s">
        <v>321</v>
      </c>
      <c r="C843" s="386">
        <v>5</v>
      </c>
      <c r="D843" s="386" t="s">
        <v>421</v>
      </c>
      <c r="E843" s="386" t="s">
        <v>1134</v>
      </c>
      <c r="F843" s="385">
        <v>1</v>
      </c>
      <c r="G843" s="385">
        <v>6</v>
      </c>
      <c r="H843" s="385"/>
      <c r="I843" s="385"/>
      <c r="J843" s="385">
        <v>6</v>
      </c>
      <c r="K843" s="385">
        <v>112</v>
      </c>
      <c r="L843" s="385">
        <v>53</v>
      </c>
      <c r="M843" s="385"/>
      <c r="N843" s="385"/>
      <c r="O843" s="385"/>
      <c r="P843" s="385"/>
      <c r="Q843" s="385">
        <v>112</v>
      </c>
      <c r="R843" s="385">
        <v>53</v>
      </c>
      <c r="S843" s="385">
        <v>8</v>
      </c>
      <c r="T843" s="385">
        <v>8</v>
      </c>
      <c r="U843" s="385"/>
      <c r="V843" s="385"/>
      <c r="W843" s="385"/>
      <c r="X843" s="385"/>
      <c r="Y843" s="385">
        <v>8</v>
      </c>
      <c r="Z843" s="385">
        <v>8</v>
      </c>
    </row>
    <row r="844" spans="1:26" ht="25.5" hidden="1" outlineLevel="1" x14ac:dyDescent="0.2">
      <c r="A844" s="385"/>
      <c r="B844" s="385" t="s">
        <v>321</v>
      </c>
      <c r="C844" s="386">
        <v>5</v>
      </c>
      <c r="D844" s="386" t="s">
        <v>421</v>
      </c>
      <c r="E844" s="386" t="s">
        <v>1135</v>
      </c>
      <c r="F844" s="385">
        <v>2</v>
      </c>
      <c r="G844" s="385">
        <v>2</v>
      </c>
      <c r="H844" s="385"/>
      <c r="I844" s="385"/>
      <c r="J844" s="385">
        <v>2</v>
      </c>
      <c r="K844" s="385">
        <v>7</v>
      </c>
      <c r="L844" s="385">
        <v>3</v>
      </c>
      <c r="M844" s="385"/>
      <c r="N844" s="385"/>
      <c r="O844" s="385"/>
      <c r="P844" s="385"/>
      <c r="Q844" s="385">
        <v>7</v>
      </c>
      <c r="R844" s="385">
        <v>3</v>
      </c>
      <c r="S844" s="385">
        <v>1</v>
      </c>
      <c r="T844" s="385">
        <v>1</v>
      </c>
      <c r="U844" s="385"/>
      <c r="V844" s="385"/>
      <c r="W844" s="385"/>
      <c r="X844" s="385"/>
      <c r="Y844" s="385">
        <v>1</v>
      </c>
      <c r="Z844" s="385">
        <v>1</v>
      </c>
    </row>
    <row r="845" spans="1:26" ht="25.5" hidden="1" outlineLevel="1" x14ac:dyDescent="0.2">
      <c r="A845" s="385"/>
      <c r="B845" s="385" t="s">
        <v>321</v>
      </c>
      <c r="C845" s="386">
        <v>5</v>
      </c>
      <c r="D845" s="386" t="s">
        <v>421</v>
      </c>
      <c r="E845" s="386" t="s">
        <v>1136</v>
      </c>
      <c r="F845" s="385">
        <v>2</v>
      </c>
      <c r="G845" s="385">
        <v>6</v>
      </c>
      <c r="H845" s="385"/>
      <c r="I845" s="385"/>
      <c r="J845" s="385">
        <v>6</v>
      </c>
      <c r="K845" s="385">
        <v>42</v>
      </c>
      <c r="L845" s="385">
        <v>18</v>
      </c>
      <c r="M845" s="385"/>
      <c r="N845" s="385"/>
      <c r="O845" s="385"/>
      <c r="P845" s="385"/>
      <c r="Q845" s="385">
        <v>42</v>
      </c>
      <c r="R845" s="385">
        <v>18</v>
      </c>
      <c r="S845" s="385">
        <v>7</v>
      </c>
      <c r="T845" s="385">
        <v>6</v>
      </c>
      <c r="U845" s="385"/>
      <c r="V845" s="385"/>
      <c r="W845" s="385"/>
      <c r="X845" s="385"/>
      <c r="Y845" s="385">
        <v>7</v>
      </c>
      <c r="Z845" s="385">
        <v>6</v>
      </c>
    </row>
    <row r="846" spans="1:26" hidden="1" outlineLevel="1" x14ac:dyDescent="0.2">
      <c r="A846" s="385"/>
      <c r="B846" s="385" t="s">
        <v>321</v>
      </c>
      <c r="C846" s="386">
        <v>5</v>
      </c>
      <c r="D846" s="386" t="s">
        <v>421</v>
      </c>
      <c r="E846" s="386" t="s">
        <v>1137</v>
      </c>
      <c r="F846" s="385"/>
      <c r="G846" s="385">
        <v>5</v>
      </c>
      <c r="H846" s="385"/>
      <c r="I846" s="385"/>
      <c r="J846" s="385">
        <v>5</v>
      </c>
      <c r="K846" s="385">
        <v>37</v>
      </c>
      <c r="L846" s="385">
        <v>17</v>
      </c>
      <c r="M846" s="385"/>
      <c r="N846" s="385"/>
      <c r="O846" s="385"/>
      <c r="P846" s="385"/>
      <c r="Q846" s="385">
        <v>37</v>
      </c>
      <c r="R846" s="385">
        <v>17</v>
      </c>
      <c r="S846" s="385">
        <v>5</v>
      </c>
      <c r="T846" s="385">
        <v>5</v>
      </c>
      <c r="U846" s="385"/>
      <c r="V846" s="385"/>
      <c r="W846" s="385"/>
      <c r="X846" s="385"/>
      <c r="Y846" s="385">
        <v>5</v>
      </c>
      <c r="Z846" s="385">
        <v>5</v>
      </c>
    </row>
    <row r="847" spans="1:26" hidden="1" outlineLevel="1" x14ac:dyDescent="0.2">
      <c r="A847" s="385"/>
      <c r="B847" s="385"/>
      <c r="C847" s="498" t="s">
        <v>299</v>
      </c>
      <c r="D847" s="498"/>
      <c r="E847" s="498"/>
      <c r="F847" s="385"/>
      <c r="G847" s="385">
        <f>SUM(G826:G846)</f>
        <v>204</v>
      </c>
      <c r="H847" s="385">
        <f t="shared" ref="H847:Z847" si="67">SUM(H826:H846)</f>
        <v>115</v>
      </c>
      <c r="I847" s="385">
        <f t="shared" si="67"/>
        <v>64</v>
      </c>
      <c r="J847" s="385">
        <f t="shared" si="67"/>
        <v>383</v>
      </c>
      <c r="K847" s="385">
        <f t="shared" si="67"/>
        <v>4581</v>
      </c>
      <c r="L847" s="385">
        <f t="shared" si="67"/>
        <v>2264</v>
      </c>
      <c r="M847" s="385">
        <f t="shared" si="67"/>
        <v>2669</v>
      </c>
      <c r="N847" s="385">
        <f t="shared" si="67"/>
        <v>1364</v>
      </c>
      <c r="O847" s="385">
        <f t="shared" si="67"/>
        <v>1335</v>
      </c>
      <c r="P847" s="385">
        <f t="shared" si="67"/>
        <v>610</v>
      </c>
      <c r="Q847" s="385">
        <f t="shared" si="67"/>
        <v>8585</v>
      </c>
      <c r="R847" s="385">
        <f t="shared" si="67"/>
        <v>4238</v>
      </c>
      <c r="S847" s="385">
        <f t="shared" si="67"/>
        <v>210</v>
      </c>
      <c r="T847" s="385">
        <f t="shared" si="67"/>
        <v>199</v>
      </c>
      <c r="U847" s="385">
        <f t="shared" si="67"/>
        <v>204</v>
      </c>
      <c r="V847" s="385">
        <f t="shared" si="67"/>
        <v>153</v>
      </c>
      <c r="W847" s="385">
        <f t="shared" si="67"/>
        <v>107</v>
      </c>
      <c r="X847" s="385">
        <f t="shared" si="67"/>
        <v>69</v>
      </c>
      <c r="Y847" s="385">
        <f t="shared" si="67"/>
        <v>521</v>
      </c>
      <c r="Z847" s="385">
        <f t="shared" si="67"/>
        <v>421</v>
      </c>
    </row>
    <row r="848" spans="1:26" collapsed="1" x14ac:dyDescent="0.2">
      <c r="A848" s="385"/>
      <c r="B848" s="385"/>
      <c r="C848" s="498" t="s">
        <v>411</v>
      </c>
      <c r="D848" s="498"/>
      <c r="E848" s="498"/>
      <c r="F848" s="385"/>
      <c r="G848" s="385">
        <f>+G847+G825</f>
        <v>625</v>
      </c>
      <c r="H848" s="385">
        <f t="shared" ref="H848:Z848" si="68">+H847+H825</f>
        <v>430</v>
      </c>
      <c r="I848" s="385">
        <f t="shared" si="68"/>
        <v>271</v>
      </c>
      <c r="J848" s="385">
        <f t="shared" si="68"/>
        <v>1326</v>
      </c>
      <c r="K848" s="385">
        <f t="shared" si="68"/>
        <v>20706</v>
      </c>
      <c r="L848" s="385">
        <f t="shared" si="68"/>
        <v>10272</v>
      </c>
      <c r="M848" s="385">
        <f t="shared" si="68"/>
        <v>13195</v>
      </c>
      <c r="N848" s="385">
        <f t="shared" si="68"/>
        <v>6480</v>
      </c>
      <c r="O848" s="385">
        <f t="shared" si="68"/>
        <v>7221</v>
      </c>
      <c r="P848" s="385">
        <f t="shared" si="68"/>
        <v>3671</v>
      </c>
      <c r="Q848" s="385">
        <f t="shared" si="68"/>
        <v>41122</v>
      </c>
      <c r="R848" s="385">
        <f t="shared" si="68"/>
        <v>20423</v>
      </c>
      <c r="S848" s="385">
        <f t="shared" si="68"/>
        <v>696</v>
      </c>
      <c r="T848" s="385">
        <f t="shared" si="68"/>
        <v>673</v>
      </c>
      <c r="U848" s="385">
        <f t="shared" si="68"/>
        <v>874</v>
      </c>
      <c r="V848" s="385">
        <f t="shared" si="68"/>
        <v>643</v>
      </c>
      <c r="W848" s="385">
        <f t="shared" si="68"/>
        <v>488</v>
      </c>
      <c r="X848" s="385">
        <f t="shared" si="68"/>
        <v>363</v>
      </c>
      <c r="Y848" s="385">
        <f t="shared" si="68"/>
        <v>2058</v>
      </c>
      <c r="Z848" s="385">
        <f t="shared" si="68"/>
        <v>1679</v>
      </c>
    </row>
    <row r="849" spans="1:26" hidden="1" outlineLevel="1" x14ac:dyDescent="0.2">
      <c r="A849" s="387" t="s">
        <v>468</v>
      </c>
      <c r="B849" s="385"/>
      <c r="C849" s="498" t="s">
        <v>412</v>
      </c>
      <c r="D849" s="498"/>
      <c r="E849" s="498"/>
      <c r="F849" s="385"/>
      <c r="G849" s="385"/>
      <c r="H849" s="385"/>
      <c r="I849" s="385"/>
      <c r="J849" s="385"/>
      <c r="K849" s="385"/>
      <c r="L849" s="385"/>
      <c r="M849" s="385"/>
      <c r="N849" s="385"/>
      <c r="O849" s="385"/>
      <c r="P849" s="385"/>
      <c r="Q849" s="385"/>
      <c r="R849" s="385"/>
      <c r="S849" s="385"/>
      <c r="T849" s="385"/>
      <c r="U849" s="385"/>
      <c r="V849" s="385"/>
      <c r="W849" s="385"/>
      <c r="X849" s="385"/>
      <c r="Y849" s="385"/>
      <c r="Z849" s="385"/>
    </row>
    <row r="850" spans="1:26" ht="38.25" hidden="1" outlineLevel="1" x14ac:dyDescent="0.2">
      <c r="A850" s="385"/>
      <c r="B850" s="385" t="s">
        <v>321</v>
      </c>
      <c r="C850" s="386">
        <v>12</v>
      </c>
      <c r="D850" s="386" t="s">
        <v>421</v>
      </c>
      <c r="E850" s="386" t="s">
        <v>1138</v>
      </c>
      <c r="F850" s="385">
        <v>25</v>
      </c>
      <c r="G850" s="385">
        <v>15</v>
      </c>
      <c r="H850" s="385">
        <v>9</v>
      </c>
      <c r="I850" s="385">
        <v>4</v>
      </c>
      <c r="J850" s="385">
        <v>28</v>
      </c>
      <c r="K850" s="385">
        <v>462</v>
      </c>
      <c r="L850" s="385">
        <v>190</v>
      </c>
      <c r="M850" s="385">
        <v>274</v>
      </c>
      <c r="N850" s="385">
        <v>133</v>
      </c>
      <c r="O850" s="385">
        <v>113</v>
      </c>
      <c r="P850" s="385">
        <v>57</v>
      </c>
      <c r="Q850" s="385">
        <v>849</v>
      </c>
      <c r="R850" s="385">
        <v>380</v>
      </c>
      <c r="S850" s="385">
        <v>15</v>
      </c>
      <c r="T850" s="385">
        <v>15</v>
      </c>
      <c r="U850" s="385">
        <v>22</v>
      </c>
      <c r="V850" s="385">
        <v>17</v>
      </c>
      <c r="W850" s="385">
        <v>3</v>
      </c>
      <c r="X850" s="385">
        <v>3</v>
      </c>
      <c r="Y850" s="385">
        <v>40</v>
      </c>
      <c r="Z850" s="385">
        <v>35</v>
      </c>
    </row>
    <row r="851" spans="1:26" ht="38.25" hidden="1" outlineLevel="1" x14ac:dyDescent="0.2">
      <c r="A851" s="385"/>
      <c r="B851" s="385" t="s">
        <v>321</v>
      </c>
      <c r="C851" s="386">
        <v>12</v>
      </c>
      <c r="D851" s="386" t="s">
        <v>421</v>
      </c>
      <c r="E851" s="386" t="s">
        <v>1139</v>
      </c>
      <c r="F851" s="385">
        <v>5</v>
      </c>
      <c r="G851" s="385">
        <v>32</v>
      </c>
      <c r="H851" s="385">
        <v>14</v>
      </c>
      <c r="I851" s="385">
        <v>8</v>
      </c>
      <c r="J851" s="385">
        <v>54</v>
      </c>
      <c r="K851" s="385">
        <v>1051</v>
      </c>
      <c r="L851" s="385">
        <v>518</v>
      </c>
      <c r="M851" s="385">
        <v>471</v>
      </c>
      <c r="N851" s="385">
        <v>254</v>
      </c>
      <c r="O851" s="385">
        <v>196</v>
      </c>
      <c r="P851" s="385">
        <v>119</v>
      </c>
      <c r="Q851" s="385">
        <v>1718</v>
      </c>
      <c r="R851" s="385">
        <v>891</v>
      </c>
      <c r="S851" s="385">
        <v>32</v>
      </c>
      <c r="T851" s="385">
        <v>32</v>
      </c>
      <c r="U851" s="385">
        <v>37</v>
      </c>
      <c r="V851" s="385">
        <v>27</v>
      </c>
      <c r="W851" s="385">
        <v>10</v>
      </c>
      <c r="X851" s="385">
        <v>10</v>
      </c>
      <c r="Y851" s="385">
        <v>79</v>
      </c>
      <c r="Z851" s="385">
        <v>69</v>
      </c>
    </row>
    <row r="852" spans="1:26" ht="38.25" hidden="1" outlineLevel="1" x14ac:dyDescent="0.2">
      <c r="A852" s="385"/>
      <c r="B852" s="385" t="s">
        <v>321</v>
      </c>
      <c r="C852" s="386">
        <v>12</v>
      </c>
      <c r="D852" s="386" t="s">
        <v>421</v>
      </c>
      <c r="E852" s="386" t="s">
        <v>1140</v>
      </c>
      <c r="F852" s="385">
        <v>8</v>
      </c>
      <c r="G852" s="385">
        <v>24</v>
      </c>
      <c r="H852" s="385">
        <v>15</v>
      </c>
      <c r="I852" s="385">
        <v>11</v>
      </c>
      <c r="J852" s="385">
        <v>50</v>
      </c>
      <c r="K852" s="385">
        <v>1412</v>
      </c>
      <c r="L852" s="385">
        <v>787</v>
      </c>
      <c r="M852" s="385">
        <v>770</v>
      </c>
      <c r="N852" s="385">
        <v>422</v>
      </c>
      <c r="O852" s="385">
        <v>367</v>
      </c>
      <c r="P852" s="385">
        <v>220</v>
      </c>
      <c r="Q852" s="385">
        <v>2549</v>
      </c>
      <c r="R852" s="385">
        <v>1429</v>
      </c>
      <c r="S852" s="385">
        <v>24</v>
      </c>
      <c r="T852" s="385">
        <v>24</v>
      </c>
      <c r="U852" s="385">
        <v>46</v>
      </c>
      <c r="V852" s="385">
        <v>36</v>
      </c>
      <c r="W852" s="385">
        <v>23</v>
      </c>
      <c r="X852" s="385">
        <v>20</v>
      </c>
      <c r="Y852" s="385">
        <v>93</v>
      </c>
      <c r="Z852" s="385">
        <v>80</v>
      </c>
    </row>
    <row r="853" spans="1:26" ht="38.25" hidden="1" outlineLevel="1" x14ac:dyDescent="0.2">
      <c r="A853" s="385"/>
      <c r="B853" s="385" t="s">
        <v>321</v>
      </c>
      <c r="C853" s="386">
        <v>12</v>
      </c>
      <c r="D853" s="386" t="s">
        <v>421</v>
      </c>
      <c r="E853" s="386" t="s">
        <v>1141</v>
      </c>
      <c r="F853" s="385">
        <v>45</v>
      </c>
      <c r="G853" s="385">
        <v>12</v>
      </c>
      <c r="H853" s="385">
        <v>8</v>
      </c>
      <c r="I853" s="385">
        <v>3</v>
      </c>
      <c r="J853" s="385">
        <v>23</v>
      </c>
      <c r="K853" s="385">
        <v>356</v>
      </c>
      <c r="L853" s="385">
        <v>171</v>
      </c>
      <c r="M853" s="385">
        <v>206</v>
      </c>
      <c r="N853" s="385">
        <v>97</v>
      </c>
      <c r="O853" s="385">
        <v>63</v>
      </c>
      <c r="P853" s="385">
        <v>33</v>
      </c>
      <c r="Q853" s="385">
        <v>625</v>
      </c>
      <c r="R853" s="385">
        <v>301</v>
      </c>
      <c r="S853" s="385">
        <v>12</v>
      </c>
      <c r="T853" s="385">
        <v>12</v>
      </c>
      <c r="U853" s="385">
        <v>15</v>
      </c>
      <c r="V853" s="385">
        <v>13</v>
      </c>
      <c r="W853" s="385">
        <v>6</v>
      </c>
      <c r="X853" s="385">
        <v>4</v>
      </c>
      <c r="Y853" s="385">
        <v>33</v>
      </c>
      <c r="Z853" s="385">
        <v>29</v>
      </c>
    </row>
    <row r="854" spans="1:26" ht="38.25" hidden="1" outlineLevel="1" x14ac:dyDescent="0.2">
      <c r="A854" s="385"/>
      <c r="B854" s="385" t="s">
        <v>321</v>
      </c>
      <c r="C854" s="386">
        <v>12</v>
      </c>
      <c r="D854" s="386" t="s">
        <v>421</v>
      </c>
      <c r="E854" s="386" t="s">
        <v>1142</v>
      </c>
      <c r="F854" s="385">
        <v>4</v>
      </c>
      <c r="G854" s="385">
        <v>27</v>
      </c>
      <c r="H854" s="385">
        <v>15</v>
      </c>
      <c r="I854" s="385">
        <v>6</v>
      </c>
      <c r="J854" s="385">
        <v>48</v>
      </c>
      <c r="K854" s="385">
        <v>1067</v>
      </c>
      <c r="L854" s="385">
        <v>514</v>
      </c>
      <c r="M854" s="385">
        <v>492</v>
      </c>
      <c r="N854" s="385">
        <v>234</v>
      </c>
      <c r="O854" s="385">
        <v>149</v>
      </c>
      <c r="P854" s="385">
        <v>92</v>
      </c>
      <c r="Q854" s="385">
        <v>1708</v>
      </c>
      <c r="R854" s="385">
        <v>840</v>
      </c>
      <c r="S854" s="385">
        <v>27</v>
      </c>
      <c r="T854" s="385">
        <v>27</v>
      </c>
      <c r="U854" s="385">
        <v>21</v>
      </c>
      <c r="V854" s="385">
        <v>17</v>
      </c>
      <c r="W854" s="385">
        <v>20</v>
      </c>
      <c r="X854" s="385">
        <v>14</v>
      </c>
      <c r="Y854" s="385">
        <v>68</v>
      </c>
      <c r="Z854" s="385">
        <v>58</v>
      </c>
    </row>
    <row r="855" spans="1:26" ht="38.25" hidden="1" outlineLevel="1" x14ac:dyDescent="0.2">
      <c r="A855" s="385"/>
      <c r="B855" s="385" t="s">
        <v>321</v>
      </c>
      <c r="C855" s="386">
        <v>12</v>
      </c>
      <c r="D855" s="386" t="s">
        <v>421</v>
      </c>
      <c r="E855" s="386" t="s">
        <v>1143</v>
      </c>
      <c r="F855" s="385">
        <v>11</v>
      </c>
      <c r="G855" s="385">
        <v>22</v>
      </c>
      <c r="H855" s="385">
        <v>12</v>
      </c>
      <c r="I855" s="385">
        <v>5</v>
      </c>
      <c r="J855" s="385">
        <v>39</v>
      </c>
      <c r="K855" s="385">
        <v>825</v>
      </c>
      <c r="L855" s="385">
        <v>391</v>
      </c>
      <c r="M855" s="385">
        <v>365</v>
      </c>
      <c r="N855" s="385">
        <v>191</v>
      </c>
      <c r="O855" s="385">
        <v>135</v>
      </c>
      <c r="P855" s="385">
        <v>78</v>
      </c>
      <c r="Q855" s="385">
        <v>1325</v>
      </c>
      <c r="R855" s="385">
        <v>660</v>
      </c>
      <c r="S855" s="385">
        <v>20</v>
      </c>
      <c r="T855" s="385">
        <v>19</v>
      </c>
      <c r="U855" s="385">
        <v>24</v>
      </c>
      <c r="V855" s="385">
        <v>17</v>
      </c>
      <c r="W855" s="385">
        <v>14</v>
      </c>
      <c r="X855" s="385">
        <v>11</v>
      </c>
      <c r="Y855" s="385">
        <v>58</v>
      </c>
      <c r="Z855" s="385">
        <v>47</v>
      </c>
    </row>
    <row r="856" spans="1:26" ht="38.25" hidden="1" outlineLevel="1" x14ac:dyDescent="0.2">
      <c r="A856" s="385"/>
      <c r="B856" s="385" t="s">
        <v>321</v>
      </c>
      <c r="C856" s="386">
        <v>12</v>
      </c>
      <c r="D856" s="386" t="s">
        <v>421</v>
      </c>
      <c r="E856" s="386" t="s">
        <v>1144</v>
      </c>
      <c r="F856" s="385">
        <v>12</v>
      </c>
      <c r="G856" s="385">
        <v>23</v>
      </c>
      <c r="H856" s="385">
        <v>13</v>
      </c>
      <c r="I856" s="385">
        <v>8</v>
      </c>
      <c r="J856" s="385">
        <v>44</v>
      </c>
      <c r="K856" s="385">
        <v>806</v>
      </c>
      <c r="L856" s="385">
        <v>393</v>
      </c>
      <c r="M856" s="385">
        <v>389</v>
      </c>
      <c r="N856" s="385">
        <v>184</v>
      </c>
      <c r="O856" s="385">
        <v>215</v>
      </c>
      <c r="P856" s="385">
        <v>106</v>
      </c>
      <c r="Q856" s="385">
        <v>1410</v>
      </c>
      <c r="R856" s="385">
        <v>683</v>
      </c>
      <c r="S856" s="385">
        <v>23</v>
      </c>
      <c r="T856" s="385">
        <v>22</v>
      </c>
      <c r="U856" s="385">
        <v>23</v>
      </c>
      <c r="V856" s="385">
        <v>16</v>
      </c>
      <c r="W856" s="385">
        <v>17</v>
      </c>
      <c r="X856" s="385">
        <v>14</v>
      </c>
      <c r="Y856" s="385">
        <v>63</v>
      </c>
      <c r="Z856" s="385">
        <v>52</v>
      </c>
    </row>
    <row r="857" spans="1:26" ht="38.25" hidden="1" outlineLevel="1" x14ac:dyDescent="0.2">
      <c r="A857" s="385"/>
      <c r="B857" s="385" t="s">
        <v>321</v>
      </c>
      <c r="C857" s="386">
        <v>12</v>
      </c>
      <c r="D857" s="386" t="s">
        <v>421</v>
      </c>
      <c r="E857" s="386" t="s">
        <v>1145</v>
      </c>
      <c r="F857" s="385">
        <v>5</v>
      </c>
      <c r="G857" s="385">
        <v>41</v>
      </c>
      <c r="H857" s="385">
        <v>30</v>
      </c>
      <c r="I857" s="385">
        <v>13</v>
      </c>
      <c r="J857" s="385">
        <v>84</v>
      </c>
      <c r="K857" s="385">
        <v>2059</v>
      </c>
      <c r="L857" s="385">
        <v>990</v>
      </c>
      <c r="M857" s="385">
        <v>1283</v>
      </c>
      <c r="N857" s="385">
        <v>611</v>
      </c>
      <c r="O857" s="385">
        <v>476</v>
      </c>
      <c r="P857" s="385">
        <v>264</v>
      </c>
      <c r="Q857" s="385">
        <v>3818</v>
      </c>
      <c r="R857" s="385">
        <v>1865</v>
      </c>
      <c r="S857" s="385">
        <v>41</v>
      </c>
      <c r="T857" s="385">
        <v>40</v>
      </c>
      <c r="U857" s="385">
        <v>63</v>
      </c>
      <c r="V857" s="385">
        <v>46</v>
      </c>
      <c r="W857" s="385">
        <v>26</v>
      </c>
      <c r="X857" s="385">
        <v>21</v>
      </c>
      <c r="Y857" s="385">
        <v>130</v>
      </c>
      <c r="Z857" s="385">
        <v>107</v>
      </c>
    </row>
    <row r="858" spans="1:26" ht="38.25" hidden="1" outlineLevel="1" x14ac:dyDescent="0.2">
      <c r="A858" s="385"/>
      <c r="B858" s="385" t="s">
        <v>321</v>
      </c>
      <c r="C858" s="386">
        <v>12</v>
      </c>
      <c r="D858" s="386" t="s">
        <v>421</v>
      </c>
      <c r="E858" s="386" t="s">
        <v>1146</v>
      </c>
      <c r="F858" s="385">
        <v>40</v>
      </c>
      <c r="G858" s="385">
        <v>14</v>
      </c>
      <c r="H858" s="385">
        <v>9</v>
      </c>
      <c r="I858" s="385">
        <v>3</v>
      </c>
      <c r="J858" s="385">
        <v>26</v>
      </c>
      <c r="K858" s="385">
        <v>467</v>
      </c>
      <c r="L858" s="385">
        <v>192</v>
      </c>
      <c r="M858" s="385">
        <v>293</v>
      </c>
      <c r="N858" s="385">
        <v>136</v>
      </c>
      <c r="O858" s="385">
        <v>71</v>
      </c>
      <c r="P858" s="385">
        <v>43</v>
      </c>
      <c r="Q858" s="385">
        <v>831</v>
      </c>
      <c r="R858" s="385">
        <v>371</v>
      </c>
      <c r="S858" s="385">
        <v>14</v>
      </c>
      <c r="T858" s="385">
        <v>14</v>
      </c>
      <c r="U858" s="385">
        <v>12</v>
      </c>
      <c r="V858" s="385">
        <v>10</v>
      </c>
      <c r="W858" s="385">
        <v>10</v>
      </c>
      <c r="X858" s="385">
        <v>5</v>
      </c>
      <c r="Y858" s="385">
        <v>36</v>
      </c>
      <c r="Z858" s="385">
        <v>29</v>
      </c>
    </row>
    <row r="859" spans="1:26" ht="38.25" hidden="1" outlineLevel="1" x14ac:dyDescent="0.2">
      <c r="A859" s="385"/>
      <c r="B859" s="385" t="s">
        <v>321</v>
      </c>
      <c r="C859" s="386">
        <v>12</v>
      </c>
      <c r="D859" s="386" t="s">
        <v>421</v>
      </c>
      <c r="E859" s="386" t="s">
        <v>1147</v>
      </c>
      <c r="F859" s="385">
        <v>18</v>
      </c>
      <c r="G859" s="385">
        <v>24</v>
      </c>
      <c r="H859" s="385">
        <v>13</v>
      </c>
      <c r="I859" s="385">
        <v>8</v>
      </c>
      <c r="J859" s="385">
        <v>45</v>
      </c>
      <c r="K859" s="385">
        <v>836</v>
      </c>
      <c r="L859" s="385">
        <v>396</v>
      </c>
      <c r="M859" s="385">
        <v>408</v>
      </c>
      <c r="N859" s="385">
        <v>211</v>
      </c>
      <c r="O859" s="385">
        <v>232</v>
      </c>
      <c r="P859" s="385">
        <v>127</v>
      </c>
      <c r="Q859" s="385">
        <v>1476</v>
      </c>
      <c r="R859" s="385">
        <v>734</v>
      </c>
      <c r="S859" s="385">
        <v>24</v>
      </c>
      <c r="T859" s="385">
        <v>24</v>
      </c>
      <c r="U859" s="385">
        <v>23</v>
      </c>
      <c r="V859" s="385">
        <v>18</v>
      </c>
      <c r="W859" s="385">
        <v>23</v>
      </c>
      <c r="X859" s="385">
        <v>21</v>
      </c>
      <c r="Y859" s="385">
        <v>70</v>
      </c>
      <c r="Z859" s="385">
        <v>63</v>
      </c>
    </row>
    <row r="860" spans="1:26" ht="38.25" hidden="1" outlineLevel="1" x14ac:dyDescent="0.2">
      <c r="A860" s="385"/>
      <c r="B860" s="385" t="s">
        <v>321</v>
      </c>
      <c r="C860" s="386">
        <v>9</v>
      </c>
      <c r="D860" s="386" t="s">
        <v>421</v>
      </c>
      <c r="E860" s="386" t="s">
        <v>1148</v>
      </c>
      <c r="F860" s="385">
        <v>8</v>
      </c>
      <c r="G860" s="385">
        <v>13</v>
      </c>
      <c r="H860" s="385">
        <v>8</v>
      </c>
      <c r="I860" s="385"/>
      <c r="J860" s="385">
        <v>21</v>
      </c>
      <c r="K860" s="385">
        <v>146</v>
      </c>
      <c r="L860" s="385">
        <v>49</v>
      </c>
      <c r="M860" s="385">
        <v>118</v>
      </c>
      <c r="N860" s="385">
        <v>54</v>
      </c>
      <c r="O860" s="385"/>
      <c r="P860" s="385"/>
      <c r="Q860" s="385">
        <v>264</v>
      </c>
      <c r="R860" s="385">
        <v>103</v>
      </c>
      <c r="S860" s="385">
        <v>16</v>
      </c>
      <c r="T860" s="385">
        <v>15</v>
      </c>
      <c r="U860" s="385">
        <v>15</v>
      </c>
      <c r="V860" s="385">
        <v>7</v>
      </c>
      <c r="W860" s="385"/>
      <c r="X860" s="385"/>
      <c r="Y860" s="385">
        <v>31</v>
      </c>
      <c r="Z860" s="385">
        <v>22</v>
      </c>
    </row>
    <row r="861" spans="1:26" ht="38.25" hidden="1" outlineLevel="1" x14ac:dyDescent="0.2">
      <c r="A861" s="385"/>
      <c r="B861" s="385" t="s">
        <v>321</v>
      </c>
      <c r="C861" s="386">
        <v>12</v>
      </c>
      <c r="D861" s="386" t="s">
        <v>421</v>
      </c>
      <c r="E861" s="386" t="s">
        <v>1149</v>
      </c>
      <c r="F861" s="385">
        <v>2</v>
      </c>
      <c r="G861" s="385">
        <v>18</v>
      </c>
      <c r="H861" s="385">
        <v>11</v>
      </c>
      <c r="I861" s="385">
        <v>6</v>
      </c>
      <c r="J861" s="385">
        <v>35</v>
      </c>
      <c r="K861" s="385">
        <v>651</v>
      </c>
      <c r="L861" s="385">
        <v>315</v>
      </c>
      <c r="M861" s="385">
        <v>349</v>
      </c>
      <c r="N861" s="385">
        <v>161</v>
      </c>
      <c r="O861" s="385">
        <v>205</v>
      </c>
      <c r="P861" s="385">
        <v>103</v>
      </c>
      <c r="Q861" s="385">
        <v>1205</v>
      </c>
      <c r="R861" s="385">
        <v>579</v>
      </c>
      <c r="S861" s="385">
        <v>19</v>
      </c>
      <c r="T861" s="385">
        <v>19</v>
      </c>
      <c r="U861" s="385">
        <v>24</v>
      </c>
      <c r="V861" s="385">
        <v>19</v>
      </c>
      <c r="W861" s="385">
        <v>15</v>
      </c>
      <c r="X861" s="385">
        <v>12</v>
      </c>
      <c r="Y861" s="385">
        <v>58</v>
      </c>
      <c r="Z861" s="385">
        <v>50</v>
      </c>
    </row>
    <row r="862" spans="1:26" ht="38.25" hidden="1" outlineLevel="1" x14ac:dyDescent="0.2">
      <c r="A862" s="385"/>
      <c r="B862" s="385" t="s">
        <v>321</v>
      </c>
      <c r="C862" s="386">
        <v>12</v>
      </c>
      <c r="D862" s="386" t="s">
        <v>421</v>
      </c>
      <c r="E862" s="386" t="s">
        <v>1150</v>
      </c>
      <c r="F862" s="385">
        <v>15</v>
      </c>
      <c r="G862" s="385">
        <v>17</v>
      </c>
      <c r="H862" s="385">
        <v>11</v>
      </c>
      <c r="I862" s="385">
        <v>6</v>
      </c>
      <c r="J862" s="385">
        <v>34</v>
      </c>
      <c r="K862" s="385">
        <v>788</v>
      </c>
      <c r="L862" s="385">
        <v>392</v>
      </c>
      <c r="M862" s="385">
        <v>473</v>
      </c>
      <c r="N862" s="385">
        <v>224</v>
      </c>
      <c r="O862" s="385">
        <v>237</v>
      </c>
      <c r="P862" s="385">
        <v>129</v>
      </c>
      <c r="Q862" s="385">
        <v>1498</v>
      </c>
      <c r="R862" s="385">
        <v>745</v>
      </c>
      <c r="S862" s="385">
        <v>17</v>
      </c>
      <c r="T862" s="385">
        <v>16</v>
      </c>
      <c r="U862" s="385">
        <v>19</v>
      </c>
      <c r="V862" s="385">
        <v>19</v>
      </c>
      <c r="W862" s="385">
        <v>21</v>
      </c>
      <c r="X862" s="385">
        <v>14</v>
      </c>
      <c r="Y862" s="385">
        <v>57</v>
      </c>
      <c r="Z862" s="385">
        <v>49</v>
      </c>
    </row>
    <row r="863" spans="1:26" ht="63.75" hidden="1" outlineLevel="1" x14ac:dyDescent="0.2">
      <c r="A863" s="385"/>
      <c r="B863" s="385" t="s">
        <v>321</v>
      </c>
      <c r="C863" s="386">
        <v>12</v>
      </c>
      <c r="D863" s="386" t="s">
        <v>421</v>
      </c>
      <c r="E863" s="386" t="s">
        <v>1151</v>
      </c>
      <c r="F863" s="385">
        <v>6</v>
      </c>
      <c r="G863" s="385">
        <v>30</v>
      </c>
      <c r="H863" s="385">
        <v>16</v>
      </c>
      <c r="I863" s="385">
        <v>6</v>
      </c>
      <c r="J863" s="385">
        <v>52</v>
      </c>
      <c r="K863" s="385">
        <v>1435</v>
      </c>
      <c r="L863" s="385">
        <v>688</v>
      </c>
      <c r="M863" s="385">
        <v>577</v>
      </c>
      <c r="N863" s="385">
        <v>284</v>
      </c>
      <c r="O863" s="385">
        <v>220</v>
      </c>
      <c r="P863" s="385">
        <v>121</v>
      </c>
      <c r="Q863" s="385">
        <v>2232</v>
      </c>
      <c r="R863" s="385">
        <v>1093</v>
      </c>
      <c r="S863" s="385">
        <v>30</v>
      </c>
      <c r="T863" s="385">
        <v>30</v>
      </c>
      <c r="U863" s="385">
        <v>25</v>
      </c>
      <c r="V863" s="385">
        <v>17</v>
      </c>
      <c r="W863" s="385">
        <v>11</v>
      </c>
      <c r="X863" s="385">
        <v>10</v>
      </c>
      <c r="Y863" s="385">
        <v>66</v>
      </c>
      <c r="Z863" s="385">
        <v>57</v>
      </c>
    </row>
    <row r="864" spans="1:26" ht="51" hidden="1" outlineLevel="1" x14ac:dyDescent="0.2">
      <c r="A864" s="385"/>
      <c r="B864" s="385" t="s">
        <v>321</v>
      </c>
      <c r="C864" s="386">
        <v>12</v>
      </c>
      <c r="D864" s="386" t="s">
        <v>421</v>
      </c>
      <c r="E864" s="386" t="s">
        <v>1152</v>
      </c>
      <c r="F864" s="385">
        <v>17</v>
      </c>
      <c r="G864" s="385">
        <v>25</v>
      </c>
      <c r="H864" s="385">
        <v>13</v>
      </c>
      <c r="I864" s="385">
        <v>5</v>
      </c>
      <c r="J864" s="385">
        <v>43</v>
      </c>
      <c r="K864" s="385">
        <v>1052</v>
      </c>
      <c r="L864" s="385">
        <v>501</v>
      </c>
      <c r="M864" s="385">
        <v>466</v>
      </c>
      <c r="N864" s="385">
        <v>225</v>
      </c>
      <c r="O864" s="385">
        <v>142</v>
      </c>
      <c r="P864" s="385">
        <v>84</v>
      </c>
      <c r="Q864" s="385">
        <v>1660</v>
      </c>
      <c r="R864" s="385">
        <v>810</v>
      </c>
      <c r="S864" s="385">
        <v>25</v>
      </c>
      <c r="T864" s="385">
        <v>25</v>
      </c>
      <c r="U864" s="385">
        <v>29</v>
      </c>
      <c r="V864" s="385">
        <v>21</v>
      </c>
      <c r="W864" s="385">
        <v>11</v>
      </c>
      <c r="X864" s="385">
        <v>9</v>
      </c>
      <c r="Y864" s="385">
        <v>65</v>
      </c>
      <c r="Z864" s="385">
        <v>55</v>
      </c>
    </row>
    <row r="865" spans="1:26" ht="38.25" hidden="1" outlineLevel="1" x14ac:dyDescent="0.2">
      <c r="A865" s="385"/>
      <c r="B865" s="385" t="s">
        <v>321</v>
      </c>
      <c r="C865" s="386">
        <v>12</v>
      </c>
      <c r="D865" s="386" t="s">
        <v>421</v>
      </c>
      <c r="E865" s="386" t="s">
        <v>1153</v>
      </c>
      <c r="F865" s="385">
        <v>17</v>
      </c>
      <c r="G865" s="385">
        <v>42</v>
      </c>
      <c r="H865" s="385">
        <v>25</v>
      </c>
      <c r="I865" s="385">
        <v>10</v>
      </c>
      <c r="J865" s="385">
        <v>77</v>
      </c>
      <c r="K865" s="385">
        <v>1786</v>
      </c>
      <c r="L865" s="385">
        <v>899</v>
      </c>
      <c r="M865" s="385">
        <v>983</v>
      </c>
      <c r="N865" s="385">
        <v>471</v>
      </c>
      <c r="O865" s="385">
        <v>374</v>
      </c>
      <c r="P865" s="385">
        <v>218</v>
      </c>
      <c r="Q865" s="385">
        <v>3143</v>
      </c>
      <c r="R865" s="385">
        <v>1588</v>
      </c>
      <c r="S865" s="385">
        <v>42</v>
      </c>
      <c r="T865" s="385">
        <v>41</v>
      </c>
      <c r="U865" s="385">
        <v>58</v>
      </c>
      <c r="V865" s="385">
        <v>49</v>
      </c>
      <c r="W865" s="385">
        <v>19</v>
      </c>
      <c r="X865" s="385">
        <v>16</v>
      </c>
      <c r="Y865" s="385">
        <v>119</v>
      </c>
      <c r="Z865" s="385">
        <v>106</v>
      </c>
    </row>
    <row r="866" spans="1:26" ht="38.25" hidden="1" outlineLevel="1" x14ac:dyDescent="0.2">
      <c r="A866" s="385"/>
      <c r="B866" s="385" t="s">
        <v>321</v>
      </c>
      <c r="C866" s="386">
        <v>5</v>
      </c>
      <c r="D866" s="386" t="s">
        <v>421</v>
      </c>
      <c r="E866" s="386" t="s">
        <v>1154</v>
      </c>
      <c r="F866" s="385"/>
      <c r="G866" s="385">
        <v>20</v>
      </c>
      <c r="H866" s="385"/>
      <c r="I866" s="385"/>
      <c r="J866" s="385">
        <v>20</v>
      </c>
      <c r="K866" s="385">
        <v>702</v>
      </c>
      <c r="L866" s="385">
        <v>352</v>
      </c>
      <c r="M866" s="385"/>
      <c r="N866" s="385"/>
      <c r="O866" s="385"/>
      <c r="P866" s="385"/>
      <c r="Q866" s="385">
        <v>702</v>
      </c>
      <c r="R866" s="385">
        <v>352</v>
      </c>
      <c r="S866" s="385">
        <v>25</v>
      </c>
      <c r="T866" s="385">
        <v>19</v>
      </c>
      <c r="U866" s="385"/>
      <c r="V866" s="385"/>
      <c r="W866" s="385"/>
      <c r="X866" s="385"/>
      <c r="Y866" s="385">
        <v>25</v>
      </c>
      <c r="Z866" s="385">
        <v>19</v>
      </c>
    </row>
    <row r="867" spans="1:26" ht="38.25" hidden="1" outlineLevel="1" x14ac:dyDescent="0.2">
      <c r="A867" s="385"/>
      <c r="B867" s="385" t="s">
        <v>321</v>
      </c>
      <c r="C867" s="386">
        <v>5</v>
      </c>
      <c r="D867" s="386" t="s">
        <v>421</v>
      </c>
      <c r="E867" s="386" t="s">
        <v>1155</v>
      </c>
      <c r="F867" s="385">
        <v>15</v>
      </c>
      <c r="G867" s="385">
        <v>8</v>
      </c>
      <c r="H867" s="385"/>
      <c r="I867" s="385"/>
      <c r="J867" s="385">
        <v>8</v>
      </c>
      <c r="K867" s="385">
        <v>223</v>
      </c>
      <c r="L867" s="385">
        <v>103</v>
      </c>
      <c r="M867" s="385"/>
      <c r="N867" s="385"/>
      <c r="O867" s="385"/>
      <c r="P867" s="385"/>
      <c r="Q867" s="385">
        <v>223</v>
      </c>
      <c r="R867" s="385">
        <v>103</v>
      </c>
      <c r="S867" s="385">
        <v>10</v>
      </c>
      <c r="T867" s="385">
        <v>10</v>
      </c>
      <c r="U867" s="385"/>
      <c r="V867" s="385"/>
      <c r="W867" s="385"/>
      <c r="X867" s="385"/>
      <c r="Y867" s="385">
        <v>10</v>
      </c>
      <c r="Z867" s="385">
        <v>10</v>
      </c>
    </row>
    <row r="868" spans="1:26" hidden="1" outlineLevel="1" x14ac:dyDescent="0.2">
      <c r="A868" s="385"/>
      <c r="B868" s="385"/>
      <c r="C868" s="498" t="s">
        <v>298</v>
      </c>
      <c r="D868" s="498"/>
      <c r="E868" s="498"/>
      <c r="F868" s="385"/>
      <c r="G868" s="385">
        <f>SUM(G850:G867)</f>
        <v>407</v>
      </c>
      <c r="H868" s="385">
        <f t="shared" ref="H868:Z868" si="69">SUM(H850:H867)</f>
        <v>222</v>
      </c>
      <c r="I868" s="385">
        <f t="shared" si="69"/>
        <v>102</v>
      </c>
      <c r="J868" s="385">
        <f t="shared" si="69"/>
        <v>731</v>
      </c>
      <c r="K868" s="385">
        <f t="shared" si="69"/>
        <v>16124</v>
      </c>
      <c r="L868" s="385">
        <f t="shared" si="69"/>
        <v>7841</v>
      </c>
      <c r="M868" s="385">
        <f t="shared" si="69"/>
        <v>7917</v>
      </c>
      <c r="N868" s="385">
        <f t="shared" si="69"/>
        <v>3892</v>
      </c>
      <c r="O868" s="385">
        <f t="shared" si="69"/>
        <v>3195</v>
      </c>
      <c r="P868" s="385">
        <f t="shared" si="69"/>
        <v>1794</v>
      </c>
      <c r="Q868" s="385">
        <f t="shared" si="69"/>
        <v>27236</v>
      </c>
      <c r="R868" s="385">
        <f t="shared" si="69"/>
        <v>13527</v>
      </c>
      <c r="S868" s="385">
        <f t="shared" si="69"/>
        <v>416</v>
      </c>
      <c r="T868" s="385">
        <f t="shared" si="69"/>
        <v>404</v>
      </c>
      <c r="U868" s="385">
        <f t="shared" si="69"/>
        <v>456</v>
      </c>
      <c r="V868" s="385">
        <f t="shared" si="69"/>
        <v>349</v>
      </c>
      <c r="W868" s="385">
        <f t="shared" si="69"/>
        <v>229</v>
      </c>
      <c r="X868" s="385">
        <f t="shared" si="69"/>
        <v>184</v>
      </c>
      <c r="Y868" s="385">
        <f t="shared" si="69"/>
        <v>1101</v>
      </c>
      <c r="Z868" s="385">
        <f t="shared" si="69"/>
        <v>937</v>
      </c>
    </row>
    <row r="869" spans="1:26" ht="38.25" hidden="1" outlineLevel="1" x14ac:dyDescent="0.2">
      <c r="A869" s="385"/>
      <c r="B869" s="385" t="s">
        <v>321</v>
      </c>
      <c r="C869" s="386">
        <v>12</v>
      </c>
      <c r="D869" s="386" t="s">
        <v>421</v>
      </c>
      <c r="E869" s="386" t="s">
        <v>1156</v>
      </c>
      <c r="F869" s="385">
        <v>1</v>
      </c>
      <c r="G869" s="385"/>
      <c r="H869" s="385"/>
      <c r="I869" s="385">
        <v>7</v>
      </c>
      <c r="J869" s="385">
        <v>7</v>
      </c>
      <c r="K869" s="385"/>
      <c r="L869" s="385"/>
      <c r="M869" s="385"/>
      <c r="N869" s="385"/>
      <c r="O869" s="385">
        <v>231</v>
      </c>
      <c r="P869" s="385">
        <v>23</v>
      </c>
      <c r="Q869" s="385">
        <v>231</v>
      </c>
      <c r="R869" s="385">
        <v>23</v>
      </c>
      <c r="S869" s="385"/>
      <c r="T869" s="385"/>
      <c r="U869" s="385"/>
      <c r="V869" s="385"/>
      <c r="W869" s="385">
        <v>9</v>
      </c>
      <c r="X869" s="385">
        <v>2</v>
      </c>
      <c r="Y869" s="385">
        <v>9</v>
      </c>
      <c r="Z869" s="385">
        <v>2</v>
      </c>
    </row>
    <row r="870" spans="1:26" ht="38.25" hidden="1" outlineLevel="1" x14ac:dyDescent="0.2">
      <c r="A870" s="385"/>
      <c r="B870" s="385" t="s">
        <v>321</v>
      </c>
      <c r="C870" s="386">
        <v>12</v>
      </c>
      <c r="D870" s="386" t="s">
        <v>421</v>
      </c>
      <c r="E870" s="386" t="s">
        <v>1157</v>
      </c>
      <c r="F870" s="385">
        <v>5</v>
      </c>
      <c r="G870" s="385">
        <v>15</v>
      </c>
      <c r="H870" s="385">
        <v>8</v>
      </c>
      <c r="I870" s="385">
        <v>8</v>
      </c>
      <c r="J870" s="385">
        <v>31</v>
      </c>
      <c r="K870" s="385">
        <v>313</v>
      </c>
      <c r="L870" s="385">
        <v>147</v>
      </c>
      <c r="M870" s="385">
        <v>148</v>
      </c>
      <c r="N870" s="385">
        <v>74</v>
      </c>
      <c r="O870" s="385">
        <v>103</v>
      </c>
      <c r="P870" s="385">
        <v>52</v>
      </c>
      <c r="Q870" s="385">
        <v>564</v>
      </c>
      <c r="R870" s="385">
        <v>273</v>
      </c>
      <c r="S870" s="385">
        <v>18</v>
      </c>
      <c r="T870" s="385">
        <v>12</v>
      </c>
      <c r="U870" s="385">
        <v>11</v>
      </c>
      <c r="V870" s="385">
        <v>8</v>
      </c>
      <c r="W870" s="385">
        <v>5</v>
      </c>
      <c r="X870" s="385">
        <v>4</v>
      </c>
      <c r="Y870" s="385">
        <v>34</v>
      </c>
      <c r="Z870" s="385">
        <v>24</v>
      </c>
    </row>
    <row r="871" spans="1:26" ht="38.25" hidden="1" outlineLevel="1" x14ac:dyDescent="0.2">
      <c r="A871" s="385"/>
      <c r="B871" s="385" t="s">
        <v>321</v>
      </c>
      <c r="C871" s="386">
        <v>12</v>
      </c>
      <c r="D871" s="386" t="s">
        <v>421</v>
      </c>
      <c r="E871" s="386" t="s">
        <v>1158</v>
      </c>
      <c r="F871" s="385">
        <v>5</v>
      </c>
      <c r="G871" s="385">
        <v>20</v>
      </c>
      <c r="H871" s="385">
        <v>13</v>
      </c>
      <c r="I871" s="385">
        <v>5</v>
      </c>
      <c r="J871" s="385">
        <v>38</v>
      </c>
      <c r="K871" s="385">
        <v>516</v>
      </c>
      <c r="L871" s="385">
        <v>255</v>
      </c>
      <c r="M871" s="385">
        <v>270</v>
      </c>
      <c r="N871" s="385">
        <v>129</v>
      </c>
      <c r="O871" s="385">
        <v>111</v>
      </c>
      <c r="P871" s="385">
        <v>59</v>
      </c>
      <c r="Q871" s="385">
        <v>897</v>
      </c>
      <c r="R871" s="385">
        <v>443</v>
      </c>
      <c r="S871" s="385">
        <v>20</v>
      </c>
      <c r="T871" s="385">
        <v>20</v>
      </c>
      <c r="U871" s="385">
        <v>26</v>
      </c>
      <c r="V871" s="385">
        <v>16</v>
      </c>
      <c r="W871" s="385">
        <v>11</v>
      </c>
      <c r="X871" s="385">
        <v>4</v>
      </c>
      <c r="Y871" s="385">
        <v>57</v>
      </c>
      <c r="Z871" s="385">
        <v>40</v>
      </c>
    </row>
    <row r="872" spans="1:26" hidden="1" outlineLevel="1" x14ac:dyDescent="0.2">
      <c r="A872" s="385"/>
      <c r="B872" s="385" t="s">
        <v>321</v>
      </c>
      <c r="C872" s="386">
        <v>12</v>
      </c>
      <c r="D872" s="386" t="s">
        <v>421</v>
      </c>
      <c r="E872" s="386" t="s">
        <v>364</v>
      </c>
      <c r="F872" s="385">
        <v>3</v>
      </c>
      <c r="G872" s="385">
        <v>12</v>
      </c>
      <c r="H872" s="385">
        <v>4</v>
      </c>
      <c r="I872" s="385">
        <v>3</v>
      </c>
      <c r="J872" s="385">
        <v>19</v>
      </c>
      <c r="K872" s="385">
        <v>332</v>
      </c>
      <c r="L872" s="385">
        <v>147</v>
      </c>
      <c r="M872" s="385">
        <v>103</v>
      </c>
      <c r="N872" s="385">
        <v>56</v>
      </c>
      <c r="O872" s="385">
        <v>29</v>
      </c>
      <c r="P872" s="385">
        <v>17</v>
      </c>
      <c r="Q872" s="385">
        <v>464</v>
      </c>
      <c r="R872" s="385">
        <v>220</v>
      </c>
      <c r="S872" s="385">
        <v>12</v>
      </c>
      <c r="T872" s="385">
        <v>12</v>
      </c>
      <c r="U872" s="385">
        <v>12</v>
      </c>
      <c r="V872" s="385">
        <v>8</v>
      </c>
      <c r="W872" s="385">
        <v>7</v>
      </c>
      <c r="X872" s="385">
        <v>4</v>
      </c>
      <c r="Y872" s="385">
        <v>31</v>
      </c>
      <c r="Z872" s="385">
        <v>24</v>
      </c>
    </row>
    <row r="873" spans="1:26" ht="25.5" hidden="1" outlineLevel="1" x14ac:dyDescent="0.2">
      <c r="A873" s="385"/>
      <c r="B873" s="385" t="s">
        <v>321</v>
      </c>
      <c r="C873" s="386">
        <v>12</v>
      </c>
      <c r="D873" s="386" t="s">
        <v>421</v>
      </c>
      <c r="E873" s="386" t="s">
        <v>1159</v>
      </c>
      <c r="F873" s="385">
        <v>3</v>
      </c>
      <c r="G873" s="385">
        <v>13</v>
      </c>
      <c r="H873" s="385">
        <v>10</v>
      </c>
      <c r="I873" s="385">
        <v>5</v>
      </c>
      <c r="J873" s="385">
        <v>28</v>
      </c>
      <c r="K873" s="385">
        <v>364</v>
      </c>
      <c r="L873" s="385">
        <v>198</v>
      </c>
      <c r="M873" s="385">
        <v>225</v>
      </c>
      <c r="N873" s="385">
        <v>109</v>
      </c>
      <c r="O873" s="385">
        <v>84</v>
      </c>
      <c r="P873" s="385">
        <v>31</v>
      </c>
      <c r="Q873" s="385">
        <v>673</v>
      </c>
      <c r="R873" s="385">
        <v>338</v>
      </c>
      <c r="S873" s="385">
        <v>13</v>
      </c>
      <c r="T873" s="385">
        <v>12</v>
      </c>
      <c r="U873" s="385">
        <v>23</v>
      </c>
      <c r="V873" s="385">
        <v>15</v>
      </c>
      <c r="W873" s="385">
        <v>7</v>
      </c>
      <c r="X873" s="385">
        <v>5</v>
      </c>
      <c r="Y873" s="385">
        <v>43</v>
      </c>
      <c r="Z873" s="385">
        <v>32</v>
      </c>
    </row>
    <row r="874" spans="1:26" ht="25.5" hidden="1" outlineLevel="1" x14ac:dyDescent="0.2">
      <c r="A874" s="385"/>
      <c r="B874" s="385" t="s">
        <v>321</v>
      </c>
      <c r="C874" s="386">
        <v>12</v>
      </c>
      <c r="D874" s="386" t="s">
        <v>421</v>
      </c>
      <c r="E874" s="386" t="s">
        <v>1160</v>
      </c>
      <c r="F874" s="385">
        <v>5</v>
      </c>
      <c r="G874" s="385">
        <v>25</v>
      </c>
      <c r="H874" s="385">
        <v>16</v>
      </c>
      <c r="I874" s="385">
        <v>9</v>
      </c>
      <c r="J874" s="385">
        <v>50</v>
      </c>
      <c r="K874" s="385">
        <v>697</v>
      </c>
      <c r="L874" s="385">
        <v>360</v>
      </c>
      <c r="M874" s="385">
        <v>460</v>
      </c>
      <c r="N874" s="385">
        <v>234</v>
      </c>
      <c r="O874" s="385">
        <v>233</v>
      </c>
      <c r="P874" s="385">
        <v>114</v>
      </c>
      <c r="Q874" s="385">
        <v>1390</v>
      </c>
      <c r="R874" s="385">
        <v>708</v>
      </c>
      <c r="S874" s="385">
        <v>28</v>
      </c>
      <c r="T874" s="385">
        <v>27</v>
      </c>
      <c r="U874" s="385">
        <v>59</v>
      </c>
      <c r="V874" s="385">
        <v>46</v>
      </c>
      <c r="W874" s="385">
        <v>34</v>
      </c>
      <c r="X874" s="385">
        <v>16</v>
      </c>
      <c r="Y874" s="385">
        <v>121</v>
      </c>
      <c r="Z874" s="385">
        <v>89</v>
      </c>
    </row>
    <row r="875" spans="1:26" hidden="1" outlineLevel="1" x14ac:dyDescent="0.2">
      <c r="A875" s="385"/>
      <c r="B875" s="385" t="s">
        <v>321</v>
      </c>
      <c r="C875" s="386">
        <v>12</v>
      </c>
      <c r="D875" s="386" t="s">
        <v>421</v>
      </c>
      <c r="E875" s="386" t="s">
        <v>365</v>
      </c>
      <c r="F875" s="385">
        <v>5</v>
      </c>
      <c r="G875" s="385">
        <v>15</v>
      </c>
      <c r="H875" s="385">
        <v>4</v>
      </c>
      <c r="I875" s="385">
        <v>2</v>
      </c>
      <c r="J875" s="385">
        <v>21</v>
      </c>
      <c r="K875" s="385">
        <v>342</v>
      </c>
      <c r="L875" s="385">
        <v>158</v>
      </c>
      <c r="M875" s="385">
        <v>83</v>
      </c>
      <c r="N875" s="385">
        <v>50</v>
      </c>
      <c r="O875" s="385">
        <v>26</v>
      </c>
      <c r="P875" s="385">
        <v>15</v>
      </c>
      <c r="Q875" s="385">
        <v>451</v>
      </c>
      <c r="R875" s="385">
        <v>223</v>
      </c>
      <c r="S875" s="385">
        <v>14</v>
      </c>
      <c r="T875" s="385">
        <v>14</v>
      </c>
      <c r="U875" s="385">
        <v>16</v>
      </c>
      <c r="V875" s="385">
        <v>9</v>
      </c>
      <c r="W875" s="385">
        <v>9</v>
      </c>
      <c r="X875" s="385">
        <v>5</v>
      </c>
      <c r="Y875" s="385">
        <v>39</v>
      </c>
      <c r="Z875" s="385">
        <v>28</v>
      </c>
    </row>
    <row r="876" spans="1:26" ht="25.5" hidden="1" outlineLevel="1" x14ac:dyDescent="0.2">
      <c r="A876" s="385"/>
      <c r="B876" s="385" t="s">
        <v>321</v>
      </c>
      <c r="C876" s="386">
        <v>12</v>
      </c>
      <c r="D876" s="386" t="s">
        <v>421</v>
      </c>
      <c r="E876" s="386" t="s">
        <v>1161</v>
      </c>
      <c r="F876" s="385"/>
      <c r="G876" s="385">
        <v>6</v>
      </c>
      <c r="H876" s="385"/>
      <c r="I876" s="385"/>
      <c r="J876" s="385">
        <v>6</v>
      </c>
      <c r="K876" s="385">
        <v>109</v>
      </c>
      <c r="L876" s="385">
        <v>56</v>
      </c>
      <c r="M876" s="385"/>
      <c r="N876" s="385"/>
      <c r="O876" s="385"/>
      <c r="P876" s="385"/>
      <c r="Q876" s="385">
        <v>109</v>
      </c>
      <c r="R876" s="385">
        <v>56</v>
      </c>
      <c r="S876" s="385">
        <v>6</v>
      </c>
      <c r="T876" s="385">
        <v>6</v>
      </c>
      <c r="U876" s="385">
        <v>3</v>
      </c>
      <c r="V876" s="385">
        <v>2</v>
      </c>
      <c r="W876" s="385"/>
      <c r="X876" s="385"/>
      <c r="Y876" s="385">
        <v>9</v>
      </c>
      <c r="Z876" s="385">
        <v>8</v>
      </c>
    </row>
    <row r="877" spans="1:26" ht="38.25" hidden="1" outlineLevel="1" x14ac:dyDescent="0.2">
      <c r="A877" s="385"/>
      <c r="B877" s="385" t="s">
        <v>321</v>
      </c>
      <c r="C877" s="386">
        <v>12</v>
      </c>
      <c r="D877" s="386" t="s">
        <v>421</v>
      </c>
      <c r="E877" s="386" t="s">
        <v>1162</v>
      </c>
      <c r="F877" s="385"/>
      <c r="G877" s="385"/>
      <c r="H877" s="385">
        <v>1</v>
      </c>
      <c r="I877" s="385">
        <v>2</v>
      </c>
      <c r="J877" s="385">
        <v>3</v>
      </c>
      <c r="K877" s="385"/>
      <c r="L877" s="385"/>
      <c r="M877" s="385">
        <v>2</v>
      </c>
      <c r="N877" s="385"/>
      <c r="O877" s="385">
        <v>7</v>
      </c>
      <c r="P877" s="385">
        <v>3</v>
      </c>
      <c r="Q877" s="385">
        <v>9</v>
      </c>
      <c r="R877" s="385">
        <v>3</v>
      </c>
      <c r="S877" s="385"/>
      <c r="T877" s="385"/>
      <c r="U877" s="385">
        <v>2</v>
      </c>
      <c r="V877" s="385">
        <v>2</v>
      </c>
      <c r="W877" s="385">
        <v>1</v>
      </c>
      <c r="X877" s="385">
        <v>1</v>
      </c>
      <c r="Y877" s="385">
        <v>3</v>
      </c>
      <c r="Z877" s="385">
        <v>3</v>
      </c>
    </row>
    <row r="878" spans="1:26" ht="25.5" hidden="1" outlineLevel="1" x14ac:dyDescent="0.2">
      <c r="A878" s="385"/>
      <c r="B878" s="385" t="s">
        <v>321</v>
      </c>
      <c r="C878" s="386">
        <v>12</v>
      </c>
      <c r="D878" s="386" t="s">
        <v>421</v>
      </c>
      <c r="E878" s="386" t="s">
        <v>1163</v>
      </c>
      <c r="F878" s="385">
        <v>8</v>
      </c>
      <c r="G878" s="385">
        <v>12</v>
      </c>
      <c r="H878" s="385">
        <v>8</v>
      </c>
      <c r="I878" s="385">
        <v>2</v>
      </c>
      <c r="J878" s="385">
        <v>22</v>
      </c>
      <c r="K878" s="385">
        <v>218</v>
      </c>
      <c r="L878" s="385">
        <v>106</v>
      </c>
      <c r="M878" s="385">
        <v>113</v>
      </c>
      <c r="N878" s="385">
        <v>62</v>
      </c>
      <c r="O878" s="385">
        <v>39</v>
      </c>
      <c r="P878" s="385">
        <v>26</v>
      </c>
      <c r="Q878" s="385">
        <v>370</v>
      </c>
      <c r="R878" s="385">
        <v>194</v>
      </c>
      <c r="S878" s="385">
        <v>10</v>
      </c>
      <c r="T878" s="385">
        <v>5</v>
      </c>
      <c r="U878" s="385">
        <v>1</v>
      </c>
      <c r="V878" s="385"/>
      <c r="W878" s="385">
        <v>2</v>
      </c>
      <c r="X878" s="385">
        <v>1</v>
      </c>
      <c r="Y878" s="385">
        <v>13</v>
      </c>
      <c r="Z878" s="385">
        <v>6</v>
      </c>
    </row>
    <row r="879" spans="1:26" ht="25.5" hidden="1" outlineLevel="1" x14ac:dyDescent="0.2">
      <c r="A879" s="385"/>
      <c r="B879" s="385" t="s">
        <v>321</v>
      </c>
      <c r="C879" s="386">
        <v>12</v>
      </c>
      <c r="D879" s="386" t="s">
        <v>421</v>
      </c>
      <c r="E879" s="386" t="s">
        <v>1164</v>
      </c>
      <c r="F879" s="385">
        <v>4</v>
      </c>
      <c r="G879" s="385">
        <v>5</v>
      </c>
      <c r="H879" s="385">
        <v>4</v>
      </c>
      <c r="I879" s="385"/>
      <c r="J879" s="385">
        <v>9</v>
      </c>
      <c r="K879" s="385">
        <v>109</v>
      </c>
      <c r="L879" s="385">
        <v>58</v>
      </c>
      <c r="M879" s="385">
        <v>61</v>
      </c>
      <c r="N879" s="385">
        <v>27</v>
      </c>
      <c r="O879" s="385"/>
      <c r="P879" s="385"/>
      <c r="Q879" s="385">
        <v>170</v>
      </c>
      <c r="R879" s="385">
        <v>85</v>
      </c>
      <c r="S879" s="385">
        <v>5</v>
      </c>
      <c r="T879" s="385">
        <v>5</v>
      </c>
      <c r="U879" s="385">
        <v>5</v>
      </c>
      <c r="V879" s="385">
        <v>5</v>
      </c>
      <c r="W879" s="385"/>
      <c r="X879" s="385"/>
      <c r="Y879" s="385">
        <v>10</v>
      </c>
      <c r="Z879" s="385">
        <v>10</v>
      </c>
    </row>
    <row r="880" spans="1:26" ht="25.5" hidden="1" outlineLevel="1" x14ac:dyDescent="0.2">
      <c r="A880" s="385"/>
      <c r="B880" s="385" t="s">
        <v>321</v>
      </c>
      <c r="C880" s="386">
        <v>12</v>
      </c>
      <c r="D880" s="386" t="s">
        <v>421</v>
      </c>
      <c r="E880" s="386" t="s">
        <v>1165</v>
      </c>
      <c r="F880" s="385"/>
      <c r="G880" s="385">
        <v>16</v>
      </c>
      <c r="H880" s="385">
        <v>7</v>
      </c>
      <c r="I880" s="385">
        <v>4</v>
      </c>
      <c r="J880" s="385">
        <v>27</v>
      </c>
      <c r="K880" s="385">
        <v>374</v>
      </c>
      <c r="L880" s="385">
        <v>176</v>
      </c>
      <c r="M880" s="385">
        <v>145</v>
      </c>
      <c r="N880" s="385">
        <v>54</v>
      </c>
      <c r="O880" s="385">
        <v>89</v>
      </c>
      <c r="P880" s="385">
        <v>40</v>
      </c>
      <c r="Q880" s="385">
        <v>608</v>
      </c>
      <c r="R880" s="385">
        <v>270</v>
      </c>
      <c r="S880" s="385">
        <v>19</v>
      </c>
      <c r="T880" s="385">
        <v>18</v>
      </c>
      <c r="U880" s="385">
        <v>9</v>
      </c>
      <c r="V880" s="385">
        <v>7</v>
      </c>
      <c r="W880" s="385">
        <v>8</v>
      </c>
      <c r="X880" s="385">
        <v>6</v>
      </c>
      <c r="Y880" s="385">
        <v>36</v>
      </c>
      <c r="Z880" s="385">
        <v>31</v>
      </c>
    </row>
    <row r="881" spans="1:26" ht="25.5" hidden="1" outlineLevel="1" x14ac:dyDescent="0.2">
      <c r="A881" s="385"/>
      <c r="B881" s="385" t="s">
        <v>321</v>
      </c>
      <c r="C881" s="386">
        <v>12</v>
      </c>
      <c r="D881" s="386" t="s">
        <v>421</v>
      </c>
      <c r="E881" s="386" t="s">
        <v>1166</v>
      </c>
      <c r="F881" s="385">
        <v>8</v>
      </c>
      <c r="G881" s="385">
        <v>9</v>
      </c>
      <c r="H881" s="385">
        <v>5</v>
      </c>
      <c r="I881" s="385">
        <v>3</v>
      </c>
      <c r="J881" s="385">
        <v>17</v>
      </c>
      <c r="K881" s="385">
        <v>224</v>
      </c>
      <c r="L881" s="385">
        <v>102</v>
      </c>
      <c r="M881" s="385">
        <v>82</v>
      </c>
      <c r="N881" s="385">
        <v>41</v>
      </c>
      <c r="O881" s="385">
        <v>47</v>
      </c>
      <c r="P881" s="385">
        <v>23</v>
      </c>
      <c r="Q881" s="385">
        <v>353</v>
      </c>
      <c r="R881" s="385">
        <v>166</v>
      </c>
      <c r="S881" s="385">
        <v>9</v>
      </c>
      <c r="T881" s="385">
        <v>9</v>
      </c>
      <c r="U881" s="385">
        <v>9</v>
      </c>
      <c r="V881" s="385">
        <v>8</v>
      </c>
      <c r="W881" s="385">
        <v>13</v>
      </c>
      <c r="X881" s="385">
        <v>7</v>
      </c>
      <c r="Y881" s="385">
        <v>31</v>
      </c>
      <c r="Z881" s="385">
        <v>24</v>
      </c>
    </row>
    <row r="882" spans="1:26" ht="25.5" hidden="1" outlineLevel="1" x14ac:dyDescent="0.2">
      <c r="A882" s="385"/>
      <c r="B882" s="385" t="s">
        <v>321</v>
      </c>
      <c r="C882" s="386">
        <v>12</v>
      </c>
      <c r="D882" s="386" t="s">
        <v>421</v>
      </c>
      <c r="E882" s="386" t="s">
        <v>1167</v>
      </c>
      <c r="F882" s="385">
        <v>2</v>
      </c>
      <c r="G882" s="385">
        <v>6</v>
      </c>
      <c r="H882" s="385">
        <v>4</v>
      </c>
      <c r="I882" s="385">
        <v>3</v>
      </c>
      <c r="J882" s="385">
        <v>13</v>
      </c>
      <c r="K882" s="385">
        <v>113</v>
      </c>
      <c r="L882" s="385">
        <v>53</v>
      </c>
      <c r="M882" s="385">
        <v>62</v>
      </c>
      <c r="N882" s="385">
        <v>29</v>
      </c>
      <c r="O882" s="385">
        <v>46</v>
      </c>
      <c r="P882" s="385">
        <v>26</v>
      </c>
      <c r="Q882" s="385">
        <v>221</v>
      </c>
      <c r="R882" s="385">
        <v>108</v>
      </c>
      <c r="S882" s="385">
        <v>6</v>
      </c>
      <c r="T882" s="385">
        <v>6</v>
      </c>
      <c r="U882" s="385">
        <v>3</v>
      </c>
      <c r="V882" s="385">
        <v>3</v>
      </c>
      <c r="W882" s="385">
        <v>6</v>
      </c>
      <c r="X882" s="385">
        <v>3</v>
      </c>
      <c r="Y882" s="385">
        <v>15</v>
      </c>
      <c r="Z882" s="385">
        <v>12</v>
      </c>
    </row>
    <row r="883" spans="1:26" ht="25.5" hidden="1" outlineLevel="1" x14ac:dyDescent="0.2">
      <c r="A883" s="385"/>
      <c r="B883" s="385" t="s">
        <v>321</v>
      </c>
      <c r="C883" s="386">
        <v>12</v>
      </c>
      <c r="D883" s="386" t="s">
        <v>421</v>
      </c>
      <c r="E883" s="386" t="s">
        <v>325</v>
      </c>
      <c r="F883" s="385">
        <v>2</v>
      </c>
      <c r="G883" s="385">
        <v>10</v>
      </c>
      <c r="H883" s="385">
        <v>6</v>
      </c>
      <c r="I883" s="385">
        <v>6</v>
      </c>
      <c r="J883" s="385">
        <v>22</v>
      </c>
      <c r="K883" s="385">
        <v>223</v>
      </c>
      <c r="L883" s="385">
        <v>106</v>
      </c>
      <c r="M883" s="385">
        <v>122</v>
      </c>
      <c r="N883" s="385">
        <v>71</v>
      </c>
      <c r="O883" s="385">
        <v>96</v>
      </c>
      <c r="P883" s="385">
        <v>57</v>
      </c>
      <c r="Q883" s="385">
        <v>441</v>
      </c>
      <c r="R883" s="385">
        <v>234</v>
      </c>
      <c r="S883" s="385">
        <v>10</v>
      </c>
      <c r="T883" s="385">
        <v>10</v>
      </c>
      <c r="U883" s="385">
        <v>14</v>
      </c>
      <c r="V883" s="385">
        <v>11</v>
      </c>
      <c r="W883" s="385">
        <v>10</v>
      </c>
      <c r="X883" s="385">
        <v>8</v>
      </c>
      <c r="Y883" s="385">
        <v>34</v>
      </c>
      <c r="Z883" s="385">
        <v>29</v>
      </c>
    </row>
    <row r="884" spans="1:26" hidden="1" outlineLevel="1" x14ac:dyDescent="0.2">
      <c r="A884" s="385"/>
      <c r="B884" s="385" t="s">
        <v>321</v>
      </c>
      <c r="C884" s="386">
        <v>12</v>
      </c>
      <c r="D884" s="386" t="s">
        <v>421</v>
      </c>
      <c r="E884" s="386" t="s">
        <v>1168</v>
      </c>
      <c r="F884" s="385">
        <v>12</v>
      </c>
      <c r="G884" s="385">
        <v>4</v>
      </c>
      <c r="H884" s="385"/>
      <c r="I884" s="385"/>
      <c r="J884" s="385">
        <v>4</v>
      </c>
      <c r="K884" s="385">
        <v>11</v>
      </c>
      <c r="L884" s="385">
        <v>6</v>
      </c>
      <c r="M884" s="385"/>
      <c r="N884" s="385"/>
      <c r="O884" s="385"/>
      <c r="P884" s="385"/>
      <c r="Q884" s="385">
        <v>11</v>
      </c>
      <c r="R884" s="385">
        <v>6</v>
      </c>
      <c r="S884" s="385">
        <v>2</v>
      </c>
      <c r="T884" s="385">
        <v>2</v>
      </c>
      <c r="U884" s="385"/>
      <c r="V884" s="385"/>
      <c r="W884" s="385"/>
      <c r="X884" s="385"/>
      <c r="Y884" s="385">
        <v>2</v>
      </c>
      <c r="Z884" s="385">
        <v>2</v>
      </c>
    </row>
    <row r="885" spans="1:26" ht="25.5" hidden="1" outlineLevel="1" x14ac:dyDescent="0.2">
      <c r="A885" s="385"/>
      <c r="B885" s="385" t="s">
        <v>321</v>
      </c>
      <c r="C885" s="386">
        <v>5</v>
      </c>
      <c r="D885" s="386" t="s">
        <v>421</v>
      </c>
      <c r="E885" s="386" t="s">
        <v>1169</v>
      </c>
      <c r="F885" s="385">
        <v>5</v>
      </c>
      <c r="G885" s="385">
        <v>2</v>
      </c>
      <c r="H885" s="385"/>
      <c r="I885" s="385"/>
      <c r="J885" s="385">
        <v>2</v>
      </c>
      <c r="K885" s="385">
        <v>41</v>
      </c>
      <c r="L885" s="385">
        <v>19</v>
      </c>
      <c r="M885" s="385"/>
      <c r="N885" s="385"/>
      <c r="O885" s="385"/>
      <c r="P885" s="385"/>
      <c r="Q885" s="385">
        <v>41</v>
      </c>
      <c r="R885" s="385">
        <v>19</v>
      </c>
      <c r="S885" s="385">
        <v>2</v>
      </c>
      <c r="T885" s="385">
        <v>2</v>
      </c>
      <c r="U885" s="385"/>
      <c r="V885" s="385"/>
      <c r="W885" s="385"/>
      <c r="X885" s="385"/>
      <c r="Y885" s="385">
        <v>2</v>
      </c>
      <c r="Z885" s="385">
        <v>2</v>
      </c>
    </row>
    <row r="886" spans="1:26" ht="38.25" hidden="1" outlineLevel="1" x14ac:dyDescent="0.2">
      <c r="A886" s="385"/>
      <c r="B886" s="385" t="s">
        <v>321</v>
      </c>
      <c r="C886" s="386">
        <v>9</v>
      </c>
      <c r="D886" s="386" t="s">
        <v>421</v>
      </c>
      <c r="E886" s="386" t="s">
        <v>1170</v>
      </c>
      <c r="F886" s="385">
        <v>3</v>
      </c>
      <c r="G886" s="385"/>
      <c r="H886" s="385"/>
      <c r="I886" s="385"/>
      <c r="J886" s="385"/>
      <c r="K886" s="385"/>
      <c r="L886" s="385"/>
      <c r="M886" s="385"/>
      <c r="N886" s="385"/>
      <c r="O886" s="385"/>
      <c r="P886" s="385"/>
      <c r="Q886" s="385"/>
      <c r="R886" s="385"/>
      <c r="S886" s="385"/>
      <c r="T886" s="385"/>
      <c r="U886" s="385"/>
      <c r="V886" s="385"/>
      <c r="W886" s="385"/>
      <c r="X886" s="385"/>
      <c r="Y886" s="385"/>
      <c r="Z886" s="385"/>
    </row>
    <row r="887" spans="1:26" ht="38.25" hidden="1" outlineLevel="1" x14ac:dyDescent="0.2">
      <c r="A887" s="385"/>
      <c r="B887" s="385" t="s">
        <v>321</v>
      </c>
      <c r="C887" s="386">
        <v>12</v>
      </c>
      <c r="D887" s="386" t="s">
        <v>421</v>
      </c>
      <c r="E887" s="386" t="s">
        <v>1171</v>
      </c>
      <c r="F887" s="385">
        <v>15</v>
      </c>
      <c r="G887" s="385">
        <v>15</v>
      </c>
      <c r="H887" s="385">
        <v>15</v>
      </c>
      <c r="I887" s="385">
        <v>8</v>
      </c>
      <c r="J887" s="385">
        <v>38</v>
      </c>
      <c r="K887" s="385">
        <v>447</v>
      </c>
      <c r="L887" s="385">
        <v>238</v>
      </c>
      <c r="M887" s="385">
        <v>442</v>
      </c>
      <c r="N887" s="385">
        <v>239</v>
      </c>
      <c r="O887" s="385">
        <v>263</v>
      </c>
      <c r="P887" s="385">
        <v>154</v>
      </c>
      <c r="Q887" s="385">
        <v>1152</v>
      </c>
      <c r="R887" s="385">
        <v>631</v>
      </c>
      <c r="S887" s="385">
        <v>15</v>
      </c>
      <c r="T887" s="385">
        <v>15</v>
      </c>
      <c r="U887" s="385">
        <v>33</v>
      </c>
      <c r="V887" s="385">
        <v>25</v>
      </c>
      <c r="W887" s="385">
        <v>15</v>
      </c>
      <c r="X887" s="385">
        <v>10</v>
      </c>
      <c r="Y887" s="385">
        <v>63</v>
      </c>
      <c r="Z887" s="385">
        <v>50</v>
      </c>
    </row>
    <row r="888" spans="1:26" ht="38.25" hidden="1" outlineLevel="1" x14ac:dyDescent="0.2">
      <c r="A888" s="385"/>
      <c r="B888" s="385" t="s">
        <v>321</v>
      </c>
      <c r="C888" s="386">
        <v>12</v>
      </c>
      <c r="D888" s="386" t="s">
        <v>421</v>
      </c>
      <c r="E888" s="386" t="s">
        <v>1172</v>
      </c>
      <c r="F888" s="385">
        <v>1</v>
      </c>
      <c r="G888" s="385"/>
      <c r="H888" s="385"/>
      <c r="I888" s="385">
        <v>3</v>
      </c>
      <c r="J888" s="385">
        <v>3</v>
      </c>
      <c r="K888" s="385"/>
      <c r="L888" s="385"/>
      <c r="M888" s="385"/>
      <c r="N888" s="385"/>
      <c r="O888" s="385">
        <v>65</v>
      </c>
      <c r="P888" s="385">
        <v>39</v>
      </c>
      <c r="Q888" s="385">
        <v>65</v>
      </c>
      <c r="R888" s="385">
        <v>39</v>
      </c>
      <c r="S888" s="385"/>
      <c r="T888" s="385"/>
      <c r="U888" s="385"/>
      <c r="V888" s="385"/>
      <c r="W888" s="385">
        <v>9</v>
      </c>
      <c r="X888" s="385">
        <v>6</v>
      </c>
      <c r="Y888" s="385">
        <v>9</v>
      </c>
      <c r="Z888" s="385">
        <v>6</v>
      </c>
    </row>
    <row r="889" spans="1:26" ht="25.5" hidden="1" outlineLevel="1" x14ac:dyDescent="0.2">
      <c r="A889" s="385"/>
      <c r="B889" s="385" t="s">
        <v>321</v>
      </c>
      <c r="C889" s="386">
        <v>12</v>
      </c>
      <c r="D889" s="386" t="s">
        <v>292</v>
      </c>
      <c r="E889" s="386" t="s">
        <v>1173</v>
      </c>
      <c r="F889" s="385">
        <v>25</v>
      </c>
      <c r="G889" s="385">
        <v>5</v>
      </c>
      <c r="H889" s="385">
        <v>4</v>
      </c>
      <c r="I889" s="385">
        <v>3</v>
      </c>
      <c r="J889" s="385">
        <v>12</v>
      </c>
      <c r="K889" s="385">
        <v>44</v>
      </c>
      <c r="L889" s="385">
        <v>19</v>
      </c>
      <c r="M889" s="385">
        <v>64</v>
      </c>
      <c r="N889" s="385">
        <v>25</v>
      </c>
      <c r="O889" s="385">
        <v>42</v>
      </c>
      <c r="P889" s="385">
        <v>25</v>
      </c>
      <c r="Q889" s="385">
        <v>150</v>
      </c>
      <c r="R889" s="385">
        <v>69</v>
      </c>
      <c r="S889" s="385">
        <v>5</v>
      </c>
      <c r="T889" s="385">
        <v>4</v>
      </c>
      <c r="U889" s="385">
        <v>8</v>
      </c>
      <c r="V889" s="385">
        <v>6</v>
      </c>
      <c r="W889" s="385">
        <v>5</v>
      </c>
      <c r="X889" s="385">
        <v>4</v>
      </c>
      <c r="Y889" s="385">
        <v>18</v>
      </c>
      <c r="Z889" s="385">
        <v>14</v>
      </c>
    </row>
    <row r="890" spans="1:26" ht="38.25" hidden="1" outlineLevel="1" x14ac:dyDescent="0.2">
      <c r="A890" s="385"/>
      <c r="B890" s="385" t="s">
        <v>321</v>
      </c>
      <c r="C890" s="386">
        <v>12</v>
      </c>
      <c r="D890" s="386" t="s">
        <v>421</v>
      </c>
      <c r="E890" s="386" t="s">
        <v>1174</v>
      </c>
      <c r="F890" s="385">
        <v>6</v>
      </c>
      <c r="G890" s="385">
        <v>11</v>
      </c>
      <c r="H890" s="385">
        <v>6</v>
      </c>
      <c r="I890" s="385"/>
      <c r="J890" s="385">
        <v>17</v>
      </c>
      <c r="K890" s="385">
        <v>213</v>
      </c>
      <c r="L890" s="385">
        <v>113</v>
      </c>
      <c r="M890" s="385">
        <v>107</v>
      </c>
      <c r="N890" s="385">
        <v>62</v>
      </c>
      <c r="O890" s="385"/>
      <c r="P890" s="385"/>
      <c r="Q890" s="385">
        <v>320</v>
      </c>
      <c r="R890" s="385">
        <v>175</v>
      </c>
      <c r="S890" s="385">
        <v>10</v>
      </c>
      <c r="T890" s="385">
        <v>10</v>
      </c>
      <c r="U890" s="385">
        <v>4</v>
      </c>
      <c r="V890" s="385">
        <v>2</v>
      </c>
      <c r="W890" s="385"/>
      <c r="X890" s="385"/>
      <c r="Y890" s="385">
        <v>14</v>
      </c>
      <c r="Z890" s="385">
        <v>12</v>
      </c>
    </row>
    <row r="891" spans="1:26" hidden="1" outlineLevel="1" x14ac:dyDescent="0.2">
      <c r="A891" s="385"/>
      <c r="B891" s="385"/>
      <c r="C891" s="498" t="s">
        <v>299</v>
      </c>
      <c r="D891" s="498"/>
      <c r="E891" s="498"/>
      <c r="F891" s="385"/>
      <c r="G891" s="385">
        <f>SUM(G869:G890)</f>
        <v>201</v>
      </c>
      <c r="H891" s="385">
        <f t="shared" ref="H891:Z891" si="70">SUM(H869:H890)</f>
        <v>115</v>
      </c>
      <c r="I891" s="385">
        <f t="shared" si="70"/>
        <v>73</v>
      </c>
      <c r="J891" s="385">
        <f t="shared" si="70"/>
        <v>389</v>
      </c>
      <c r="K891" s="385">
        <f t="shared" si="70"/>
        <v>4690</v>
      </c>
      <c r="L891" s="385">
        <f t="shared" si="70"/>
        <v>2317</v>
      </c>
      <c r="M891" s="385">
        <f t="shared" si="70"/>
        <v>2489</v>
      </c>
      <c r="N891" s="385">
        <f t="shared" si="70"/>
        <v>1262</v>
      </c>
      <c r="O891" s="385">
        <f t="shared" si="70"/>
        <v>1511</v>
      </c>
      <c r="P891" s="385">
        <f t="shared" si="70"/>
        <v>704</v>
      </c>
      <c r="Q891" s="385">
        <f t="shared" si="70"/>
        <v>8690</v>
      </c>
      <c r="R891" s="385">
        <f t="shared" si="70"/>
        <v>4283</v>
      </c>
      <c r="S891" s="385">
        <f t="shared" si="70"/>
        <v>204</v>
      </c>
      <c r="T891" s="385">
        <f t="shared" si="70"/>
        <v>189</v>
      </c>
      <c r="U891" s="385">
        <f t="shared" si="70"/>
        <v>238</v>
      </c>
      <c r="V891" s="385">
        <f t="shared" si="70"/>
        <v>173</v>
      </c>
      <c r="W891" s="385">
        <f t="shared" si="70"/>
        <v>151</v>
      </c>
      <c r="X891" s="385">
        <f t="shared" si="70"/>
        <v>86</v>
      </c>
      <c r="Y891" s="385">
        <f t="shared" si="70"/>
        <v>593</v>
      </c>
      <c r="Z891" s="385">
        <f t="shared" si="70"/>
        <v>448</v>
      </c>
    </row>
    <row r="892" spans="1:26" collapsed="1" x14ac:dyDescent="0.2">
      <c r="A892" s="385"/>
      <c r="B892" s="385"/>
      <c r="C892" s="498" t="s">
        <v>413</v>
      </c>
      <c r="D892" s="498"/>
      <c r="E892" s="498"/>
      <c r="F892" s="385"/>
      <c r="G892" s="385">
        <f>+G891+G868</f>
        <v>608</v>
      </c>
      <c r="H892" s="385">
        <f t="shared" ref="H892:Z892" si="71">+H891+H868</f>
        <v>337</v>
      </c>
      <c r="I892" s="385">
        <f t="shared" si="71"/>
        <v>175</v>
      </c>
      <c r="J892" s="385">
        <f t="shared" si="71"/>
        <v>1120</v>
      </c>
      <c r="K892" s="385">
        <f t="shared" si="71"/>
        <v>20814</v>
      </c>
      <c r="L892" s="385">
        <f t="shared" si="71"/>
        <v>10158</v>
      </c>
      <c r="M892" s="385">
        <f t="shared" si="71"/>
        <v>10406</v>
      </c>
      <c r="N892" s="385">
        <f t="shared" si="71"/>
        <v>5154</v>
      </c>
      <c r="O892" s="385">
        <f t="shared" si="71"/>
        <v>4706</v>
      </c>
      <c r="P892" s="385">
        <f t="shared" si="71"/>
        <v>2498</v>
      </c>
      <c r="Q892" s="385">
        <f t="shared" si="71"/>
        <v>35926</v>
      </c>
      <c r="R892" s="385">
        <f t="shared" si="71"/>
        <v>17810</v>
      </c>
      <c r="S892" s="385">
        <f t="shared" si="71"/>
        <v>620</v>
      </c>
      <c r="T892" s="385">
        <f t="shared" si="71"/>
        <v>593</v>
      </c>
      <c r="U892" s="385">
        <f t="shared" si="71"/>
        <v>694</v>
      </c>
      <c r="V892" s="385">
        <f t="shared" si="71"/>
        <v>522</v>
      </c>
      <c r="W892" s="385">
        <f t="shared" si="71"/>
        <v>380</v>
      </c>
      <c r="X892" s="385">
        <f t="shared" si="71"/>
        <v>270</v>
      </c>
      <c r="Y892" s="385">
        <f t="shared" si="71"/>
        <v>1694</v>
      </c>
      <c r="Z892" s="385">
        <f t="shared" si="71"/>
        <v>1385</v>
      </c>
    </row>
    <row r="893" spans="1:26" hidden="1" outlineLevel="1" x14ac:dyDescent="0.2">
      <c r="A893" s="387" t="s">
        <v>468</v>
      </c>
      <c r="B893" s="385"/>
      <c r="C893" s="498" t="s">
        <v>414</v>
      </c>
      <c r="D893" s="498"/>
      <c r="E893" s="498"/>
      <c r="F893" s="385"/>
      <c r="G893" s="385"/>
      <c r="H893" s="385"/>
      <c r="I893" s="385"/>
      <c r="J893" s="385"/>
      <c r="K893" s="385"/>
      <c r="L893" s="385"/>
      <c r="M893" s="385"/>
      <c r="N893" s="385"/>
      <c r="O893" s="385"/>
      <c r="P893" s="385"/>
      <c r="Q893" s="385"/>
      <c r="R893" s="385"/>
      <c r="S893" s="385"/>
      <c r="T893" s="385"/>
      <c r="U893" s="385"/>
      <c r="V893" s="385"/>
      <c r="W893" s="385"/>
      <c r="X893" s="385"/>
      <c r="Y893" s="385"/>
      <c r="Z893" s="385"/>
    </row>
    <row r="894" spans="1:26" ht="38.25" hidden="1" outlineLevel="1" x14ac:dyDescent="0.2">
      <c r="A894" s="385"/>
      <c r="B894" s="385" t="s">
        <v>321</v>
      </c>
      <c r="C894" s="386">
        <v>12</v>
      </c>
      <c r="D894" s="386" t="s">
        <v>421</v>
      </c>
      <c r="E894" s="386" t="s">
        <v>1175</v>
      </c>
      <c r="F894" s="385">
        <v>3</v>
      </c>
      <c r="G894" s="385">
        <v>29</v>
      </c>
      <c r="H894" s="385">
        <v>27</v>
      </c>
      <c r="I894" s="385">
        <v>13</v>
      </c>
      <c r="J894" s="385">
        <v>69</v>
      </c>
      <c r="K894" s="385">
        <v>1455</v>
      </c>
      <c r="L894" s="385">
        <v>696</v>
      </c>
      <c r="M894" s="385">
        <v>1162</v>
      </c>
      <c r="N894" s="385">
        <v>587</v>
      </c>
      <c r="O894" s="385">
        <v>493</v>
      </c>
      <c r="P894" s="385">
        <v>286</v>
      </c>
      <c r="Q894" s="385">
        <v>3110</v>
      </c>
      <c r="R894" s="385">
        <v>1569</v>
      </c>
      <c r="S894" s="385">
        <v>31</v>
      </c>
      <c r="T894" s="385">
        <v>29</v>
      </c>
      <c r="U894" s="385">
        <v>57</v>
      </c>
      <c r="V894" s="385">
        <v>42</v>
      </c>
      <c r="W894" s="385">
        <v>20</v>
      </c>
      <c r="X894" s="385">
        <v>16</v>
      </c>
      <c r="Y894" s="385">
        <v>108</v>
      </c>
      <c r="Z894" s="385">
        <v>87</v>
      </c>
    </row>
    <row r="895" spans="1:26" ht="38.25" hidden="1" outlineLevel="1" x14ac:dyDescent="0.2">
      <c r="A895" s="385"/>
      <c r="B895" s="385" t="s">
        <v>321</v>
      </c>
      <c r="C895" s="386">
        <v>12</v>
      </c>
      <c r="D895" s="386" t="s">
        <v>421</v>
      </c>
      <c r="E895" s="386" t="s">
        <v>1176</v>
      </c>
      <c r="F895" s="385">
        <v>5</v>
      </c>
      <c r="G895" s="385">
        <v>31</v>
      </c>
      <c r="H895" s="385">
        <v>23</v>
      </c>
      <c r="I895" s="385">
        <v>10</v>
      </c>
      <c r="J895" s="385">
        <v>64</v>
      </c>
      <c r="K895" s="385">
        <v>1219</v>
      </c>
      <c r="L895" s="385">
        <v>615</v>
      </c>
      <c r="M895" s="385">
        <v>682</v>
      </c>
      <c r="N895" s="385">
        <v>338</v>
      </c>
      <c r="O895" s="385">
        <v>274</v>
      </c>
      <c r="P895" s="385">
        <v>155</v>
      </c>
      <c r="Q895" s="385">
        <v>2175</v>
      </c>
      <c r="R895" s="385">
        <v>1108</v>
      </c>
      <c r="S895" s="385">
        <v>31</v>
      </c>
      <c r="T895" s="385">
        <v>30</v>
      </c>
      <c r="U895" s="385">
        <v>50</v>
      </c>
      <c r="V895" s="385">
        <v>40</v>
      </c>
      <c r="W895" s="385">
        <v>16</v>
      </c>
      <c r="X895" s="385">
        <v>11</v>
      </c>
      <c r="Y895" s="385">
        <v>97</v>
      </c>
      <c r="Z895" s="385">
        <v>81</v>
      </c>
    </row>
    <row r="896" spans="1:26" ht="51" hidden="1" outlineLevel="1" x14ac:dyDescent="0.2">
      <c r="A896" s="385"/>
      <c r="B896" s="385" t="s">
        <v>321</v>
      </c>
      <c r="C896" s="386">
        <v>12</v>
      </c>
      <c r="D896" s="386" t="s">
        <v>421</v>
      </c>
      <c r="E896" s="386" t="s">
        <v>1177</v>
      </c>
      <c r="F896" s="385"/>
      <c r="G896" s="385">
        <v>28</v>
      </c>
      <c r="H896" s="385">
        <v>25</v>
      </c>
      <c r="I896" s="385">
        <v>14</v>
      </c>
      <c r="J896" s="385">
        <v>67</v>
      </c>
      <c r="K896" s="385">
        <v>1604</v>
      </c>
      <c r="L896" s="385">
        <v>881</v>
      </c>
      <c r="M896" s="385">
        <v>1344</v>
      </c>
      <c r="N896" s="385">
        <v>743</v>
      </c>
      <c r="O896" s="385">
        <v>640</v>
      </c>
      <c r="P896" s="385">
        <v>400</v>
      </c>
      <c r="Q896" s="385">
        <v>3588</v>
      </c>
      <c r="R896" s="385">
        <v>2024</v>
      </c>
      <c r="S896" s="385">
        <v>29</v>
      </c>
      <c r="T896" s="385">
        <v>28</v>
      </c>
      <c r="U896" s="385">
        <v>50</v>
      </c>
      <c r="V896" s="385">
        <v>42</v>
      </c>
      <c r="W896" s="385">
        <v>45</v>
      </c>
      <c r="X896" s="385">
        <v>35</v>
      </c>
      <c r="Y896" s="385">
        <v>124</v>
      </c>
      <c r="Z896" s="385">
        <v>105</v>
      </c>
    </row>
    <row r="897" spans="1:26" ht="38.25" hidden="1" outlineLevel="1" x14ac:dyDescent="0.2">
      <c r="A897" s="385"/>
      <c r="B897" s="385" t="s">
        <v>321</v>
      </c>
      <c r="C897" s="386">
        <v>12</v>
      </c>
      <c r="D897" s="386" t="s">
        <v>421</v>
      </c>
      <c r="E897" s="386" t="s">
        <v>1178</v>
      </c>
      <c r="F897" s="385">
        <v>2</v>
      </c>
      <c r="G897" s="385">
        <v>40</v>
      </c>
      <c r="H897" s="385">
        <v>28</v>
      </c>
      <c r="I897" s="385">
        <v>11</v>
      </c>
      <c r="J897" s="385">
        <v>79</v>
      </c>
      <c r="K897" s="385">
        <v>1876</v>
      </c>
      <c r="L897" s="385">
        <v>847</v>
      </c>
      <c r="M897" s="385">
        <v>1055</v>
      </c>
      <c r="N897" s="385">
        <v>523</v>
      </c>
      <c r="O897" s="385">
        <v>423</v>
      </c>
      <c r="P897" s="385">
        <v>255</v>
      </c>
      <c r="Q897" s="385">
        <v>3354</v>
      </c>
      <c r="R897" s="385">
        <v>1625</v>
      </c>
      <c r="S897" s="385">
        <v>40</v>
      </c>
      <c r="T897" s="385">
        <v>40</v>
      </c>
      <c r="U897" s="385">
        <v>42</v>
      </c>
      <c r="V897" s="385">
        <v>30</v>
      </c>
      <c r="W897" s="385">
        <v>24</v>
      </c>
      <c r="X897" s="385">
        <v>18</v>
      </c>
      <c r="Y897" s="385">
        <v>106</v>
      </c>
      <c r="Z897" s="385">
        <v>88</v>
      </c>
    </row>
    <row r="898" spans="1:26" ht="38.25" hidden="1" outlineLevel="1" x14ac:dyDescent="0.2">
      <c r="A898" s="385"/>
      <c r="B898" s="385" t="s">
        <v>321</v>
      </c>
      <c r="C898" s="386">
        <v>12</v>
      </c>
      <c r="D898" s="386" t="s">
        <v>421</v>
      </c>
      <c r="E898" s="386" t="s">
        <v>1179</v>
      </c>
      <c r="F898" s="385">
        <v>9</v>
      </c>
      <c r="G898" s="385">
        <v>27</v>
      </c>
      <c r="H898" s="385">
        <v>23</v>
      </c>
      <c r="I898" s="385">
        <v>10</v>
      </c>
      <c r="J898" s="385">
        <v>60</v>
      </c>
      <c r="K898" s="385">
        <v>950</v>
      </c>
      <c r="L898" s="385">
        <v>459</v>
      </c>
      <c r="M898" s="385">
        <v>655</v>
      </c>
      <c r="N898" s="385">
        <v>334</v>
      </c>
      <c r="O898" s="385">
        <v>254</v>
      </c>
      <c r="P898" s="385">
        <v>148</v>
      </c>
      <c r="Q898" s="385">
        <v>1859</v>
      </c>
      <c r="R898" s="385">
        <v>941</v>
      </c>
      <c r="S898" s="385">
        <v>27</v>
      </c>
      <c r="T898" s="385">
        <v>26</v>
      </c>
      <c r="U898" s="385">
        <v>50</v>
      </c>
      <c r="V898" s="385">
        <v>39</v>
      </c>
      <c r="W898" s="385">
        <v>13</v>
      </c>
      <c r="X898" s="385">
        <v>12</v>
      </c>
      <c r="Y898" s="385">
        <v>90</v>
      </c>
      <c r="Z898" s="385">
        <v>77</v>
      </c>
    </row>
    <row r="899" spans="1:26" ht="38.25" hidden="1" outlineLevel="1" x14ac:dyDescent="0.2">
      <c r="A899" s="385"/>
      <c r="B899" s="385" t="s">
        <v>321</v>
      </c>
      <c r="C899" s="386">
        <v>12</v>
      </c>
      <c r="D899" s="386" t="s">
        <v>421</v>
      </c>
      <c r="E899" s="386" t="s">
        <v>1180</v>
      </c>
      <c r="F899" s="385">
        <v>3</v>
      </c>
      <c r="G899" s="385">
        <v>26</v>
      </c>
      <c r="H899" s="385">
        <v>16</v>
      </c>
      <c r="I899" s="385">
        <v>6</v>
      </c>
      <c r="J899" s="385">
        <v>48</v>
      </c>
      <c r="K899" s="385">
        <v>951</v>
      </c>
      <c r="L899" s="385">
        <v>454</v>
      </c>
      <c r="M899" s="385">
        <v>546</v>
      </c>
      <c r="N899" s="385">
        <v>276</v>
      </c>
      <c r="O899" s="385">
        <v>199</v>
      </c>
      <c r="P899" s="385">
        <v>114</v>
      </c>
      <c r="Q899" s="385">
        <v>1696</v>
      </c>
      <c r="R899" s="385">
        <v>844</v>
      </c>
      <c r="S899" s="385">
        <v>26</v>
      </c>
      <c r="T899" s="385">
        <v>25</v>
      </c>
      <c r="U899" s="385">
        <v>32</v>
      </c>
      <c r="V899" s="385">
        <v>26</v>
      </c>
      <c r="W899" s="385">
        <v>13</v>
      </c>
      <c r="X899" s="385">
        <v>11</v>
      </c>
      <c r="Y899" s="385">
        <v>71</v>
      </c>
      <c r="Z899" s="385">
        <v>62</v>
      </c>
    </row>
    <row r="900" spans="1:26" ht="38.25" hidden="1" outlineLevel="1" x14ac:dyDescent="0.2">
      <c r="A900" s="385"/>
      <c r="B900" s="385" t="s">
        <v>321</v>
      </c>
      <c r="C900" s="386">
        <v>12</v>
      </c>
      <c r="D900" s="386" t="s">
        <v>421</v>
      </c>
      <c r="E900" s="386" t="s">
        <v>1181</v>
      </c>
      <c r="F900" s="385">
        <v>10</v>
      </c>
      <c r="G900" s="385">
        <v>21</v>
      </c>
      <c r="H900" s="385">
        <v>14</v>
      </c>
      <c r="I900" s="385">
        <v>6</v>
      </c>
      <c r="J900" s="385">
        <v>41</v>
      </c>
      <c r="K900" s="385">
        <v>667</v>
      </c>
      <c r="L900" s="385">
        <v>326</v>
      </c>
      <c r="M900" s="385">
        <v>354</v>
      </c>
      <c r="N900" s="385">
        <v>179</v>
      </c>
      <c r="O900" s="385">
        <v>158</v>
      </c>
      <c r="P900" s="385">
        <v>87</v>
      </c>
      <c r="Q900" s="385">
        <v>1179</v>
      </c>
      <c r="R900" s="385">
        <v>592</v>
      </c>
      <c r="S900" s="385">
        <v>21</v>
      </c>
      <c r="T900" s="385">
        <v>20</v>
      </c>
      <c r="U900" s="385">
        <v>29</v>
      </c>
      <c r="V900" s="385">
        <v>21</v>
      </c>
      <c r="W900" s="385">
        <v>12</v>
      </c>
      <c r="X900" s="385">
        <v>11</v>
      </c>
      <c r="Y900" s="385">
        <v>62</v>
      </c>
      <c r="Z900" s="385">
        <v>52</v>
      </c>
    </row>
    <row r="901" spans="1:26" ht="38.25" hidden="1" outlineLevel="1" x14ac:dyDescent="0.2">
      <c r="A901" s="385"/>
      <c r="B901" s="385" t="s">
        <v>321</v>
      </c>
      <c r="C901" s="386">
        <v>12</v>
      </c>
      <c r="D901" s="386" t="s">
        <v>421</v>
      </c>
      <c r="E901" s="386" t="s">
        <v>1182</v>
      </c>
      <c r="F901" s="385">
        <v>1</v>
      </c>
      <c r="G901" s="385">
        <v>27</v>
      </c>
      <c r="H901" s="385">
        <v>21</v>
      </c>
      <c r="I901" s="385">
        <v>12</v>
      </c>
      <c r="J901" s="385">
        <v>60</v>
      </c>
      <c r="K901" s="385">
        <v>1266</v>
      </c>
      <c r="L901" s="385">
        <v>639</v>
      </c>
      <c r="M901" s="385">
        <v>723</v>
      </c>
      <c r="N901" s="385">
        <v>346</v>
      </c>
      <c r="O901" s="385">
        <v>373</v>
      </c>
      <c r="P901" s="385">
        <v>215</v>
      </c>
      <c r="Q901" s="385">
        <v>2362</v>
      </c>
      <c r="R901" s="385">
        <v>1200</v>
      </c>
      <c r="S901" s="385">
        <v>27</v>
      </c>
      <c r="T901" s="385">
        <v>27</v>
      </c>
      <c r="U901" s="385">
        <v>52</v>
      </c>
      <c r="V901" s="385">
        <v>43</v>
      </c>
      <c r="W901" s="385">
        <v>18</v>
      </c>
      <c r="X901" s="385">
        <v>15</v>
      </c>
      <c r="Y901" s="385">
        <v>97</v>
      </c>
      <c r="Z901" s="385">
        <v>85</v>
      </c>
    </row>
    <row r="902" spans="1:26" ht="38.25" hidden="1" outlineLevel="1" x14ac:dyDescent="0.2">
      <c r="A902" s="385"/>
      <c r="B902" s="385" t="s">
        <v>321</v>
      </c>
      <c r="C902" s="386">
        <v>12</v>
      </c>
      <c r="D902" s="386" t="s">
        <v>421</v>
      </c>
      <c r="E902" s="386" t="s">
        <v>1183</v>
      </c>
      <c r="F902" s="385">
        <v>3</v>
      </c>
      <c r="G902" s="385">
        <v>23</v>
      </c>
      <c r="H902" s="385">
        <v>15</v>
      </c>
      <c r="I902" s="385">
        <v>8</v>
      </c>
      <c r="J902" s="385">
        <v>46</v>
      </c>
      <c r="K902" s="385">
        <v>752</v>
      </c>
      <c r="L902" s="385">
        <v>375</v>
      </c>
      <c r="M902" s="385">
        <v>428</v>
      </c>
      <c r="N902" s="385">
        <v>211</v>
      </c>
      <c r="O902" s="385">
        <v>232</v>
      </c>
      <c r="P902" s="385">
        <v>132</v>
      </c>
      <c r="Q902" s="385">
        <v>1412</v>
      </c>
      <c r="R902" s="385">
        <v>718</v>
      </c>
      <c r="S902" s="385">
        <v>23</v>
      </c>
      <c r="T902" s="385">
        <v>23</v>
      </c>
      <c r="U902" s="385">
        <v>32</v>
      </c>
      <c r="V902" s="385">
        <v>26</v>
      </c>
      <c r="W902" s="385">
        <v>13</v>
      </c>
      <c r="X902" s="385">
        <v>8</v>
      </c>
      <c r="Y902" s="385">
        <v>68</v>
      </c>
      <c r="Z902" s="385">
        <v>57</v>
      </c>
    </row>
    <row r="903" spans="1:26" ht="38.25" hidden="1" outlineLevel="1" x14ac:dyDescent="0.2">
      <c r="A903" s="385"/>
      <c r="B903" s="385" t="s">
        <v>321</v>
      </c>
      <c r="C903" s="386">
        <v>12</v>
      </c>
      <c r="D903" s="386" t="s">
        <v>421</v>
      </c>
      <c r="E903" s="386" t="s">
        <v>1184</v>
      </c>
      <c r="F903" s="385">
        <v>3</v>
      </c>
      <c r="G903" s="385">
        <v>10</v>
      </c>
      <c r="H903" s="385">
        <v>13</v>
      </c>
      <c r="I903" s="385">
        <v>6</v>
      </c>
      <c r="J903" s="385">
        <v>29</v>
      </c>
      <c r="K903" s="385">
        <v>337</v>
      </c>
      <c r="L903" s="385">
        <v>157</v>
      </c>
      <c r="M903" s="385">
        <v>392</v>
      </c>
      <c r="N903" s="385">
        <v>172</v>
      </c>
      <c r="O903" s="385">
        <v>151</v>
      </c>
      <c r="P903" s="385">
        <v>94</v>
      </c>
      <c r="Q903" s="385">
        <v>880</v>
      </c>
      <c r="R903" s="385">
        <v>423</v>
      </c>
      <c r="S903" s="385">
        <v>8</v>
      </c>
      <c r="T903" s="385">
        <v>8</v>
      </c>
      <c r="U903" s="385">
        <v>26</v>
      </c>
      <c r="V903" s="385">
        <v>19</v>
      </c>
      <c r="W903" s="385">
        <v>10</v>
      </c>
      <c r="X903" s="385">
        <v>8</v>
      </c>
      <c r="Y903" s="385">
        <v>44</v>
      </c>
      <c r="Z903" s="385">
        <v>35</v>
      </c>
    </row>
    <row r="904" spans="1:26" ht="38.25" hidden="1" outlineLevel="1" x14ac:dyDescent="0.2">
      <c r="A904" s="385"/>
      <c r="B904" s="385" t="s">
        <v>321</v>
      </c>
      <c r="C904" s="386">
        <v>12</v>
      </c>
      <c r="D904" s="386" t="s">
        <v>421</v>
      </c>
      <c r="E904" s="386" t="s">
        <v>1185</v>
      </c>
      <c r="F904" s="385">
        <v>5</v>
      </c>
      <c r="G904" s="385">
        <v>27</v>
      </c>
      <c r="H904" s="385">
        <v>21</v>
      </c>
      <c r="I904" s="385">
        <v>8</v>
      </c>
      <c r="J904" s="385">
        <v>56</v>
      </c>
      <c r="K904" s="385">
        <v>942</v>
      </c>
      <c r="L904" s="385">
        <v>464</v>
      </c>
      <c r="M904" s="385">
        <v>689</v>
      </c>
      <c r="N904" s="385">
        <v>332</v>
      </c>
      <c r="O904" s="385">
        <v>268</v>
      </c>
      <c r="P904" s="385">
        <v>159</v>
      </c>
      <c r="Q904" s="385">
        <v>1899</v>
      </c>
      <c r="R904" s="385">
        <v>955</v>
      </c>
      <c r="S904" s="385">
        <v>27</v>
      </c>
      <c r="T904" s="385">
        <v>26</v>
      </c>
      <c r="U904" s="385">
        <v>36</v>
      </c>
      <c r="V904" s="385">
        <v>25</v>
      </c>
      <c r="W904" s="385">
        <v>21</v>
      </c>
      <c r="X904" s="385">
        <v>17</v>
      </c>
      <c r="Y904" s="385">
        <v>84</v>
      </c>
      <c r="Z904" s="385">
        <v>68</v>
      </c>
    </row>
    <row r="905" spans="1:26" ht="38.25" hidden="1" outlineLevel="1" x14ac:dyDescent="0.2">
      <c r="A905" s="385"/>
      <c r="B905" s="385" t="s">
        <v>321</v>
      </c>
      <c r="C905" s="386">
        <v>12</v>
      </c>
      <c r="D905" s="386" t="s">
        <v>421</v>
      </c>
      <c r="E905" s="386" t="s">
        <v>1186</v>
      </c>
      <c r="F905" s="385">
        <v>3</v>
      </c>
      <c r="G905" s="385"/>
      <c r="H905" s="385">
        <v>4</v>
      </c>
      <c r="I905" s="385">
        <v>2</v>
      </c>
      <c r="J905" s="385">
        <v>6</v>
      </c>
      <c r="K905" s="385"/>
      <c r="L905" s="385"/>
      <c r="M905" s="385">
        <v>62</v>
      </c>
      <c r="N905" s="385"/>
      <c r="O905" s="385">
        <v>38</v>
      </c>
      <c r="P905" s="385"/>
      <c r="Q905" s="385">
        <v>100</v>
      </c>
      <c r="R905" s="385">
        <v>0</v>
      </c>
      <c r="S905" s="385"/>
      <c r="T905" s="385"/>
      <c r="U905" s="385">
        <v>3</v>
      </c>
      <c r="V905" s="385">
        <v>2</v>
      </c>
      <c r="W905" s="385">
        <v>3</v>
      </c>
      <c r="X905" s="385">
        <v>3</v>
      </c>
      <c r="Y905" s="385">
        <v>6</v>
      </c>
      <c r="Z905" s="385">
        <v>5</v>
      </c>
    </row>
    <row r="906" spans="1:26" ht="38.25" hidden="1" outlineLevel="1" x14ac:dyDescent="0.2">
      <c r="A906" s="385"/>
      <c r="B906" s="385" t="s">
        <v>321</v>
      </c>
      <c r="C906" s="386">
        <v>12</v>
      </c>
      <c r="D906" s="386" t="s">
        <v>421</v>
      </c>
      <c r="E906" s="386" t="s">
        <v>1187</v>
      </c>
      <c r="F906" s="385">
        <v>10</v>
      </c>
      <c r="G906" s="385">
        <v>25</v>
      </c>
      <c r="H906" s="385">
        <v>17</v>
      </c>
      <c r="I906" s="385">
        <v>7</v>
      </c>
      <c r="J906" s="385">
        <v>49</v>
      </c>
      <c r="K906" s="385">
        <v>773</v>
      </c>
      <c r="L906" s="385">
        <v>371</v>
      </c>
      <c r="M906" s="385">
        <v>485</v>
      </c>
      <c r="N906" s="385">
        <v>221</v>
      </c>
      <c r="O906" s="385">
        <v>172</v>
      </c>
      <c r="P906" s="385">
        <v>98</v>
      </c>
      <c r="Q906" s="385">
        <v>1430</v>
      </c>
      <c r="R906" s="385">
        <v>690</v>
      </c>
      <c r="S906" s="385">
        <v>25</v>
      </c>
      <c r="T906" s="385">
        <v>24</v>
      </c>
      <c r="U906" s="385">
        <v>32</v>
      </c>
      <c r="V906" s="385">
        <v>26</v>
      </c>
      <c r="W906" s="385">
        <v>14</v>
      </c>
      <c r="X906" s="385">
        <v>8</v>
      </c>
      <c r="Y906" s="385">
        <v>71</v>
      </c>
      <c r="Z906" s="385">
        <v>58</v>
      </c>
    </row>
    <row r="907" spans="1:26" ht="38.25" hidden="1" outlineLevel="1" x14ac:dyDescent="0.2">
      <c r="A907" s="385"/>
      <c r="B907" s="385" t="s">
        <v>321</v>
      </c>
      <c r="C907" s="386">
        <v>5</v>
      </c>
      <c r="D907" s="386" t="s">
        <v>421</v>
      </c>
      <c r="E907" s="386" t="s">
        <v>1188</v>
      </c>
      <c r="F907" s="385">
        <v>20</v>
      </c>
      <c r="G907" s="385">
        <v>12</v>
      </c>
      <c r="H907" s="385"/>
      <c r="I907" s="385"/>
      <c r="J907" s="385">
        <v>12</v>
      </c>
      <c r="K907" s="385">
        <v>310</v>
      </c>
      <c r="L907" s="385">
        <v>156</v>
      </c>
      <c r="M907" s="385"/>
      <c r="N907" s="385"/>
      <c r="O907" s="385"/>
      <c r="P907" s="385"/>
      <c r="Q907" s="385">
        <v>310</v>
      </c>
      <c r="R907" s="385">
        <v>156</v>
      </c>
      <c r="S907" s="385">
        <v>14</v>
      </c>
      <c r="T907" s="385">
        <v>13</v>
      </c>
      <c r="U907" s="385"/>
      <c r="V907" s="385"/>
      <c r="W907" s="385"/>
      <c r="X907" s="385"/>
      <c r="Y907" s="385">
        <v>14</v>
      </c>
      <c r="Z907" s="385">
        <v>13</v>
      </c>
    </row>
    <row r="908" spans="1:26" ht="38.25" hidden="1" outlineLevel="1" x14ac:dyDescent="0.2">
      <c r="A908" s="385"/>
      <c r="B908" s="385" t="s">
        <v>321</v>
      </c>
      <c r="C908" s="386">
        <v>5</v>
      </c>
      <c r="D908" s="386" t="s">
        <v>421</v>
      </c>
      <c r="E908" s="386" t="s">
        <v>1189</v>
      </c>
      <c r="F908" s="385">
        <v>8</v>
      </c>
      <c r="G908" s="385">
        <v>15</v>
      </c>
      <c r="H908" s="385"/>
      <c r="I908" s="385"/>
      <c r="J908" s="385">
        <v>15</v>
      </c>
      <c r="K908" s="385">
        <v>545</v>
      </c>
      <c r="L908" s="385">
        <v>278</v>
      </c>
      <c r="M908" s="385"/>
      <c r="N908" s="385"/>
      <c r="O908" s="385"/>
      <c r="P908" s="385"/>
      <c r="Q908" s="385">
        <v>545</v>
      </c>
      <c r="R908" s="385">
        <v>278</v>
      </c>
      <c r="S908" s="385">
        <v>18</v>
      </c>
      <c r="T908" s="385">
        <v>16</v>
      </c>
      <c r="U908" s="385"/>
      <c r="V908" s="385"/>
      <c r="W908" s="385"/>
      <c r="X908" s="385"/>
      <c r="Y908" s="385">
        <v>18</v>
      </c>
      <c r="Z908" s="385">
        <v>16</v>
      </c>
    </row>
    <row r="909" spans="1:26" ht="38.25" hidden="1" outlineLevel="1" x14ac:dyDescent="0.2">
      <c r="A909" s="385"/>
      <c r="B909" s="385" t="s">
        <v>321</v>
      </c>
      <c r="C909" s="386">
        <v>5</v>
      </c>
      <c r="D909" s="386" t="s">
        <v>421</v>
      </c>
      <c r="E909" s="386" t="s">
        <v>1190</v>
      </c>
      <c r="F909" s="385">
        <v>10</v>
      </c>
      <c r="G909" s="385">
        <v>13</v>
      </c>
      <c r="H909" s="385"/>
      <c r="I909" s="385"/>
      <c r="J909" s="385">
        <v>13</v>
      </c>
      <c r="K909" s="385">
        <v>428</v>
      </c>
      <c r="L909" s="385">
        <v>194</v>
      </c>
      <c r="M909" s="385"/>
      <c r="N909" s="385"/>
      <c r="O909" s="385"/>
      <c r="P909" s="385"/>
      <c r="Q909" s="385">
        <v>428</v>
      </c>
      <c r="R909" s="385">
        <v>194</v>
      </c>
      <c r="S909" s="385">
        <v>15</v>
      </c>
      <c r="T909" s="385">
        <v>14</v>
      </c>
      <c r="U909" s="385"/>
      <c r="V909" s="385"/>
      <c r="W909" s="385"/>
      <c r="X909" s="385"/>
      <c r="Y909" s="385">
        <v>15</v>
      </c>
      <c r="Z909" s="385">
        <v>14</v>
      </c>
    </row>
    <row r="910" spans="1:26" ht="38.25" hidden="1" outlineLevel="1" x14ac:dyDescent="0.2">
      <c r="A910" s="385"/>
      <c r="B910" s="385" t="s">
        <v>321</v>
      </c>
      <c r="C910" s="386">
        <v>12</v>
      </c>
      <c r="D910" s="386" t="s">
        <v>421</v>
      </c>
      <c r="E910" s="386" t="s">
        <v>1191</v>
      </c>
      <c r="F910" s="385">
        <v>1</v>
      </c>
      <c r="G910" s="385"/>
      <c r="H910" s="385"/>
      <c r="I910" s="385">
        <v>15</v>
      </c>
      <c r="J910" s="385">
        <v>15</v>
      </c>
      <c r="K910" s="385"/>
      <c r="L910" s="385"/>
      <c r="M910" s="385"/>
      <c r="N910" s="385"/>
      <c r="O910" s="385">
        <v>328</v>
      </c>
      <c r="P910" s="385">
        <v>198</v>
      </c>
      <c r="Q910" s="385">
        <v>328</v>
      </c>
      <c r="R910" s="385">
        <v>198</v>
      </c>
      <c r="S910" s="385"/>
      <c r="T910" s="385"/>
      <c r="U910" s="385"/>
      <c r="V910" s="385"/>
      <c r="W910" s="385">
        <v>10</v>
      </c>
      <c r="X910" s="385">
        <v>8</v>
      </c>
      <c r="Y910" s="385">
        <v>10</v>
      </c>
      <c r="Z910" s="385">
        <v>8</v>
      </c>
    </row>
    <row r="911" spans="1:26" hidden="1" outlineLevel="1" x14ac:dyDescent="0.2">
      <c r="A911" s="385"/>
      <c r="B911" s="385"/>
      <c r="C911" s="498" t="s">
        <v>298</v>
      </c>
      <c r="D911" s="498"/>
      <c r="E911" s="498"/>
      <c r="F911" s="385"/>
      <c r="G911" s="385">
        <f>SUM(G894:G910)</f>
        <v>354</v>
      </c>
      <c r="H911" s="385">
        <f t="shared" ref="H911:Z911" si="72">SUM(H894:H910)</f>
        <v>247</v>
      </c>
      <c r="I911" s="385">
        <f t="shared" si="72"/>
        <v>128</v>
      </c>
      <c r="J911" s="385">
        <f t="shared" si="72"/>
        <v>729</v>
      </c>
      <c r="K911" s="385">
        <f t="shared" si="72"/>
        <v>14075</v>
      </c>
      <c r="L911" s="385">
        <f t="shared" si="72"/>
        <v>6912</v>
      </c>
      <c r="M911" s="385">
        <f t="shared" si="72"/>
        <v>8577</v>
      </c>
      <c r="N911" s="385">
        <f t="shared" si="72"/>
        <v>4262</v>
      </c>
      <c r="O911" s="385">
        <f t="shared" si="72"/>
        <v>4003</v>
      </c>
      <c r="P911" s="385">
        <f t="shared" si="72"/>
        <v>2341</v>
      </c>
      <c r="Q911" s="385">
        <f t="shared" si="72"/>
        <v>26655</v>
      </c>
      <c r="R911" s="385">
        <f t="shared" si="72"/>
        <v>13515</v>
      </c>
      <c r="S911" s="385">
        <f t="shared" si="72"/>
        <v>362</v>
      </c>
      <c r="T911" s="385">
        <f t="shared" si="72"/>
        <v>349</v>
      </c>
      <c r="U911" s="385">
        <f t="shared" si="72"/>
        <v>491</v>
      </c>
      <c r="V911" s="385">
        <f t="shared" si="72"/>
        <v>381</v>
      </c>
      <c r="W911" s="385">
        <f t="shared" si="72"/>
        <v>232</v>
      </c>
      <c r="X911" s="385">
        <f t="shared" si="72"/>
        <v>181</v>
      </c>
      <c r="Y911" s="385">
        <f t="shared" si="72"/>
        <v>1085</v>
      </c>
      <c r="Z911" s="385">
        <f t="shared" si="72"/>
        <v>911</v>
      </c>
    </row>
    <row r="912" spans="1:26" ht="25.5" hidden="1" outlineLevel="1" x14ac:dyDescent="0.2">
      <c r="A912" s="385"/>
      <c r="B912" s="385" t="s">
        <v>321</v>
      </c>
      <c r="C912" s="386">
        <v>12</v>
      </c>
      <c r="D912" s="386" t="s">
        <v>421</v>
      </c>
      <c r="E912" s="386" t="s">
        <v>1192</v>
      </c>
      <c r="F912" s="385">
        <v>1</v>
      </c>
      <c r="G912" s="385">
        <v>5</v>
      </c>
      <c r="H912" s="385">
        <v>4</v>
      </c>
      <c r="I912" s="385">
        <v>3</v>
      </c>
      <c r="J912" s="385">
        <v>12</v>
      </c>
      <c r="K912" s="385">
        <v>35</v>
      </c>
      <c r="L912" s="385">
        <v>19</v>
      </c>
      <c r="M912" s="385">
        <v>15</v>
      </c>
      <c r="N912" s="385">
        <v>8</v>
      </c>
      <c r="O912" s="385">
        <v>23</v>
      </c>
      <c r="P912" s="385">
        <v>7</v>
      </c>
      <c r="Q912" s="385">
        <v>73</v>
      </c>
      <c r="R912" s="385">
        <v>34</v>
      </c>
      <c r="S912" s="385">
        <v>3</v>
      </c>
      <c r="T912" s="385">
        <v>3</v>
      </c>
      <c r="U912" s="385">
        <v>7</v>
      </c>
      <c r="V912" s="385">
        <v>4</v>
      </c>
      <c r="W912" s="385">
        <v>2</v>
      </c>
      <c r="X912" s="385">
        <v>2</v>
      </c>
      <c r="Y912" s="385">
        <v>12</v>
      </c>
      <c r="Z912" s="385">
        <v>9</v>
      </c>
    </row>
    <row r="913" spans="1:26" hidden="1" outlineLevel="1" x14ac:dyDescent="0.2">
      <c r="A913" s="385"/>
      <c r="B913" s="385" t="s">
        <v>321</v>
      </c>
      <c r="C913" s="386">
        <v>12</v>
      </c>
      <c r="D913" s="386" t="s">
        <v>421</v>
      </c>
      <c r="E913" s="386" t="s">
        <v>1193</v>
      </c>
      <c r="F913" s="385"/>
      <c r="G913" s="385">
        <v>1</v>
      </c>
      <c r="H913" s="385">
        <v>3</v>
      </c>
      <c r="I913" s="385">
        <v>3</v>
      </c>
      <c r="J913" s="385">
        <v>7</v>
      </c>
      <c r="K913" s="385">
        <v>1</v>
      </c>
      <c r="L913" s="385"/>
      <c r="M913" s="385">
        <v>25</v>
      </c>
      <c r="N913" s="385"/>
      <c r="O913" s="385">
        <v>11</v>
      </c>
      <c r="P913" s="385"/>
      <c r="Q913" s="385">
        <v>37</v>
      </c>
      <c r="R913" s="385">
        <v>0</v>
      </c>
      <c r="S913" s="385"/>
      <c r="T913" s="385"/>
      <c r="U913" s="385"/>
      <c r="V913" s="385"/>
      <c r="W913" s="385"/>
      <c r="X913" s="385"/>
      <c r="Y913" s="385"/>
      <c r="Z913" s="385"/>
    </row>
    <row r="914" spans="1:26" ht="25.5" hidden="1" outlineLevel="1" x14ac:dyDescent="0.2">
      <c r="A914" s="385"/>
      <c r="B914" s="385" t="s">
        <v>321</v>
      </c>
      <c r="C914" s="386">
        <v>12</v>
      </c>
      <c r="D914" s="386" t="s">
        <v>421</v>
      </c>
      <c r="E914" s="386" t="s">
        <v>1194</v>
      </c>
      <c r="F914" s="385"/>
      <c r="G914" s="385">
        <v>8</v>
      </c>
      <c r="H914" s="385">
        <v>4</v>
      </c>
      <c r="I914" s="385"/>
      <c r="J914" s="385">
        <v>12</v>
      </c>
      <c r="K914" s="385">
        <v>128</v>
      </c>
      <c r="L914" s="385">
        <v>66</v>
      </c>
      <c r="M914" s="385">
        <v>50</v>
      </c>
      <c r="N914" s="385">
        <v>16</v>
      </c>
      <c r="O914" s="385"/>
      <c r="P914" s="385"/>
      <c r="Q914" s="385">
        <v>178</v>
      </c>
      <c r="R914" s="385">
        <v>82</v>
      </c>
      <c r="S914" s="385">
        <v>8</v>
      </c>
      <c r="T914" s="385">
        <v>8</v>
      </c>
      <c r="U914" s="385">
        <v>5</v>
      </c>
      <c r="V914" s="385">
        <v>5</v>
      </c>
      <c r="W914" s="385"/>
      <c r="X914" s="385"/>
      <c r="Y914" s="385">
        <v>13</v>
      </c>
      <c r="Z914" s="385">
        <v>13</v>
      </c>
    </row>
    <row r="915" spans="1:26" hidden="1" outlineLevel="1" x14ac:dyDescent="0.2">
      <c r="A915" s="385"/>
      <c r="B915" s="385" t="s">
        <v>321</v>
      </c>
      <c r="C915" s="386">
        <v>12</v>
      </c>
      <c r="D915" s="386" t="s">
        <v>421</v>
      </c>
      <c r="E915" s="386" t="s">
        <v>1195</v>
      </c>
      <c r="F915" s="385">
        <v>1</v>
      </c>
      <c r="G915" s="385">
        <v>17</v>
      </c>
      <c r="H915" s="385">
        <v>9</v>
      </c>
      <c r="I915" s="385">
        <v>4</v>
      </c>
      <c r="J915" s="385">
        <v>30</v>
      </c>
      <c r="K915" s="385">
        <v>377</v>
      </c>
      <c r="L915" s="385">
        <v>135</v>
      </c>
      <c r="M915" s="385">
        <v>175</v>
      </c>
      <c r="N915" s="385">
        <v>60</v>
      </c>
      <c r="O915" s="385">
        <v>79</v>
      </c>
      <c r="P915" s="385">
        <v>29</v>
      </c>
      <c r="Q915" s="385">
        <v>631</v>
      </c>
      <c r="R915" s="385">
        <v>224</v>
      </c>
      <c r="S915" s="385">
        <v>19</v>
      </c>
      <c r="T915" s="385">
        <v>19</v>
      </c>
      <c r="U915" s="385">
        <v>23</v>
      </c>
      <c r="V915" s="385">
        <v>13</v>
      </c>
      <c r="W915" s="385">
        <v>13</v>
      </c>
      <c r="X915" s="385">
        <v>8</v>
      </c>
      <c r="Y915" s="385">
        <v>55</v>
      </c>
      <c r="Z915" s="385">
        <v>40</v>
      </c>
    </row>
    <row r="916" spans="1:26" ht="25.5" hidden="1" outlineLevel="1" x14ac:dyDescent="0.2">
      <c r="A916" s="385"/>
      <c r="B916" s="385" t="s">
        <v>321</v>
      </c>
      <c r="C916" s="386">
        <v>12</v>
      </c>
      <c r="D916" s="386" t="s">
        <v>421</v>
      </c>
      <c r="E916" s="386" t="s">
        <v>1196</v>
      </c>
      <c r="F916" s="385"/>
      <c r="G916" s="385">
        <v>4</v>
      </c>
      <c r="H916" s="385">
        <v>3</v>
      </c>
      <c r="I916" s="385">
        <v>2</v>
      </c>
      <c r="J916" s="385">
        <v>9</v>
      </c>
      <c r="K916" s="385">
        <v>20</v>
      </c>
      <c r="L916" s="385">
        <v>12</v>
      </c>
      <c r="M916" s="385">
        <v>11</v>
      </c>
      <c r="N916" s="385">
        <v>6</v>
      </c>
      <c r="O916" s="385">
        <v>4</v>
      </c>
      <c r="P916" s="385">
        <v>2</v>
      </c>
      <c r="Q916" s="385">
        <v>35</v>
      </c>
      <c r="R916" s="385">
        <v>20</v>
      </c>
      <c r="S916" s="385">
        <v>4</v>
      </c>
      <c r="T916" s="385">
        <v>4</v>
      </c>
      <c r="U916" s="385">
        <v>3</v>
      </c>
      <c r="V916" s="385">
        <v>3</v>
      </c>
      <c r="W916" s="385"/>
      <c r="X916" s="385"/>
      <c r="Y916" s="385">
        <v>7</v>
      </c>
      <c r="Z916" s="385">
        <v>7</v>
      </c>
    </row>
    <row r="917" spans="1:26" hidden="1" outlineLevel="1" x14ac:dyDescent="0.2">
      <c r="A917" s="385"/>
      <c r="B917" s="385" t="s">
        <v>321</v>
      </c>
      <c r="C917" s="386">
        <v>5</v>
      </c>
      <c r="D917" s="386" t="s">
        <v>421</v>
      </c>
      <c r="E917" s="386" t="s">
        <v>1197</v>
      </c>
      <c r="F917" s="385">
        <v>3</v>
      </c>
      <c r="G917" s="385">
        <v>5</v>
      </c>
      <c r="H917" s="385"/>
      <c r="I917" s="385"/>
      <c r="J917" s="385">
        <v>5</v>
      </c>
      <c r="K917" s="385">
        <v>73</v>
      </c>
      <c r="L917" s="385">
        <v>33</v>
      </c>
      <c r="M917" s="385"/>
      <c r="N917" s="385"/>
      <c r="O917" s="385"/>
      <c r="P917" s="385"/>
      <c r="Q917" s="385">
        <v>73</v>
      </c>
      <c r="R917" s="385">
        <v>33</v>
      </c>
      <c r="S917" s="385">
        <v>5</v>
      </c>
      <c r="T917" s="385">
        <v>5</v>
      </c>
      <c r="U917" s="385"/>
      <c r="V917" s="385"/>
      <c r="W917" s="385"/>
      <c r="X917" s="385"/>
      <c r="Y917" s="385">
        <v>5</v>
      </c>
      <c r="Z917" s="385">
        <v>5</v>
      </c>
    </row>
    <row r="918" spans="1:26" hidden="1" outlineLevel="1" x14ac:dyDescent="0.2">
      <c r="A918" s="385"/>
      <c r="B918" s="385" t="s">
        <v>321</v>
      </c>
      <c r="C918" s="386">
        <v>12</v>
      </c>
      <c r="D918" s="386" t="s">
        <v>421</v>
      </c>
      <c r="E918" s="386" t="s">
        <v>1198</v>
      </c>
      <c r="F918" s="385">
        <v>3</v>
      </c>
      <c r="G918" s="385">
        <v>6</v>
      </c>
      <c r="H918" s="385">
        <v>5</v>
      </c>
      <c r="I918" s="385">
        <v>4</v>
      </c>
      <c r="J918" s="385">
        <v>15</v>
      </c>
      <c r="K918" s="385">
        <v>58</v>
      </c>
      <c r="L918" s="385">
        <v>23</v>
      </c>
      <c r="M918" s="385">
        <v>79</v>
      </c>
      <c r="N918" s="385">
        <v>37</v>
      </c>
      <c r="O918" s="385">
        <v>52</v>
      </c>
      <c r="P918" s="385">
        <v>25</v>
      </c>
      <c r="Q918" s="385">
        <v>189</v>
      </c>
      <c r="R918" s="385">
        <v>85</v>
      </c>
      <c r="S918" s="385">
        <v>6</v>
      </c>
      <c r="T918" s="385">
        <v>6</v>
      </c>
      <c r="U918" s="385">
        <v>13</v>
      </c>
      <c r="V918" s="385">
        <v>9</v>
      </c>
      <c r="W918" s="385"/>
      <c r="X918" s="385"/>
      <c r="Y918" s="385">
        <v>19</v>
      </c>
      <c r="Z918" s="385">
        <v>15</v>
      </c>
    </row>
    <row r="919" spans="1:26" ht="38.25" hidden="1" outlineLevel="1" x14ac:dyDescent="0.2">
      <c r="A919" s="385"/>
      <c r="B919" s="385" t="s">
        <v>321</v>
      </c>
      <c r="C919" s="386">
        <v>12</v>
      </c>
      <c r="D919" s="386" t="s">
        <v>421</v>
      </c>
      <c r="E919" s="386" t="s">
        <v>1199</v>
      </c>
      <c r="F919" s="385">
        <v>1</v>
      </c>
      <c r="G919" s="385"/>
      <c r="H919" s="385"/>
      <c r="I919" s="385"/>
      <c r="J919" s="385"/>
      <c r="K919" s="385"/>
      <c r="L919" s="385"/>
      <c r="M919" s="385"/>
      <c r="N919" s="385"/>
      <c r="O919" s="385"/>
      <c r="P919" s="385"/>
      <c r="Q919" s="385"/>
      <c r="R919" s="385"/>
      <c r="S919" s="385"/>
      <c r="T919" s="385"/>
      <c r="U919" s="385"/>
      <c r="V919" s="385"/>
      <c r="W919" s="385"/>
      <c r="X919" s="385"/>
      <c r="Y919" s="385"/>
      <c r="Z919" s="385"/>
    </row>
    <row r="920" spans="1:26" ht="21" hidden="1" customHeight="1" outlineLevel="1" x14ac:dyDescent="0.2">
      <c r="A920" s="385"/>
      <c r="B920" s="385"/>
      <c r="C920" s="498" t="s">
        <v>299</v>
      </c>
      <c r="D920" s="498"/>
      <c r="E920" s="498"/>
      <c r="F920" s="387"/>
      <c r="G920" s="385">
        <f>SUM(G912:G919)</f>
        <v>46</v>
      </c>
      <c r="H920" s="385">
        <f t="shared" ref="H920:Z920" si="73">SUM(H912:H919)</f>
        <v>28</v>
      </c>
      <c r="I920" s="385">
        <f t="shared" si="73"/>
        <v>16</v>
      </c>
      <c r="J920" s="385">
        <f t="shared" si="73"/>
        <v>90</v>
      </c>
      <c r="K920" s="385">
        <f t="shared" si="73"/>
        <v>692</v>
      </c>
      <c r="L920" s="385">
        <f t="shared" si="73"/>
        <v>288</v>
      </c>
      <c r="M920" s="385">
        <f t="shared" si="73"/>
        <v>355</v>
      </c>
      <c r="N920" s="385">
        <f t="shared" si="73"/>
        <v>127</v>
      </c>
      <c r="O920" s="385">
        <f t="shared" si="73"/>
        <v>169</v>
      </c>
      <c r="P920" s="385">
        <f t="shared" si="73"/>
        <v>63</v>
      </c>
      <c r="Q920" s="385">
        <f t="shared" si="73"/>
        <v>1216</v>
      </c>
      <c r="R920" s="385">
        <f t="shared" si="73"/>
        <v>478</v>
      </c>
      <c r="S920" s="385">
        <f t="shared" si="73"/>
        <v>45</v>
      </c>
      <c r="T920" s="385">
        <f t="shared" si="73"/>
        <v>45</v>
      </c>
      <c r="U920" s="385">
        <f t="shared" si="73"/>
        <v>51</v>
      </c>
      <c r="V920" s="385">
        <f t="shared" si="73"/>
        <v>34</v>
      </c>
      <c r="W920" s="385">
        <f t="shared" si="73"/>
        <v>15</v>
      </c>
      <c r="X920" s="385">
        <f t="shared" si="73"/>
        <v>10</v>
      </c>
      <c r="Y920" s="385">
        <f t="shared" si="73"/>
        <v>111</v>
      </c>
      <c r="Z920" s="385">
        <f t="shared" si="73"/>
        <v>89</v>
      </c>
    </row>
    <row r="921" spans="1:26" ht="18" customHeight="1" collapsed="1" x14ac:dyDescent="0.2">
      <c r="A921" s="385"/>
      <c r="B921" s="385"/>
      <c r="C921" s="498" t="s">
        <v>415</v>
      </c>
      <c r="D921" s="498"/>
      <c r="E921" s="498"/>
      <c r="F921" s="385"/>
      <c r="G921" s="385">
        <f>+G920+G911</f>
        <v>400</v>
      </c>
      <c r="H921" s="385">
        <f t="shared" ref="H921:Z921" si="74">+H920+H911</f>
        <v>275</v>
      </c>
      <c r="I921" s="385">
        <f t="shared" si="74"/>
        <v>144</v>
      </c>
      <c r="J921" s="385">
        <f t="shared" si="74"/>
        <v>819</v>
      </c>
      <c r="K921" s="385">
        <f t="shared" si="74"/>
        <v>14767</v>
      </c>
      <c r="L921" s="385">
        <f t="shared" si="74"/>
        <v>7200</v>
      </c>
      <c r="M921" s="385">
        <f t="shared" si="74"/>
        <v>8932</v>
      </c>
      <c r="N921" s="385">
        <f t="shared" si="74"/>
        <v>4389</v>
      </c>
      <c r="O921" s="385">
        <f t="shared" si="74"/>
        <v>4172</v>
      </c>
      <c r="P921" s="385">
        <f t="shared" si="74"/>
        <v>2404</v>
      </c>
      <c r="Q921" s="385">
        <f t="shared" si="74"/>
        <v>27871</v>
      </c>
      <c r="R921" s="385">
        <f t="shared" si="74"/>
        <v>13993</v>
      </c>
      <c r="S921" s="385">
        <f t="shared" si="74"/>
        <v>407</v>
      </c>
      <c r="T921" s="385">
        <f t="shared" si="74"/>
        <v>394</v>
      </c>
      <c r="U921" s="385">
        <f t="shared" si="74"/>
        <v>542</v>
      </c>
      <c r="V921" s="385">
        <f t="shared" si="74"/>
        <v>415</v>
      </c>
      <c r="W921" s="385">
        <f t="shared" si="74"/>
        <v>247</v>
      </c>
      <c r="X921" s="385">
        <f t="shared" si="74"/>
        <v>191</v>
      </c>
      <c r="Y921" s="385">
        <f t="shared" si="74"/>
        <v>1196</v>
      </c>
      <c r="Z921" s="385">
        <f t="shared" si="74"/>
        <v>1000</v>
      </c>
    </row>
    <row r="922" spans="1:26" hidden="1" outlineLevel="1" x14ac:dyDescent="0.2">
      <c r="A922" s="385"/>
      <c r="B922" s="385"/>
      <c r="C922" s="498" t="s">
        <v>1200</v>
      </c>
      <c r="D922" s="498"/>
      <c r="E922" s="498"/>
      <c r="F922" s="385"/>
      <c r="G922" s="385"/>
      <c r="H922" s="385"/>
      <c r="I922" s="385"/>
      <c r="J922" s="385"/>
      <c r="K922" s="385"/>
      <c r="L922" s="385"/>
      <c r="M922" s="385"/>
      <c r="N922" s="385"/>
      <c r="O922" s="385"/>
      <c r="P922" s="385"/>
      <c r="Q922" s="385"/>
      <c r="R922" s="385"/>
      <c r="S922" s="385"/>
      <c r="T922" s="385"/>
      <c r="U922" s="385"/>
      <c r="V922" s="385"/>
      <c r="W922" s="385"/>
      <c r="X922" s="385"/>
      <c r="Y922" s="385"/>
      <c r="Z922" s="385"/>
    </row>
    <row r="923" spans="1:26" ht="38.25" hidden="1" outlineLevel="1" x14ac:dyDescent="0.2">
      <c r="A923" s="385"/>
      <c r="B923" s="385" t="s">
        <v>321</v>
      </c>
      <c r="C923" s="386">
        <v>12</v>
      </c>
      <c r="D923" s="386" t="s">
        <v>421</v>
      </c>
      <c r="E923" s="386" t="s">
        <v>1201</v>
      </c>
      <c r="F923" s="385">
        <v>90</v>
      </c>
      <c r="G923" s="385">
        <v>16</v>
      </c>
      <c r="H923" s="385">
        <v>9</v>
      </c>
      <c r="I923" s="385">
        <v>3</v>
      </c>
      <c r="J923" s="385">
        <v>28</v>
      </c>
      <c r="K923" s="385">
        <v>372</v>
      </c>
      <c r="L923" s="385">
        <v>189</v>
      </c>
      <c r="M923" s="385">
        <v>228</v>
      </c>
      <c r="N923" s="385">
        <v>96</v>
      </c>
      <c r="O923" s="385">
        <v>76</v>
      </c>
      <c r="P923" s="385">
        <v>43</v>
      </c>
      <c r="Q923" s="385">
        <v>676</v>
      </c>
      <c r="R923" s="385">
        <v>328</v>
      </c>
      <c r="S923" s="385">
        <v>13</v>
      </c>
      <c r="T923" s="385">
        <v>13</v>
      </c>
      <c r="U923" s="385">
        <v>9</v>
      </c>
      <c r="V923" s="385">
        <v>8</v>
      </c>
      <c r="W923" s="385">
        <v>11</v>
      </c>
      <c r="X923" s="385">
        <v>7</v>
      </c>
      <c r="Y923" s="385">
        <v>33</v>
      </c>
      <c r="Z923" s="385">
        <v>28</v>
      </c>
    </row>
    <row r="924" spans="1:26" ht="38.25" hidden="1" outlineLevel="1" x14ac:dyDescent="0.2">
      <c r="A924" s="387"/>
      <c r="B924" s="385"/>
      <c r="C924" s="386">
        <v>12</v>
      </c>
      <c r="D924" s="386" t="s">
        <v>421</v>
      </c>
      <c r="E924" s="386" t="s">
        <v>1183</v>
      </c>
      <c r="F924" s="385">
        <v>3</v>
      </c>
      <c r="G924" s="385">
        <v>23</v>
      </c>
      <c r="H924" s="385">
        <v>15</v>
      </c>
      <c r="I924" s="385">
        <v>8</v>
      </c>
      <c r="J924" s="385">
        <v>46</v>
      </c>
      <c r="K924" s="385">
        <v>752</v>
      </c>
      <c r="L924" s="385">
        <v>375</v>
      </c>
      <c r="M924" s="385">
        <v>428</v>
      </c>
      <c r="N924" s="385">
        <v>211</v>
      </c>
      <c r="O924" s="385">
        <v>232</v>
      </c>
      <c r="P924" s="385">
        <v>132</v>
      </c>
      <c r="Q924" s="385">
        <v>1412</v>
      </c>
      <c r="R924" s="385">
        <v>718</v>
      </c>
      <c r="S924" s="385">
        <v>23</v>
      </c>
      <c r="T924" s="385">
        <v>23</v>
      </c>
      <c r="U924" s="385">
        <v>32</v>
      </c>
      <c r="V924" s="385">
        <v>26</v>
      </c>
      <c r="W924" s="385">
        <v>13</v>
      </c>
      <c r="X924" s="385">
        <v>8</v>
      </c>
      <c r="Y924" s="385">
        <v>68</v>
      </c>
      <c r="Z924" s="385">
        <v>57</v>
      </c>
    </row>
    <row r="925" spans="1:26" ht="18.75" customHeight="1" collapsed="1" x14ac:dyDescent="0.2">
      <c r="A925" s="385"/>
      <c r="B925" s="385"/>
      <c r="C925" s="498" t="s">
        <v>1202</v>
      </c>
      <c r="D925" s="498"/>
      <c r="E925" s="498"/>
      <c r="F925" s="385"/>
      <c r="G925" s="385">
        <f t="shared" ref="G925:Z925" si="75">SUM(G923:G924)</f>
        <v>39</v>
      </c>
      <c r="H925" s="385">
        <f t="shared" si="75"/>
        <v>24</v>
      </c>
      <c r="I925" s="385">
        <f t="shared" si="75"/>
        <v>11</v>
      </c>
      <c r="J925" s="385">
        <f t="shared" si="75"/>
        <v>74</v>
      </c>
      <c r="K925" s="385">
        <f t="shared" si="75"/>
        <v>1124</v>
      </c>
      <c r="L925" s="385">
        <f t="shared" si="75"/>
        <v>564</v>
      </c>
      <c r="M925" s="385">
        <f t="shared" si="75"/>
        <v>656</v>
      </c>
      <c r="N925" s="385">
        <f t="shared" si="75"/>
        <v>307</v>
      </c>
      <c r="O925" s="385">
        <f t="shared" si="75"/>
        <v>308</v>
      </c>
      <c r="P925" s="385">
        <f t="shared" si="75"/>
        <v>175</v>
      </c>
      <c r="Q925" s="385">
        <f t="shared" si="75"/>
        <v>2088</v>
      </c>
      <c r="R925" s="385">
        <f t="shared" si="75"/>
        <v>1046</v>
      </c>
      <c r="S925" s="385">
        <f t="shared" si="75"/>
        <v>36</v>
      </c>
      <c r="T925" s="385">
        <f t="shared" si="75"/>
        <v>36</v>
      </c>
      <c r="U925" s="385">
        <f t="shared" si="75"/>
        <v>41</v>
      </c>
      <c r="V925" s="385">
        <f t="shared" si="75"/>
        <v>34</v>
      </c>
      <c r="W925" s="385">
        <f t="shared" si="75"/>
        <v>24</v>
      </c>
      <c r="X925" s="385">
        <f t="shared" si="75"/>
        <v>15</v>
      </c>
      <c r="Y925" s="385">
        <f t="shared" si="75"/>
        <v>101</v>
      </c>
      <c r="Z925" s="385">
        <f t="shared" si="75"/>
        <v>85</v>
      </c>
    </row>
    <row r="926" spans="1:26" ht="24" hidden="1" customHeight="1" outlineLevel="1" x14ac:dyDescent="0.2">
      <c r="A926" s="385"/>
      <c r="B926" s="385"/>
      <c r="C926" s="511" t="s">
        <v>350</v>
      </c>
      <c r="D926" s="511"/>
      <c r="E926" s="511"/>
      <c r="F926" s="385"/>
      <c r="G926" s="385"/>
      <c r="H926" s="385"/>
      <c r="I926" s="385"/>
      <c r="J926" s="385"/>
      <c r="K926" s="385"/>
      <c r="L926" s="385"/>
      <c r="M926" s="385"/>
      <c r="N926" s="385"/>
      <c r="O926" s="385"/>
      <c r="P926" s="385"/>
      <c r="Q926" s="385"/>
      <c r="R926" s="385"/>
      <c r="S926" s="385"/>
      <c r="T926" s="385"/>
      <c r="U926" s="385"/>
      <c r="V926" s="385"/>
      <c r="W926" s="385"/>
      <c r="X926" s="385"/>
      <c r="Y926" s="385"/>
      <c r="Z926" s="385"/>
    </row>
    <row r="927" spans="1:26" ht="51" hidden="1" outlineLevel="1" x14ac:dyDescent="0.2">
      <c r="A927" s="385"/>
      <c r="B927" s="385" t="s">
        <v>326</v>
      </c>
      <c r="C927" s="385">
        <v>12</v>
      </c>
      <c r="D927" s="385" t="s">
        <v>291</v>
      </c>
      <c r="E927" s="385" t="s">
        <v>1203</v>
      </c>
      <c r="F927" s="385">
        <v>8</v>
      </c>
      <c r="G927" s="385">
        <v>10</v>
      </c>
      <c r="H927" s="385">
        <v>7</v>
      </c>
      <c r="I927" s="385">
        <v>3</v>
      </c>
      <c r="J927" s="385">
        <v>20</v>
      </c>
      <c r="K927" s="385">
        <v>271</v>
      </c>
      <c r="L927" s="385">
        <v>131</v>
      </c>
      <c r="M927" s="385">
        <v>146</v>
      </c>
      <c r="N927" s="385">
        <v>76</v>
      </c>
      <c r="O927" s="385">
        <v>70</v>
      </c>
      <c r="P927" s="385">
        <v>34</v>
      </c>
      <c r="Q927" s="385">
        <v>487</v>
      </c>
      <c r="R927" s="385">
        <v>241</v>
      </c>
      <c r="S927" s="385">
        <v>10</v>
      </c>
      <c r="T927" s="385">
        <v>10</v>
      </c>
      <c r="U927" s="385">
        <v>4</v>
      </c>
      <c r="V927" s="385">
        <v>4</v>
      </c>
      <c r="W927" s="385">
        <v>16</v>
      </c>
      <c r="X927" s="385">
        <v>14</v>
      </c>
      <c r="Y927" s="385">
        <v>30</v>
      </c>
      <c r="Z927" s="385">
        <v>28</v>
      </c>
    </row>
    <row r="928" spans="1:26" ht="51" hidden="1" outlineLevel="1" x14ac:dyDescent="0.2">
      <c r="A928" s="385"/>
      <c r="B928" s="385" t="s">
        <v>326</v>
      </c>
      <c r="C928" s="385">
        <v>12</v>
      </c>
      <c r="D928" s="385" t="s">
        <v>291</v>
      </c>
      <c r="E928" s="385" t="s">
        <v>1204</v>
      </c>
      <c r="F928" s="385">
        <v>2</v>
      </c>
      <c r="G928" s="385">
        <v>19</v>
      </c>
      <c r="H928" s="385">
        <v>15</v>
      </c>
      <c r="I928" s="385">
        <v>4</v>
      </c>
      <c r="J928" s="385">
        <v>38</v>
      </c>
      <c r="K928" s="385">
        <v>380</v>
      </c>
      <c r="L928" s="385">
        <v>184</v>
      </c>
      <c r="M928" s="385">
        <v>247</v>
      </c>
      <c r="N928" s="385">
        <v>113</v>
      </c>
      <c r="O928" s="385">
        <v>87</v>
      </c>
      <c r="P928" s="385">
        <v>49</v>
      </c>
      <c r="Q928" s="385">
        <v>714</v>
      </c>
      <c r="R928" s="385">
        <v>346</v>
      </c>
      <c r="S928" s="385">
        <v>14</v>
      </c>
      <c r="T928" s="385">
        <v>13</v>
      </c>
      <c r="U928" s="385">
        <v>16</v>
      </c>
      <c r="V928" s="385">
        <v>10</v>
      </c>
      <c r="W928" s="385">
        <v>7</v>
      </c>
      <c r="X928" s="385">
        <v>5</v>
      </c>
      <c r="Y928" s="385">
        <v>37</v>
      </c>
      <c r="Z928" s="385">
        <v>28</v>
      </c>
    </row>
    <row r="929" spans="1:26" ht="51" hidden="1" outlineLevel="1" x14ac:dyDescent="0.2">
      <c r="A929" s="385"/>
      <c r="B929" s="385" t="s">
        <v>326</v>
      </c>
      <c r="C929" s="385">
        <v>12</v>
      </c>
      <c r="D929" s="385" t="s">
        <v>291</v>
      </c>
      <c r="E929" s="385" t="s">
        <v>1205</v>
      </c>
      <c r="F929" s="385"/>
      <c r="G929" s="385">
        <v>16</v>
      </c>
      <c r="H929" s="385">
        <v>12</v>
      </c>
      <c r="I929" s="385">
        <v>8</v>
      </c>
      <c r="J929" s="385">
        <v>36</v>
      </c>
      <c r="K929" s="385">
        <v>677</v>
      </c>
      <c r="L929" s="385">
        <v>347</v>
      </c>
      <c r="M929" s="385">
        <v>397</v>
      </c>
      <c r="N929" s="385">
        <v>200</v>
      </c>
      <c r="O929" s="385">
        <v>225</v>
      </c>
      <c r="P929" s="385">
        <v>124</v>
      </c>
      <c r="Q929" s="385">
        <v>1299</v>
      </c>
      <c r="R929" s="385">
        <v>671</v>
      </c>
      <c r="S929" s="385">
        <v>16</v>
      </c>
      <c r="T929" s="385">
        <v>14</v>
      </c>
      <c r="U929" s="385">
        <v>6</v>
      </c>
      <c r="V929" s="385">
        <v>5</v>
      </c>
      <c r="W929" s="385">
        <v>36</v>
      </c>
      <c r="X929" s="385">
        <v>31</v>
      </c>
      <c r="Y929" s="385">
        <v>58</v>
      </c>
      <c r="Z929" s="385">
        <v>50</v>
      </c>
    </row>
    <row r="930" spans="1:26" ht="51" hidden="1" outlineLevel="1" x14ac:dyDescent="0.2">
      <c r="A930" s="385"/>
      <c r="B930" s="385" t="s">
        <v>326</v>
      </c>
      <c r="C930" s="385">
        <v>12</v>
      </c>
      <c r="D930" s="385" t="s">
        <v>291</v>
      </c>
      <c r="E930" s="385" t="s">
        <v>1206</v>
      </c>
      <c r="F930" s="385"/>
      <c r="G930" s="385">
        <v>21</v>
      </c>
      <c r="H930" s="385">
        <v>22</v>
      </c>
      <c r="I930" s="385">
        <v>15</v>
      </c>
      <c r="J930" s="385">
        <v>58</v>
      </c>
      <c r="K930" s="385">
        <v>997</v>
      </c>
      <c r="L930" s="385">
        <v>500</v>
      </c>
      <c r="M930" s="385">
        <v>804</v>
      </c>
      <c r="N930" s="385">
        <v>391</v>
      </c>
      <c r="O930" s="385">
        <v>467</v>
      </c>
      <c r="P930" s="385">
        <v>258</v>
      </c>
      <c r="Q930" s="385">
        <v>2268</v>
      </c>
      <c r="R930" s="385">
        <v>1149</v>
      </c>
      <c r="S930" s="385">
        <v>21</v>
      </c>
      <c r="T930" s="385">
        <v>21</v>
      </c>
      <c r="U930" s="385">
        <v>51</v>
      </c>
      <c r="V930" s="385">
        <v>39</v>
      </c>
      <c r="W930" s="385">
        <v>29</v>
      </c>
      <c r="X930" s="385">
        <v>21</v>
      </c>
      <c r="Y930" s="385">
        <v>101</v>
      </c>
      <c r="Z930" s="385">
        <v>81</v>
      </c>
    </row>
    <row r="931" spans="1:26" ht="51" hidden="1" outlineLevel="1" x14ac:dyDescent="0.2">
      <c r="A931" s="385"/>
      <c r="B931" s="385" t="s">
        <v>326</v>
      </c>
      <c r="C931" s="385">
        <v>12</v>
      </c>
      <c r="D931" s="385" t="s">
        <v>291</v>
      </c>
      <c r="E931" s="385" t="s">
        <v>1207</v>
      </c>
      <c r="F931" s="385">
        <v>6</v>
      </c>
      <c r="G931" s="385">
        <v>24</v>
      </c>
      <c r="H931" s="385">
        <v>10</v>
      </c>
      <c r="I931" s="385">
        <v>4</v>
      </c>
      <c r="J931" s="385">
        <v>38</v>
      </c>
      <c r="K931" s="385">
        <v>764</v>
      </c>
      <c r="L931" s="385">
        <v>375</v>
      </c>
      <c r="M931" s="385">
        <v>304</v>
      </c>
      <c r="N931" s="385">
        <v>147</v>
      </c>
      <c r="O931" s="385">
        <v>111</v>
      </c>
      <c r="P931" s="385">
        <v>62</v>
      </c>
      <c r="Q931" s="385">
        <v>1179</v>
      </c>
      <c r="R931" s="385">
        <v>584</v>
      </c>
      <c r="S931" s="385">
        <v>24</v>
      </c>
      <c r="T931" s="385">
        <v>23</v>
      </c>
      <c r="U931" s="385">
        <v>24</v>
      </c>
      <c r="V931" s="385">
        <v>20</v>
      </c>
      <c r="W931" s="385">
        <v>10</v>
      </c>
      <c r="X931" s="385">
        <v>7</v>
      </c>
      <c r="Y931" s="385">
        <v>58</v>
      </c>
      <c r="Z931" s="385">
        <v>50</v>
      </c>
    </row>
    <row r="932" spans="1:26" ht="51" hidden="1" outlineLevel="1" x14ac:dyDescent="0.2">
      <c r="A932" s="385"/>
      <c r="B932" s="385" t="s">
        <v>326</v>
      </c>
      <c r="C932" s="385">
        <v>12</v>
      </c>
      <c r="D932" s="385" t="s">
        <v>291</v>
      </c>
      <c r="E932" s="385" t="s">
        <v>1208</v>
      </c>
      <c r="F932" s="385">
        <v>7</v>
      </c>
      <c r="G932" s="385">
        <v>17</v>
      </c>
      <c r="H932" s="385">
        <v>9</v>
      </c>
      <c r="I932" s="385">
        <v>5</v>
      </c>
      <c r="J932" s="385">
        <v>31</v>
      </c>
      <c r="K932" s="385">
        <v>524</v>
      </c>
      <c r="L932" s="385">
        <v>254</v>
      </c>
      <c r="M932" s="385">
        <v>269</v>
      </c>
      <c r="N932" s="385">
        <v>125</v>
      </c>
      <c r="O932" s="385">
        <v>119</v>
      </c>
      <c r="P932" s="385">
        <v>66</v>
      </c>
      <c r="Q932" s="385">
        <v>912</v>
      </c>
      <c r="R932" s="385">
        <v>445</v>
      </c>
      <c r="S932" s="385">
        <v>17</v>
      </c>
      <c r="T932" s="385">
        <v>17</v>
      </c>
      <c r="U932" s="385">
        <v>14</v>
      </c>
      <c r="V932" s="385">
        <v>10</v>
      </c>
      <c r="W932" s="385">
        <v>18</v>
      </c>
      <c r="X932" s="385">
        <v>14</v>
      </c>
      <c r="Y932" s="385">
        <v>49</v>
      </c>
      <c r="Z932" s="385">
        <v>41</v>
      </c>
    </row>
    <row r="933" spans="1:26" ht="51" hidden="1" outlineLevel="1" x14ac:dyDescent="0.2">
      <c r="A933" s="385"/>
      <c r="B933" s="385" t="s">
        <v>326</v>
      </c>
      <c r="C933" s="385">
        <v>12</v>
      </c>
      <c r="D933" s="385" t="s">
        <v>291</v>
      </c>
      <c r="E933" s="385" t="s">
        <v>1209</v>
      </c>
      <c r="F933" s="385">
        <v>6</v>
      </c>
      <c r="G933" s="385">
        <v>10</v>
      </c>
      <c r="H933" s="385">
        <v>7</v>
      </c>
      <c r="I933" s="385">
        <v>3</v>
      </c>
      <c r="J933" s="385">
        <v>20</v>
      </c>
      <c r="K933" s="385">
        <v>338</v>
      </c>
      <c r="L933" s="385">
        <v>150</v>
      </c>
      <c r="M933" s="385">
        <v>191</v>
      </c>
      <c r="N933" s="385">
        <v>107</v>
      </c>
      <c r="O933" s="385">
        <v>68</v>
      </c>
      <c r="P933" s="385">
        <v>30</v>
      </c>
      <c r="Q933" s="385">
        <v>597</v>
      </c>
      <c r="R933" s="385">
        <v>287</v>
      </c>
      <c r="S933" s="385">
        <v>10</v>
      </c>
      <c r="T933" s="385">
        <v>10</v>
      </c>
      <c r="U933" s="385">
        <v>11</v>
      </c>
      <c r="V933" s="385">
        <v>7</v>
      </c>
      <c r="W933" s="385">
        <v>12</v>
      </c>
      <c r="X933" s="385">
        <v>11</v>
      </c>
      <c r="Y933" s="385">
        <v>33</v>
      </c>
      <c r="Z933" s="385">
        <v>28</v>
      </c>
    </row>
    <row r="934" spans="1:26" ht="51" hidden="1" outlineLevel="1" x14ac:dyDescent="0.2">
      <c r="A934" s="385"/>
      <c r="B934" s="385" t="s">
        <v>326</v>
      </c>
      <c r="C934" s="385">
        <v>12</v>
      </c>
      <c r="D934" s="385" t="s">
        <v>291</v>
      </c>
      <c r="E934" s="385" t="s">
        <v>1210</v>
      </c>
      <c r="F934" s="385">
        <v>1</v>
      </c>
      <c r="G934" s="385">
        <v>37</v>
      </c>
      <c r="H934" s="385">
        <v>24</v>
      </c>
      <c r="I934" s="385">
        <v>14</v>
      </c>
      <c r="J934" s="385">
        <v>75</v>
      </c>
      <c r="K934" s="385">
        <v>1533</v>
      </c>
      <c r="L934" s="385">
        <v>727</v>
      </c>
      <c r="M934" s="385">
        <v>833</v>
      </c>
      <c r="N934" s="385">
        <v>438</v>
      </c>
      <c r="O934" s="385">
        <v>401</v>
      </c>
      <c r="P934" s="385">
        <v>205</v>
      </c>
      <c r="Q934" s="385">
        <v>2767</v>
      </c>
      <c r="R934" s="385">
        <v>1370</v>
      </c>
      <c r="S934" s="385">
        <v>37</v>
      </c>
      <c r="T934" s="385">
        <v>35</v>
      </c>
      <c r="U934" s="385">
        <v>76</v>
      </c>
      <c r="V934" s="385">
        <v>60</v>
      </c>
      <c r="W934" s="385">
        <v>17</v>
      </c>
      <c r="X934" s="385">
        <v>14</v>
      </c>
      <c r="Y934" s="385">
        <v>130</v>
      </c>
      <c r="Z934" s="385">
        <v>109</v>
      </c>
    </row>
    <row r="935" spans="1:26" ht="51" hidden="1" outlineLevel="1" x14ac:dyDescent="0.2">
      <c r="A935" s="385"/>
      <c r="B935" s="385" t="s">
        <v>326</v>
      </c>
      <c r="C935" s="385">
        <v>12</v>
      </c>
      <c r="D935" s="385" t="s">
        <v>290</v>
      </c>
      <c r="E935" s="385" t="s">
        <v>1211</v>
      </c>
      <c r="F935" s="385">
        <v>30</v>
      </c>
      <c r="G935" s="385">
        <v>10</v>
      </c>
      <c r="H935" s="385">
        <v>6</v>
      </c>
      <c r="I935" s="385">
        <v>3</v>
      </c>
      <c r="J935" s="385">
        <v>19</v>
      </c>
      <c r="K935" s="385">
        <v>280</v>
      </c>
      <c r="L935" s="385">
        <v>135</v>
      </c>
      <c r="M935" s="385">
        <v>159</v>
      </c>
      <c r="N935" s="385">
        <v>77</v>
      </c>
      <c r="O935" s="385">
        <v>85</v>
      </c>
      <c r="P935" s="385">
        <v>37</v>
      </c>
      <c r="Q935" s="385">
        <v>524</v>
      </c>
      <c r="R935" s="385">
        <v>249</v>
      </c>
      <c r="S935" s="385">
        <v>10</v>
      </c>
      <c r="T935" s="385">
        <v>10</v>
      </c>
      <c r="U935" s="385">
        <v>16</v>
      </c>
      <c r="V935" s="385">
        <v>9</v>
      </c>
      <c r="W935" s="385">
        <v>5</v>
      </c>
      <c r="X935" s="385">
        <v>4</v>
      </c>
      <c r="Y935" s="385">
        <v>31</v>
      </c>
      <c r="Z935" s="385">
        <v>23</v>
      </c>
    </row>
    <row r="936" spans="1:26" ht="51" hidden="1" outlineLevel="1" x14ac:dyDescent="0.2">
      <c r="A936" s="385"/>
      <c r="B936" s="385" t="s">
        <v>326</v>
      </c>
      <c r="C936" s="385">
        <v>12</v>
      </c>
      <c r="D936" s="385" t="s">
        <v>291</v>
      </c>
      <c r="E936" s="385" t="s">
        <v>1212</v>
      </c>
      <c r="F936" s="385">
        <v>5</v>
      </c>
      <c r="G936" s="385"/>
      <c r="H936" s="385">
        <v>5</v>
      </c>
      <c r="I936" s="385">
        <v>4</v>
      </c>
      <c r="J936" s="385">
        <v>9</v>
      </c>
      <c r="K936" s="385"/>
      <c r="L936" s="385"/>
      <c r="M936" s="385">
        <v>92</v>
      </c>
      <c r="N936" s="385">
        <v>16</v>
      </c>
      <c r="O936" s="385">
        <v>92</v>
      </c>
      <c r="P936" s="385">
        <v>42</v>
      </c>
      <c r="Q936" s="385">
        <v>184</v>
      </c>
      <c r="R936" s="385">
        <v>58</v>
      </c>
      <c r="S936" s="385"/>
      <c r="T936" s="385"/>
      <c r="U936" s="385">
        <v>3</v>
      </c>
      <c r="V936" s="385">
        <v>2</v>
      </c>
      <c r="W936" s="385">
        <v>19</v>
      </c>
      <c r="X936" s="385">
        <v>11</v>
      </c>
      <c r="Y936" s="385">
        <v>22</v>
      </c>
      <c r="Z936" s="385">
        <v>13</v>
      </c>
    </row>
    <row r="937" spans="1:26" ht="51" hidden="1" outlineLevel="1" x14ac:dyDescent="0.2">
      <c r="A937" s="385"/>
      <c r="B937" s="385" t="s">
        <v>326</v>
      </c>
      <c r="C937" s="385">
        <v>12</v>
      </c>
      <c r="D937" s="385" t="s">
        <v>291</v>
      </c>
      <c r="E937" s="385" t="s">
        <v>1213</v>
      </c>
      <c r="F937" s="385">
        <v>3</v>
      </c>
      <c r="G937" s="385">
        <v>17</v>
      </c>
      <c r="H937" s="385">
        <v>11</v>
      </c>
      <c r="I937" s="385">
        <v>6</v>
      </c>
      <c r="J937" s="385">
        <v>34</v>
      </c>
      <c r="K937" s="385">
        <v>564</v>
      </c>
      <c r="L937" s="385">
        <v>268</v>
      </c>
      <c r="M937" s="385">
        <v>274</v>
      </c>
      <c r="N937" s="385">
        <v>132</v>
      </c>
      <c r="O937" s="385">
        <v>144</v>
      </c>
      <c r="P937" s="385">
        <v>90</v>
      </c>
      <c r="Q937" s="385">
        <v>982</v>
      </c>
      <c r="R937" s="385">
        <v>490</v>
      </c>
      <c r="S937" s="385">
        <v>17</v>
      </c>
      <c r="T937" s="385">
        <v>17</v>
      </c>
      <c r="U937" s="385">
        <v>30</v>
      </c>
      <c r="V937" s="385">
        <v>22</v>
      </c>
      <c r="W937" s="385">
        <v>10</v>
      </c>
      <c r="X937" s="385">
        <v>9</v>
      </c>
      <c r="Y937" s="385">
        <v>57</v>
      </c>
      <c r="Z937" s="385">
        <v>48</v>
      </c>
    </row>
    <row r="938" spans="1:26" ht="51" hidden="1" outlineLevel="1" x14ac:dyDescent="0.2">
      <c r="A938" s="385"/>
      <c r="B938" s="385" t="s">
        <v>326</v>
      </c>
      <c r="C938" s="385">
        <v>12</v>
      </c>
      <c r="D938" s="385" t="s">
        <v>291</v>
      </c>
      <c r="E938" s="385" t="s">
        <v>1214</v>
      </c>
      <c r="F938" s="385">
        <v>1</v>
      </c>
      <c r="G938" s="385">
        <v>29</v>
      </c>
      <c r="H938" s="385">
        <v>18</v>
      </c>
      <c r="I938" s="385">
        <v>9</v>
      </c>
      <c r="J938" s="385">
        <v>56</v>
      </c>
      <c r="K938" s="385">
        <v>1197</v>
      </c>
      <c r="L938" s="385">
        <v>599</v>
      </c>
      <c r="M938" s="385">
        <v>652</v>
      </c>
      <c r="N938" s="385">
        <v>319</v>
      </c>
      <c r="O938" s="385">
        <v>302</v>
      </c>
      <c r="P938" s="385">
        <v>175</v>
      </c>
      <c r="Q938" s="385">
        <v>2151</v>
      </c>
      <c r="R938" s="385">
        <v>1093</v>
      </c>
      <c r="S938" s="385">
        <v>29</v>
      </c>
      <c r="T938" s="385">
        <v>29</v>
      </c>
      <c r="U938" s="385">
        <v>48</v>
      </c>
      <c r="V938" s="385">
        <v>38</v>
      </c>
      <c r="W938" s="385">
        <v>13</v>
      </c>
      <c r="X938" s="385">
        <v>11</v>
      </c>
      <c r="Y938" s="385">
        <v>90</v>
      </c>
      <c r="Z938" s="385">
        <v>78</v>
      </c>
    </row>
    <row r="939" spans="1:26" ht="25.5" hidden="1" outlineLevel="1" x14ac:dyDescent="0.2">
      <c r="A939" s="385"/>
      <c r="B939" s="385" t="s">
        <v>326</v>
      </c>
      <c r="C939" s="385">
        <v>12</v>
      </c>
      <c r="D939" s="385" t="s">
        <v>291</v>
      </c>
      <c r="E939" s="385" t="s">
        <v>1215</v>
      </c>
      <c r="F939" s="385"/>
      <c r="G939" s="385"/>
      <c r="H939" s="385"/>
      <c r="I939" s="385">
        <v>3</v>
      </c>
      <c r="J939" s="385">
        <v>3</v>
      </c>
      <c r="K939" s="385"/>
      <c r="L939" s="385"/>
      <c r="M939" s="385"/>
      <c r="N939" s="385"/>
      <c r="O939" s="385">
        <v>83</v>
      </c>
      <c r="P939" s="385">
        <v>35</v>
      </c>
      <c r="Q939" s="385">
        <v>83</v>
      </c>
      <c r="R939" s="385">
        <v>35</v>
      </c>
      <c r="S939" s="385"/>
      <c r="T939" s="385"/>
      <c r="U939" s="385"/>
      <c r="V939" s="385"/>
      <c r="W939" s="385">
        <v>9</v>
      </c>
      <c r="X939" s="385">
        <v>9</v>
      </c>
      <c r="Y939" s="385">
        <v>9</v>
      </c>
      <c r="Z939" s="385">
        <v>9</v>
      </c>
    </row>
    <row r="940" spans="1:26" ht="51" hidden="1" outlineLevel="1" x14ac:dyDescent="0.2">
      <c r="A940" s="385"/>
      <c r="B940" s="385" t="s">
        <v>326</v>
      </c>
      <c r="C940" s="385">
        <v>12</v>
      </c>
      <c r="D940" s="385" t="s">
        <v>291</v>
      </c>
      <c r="E940" s="385" t="s">
        <v>1216</v>
      </c>
      <c r="F940" s="385">
        <v>3</v>
      </c>
      <c r="G940" s="385">
        <v>20</v>
      </c>
      <c r="H940" s="385">
        <v>16</v>
      </c>
      <c r="I940" s="385">
        <v>12</v>
      </c>
      <c r="J940" s="385">
        <v>48</v>
      </c>
      <c r="K940" s="385">
        <v>743</v>
      </c>
      <c r="L940" s="385">
        <v>367</v>
      </c>
      <c r="M940" s="385">
        <v>421</v>
      </c>
      <c r="N940" s="385">
        <v>216</v>
      </c>
      <c r="O940" s="385">
        <v>302</v>
      </c>
      <c r="P940" s="385">
        <v>150</v>
      </c>
      <c r="Q940" s="385">
        <v>1466</v>
      </c>
      <c r="R940" s="385">
        <v>733</v>
      </c>
      <c r="S940" s="385">
        <v>20</v>
      </c>
      <c r="T940" s="385">
        <v>20</v>
      </c>
      <c r="U940" s="385">
        <v>9</v>
      </c>
      <c r="V940" s="385">
        <v>7</v>
      </c>
      <c r="W940" s="385">
        <v>47</v>
      </c>
      <c r="X940" s="385">
        <v>39</v>
      </c>
      <c r="Y940" s="385">
        <v>76</v>
      </c>
      <c r="Z940" s="385">
        <v>66</v>
      </c>
    </row>
    <row r="941" spans="1:26" ht="51" hidden="1" outlineLevel="1" x14ac:dyDescent="0.2">
      <c r="A941" s="385"/>
      <c r="B941" s="385" t="s">
        <v>326</v>
      </c>
      <c r="C941" s="385">
        <v>12</v>
      </c>
      <c r="D941" s="385" t="s">
        <v>291</v>
      </c>
      <c r="E941" s="385" t="s">
        <v>1217</v>
      </c>
      <c r="F941" s="385">
        <v>1</v>
      </c>
      <c r="G941" s="385">
        <v>32</v>
      </c>
      <c r="H941" s="385">
        <v>26</v>
      </c>
      <c r="I941" s="385">
        <v>9</v>
      </c>
      <c r="J941" s="385">
        <v>67</v>
      </c>
      <c r="K941" s="385">
        <v>1309</v>
      </c>
      <c r="L941" s="385">
        <v>667</v>
      </c>
      <c r="M941" s="385">
        <v>891</v>
      </c>
      <c r="N941" s="385">
        <v>437</v>
      </c>
      <c r="O941" s="385">
        <v>291</v>
      </c>
      <c r="P941" s="385">
        <v>158</v>
      </c>
      <c r="Q941" s="385">
        <v>2491</v>
      </c>
      <c r="R941" s="385">
        <v>1262</v>
      </c>
      <c r="S941" s="385">
        <v>32</v>
      </c>
      <c r="T941" s="385">
        <v>30</v>
      </c>
      <c r="U941" s="385">
        <v>57</v>
      </c>
      <c r="V941" s="385">
        <v>46</v>
      </c>
      <c r="W941" s="385">
        <v>18</v>
      </c>
      <c r="X941" s="385">
        <v>12</v>
      </c>
      <c r="Y941" s="385">
        <v>107</v>
      </c>
      <c r="Z941" s="385">
        <v>88</v>
      </c>
    </row>
    <row r="942" spans="1:26" ht="51" hidden="1" outlineLevel="1" x14ac:dyDescent="0.2">
      <c r="A942" s="385"/>
      <c r="B942" s="385" t="s">
        <v>326</v>
      </c>
      <c r="C942" s="385">
        <v>12</v>
      </c>
      <c r="D942" s="385" t="s">
        <v>291</v>
      </c>
      <c r="E942" s="385" t="s">
        <v>1218</v>
      </c>
      <c r="F942" s="385">
        <v>16</v>
      </c>
      <c r="G942" s="385">
        <v>17</v>
      </c>
      <c r="H942" s="385">
        <v>7</v>
      </c>
      <c r="I942" s="385">
        <v>4</v>
      </c>
      <c r="J942" s="385">
        <v>28</v>
      </c>
      <c r="K942" s="385">
        <v>533</v>
      </c>
      <c r="L942" s="385">
        <v>264</v>
      </c>
      <c r="M942" s="385">
        <v>215</v>
      </c>
      <c r="N942" s="385">
        <v>102</v>
      </c>
      <c r="O942" s="385">
        <v>97</v>
      </c>
      <c r="P942" s="385">
        <v>50</v>
      </c>
      <c r="Q942" s="385">
        <v>845</v>
      </c>
      <c r="R942" s="385">
        <v>416</v>
      </c>
      <c r="S942" s="385">
        <v>17</v>
      </c>
      <c r="T942" s="385">
        <v>15</v>
      </c>
      <c r="U942" s="385">
        <v>16</v>
      </c>
      <c r="V942" s="385">
        <v>11</v>
      </c>
      <c r="W942" s="385">
        <v>9</v>
      </c>
      <c r="X942" s="385">
        <v>7</v>
      </c>
      <c r="Y942" s="385">
        <v>42</v>
      </c>
      <c r="Z942" s="385">
        <v>33</v>
      </c>
    </row>
    <row r="943" spans="1:26" ht="51" hidden="1" outlineLevel="1" x14ac:dyDescent="0.2">
      <c r="A943" s="385"/>
      <c r="B943" s="385" t="s">
        <v>326</v>
      </c>
      <c r="C943" s="385">
        <v>12</v>
      </c>
      <c r="D943" s="385" t="s">
        <v>291</v>
      </c>
      <c r="E943" s="385" t="s">
        <v>1219</v>
      </c>
      <c r="F943" s="385">
        <v>5</v>
      </c>
      <c r="G943" s="385">
        <v>10</v>
      </c>
      <c r="H943" s="385">
        <v>8</v>
      </c>
      <c r="I943" s="385">
        <v>5</v>
      </c>
      <c r="J943" s="385">
        <v>23</v>
      </c>
      <c r="K943" s="385">
        <v>303</v>
      </c>
      <c r="L943" s="385">
        <v>131</v>
      </c>
      <c r="M943" s="385">
        <v>169</v>
      </c>
      <c r="N943" s="385">
        <v>83</v>
      </c>
      <c r="O943" s="385">
        <v>100</v>
      </c>
      <c r="P943" s="385">
        <v>56</v>
      </c>
      <c r="Q943" s="385">
        <v>572</v>
      </c>
      <c r="R943" s="385">
        <v>270</v>
      </c>
      <c r="S943" s="385">
        <v>10</v>
      </c>
      <c r="T943" s="385">
        <v>10</v>
      </c>
      <c r="U943" s="385">
        <v>17</v>
      </c>
      <c r="V943" s="385">
        <v>13</v>
      </c>
      <c r="W943" s="385">
        <v>11</v>
      </c>
      <c r="X943" s="385">
        <v>9</v>
      </c>
      <c r="Y943" s="385">
        <v>38</v>
      </c>
      <c r="Z943" s="385">
        <v>32</v>
      </c>
    </row>
    <row r="944" spans="1:26" hidden="1" outlineLevel="1" x14ac:dyDescent="0.2">
      <c r="A944" s="385"/>
      <c r="B944" s="385"/>
      <c r="C944" s="511" t="s">
        <v>298</v>
      </c>
      <c r="D944" s="511"/>
      <c r="E944" s="511"/>
      <c r="F944" s="385"/>
      <c r="G944" s="385">
        <f>SUM(G927:G943)</f>
        <v>289</v>
      </c>
      <c r="H944" s="385">
        <f t="shared" ref="H944:Z944" si="76">SUM(H927:H943)</f>
        <v>203</v>
      </c>
      <c r="I944" s="385">
        <f t="shared" si="76"/>
        <v>111</v>
      </c>
      <c r="J944" s="385">
        <f t="shared" si="76"/>
        <v>603</v>
      </c>
      <c r="K944" s="385">
        <f t="shared" si="76"/>
        <v>10413</v>
      </c>
      <c r="L944" s="385">
        <f t="shared" si="76"/>
        <v>5099</v>
      </c>
      <c r="M944" s="385">
        <f t="shared" si="76"/>
        <v>6064</v>
      </c>
      <c r="N944" s="385">
        <f t="shared" si="76"/>
        <v>2979</v>
      </c>
      <c r="O944" s="385">
        <f t="shared" si="76"/>
        <v>3044</v>
      </c>
      <c r="P944" s="385">
        <f t="shared" si="76"/>
        <v>1621</v>
      </c>
      <c r="Q944" s="385">
        <f t="shared" si="76"/>
        <v>19521</v>
      </c>
      <c r="R944" s="385">
        <f t="shared" si="76"/>
        <v>9699</v>
      </c>
      <c r="S944" s="385">
        <f t="shared" si="76"/>
        <v>284</v>
      </c>
      <c r="T944" s="385">
        <f t="shared" si="76"/>
        <v>274</v>
      </c>
      <c r="U944" s="385">
        <f t="shared" si="76"/>
        <v>398</v>
      </c>
      <c r="V944" s="385">
        <f t="shared" si="76"/>
        <v>303</v>
      </c>
      <c r="W944" s="385">
        <f t="shared" si="76"/>
        <v>286</v>
      </c>
      <c r="X944" s="385">
        <f t="shared" si="76"/>
        <v>228</v>
      </c>
      <c r="Y944" s="385">
        <f t="shared" si="76"/>
        <v>968</v>
      </c>
      <c r="Z944" s="385">
        <f t="shared" si="76"/>
        <v>805</v>
      </c>
    </row>
    <row r="945" spans="1:26" ht="51" hidden="1" outlineLevel="1" x14ac:dyDescent="0.2">
      <c r="A945" s="385"/>
      <c r="B945" s="385" t="s">
        <v>326</v>
      </c>
      <c r="C945" s="385">
        <v>12</v>
      </c>
      <c r="D945" s="385" t="s">
        <v>291</v>
      </c>
      <c r="E945" s="385" t="s">
        <v>1220</v>
      </c>
      <c r="F945" s="385"/>
      <c r="G945" s="385">
        <v>8</v>
      </c>
      <c r="H945" s="385">
        <v>6</v>
      </c>
      <c r="I945" s="385">
        <v>3</v>
      </c>
      <c r="J945" s="385">
        <v>17</v>
      </c>
      <c r="K945" s="385">
        <v>186</v>
      </c>
      <c r="L945" s="385">
        <v>95</v>
      </c>
      <c r="M945" s="385">
        <v>116</v>
      </c>
      <c r="N945" s="385">
        <v>59</v>
      </c>
      <c r="O945" s="385">
        <v>63</v>
      </c>
      <c r="P945" s="385">
        <v>22</v>
      </c>
      <c r="Q945" s="385">
        <v>365</v>
      </c>
      <c r="R945" s="385">
        <v>176</v>
      </c>
      <c r="S945" s="385">
        <v>8</v>
      </c>
      <c r="T945" s="385">
        <v>8</v>
      </c>
      <c r="U945" s="385">
        <v>15</v>
      </c>
      <c r="V945" s="385">
        <v>10</v>
      </c>
      <c r="W945" s="385">
        <v>7</v>
      </c>
      <c r="X945" s="385">
        <v>4</v>
      </c>
      <c r="Y945" s="385">
        <v>30</v>
      </c>
      <c r="Z945" s="385">
        <v>22</v>
      </c>
    </row>
    <row r="946" spans="1:26" ht="51" hidden="1" outlineLevel="1" x14ac:dyDescent="0.2">
      <c r="A946" s="385"/>
      <c r="B946" s="385" t="s">
        <v>326</v>
      </c>
      <c r="C946" s="385">
        <v>12</v>
      </c>
      <c r="D946" s="385" t="s">
        <v>291</v>
      </c>
      <c r="E946" s="385" t="s">
        <v>1221</v>
      </c>
      <c r="F946" s="385">
        <v>1</v>
      </c>
      <c r="G946" s="385">
        <v>5</v>
      </c>
      <c r="H946" s="385">
        <v>4</v>
      </c>
      <c r="I946" s="385">
        <v>3</v>
      </c>
      <c r="J946" s="385">
        <v>12</v>
      </c>
      <c r="K946" s="385">
        <v>29</v>
      </c>
      <c r="L946" s="385">
        <v>12</v>
      </c>
      <c r="M946" s="385">
        <v>25</v>
      </c>
      <c r="N946" s="385">
        <v>9</v>
      </c>
      <c r="O946" s="385">
        <v>49</v>
      </c>
      <c r="P946" s="385">
        <v>22</v>
      </c>
      <c r="Q946" s="385">
        <v>103</v>
      </c>
      <c r="R946" s="385">
        <v>43</v>
      </c>
      <c r="S946" s="385">
        <v>5</v>
      </c>
      <c r="T946" s="385">
        <v>5</v>
      </c>
      <c r="U946" s="385">
        <v>6</v>
      </c>
      <c r="V946" s="385">
        <v>5</v>
      </c>
      <c r="W946" s="385">
        <v>7</v>
      </c>
      <c r="X946" s="385">
        <v>4</v>
      </c>
      <c r="Y946" s="385">
        <v>18</v>
      </c>
      <c r="Z946" s="385">
        <v>14</v>
      </c>
    </row>
    <row r="947" spans="1:26" hidden="1" outlineLevel="1" x14ac:dyDescent="0.2">
      <c r="A947" s="385"/>
      <c r="B947" s="385" t="s">
        <v>326</v>
      </c>
      <c r="C947" s="385">
        <v>12</v>
      </c>
      <c r="D947" s="385" t="s">
        <v>291</v>
      </c>
      <c r="E947" s="385" t="s">
        <v>366</v>
      </c>
      <c r="F947" s="385"/>
      <c r="G947" s="385">
        <v>7</v>
      </c>
      <c r="H947" s="385">
        <v>4</v>
      </c>
      <c r="I947" s="385">
        <v>2</v>
      </c>
      <c r="J947" s="385">
        <v>13</v>
      </c>
      <c r="K947" s="385">
        <v>179</v>
      </c>
      <c r="L947" s="385">
        <v>80</v>
      </c>
      <c r="M947" s="385">
        <v>40</v>
      </c>
      <c r="N947" s="385">
        <v>21</v>
      </c>
      <c r="O947" s="385">
        <v>21</v>
      </c>
      <c r="P947" s="385">
        <v>15</v>
      </c>
      <c r="Q947" s="385">
        <v>240</v>
      </c>
      <c r="R947" s="385">
        <v>116</v>
      </c>
      <c r="S947" s="385">
        <v>2</v>
      </c>
      <c r="T947" s="385">
        <v>2</v>
      </c>
      <c r="U947" s="385">
        <v>13</v>
      </c>
      <c r="V947" s="385">
        <v>9</v>
      </c>
      <c r="W947" s="385"/>
      <c r="X947" s="385"/>
      <c r="Y947" s="385">
        <v>15</v>
      </c>
      <c r="Z947" s="385">
        <v>11</v>
      </c>
    </row>
    <row r="948" spans="1:26" ht="51" hidden="1" outlineLevel="1" x14ac:dyDescent="0.2">
      <c r="A948" s="385"/>
      <c r="B948" s="385" t="s">
        <v>326</v>
      </c>
      <c r="C948" s="385">
        <v>12</v>
      </c>
      <c r="D948" s="385" t="s">
        <v>291</v>
      </c>
      <c r="E948" s="385" t="s">
        <v>1222</v>
      </c>
      <c r="F948" s="385">
        <v>1</v>
      </c>
      <c r="G948" s="385">
        <v>5</v>
      </c>
      <c r="H948" s="385">
        <v>5</v>
      </c>
      <c r="I948" s="385">
        <v>3</v>
      </c>
      <c r="J948" s="385">
        <v>13</v>
      </c>
      <c r="K948" s="385">
        <v>98</v>
      </c>
      <c r="L948" s="385">
        <v>53</v>
      </c>
      <c r="M948" s="385">
        <v>65</v>
      </c>
      <c r="N948" s="385">
        <v>25</v>
      </c>
      <c r="O948" s="385">
        <v>46</v>
      </c>
      <c r="P948" s="385">
        <v>19</v>
      </c>
      <c r="Q948" s="385">
        <v>209</v>
      </c>
      <c r="R948" s="385">
        <v>97</v>
      </c>
      <c r="S948" s="385">
        <v>5</v>
      </c>
      <c r="T948" s="385">
        <v>5</v>
      </c>
      <c r="U948" s="385">
        <v>8</v>
      </c>
      <c r="V948" s="385">
        <v>6</v>
      </c>
      <c r="W948" s="385">
        <v>1</v>
      </c>
      <c r="X948" s="385">
        <v>1</v>
      </c>
      <c r="Y948" s="385">
        <v>14</v>
      </c>
      <c r="Z948" s="385">
        <v>12</v>
      </c>
    </row>
    <row r="949" spans="1:26" ht="51" hidden="1" outlineLevel="1" x14ac:dyDescent="0.2">
      <c r="A949" s="385"/>
      <c r="B949" s="385" t="s">
        <v>326</v>
      </c>
      <c r="C949" s="385">
        <v>12</v>
      </c>
      <c r="D949" s="385" t="s">
        <v>291</v>
      </c>
      <c r="E949" s="385" t="s">
        <v>1223</v>
      </c>
      <c r="F949" s="385"/>
      <c r="G949" s="385">
        <v>5</v>
      </c>
      <c r="H949" s="385">
        <v>4</v>
      </c>
      <c r="I949" s="385">
        <v>3</v>
      </c>
      <c r="J949" s="385">
        <v>12</v>
      </c>
      <c r="K949" s="385">
        <v>114</v>
      </c>
      <c r="L949" s="385">
        <v>56</v>
      </c>
      <c r="M949" s="385">
        <v>49</v>
      </c>
      <c r="N949" s="385">
        <v>17</v>
      </c>
      <c r="O949" s="385">
        <v>31</v>
      </c>
      <c r="P949" s="385">
        <v>13</v>
      </c>
      <c r="Q949" s="385">
        <v>194</v>
      </c>
      <c r="R949" s="385">
        <v>86</v>
      </c>
      <c r="S949" s="385">
        <v>6</v>
      </c>
      <c r="T949" s="385">
        <v>5</v>
      </c>
      <c r="U949" s="385">
        <v>8</v>
      </c>
      <c r="V949" s="385">
        <v>7</v>
      </c>
      <c r="W949" s="385">
        <v>8</v>
      </c>
      <c r="X949" s="385">
        <v>6</v>
      </c>
      <c r="Y949" s="385">
        <v>22</v>
      </c>
      <c r="Z949" s="385">
        <v>18</v>
      </c>
    </row>
    <row r="950" spans="1:26" ht="25.5" hidden="1" outlineLevel="1" x14ac:dyDescent="0.2">
      <c r="A950" s="385"/>
      <c r="B950" s="385" t="s">
        <v>326</v>
      </c>
      <c r="C950" s="385">
        <v>12</v>
      </c>
      <c r="D950" s="385" t="s">
        <v>291</v>
      </c>
      <c r="E950" s="385" t="s">
        <v>430</v>
      </c>
      <c r="F950" s="385">
        <v>1</v>
      </c>
      <c r="G950" s="385"/>
      <c r="H950" s="385">
        <v>11</v>
      </c>
      <c r="I950" s="385">
        <v>5</v>
      </c>
      <c r="J950" s="385">
        <v>16</v>
      </c>
      <c r="K950" s="385"/>
      <c r="L950" s="385"/>
      <c r="M950" s="385">
        <v>263</v>
      </c>
      <c r="N950" s="385">
        <v>110</v>
      </c>
      <c r="O950" s="385">
        <v>125</v>
      </c>
      <c r="P950" s="385">
        <v>65</v>
      </c>
      <c r="Q950" s="385">
        <v>388</v>
      </c>
      <c r="R950" s="385">
        <v>175</v>
      </c>
      <c r="S950" s="385"/>
      <c r="T950" s="385"/>
      <c r="U950" s="385">
        <v>8</v>
      </c>
      <c r="V950" s="385">
        <v>6</v>
      </c>
      <c r="W950" s="385">
        <v>13</v>
      </c>
      <c r="X950" s="385">
        <v>11</v>
      </c>
      <c r="Y950" s="385">
        <v>21</v>
      </c>
      <c r="Z950" s="385">
        <v>17</v>
      </c>
    </row>
    <row r="951" spans="1:26" hidden="1" outlineLevel="1" x14ac:dyDescent="0.2">
      <c r="A951" s="385"/>
      <c r="B951" s="385" t="s">
        <v>326</v>
      </c>
      <c r="C951" s="385">
        <v>12</v>
      </c>
      <c r="D951" s="385" t="s">
        <v>291</v>
      </c>
      <c r="E951" s="385" t="s">
        <v>327</v>
      </c>
      <c r="F951" s="385"/>
      <c r="G951" s="385">
        <v>11</v>
      </c>
      <c r="H951" s="385">
        <v>11</v>
      </c>
      <c r="I951" s="385">
        <v>4</v>
      </c>
      <c r="J951" s="385">
        <v>26</v>
      </c>
      <c r="K951" s="385">
        <v>197</v>
      </c>
      <c r="L951" s="385">
        <v>118</v>
      </c>
      <c r="M951" s="385">
        <v>196</v>
      </c>
      <c r="N951" s="385">
        <v>128</v>
      </c>
      <c r="O951" s="385">
        <v>48</v>
      </c>
      <c r="P951" s="385">
        <v>27</v>
      </c>
      <c r="Q951" s="385">
        <v>441</v>
      </c>
      <c r="R951" s="385">
        <v>273</v>
      </c>
      <c r="S951" s="385">
        <v>3</v>
      </c>
      <c r="T951" s="385">
        <v>3</v>
      </c>
      <c r="U951" s="385">
        <v>11</v>
      </c>
      <c r="V951" s="385">
        <v>9</v>
      </c>
      <c r="W951" s="385">
        <v>6</v>
      </c>
      <c r="X951" s="385">
        <v>4</v>
      </c>
      <c r="Y951" s="385">
        <v>20</v>
      </c>
      <c r="Z951" s="385">
        <v>16</v>
      </c>
    </row>
    <row r="952" spans="1:26" hidden="1" outlineLevel="1" x14ac:dyDescent="0.2">
      <c r="A952" s="385"/>
      <c r="B952" s="385"/>
      <c r="C952" s="511" t="s">
        <v>299</v>
      </c>
      <c r="D952" s="511"/>
      <c r="E952" s="511"/>
      <c r="F952" s="385"/>
      <c r="G952" s="385">
        <f>SUM(G945:G951)</f>
        <v>41</v>
      </c>
      <c r="H952" s="385">
        <f t="shared" ref="H952:Z952" si="77">SUM(H945:H951)</f>
        <v>45</v>
      </c>
      <c r="I952" s="385">
        <f t="shared" si="77"/>
        <v>23</v>
      </c>
      <c r="J952" s="385">
        <f t="shared" si="77"/>
        <v>109</v>
      </c>
      <c r="K952" s="385">
        <f t="shared" si="77"/>
        <v>803</v>
      </c>
      <c r="L952" s="385">
        <f t="shared" si="77"/>
        <v>414</v>
      </c>
      <c r="M952" s="385">
        <f t="shared" si="77"/>
        <v>754</v>
      </c>
      <c r="N952" s="385">
        <f t="shared" si="77"/>
        <v>369</v>
      </c>
      <c r="O952" s="385">
        <f t="shared" si="77"/>
        <v>383</v>
      </c>
      <c r="P952" s="385">
        <f t="shared" si="77"/>
        <v>183</v>
      </c>
      <c r="Q952" s="385">
        <f t="shared" si="77"/>
        <v>1940</v>
      </c>
      <c r="R952" s="385">
        <f t="shared" si="77"/>
        <v>966</v>
      </c>
      <c r="S952" s="385">
        <f t="shared" si="77"/>
        <v>29</v>
      </c>
      <c r="T952" s="385">
        <f t="shared" si="77"/>
        <v>28</v>
      </c>
      <c r="U952" s="385">
        <f t="shared" si="77"/>
        <v>69</v>
      </c>
      <c r="V952" s="385">
        <f t="shared" si="77"/>
        <v>52</v>
      </c>
      <c r="W952" s="385">
        <f t="shared" si="77"/>
        <v>42</v>
      </c>
      <c r="X952" s="385">
        <f t="shared" si="77"/>
        <v>30</v>
      </c>
      <c r="Y952" s="385">
        <f t="shared" si="77"/>
        <v>140</v>
      </c>
      <c r="Z952" s="385">
        <f t="shared" si="77"/>
        <v>110</v>
      </c>
    </row>
    <row r="953" spans="1:26" collapsed="1" x14ac:dyDescent="0.2">
      <c r="A953" s="385"/>
      <c r="B953" s="385"/>
      <c r="C953" s="498" t="s">
        <v>416</v>
      </c>
      <c r="D953" s="498"/>
      <c r="E953" s="498"/>
      <c r="F953" s="385"/>
      <c r="G953" s="385">
        <f>+G952+G944</f>
        <v>330</v>
      </c>
      <c r="H953" s="385">
        <f t="shared" ref="H953:Z953" si="78">+H952+H944</f>
        <v>248</v>
      </c>
      <c r="I953" s="385">
        <f t="shared" si="78"/>
        <v>134</v>
      </c>
      <c r="J953" s="385">
        <f t="shared" si="78"/>
        <v>712</v>
      </c>
      <c r="K953" s="385">
        <f t="shared" si="78"/>
        <v>11216</v>
      </c>
      <c r="L953" s="385">
        <f t="shared" si="78"/>
        <v>5513</v>
      </c>
      <c r="M953" s="385">
        <f t="shared" si="78"/>
        <v>6818</v>
      </c>
      <c r="N953" s="385">
        <f t="shared" si="78"/>
        <v>3348</v>
      </c>
      <c r="O953" s="385">
        <f t="shared" si="78"/>
        <v>3427</v>
      </c>
      <c r="P953" s="385">
        <f t="shared" si="78"/>
        <v>1804</v>
      </c>
      <c r="Q953" s="385">
        <f t="shared" si="78"/>
        <v>21461</v>
      </c>
      <c r="R953" s="385">
        <f t="shared" si="78"/>
        <v>10665</v>
      </c>
      <c r="S953" s="385">
        <f t="shared" si="78"/>
        <v>313</v>
      </c>
      <c r="T953" s="385">
        <f t="shared" si="78"/>
        <v>302</v>
      </c>
      <c r="U953" s="385">
        <f t="shared" si="78"/>
        <v>467</v>
      </c>
      <c r="V953" s="385">
        <f t="shared" si="78"/>
        <v>355</v>
      </c>
      <c r="W953" s="385">
        <f t="shared" si="78"/>
        <v>328</v>
      </c>
      <c r="X953" s="385">
        <f t="shared" si="78"/>
        <v>258</v>
      </c>
      <c r="Y953" s="385">
        <f t="shared" si="78"/>
        <v>1108</v>
      </c>
      <c r="Z953" s="385">
        <f t="shared" si="78"/>
        <v>915</v>
      </c>
    </row>
    <row r="954" spans="1:26" hidden="1" outlineLevel="1" x14ac:dyDescent="0.2">
      <c r="A954" s="387" t="s">
        <v>468</v>
      </c>
      <c r="B954" s="385"/>
      <c r="C954" s="498" t="s">
        <v>417</v>
      </c>
      <c r="D954" s="498"/>
      <c r="E954" s="498"/>
      <c r="F954" s="385"/>
      <c r="G954" s="385"/>
      <c r="H954" s="385"/>
      <c r="I954" s="385"/>
      <c r="J954" s="385"/>
      <c r="K954" s="385"/>
      <c r="L954" s="385"/>
      <c r="M954" s="385"/>
      <c r="N954" s="385"/>
      <c r="O954" s="385"/>
      <c r="P954" s="385"/>
      <c r="Q954" s="385"/>
      <c r="R954" s="385"/>
      <c r="S954" s="385"/>
      <c r="T954" s="385"/>
      <c r="U954" s="385"/>
      <c r="V954" s="385"/>
      <c r="W954" s="385"/>
      <c r="X954" s="385"/>
      <c r="Y954" s="385"/>
      <c r="Z954" s="385"/>
    </row>
    <row r="955" spans="1:26" ht="51" hidden="1" outlineLevel="1" x14ac:dyDescent="0.2">
      <c r="A955" s="385"/>
      <c r="B955" s="385" t="s">
        <v>328</v>
      </c>
      <c r="C955" s="386">
        <v>12</v>
      </c>
      <c r="D955" s="386" t="s">
        <v>291</v>
      </c>
      <c r="E955" s="386" t="s">
        <v>1224</v>
      </c>
      <c r="F955" s="385"/>
      <c r="G955" s="385">
        <v>18</v>
      </c>
      <c r="H955" s="385">
        <v>13</v>
      </c>
      <c r="I955" s="385">
        <v>7</v>
      </c>
      <c r="J955" s="385">
        <v>38</v>
      </c>
      <c r="K955" s="385">
        <v>600</v>
      </c>
      <c r="L955" s="385">
        <v>278</v>
      </c>
      <c r="M955" s="385">
        <v>340</v>
      </c>
      <c r="N955" s="385">
        <v>168</v>
      </c>
      <c r="O955" s="385">
        <v>165</v>
      </c>
      <c r="P955" s="385">
        <v>100</v>
      </c>
      <c r="Q955" s="385">
        <v>1105</v>
      </c>
      <c r="R955" s="385">
        <v>546</v>
      </c>
      <c r="S955" s="385">
        <v>18</v>
      </c>
      <c r="T955" s="385">
        <v>18</v>
      </c>
      <c r="U955" s="385">
        <v>19</v>
      </c>
      <c r="V955" s="385">
        <v>14</v>
      </c>
      <c r="W955" s="385">
        <v>14</v>
      </c>
      <c r="X955" s="385">
        <v>9</v>
      </c>
      <c r="Y955" s="385">
        <v>51</v>
      </c>
      <c r="Z955" s="385">
        <v>41</v>
      </c>
    </row>
    <row r="956" spans="1:26" ht="51" hidden="1" outlineLevel="1" x14ac:dyDescent="0.2">
      <c r="A956" s="385"/>
      <c r="B956" s="385" t="s">
        <v>328</v>
      </c>
      <c r="C956" s="386">
        <v>12</v>
      </c>
      <c r="D956" s="386" t="s">
        <v>291</v>
      </c>
      <c r="E956" s="386" t="s">
        <v>1225</v>
      </c>
      <c r="F956" s="385">
        <v>2</v>
      </c>
      <c r="G956" s="385">
        <v>12</v>
      </c>
      <c r="H956" s="385">
        <v>9</v>
      </c>
      <c r="I956" s="385">
        <v>6</v>
      </c>
      <c r="J956" s="385">
        <v>27</v>
      </c>
      <c r="K956" s="385">
        <v>314</v>
      </c>
      <c r="L956" s="385">
        <v>154</v>
      </c>
      <c r="M956" s="385">
        <v>261</v>
      </c>
      <c r="N956" s="385">
        <v>112</v>
      </c>
      <c r="O956" s="385">
        <v>129</v>
      </c>
      <c r="P956" s="385">
        <v>83</v>
      </c>
      <c r="Q956" s="385">
        <v>704</v>
      </c>
      <c r="R956" s="385">
        <v>349</v>
      </c>
      <c r="S956" s="385">
        <v>12</v>
      </c>
      <c r="T956" s="385">
        <v>11</v>
      </c>
      <c r="U956" s="385">
        <v>23</v>
      </c>
      <c r="V956" s="385">
        <v>21</v>
      </c>
      <c r="W956" s="385"/>
      <c r="X956" s="385"/>
      <c r="Y956" s="385">
        <v>35</v>
      </c>
      <c r="Z956" s="385">
        <v>32</v>
      </c>
    </row>
    <row r="957" spans="1:26" ht="51" hidden="1" outlineLevel="1" x14ac:dyDescent="0.2">
      <c r="A957" s="385"/>
      <c r="B957" s="385" t="s">
        <v>328</v>
      </c>
      <c r="C957" s="386">
        <v>12</v>
      </c>
      <c r="D957" s="386" t="s">
        <v>291</v>
      </c>
      <c r="E957" s="386" t="s">
        <v>1226</v>
      </c>
      <c r="F957" s="385"/>
      <c r="G957" s="385">
        <v>16</v>
      </c>
      <c r="H957" s="385">
        <v>12</v>
      </c>
      <c r="I957" s="385">
        <v>7</v>
      </c>
      <c r="J957" s="385">
        <v>35</v>
      </c>
      <c r="K957" s="385">
        <v>583</v>
      </c>
      <c r="L957" s="385">
        <v>299</v>
      </c>
      <c r="M957" s="385">
        <v>332</v>
      </c>
      <c r="N957" s="385">
        <v>175</v>
      </c>
      <c r="O957" s="385">
        <v>190</v>
      </c>
      <c r="P957" s="385">
        <v>117</v>
      </c>
      <c r="Q957" s="385">
        <v>1105</v>
      </c>
      <c r="R957" s="385">
        <v>591</v>
      </c>
      <c r="S957" s="385">
        <v>16</v>
      </c>
      <c r="T957" s="385">
        <v>16</v>
      </c>
      <c r="U957" s="385">
        <v>22</v>
      </c>
      <c r="V957" s="385">
        <v>17</v>
      </c>
      <c r="W957" s="385">
        <v>12</v>
      </c>
      <c r="X957" s="385">
        <v>9</v>
      </c>
      <c r="Y957" s="385">
        <v>50</v>
      </c>
      <c r="Z957" s="385">
        <v>42</v>
      </c>
    </row>
    <row r="958" spans="1:26" ht="38.25" hidden="1" outlineLevel="1" x14ac:dyDescent="0.2">
      <c r="A958" s="385"/>
      <c r="B958" s="385" t="s">
        <v>328</v>
      </c>
      <c r="C958" s="386">
        <v>9</v>
      </c>
      <c r="D958" s="386" t="s">
        <v>290</v>
      </c>
      <c r="E958" s="386" t="s">
        <v>1227</v>
      </c>
      <c r="F958" s="385">
        <v>25</v>
      </c>
      <c r="G958" s="385">
        <v>5</v>
      </c>
      <c r="H958" s="385">
        <v>4</v>
      </c>
      <c r="I958" s="385"/>
      <c r="J958" s="385">
        <v>9</v>
      </c>
      <c r="K958" s="385">
        <v>91</v>
      </c>
      <c r="L958" s="385">
        <v>39</v>
      </c>
      <c r="M958" s="385">
        <v>52</v>
      </c>
      <c r="N958" s="385">
        <v>28</v>
      </c>
      <c r="O958" s="385"/>
      <c r="P958" s="385"/>
      <c r="Q958" s="385">
        <v>143</v>
      </c>
      <c r="R958" s="385">
        <v>67</v>
      </c>
      <c r="S958" s="385">
        <v>5</v>
      </c>
      <c r="T958" s="385">
        <v>5</v>
      </c>
      <c r="U958" s="385">
        <v>7</v>
      </c>
      <c r="V958" s="385">
        <v>5</v>
      </c>
      <c r="W958" s="385"/>
      <c r="X958" s="385"/>
      <c r="Y958" s="385">
        <v>12</v>
      </c>
      <c r="Z958" s="385">
        <v>10</v>
      </c>
    </row>
    <row r="959" spans="1:26" ht="51" hidden="1" outlineLevel="1" x14ac:dyDescent="0.2">
      <c r="A959" s="385"/>
      <c r="B959" s="385" t="s">
        <v>328</v>
      </c>
      <c r="C959" s="386">
        <v>12</v>
      </c>
      <c r="D959" s="386" t="s">
        <v>290</v>
      </c>
      <c r="E959" s="386" t="s">
        <v>1228</v>
      </c>
      <c r="F959" s="385">
        <v>46</v>
      </c>
      <c r="G959" s="385">
        <v>14</v>
      </c>
      <c r="H959" s="385">
        <v>8</v>
      </c>
      <c r="I959" s="385">
        <v>5</v>
      </c>
      <c r="J959" s="385">
        <v>27</v>
      </c>
      <c r="K959" s="385">
        <v>433</v>
      </c>
      <c r="L959" s="385">
        <v>199</v>
      </c>
      <c r="M959" s="385">
        <v>228</v>
      </c>
      <c r="N959" s="385">
        <v>121</v>
      </c>
      <c r="O959" s="385">
        <v>79</v>
      </c>
      <c r="P959" s="385">
        <v>50</v>
      </c>
      <c r="Q959" s="385">
        <v>740</v>
      </c>
      <c r="R959" s="385">
        <v>370</v>
      </c>
      <c r="S959" s="385">
        <v>14</v>
      </c>
      <c r="T959" s="385">
        <v>13</v>
      </c>
      <c r="U959" s="385">
        <v>13</v>
      </c>
      <c r="V959" s="385">
        <v>12</v>
      </c>
      <c r="W959" s="385">
        <v>10</v>
      </c>
      <c r="X959" s="385">
        <v>8</v>
      </c>
      <c r="Y959" s="385">
        <v>37</v>
      </c>
      <c r="Z959" s="385">
        <v>33</v>
      </c>
    </row>
    <row r="960" spans="1:26" hidden="1" outlineLevel="1" x14ac:dyDescent="0.2">
      <c r="A960" s="385"/>
      <c r="B960" s="385"/>
      <c r="C960" s="498" t="s">
        <v>298</v>
      </c>
      <c r="D960" s="498"/>
      <c r="E960" s="498"/>
      <c r="F960" s="385"/>
      <c r="G960" s="385">
        <f>SUM(G955:G959)</f>
        <v>65</v>
      </c>
      <c r="H960" s="385">
        <f t="shared" ref="H960:Z960" si="79">SUM(H955:H959)</f>
        <v>46</v>
      </c>
      <c r="I960" s="385">
        <f t="shared" si="79"/>
        <v>25</v>
      </c>
      <c r="J960" s="385">
        <f t="shared" si="79"/>
        <v>136</v>
      </c>
      <c r="K960" s="385">
        <f t="shared" si="79"/>
        <v>2021</v>
      </c>
      <c r="L960" s="385">
        <f t="shared" si="79"/>
        <v>969</v>
      </c>
      <c r="M960" s="385">
        <f t="shared" si="79"/>
        <v>1213</v>
      </c>
      <c r="N960" s="385">
        <f t="shared" si="79"/>
        <v>604</v>
      </c>
      <c r="O960" s="385">
        <f t="shared" si="79"/>
        <v>563</v>
      </c>
      <c r="P960" s="385">
        <f t="shared" si="79"/>
        <v>350</v>
      </c>
      <c r="Q960" s="385">
        <f t="shared" si="79"/>
        <v>3797</v>
      </c>
      <c r="R960" s="385">
        <f t="shared" si="79"/>
        <v>1923</v>
      </c>
      <c r="S960" s="385">
        <f t="shared" si="79"/>
        <v>65</v>
      </c>
      <c r="T960" s="385">
        <f t="shared" si="79"/>
        <v>63</v>
      </c>
      <c r="U960" s="385">
        <f t="shared" si="79"/>
        <v>84</v>
      </c>
      <c r="V960" s="385">
        <f t="shared" si="79"/>
        <v>69</v>
      </c>
      <c r="W960" s="385">
        <f t="shared" si="79"/>
        <v>36</v>
      </c>
      <c r="X960" s="385">
        <f t="shared" si="79"/>
        <v>26</v>
      </c>
      <c r="Y960" s="385">
        <f t="shared" si="79"/>
        <v>185</v>
      </c>
      <c r="Z960" s="385">
        <f t="shared" si="79"/>
        <v>158</v>
      </c>
    </row>
    <row r="961" spans="1:26" collapsed="1" x14ac:dyDescent="0.2">
      <c r="A961" s="385"/>
      <c r="B961" s="385"/>
      <c r="C961" s="498" t="s">
        <v>418</v>
      </c>
      <c r="D961" s="498"/>
      <c r="E961" s="498"/>
      <c r="F961" s="385"/>
      <c r="G961" s="385">
        <f>+G960</f>
        <v>65</v>
      </c>
      <c r="H961" s="385">
        <f t="shared" ref="H961:Z961" si="80">+H960</f>
        <v>46</v>
      </c>
      <c r="I961" s="385">
        <f t="shared" si="80"/>
        <v>25</v>
      </c>
      <c r="J961" s="385">
        <f t="shared" si="80"/>
        <v>136</v>
      </c>
      <c r="K961" s="385">
        <f t="shared" si="80"/>
        <v>2021</v>
      </c>
      <c r="L961" s="385">
        <f t="shared" si="80"/>
        <v>969</v>
      </c>
      <c r="M961" s="385">
        <f t="shared" si="80"/>
        <v>1213</v>
      </c>
      <c r="N961" s="385">
        <f t="shared" si="80"/>
        <v>604</v>
      </c>
      <c r="O961" s="385">
        <f t="shared" si="80"/>
        <v>563</v>
      </c>
      <c r="P961" s="385">
        <f t="shared" si="80"/>
        <v>350</v>
      </c>
      <c r="Q961" s="385">
        <f t="shared" si="80"/>
        <v>3797</v>
      </c>
      <c r="R961" s="385">
        <f t="shared" si="80"/>
        <v>1923</v>
      </c>
      <c r="S961" s="385">
        <f t="shared" si="80"/>
        <v>65</v>
      </c>
      <c r="T961" s="385">
        <f t="shared" si="80"/>
        <v>63</v>
      </c>
      <c r="U961" s="385">
        <f t="shared" si="80"/>
        <v>84</v>
      </c>
      <c r="V961" s="385">
        <f t="shared" si="80"/>
        <v>69</v>
      </c>
      <c r="W961" s="385">
        <f t="shared" si="80"/>
        <v>36</v>
      </c>
      <c r="X961" s="385">
        <f t="shared" si="80"/>
        <v>26</v>
      </c>
      <c r="Y961" s="385">
        <f t="shared" si="80"/>
        <v>185</v>
      </c>
      <c r="Z961" s="385">
        <f t="shared" si="80"/>
        <v>158</v>
      </c>
    </row>
    <row r="962" spans="1:26" hidden="1" outlineLevel="1" x14ac:dyDescent="0.2">
      <c r="A962" s="387" t="s">
        <v>468</v>
      </c>
      <c r="B962" s="385"/>
      <c r="C962" s="511" t="s">
        <v>144</v>
      </c>
      <c r="D962" s="511"/>
      <c r="E962" s="511"/>
      <c r="F962" s="385"/>
      <c r="G962" s="385"/>
      <c r="H962" s="385"/>
      <c r="I962" s="385"/>
      <c r="J962" s="385"/>
      <c r="K962" s="385"/>
      <c r="L962" s="385"/>
      <c r="M962" s="385"/>
      <c r="N962" s="385"/>
      <c r="O962" s="385"/>
      <c r="P962" s="385"/>
      <c r="Q962" s="385"/>
      <c r="R962" s="385"/>
      <c r="S962" s="385"/>
      <c r="T962" s="385"/>
      <c r="U962" s="385"/>
      <c r="V962" s="385"/>
      <c r="W962" s="385"/>
      <c r="X962" s="385"/>
      <c r="Y962" s="385"/>
      <c r="Z962" s="385"/>
    </row>
    <row r="963" spans="1:26" ht="38.25" hidden="1" outlineLevel="1" x14ac:dyDescent="0.2">
      <c r="A963" s="385"/>
      <c r="B963" s="385" t="s">
        <v>321</v>
      </c>
      <c r="C963" s="385">
        <v>12</v>
      </c>
      <c r="D963" s="385" t="s">
        <v>421</v>
      </c>
      <c r="E963" s="385" t="s">
        <v>1229</v>
      </c>
      <c r="F963" s="385">
        <v>4</v>
      </c>
      <c r="G963" s="385"/>
      <c r="H963" s="385">
        <v>4</v>
      </c>
      <c r="I963" s="385">
        <v>6</v>
      </c>
      <c r="J963" s="385">
        <v>10</v>
      </c>
      <c r="K963" s="385"/>
      <c r="L963" s="385"/>
      <c r="M963" s="385">
        <v>99</v>
      </c>
      <c r="N963" s="385">
        <v>54</v>
      </c>
      <c r="O963" s="385">
        <v>127</v>
      </c>
      <c r="P963" s="385">
        <v>70</v>
      </c>
      <c r="Q963" s="385">
        <v>226</v>
      </c>
      <c r="R963" s="385">
        <v>124</v>
      </c>
      <c r="S963" s="385"/>
      <c r="T963" s="385"/>
      <c r="U963" s="385"/>
      <c r="V963" s="385"/>
      <c r="W963" s="385">
        <v>25</v>
      </c>
      <c r="X963" s="385">
        <v>16</v>
      </c>
      <c r="Y963" s="385">
        <v>25</v>
      </c>
      <c r="Z963" s="385">
        <v>16</v>
      </c>
    </row>
    <row r="964" spans="1:26" ht="38.25" hidden="1" outlineLevel="1" x14ac:dyDescent="0.2">
      <c r="A964" s="385"/>
      <c r="B964" s="385" t="s">
        <v>321</v>
      </c>
      <c r="C964" s="385">
        <v>12</v>
      </c>
      <c r="D964" s="385" t="s">
        <v>421</v>
      </c>
      <c r="E964" s="385" t="s">
        <v>1230</v>
      </c>
      <c r="F964" s="385">
        <v>4</v>
      </c>
      <c r="G964" s="385"/>
      <c r="H964" s="385">
        <v>9</v>
      </c>
      <c r="I964" s="385">
        <v>7</v>
      </c>
      <c r="J964" s="385">
        <v>16</v>
      </c>
      <c r="K964" s="385"/>
      <c r="L964" s="385"/>
      <c r="M964" s="385">
        <v>230</v>
      </c>
      <c r="N964" s="385">
        <v>102</v>
      </c>
      <c r="O964" s="385">
        <v>179</v>
      </c>
      <c r="P964" s="385">
        <v>74</v>
      </c>
      <c r="Q964" s="385">
        <v>409</v>
      </c>
      <c r="R964" s="385">
        <v>176</v>
      </c>
      <c r="S964" s="385"/>
      <c r="T964" s="385"/>
      <c r="U964" s="385">
        <v>12</v>
      </c>
      <c r="V964" s="385">
        <v>7</v>
      </c>
      <c r="W964" s="385">
        <v>8</v>
      </c>
      <c r="X964" s="385">
        <v>7</v>
      </c>
      <c r="Y964" s="385">
        <v>20</v>
      </c>
      <c r="Z964" s="385">
        <v>14</v>
      </c>
    </row>
    <row r="965" spans="1:26" ht="38.25" hidden="1" outlineLevel="1" x14ac:dyDescent="0.2">
      <c r="A965" s="385"/>
      <c r="B965" s="385" t="s">
        <v>321</v>
      </c>
      <c r="C965" s="385">
        <v>12</v>
      </c>
      <c r="D965" s="385" t="s">
        <v>421</v>
      </c>
      <c r="E965" s="385" t="s">
        <v>1231</v>
      </c>
      <c r="F965" s="385">
        <v>4</v>
      </c>
      <c r="G965" s="385"/>
      <c r="H965" s="385">
        <v>8</v>
      </c>
      <c r="I965" s="385">
        <v>6</v>
      </c>
      <c r="J965" s="385">
        <v>14</v>
      </c>
      <c r="K965" s="385"/>
      <c r="L965" s="385"/>
      <c r="M965" s="385">
        <v>191</v>
      </c>
      <c r="N965" s="385">
        <v>86</v>
      </c>
      <c r="O965" s="385">
        <v>116</v>
      </c>
      <c r="P965" s="385">
        <v>54</v>
      </c>
      <c r="Q965" s="385">
        <v>307</v>
      </c>
      <c r="R965" s="385">
        <v>140</v>
      </c>
      <c r="S965" s="385"/>
      <c r="T965" s="385"/>
      <c r="U965" s="385">
        <v>17</v>
      </c>
      <c r="V965" s="385">
        <v>12</v>
      </c>
      <c r="W965" s="385">
        <v>12</v>
      </c>
      <c r="X965" s="385">
        <v>8</v>
      </c>
      <c r="Y965" s="385">
        <v>29</v>
      </c>
      <c r="Z965" s="385">
        <v>20</v>
      </c>
    </row>
    <row r="966" spans="1:26" ht="16.5" hidden="1" customHeight="1" outlineLevel="1" x14ac:dyDescent="0.2">
      <c r="A966" s="385"/>
      <c r="B966" s="385"/>
      <c r="C966" s="511" t="s">
        <v>298</v>
      </c>
      <c r="D966" s="511"/>
      <c r="E966" s="511"/>
      <c r="F966" s="385"/>
      <c r="G966" s="385">
        <f>SUM(G963:G965)</f>
        <v>0</v>
      </c>
      <c r="H966" s="385">
        <f t="shared" ref="H966:Z966" si="81">SUM(H963:H965)</f>
        <v>21</v>
      </c>
      <c r="I966" s="385">
        <f t="shared" si="81"/>
        <v>19</v>
      </c>
      <c r="J966" s="385">
        <f t="shared" si="81"/>
        <v>40</v>
      </c>
      <c r="K966" s="385">
        <f t="shared" si="81"/>
        <v>0</v>
      </c>
      <c r="L966" s="385">
        <f t="shared" si="81"/>
        <v>0</v>
      </c>
      <c r="M966" s="385">
        <f t="shared" si="81"/>
        <v>520</v>
      </c>
      <c r="N966" s="385">
        <f t="shared" si="81"/>
        <v>242</v>
      </c>
      <c r="O966" s="385">
        <f t="shared" si="81"/>
        <v>422</v>
      </c>
      <c r="P966" s="385">
        <f t="shared" si="81"/>
        <v>198</v>
      </c>
      <c r="Q966" s="385">
        <f t="shared" si="81"/>
        <v>942</v>
      </c>
      <c r="R966" s="385">
        <f t="shared" si="81"/>
        <v>440</v>
      </c>
      <c r="S966" s="385">
        <f t="shared" si="81"/>
        <v>0</v>
      </c>
      <c r="T966" s="385">
        <f t="shared" si="81"/>
        <v>0</v>
      </c>
      <c r="U966" s="385">
        <f t="shared" si="81"/>
        <v>29</v>
      </c>
      <c r="V966" s="385">
        <f t="shared" si="81"/>
        <v>19</v>
      </c>
      <c r="W966" s="385">
        <f t="shared" si="81"/>
        <v>45</v>
      </c>
      <c r="X966" s="385">
        <f t="shared" si="81"/>
        <v>31</v>
      </c>
      <c r="Y966" s="385">
        <f t="shared" si="81"/>
        <v>74</v>
      </c>
      <c r="Z966" s="385">
        <f t="shared" si="81"/>
        <v>50</v>
      </c>
    </row>
    <row r="967" spans="1:26" ht="25.5" hidden="1" outlineLevel="1" x14ac:dyDescent="0.2">
      <c r="A967" s="385"/>
      <c r="B967" s="385" t="s">
        <v>321</v>
      </c>
      <c r="C967" s="385">
        <v>12</v>
      </c>
      <c r="D967" s="385" t="s">
        <v>421</v>
      </c>
      <c r="E967" s="385" t="s">
        <v>1232</v>
      </c>
      <c r="F967" s="385">
        <v>15</v>
      </c>
      <c r="G967" s="385">
        <v>5</v>
      </c>
      <c r="H967" s="385">
        <v>4</v>
      </c>
      <c r="I967" s="385">
        <v>3</v>
      </c>
      <c r="J967" s="385">
        <v>12</v>
      </c>
      <c r="K967" s="385">
        <v>128</v>
      </c>
      <c r="L967" s="385">
        <v>63</v>
      </c>
      <c r="M967" s="385">
        <v>83</v>
      </c>
      <c r="N967" s="385">
        <v>36</v>
      </c>
      <c r="O967" s="385">
        <v>70</v>
      </c>
      <c r="P967" s="385">
        <v>34</v>
      </c>
      <c r="Q967" s="385">
        <v>281</v>
      </c>
      <c r="R967" s="385">
        <v>133</v>
      </c>
      <c r="S967" s="385">
        <v>5</v>
      </c>
      <c r="T967" s="385">
        <v>5</v>
      </c>
      <c r="U967" s="385">
        <v>4</v>
      </c>
      <c r="V967" s="385">
        <v>3</v>
      </c>
      <c r="W967" s="385">
        <v>4</v>
      </c>
      <c r="X967" s="385">
        <v>4</v>
      </c>
      <c r="Y967" s="385">
        <v>13</v>
      </c>
      <c r="Z967" s="385">
        <v>12</v>
      </c>
    </row>
    <row r="968" spans="1:26" hidden="1" outlineLevel="1" x14ac:dyDescent="0.2">
      <c r="A968" s="385"/>
      <c r="B968" s="385"/>
      <c r="C968" s="498" t="s">
        <v>299</v>
      </c>
      <c r="D968" s="498"/>
      <c r="E968" s="498"/>
      <c r="F968" s="385">
        <v>1</v>
      </c>
      <c r="G968" s="385">
        <f>+G967</f>
        <v>5</v>
      </c>
      <c r="H968" s="385">
        <f t="shared" ref="H968:Z968" si="82">+H967</f>
        <v>4</v>
      </c>
      <c r="I968" s="385">
        <f t="shared" si="82"/>
        <v>3</v>
      </c>
      <c r="J968" s="385">
        <f t="shared" si="82"/>
        <v>12</v>
      </c>
      <c r="K968" s="385">
        <f t="shared" si="82"/>
        <v>128</v>
      </c>
      <c r="L968" s="385">
        <f t="shared" si="82"/>
        <v>63</v>
      </c>
      <c r="M968" s="385">
        <f t="shared" si="82"/>
        <v>83</v>
      </c>
      <c r="N968" s="385">
        <f t="shared" si="82"/>
        <v>36</v>
      </c>
      <c r="O968" s="385">
        <f t="shared" si="82"/>
        <v>70</v>
      </c>
      <c r="P968" s="385">
        <f t="shared" si="82"/>
        <v>34</v>
      </c>
      <c r="Q968" s="385">
        <f t="shared" si="82"/>
        <v>281</v>
      </c>
      <c r="R968" s="385">
        <f t="shared" si="82"/>
        <v>133</v>
      </c>
      <c r="S968" s="385">
        <f t="shared" si="82"/>
        <v>5</v>
      </c>
      <c r="T968" s="385">
        <f t="shared" si="82"/>
        <v>5</v>
      </c>
      <c r="U968" s="385">
        <f t="shared" si="82"/>
        <v>4</v>
      </c>
      <c r="V968" s="385">
        <f t="shared" si="82"/>
        <v>3</v>
      </c>
      <c r="W968" s="385">
        <f t="shared" si="82"/>
        <v>4</v>
      </c>
      <c r="X968" s="385">
        <f t="shared" si="82"/>
        <v>4</v>
      </c>
      <c r="Y968" s="385">
        <f t="shared" si="82"/>
        <v>13</v>
      </c>
      <c r="Z968" s="385">
        <f t="shared" si="82"/>
        <v>12</v>
      </c>
    </row>
    <row r="969" spans="1:26" ht="18" customHeight="1" collapsed="1" x14ac:dyDescent="0.2">
      <c r="A969" s="385"/>
      <c r="B969" s="385"/>
      <c r="C969" s="498" t="s">
        <v>367</v>
      </c>
      <c r="D969" s="498"/>
      <c r="E969" s="498"/>
      <c r="F969" s="385"/>
      <c r="G969" s="385">
        <f>+G968+G966</f>
        <v>5</v>
      </c>
      <c r="H969" s="385">
        <f t="shared" ref="H969:Z969" si="83">+H968+H966</f>
        <v>25</v>
      </c>
      <c r="I969" s="385">
        <f t="shared" si="83"/>
        <v>22</v>
      </c>
      <c r="J969" s="385">
        <f t="shared" si="83"/>
        <v>52</v>
      </c>
      <c r="K969" s="385">
        <f t="shared" si="83"/>
        <v>128</v>
      </c>
      <c r="L969" s="385">
        <f t="shared" si="83"/>
        <v>63</v>
      </c>
      <c r="M969" s="385">
        <f t="shared" si="83"/>
        <v>603</v>
      </c>
      <c r="N969" s="385">
        <f t="shared" si="83"/>
        <v>278</v>
      </c>
      <c r="O969" s="385">
        <f t="shared" si="83"/>
        <v>492</v>
      </c>
      <c r="P969" s="385">
        <f t="shared" si="83"/>
        <v>232</v>
      </c>
      <c r="Q969" s="385">
        <f t="shared" si="83"/>
        <v>1223</v>
      </c>
      <c r="R969" s="385">
        <f t="shared" si="83"/>
        <v>573</v>
      </c>
      <c r="S969" s="385">
        <f t="shared" si="83"/>
        <v>5</v>
      </c>
      <c r="T969" s="385">
        <f t="shared" si="83"/>
        <v>5</v>
      </c>
      <c r="U969" s="385">
        <f t="shared" si="83"/>
        <v>33</v>
      </c>
      <c r="V969" s="385">
        <f t="shared" si="83"/>
        <v>22</v>
      </c>
      <c r="W969" s="385">
        <f t="shared" si="83"/>
        <v>49</v>
      </c>
      <c r="X969" s="385">
        <f t="shared" si="83"/>
        <v>35</v>
      </c>
      <c r="Y969" s="385">
        <f t="shared" si="83"/>
        <v>87</v>
      </c>
      <c r="Z969" s="385">
        <f t="shared" si="83"/>
        <v>62</v>
      </c>
    </row>
  </sheetData>
  <mergeCells count="141">
    <mergeCell ref="C962:E962"/>
    <mergeCell ref="C966:E966"/>
    <mergeCell ref="C968:E968"/>
    <mergeCell ref="C969:E969"/>
    <mergeCell ref="C922:E922"/>
    <mergeCell ref="C926:E926"/>
    <mergeCell ref="C944:E944"/>
    <mergeCell ref="C952:E952"/>
    <mergeCell ref="C953:E953"/>
    <mergeCell ref="C925:E925"/>
    <mergeCell ref="C954:E954"/>
    <mergeCell ref="C960:E960"/>
    <mergeCell ref="C961:E961"/>
    <mergeCell ref="C849:E849"/>
    <mergeCell ref="C868:E868"/>
    <mergeCell ref="C891:E891"/>
    <mergeCell ref="C892:E892"/>
    <mergeCell ref="C893:E893"/>
    <mergeCell ref="C911:E911"/>
    <mergeCell ref="C920:E920"/>
    <mergeCell ref="C921:E921"/>
    <mergeCell ref="C767:E767"/>
    <mergeCell ref="B768:E768"/>
    <mergeCell ref="C797:E797"/>
    <mergeCell ref="C798:E798"/>
    <mergeCell ref="C789:F789"/>
    <mergeCell ref="C799:E799"/>
    <mergeCell ref="C825:E825"/>
    <mergeCell ref="C847:E847"/>
    <mergeCell ref="C848:E848"/>
    <mergeCell ref="A9:E9"/>
    <mergeCell ref="A8:E8"/>
    <mergeCell ref="H6:H7"/>
    <mergeCell ref="I6:I7"/>
    <mergeCell ref="K6:L6"/>
    <mergeCell ref="M6:N6"/>
    <mergeCell ref="O6:P6"/>
    <mergeCell ref="C762:E762"/>
    <mergeCell ref="C766:E766"/>
    <mergeCell ref="C65:E65"/>
    <mergeCell ref="B34:E34"/>
    <mergeCell ref="C69:E69"/>
    <mergeCell ref="C70:E70"/>
    <mergeCell ref="B71:E71"/>
    <mergeCell ref="A10:E10"/>
    <mergeCell ref="C151:E151"/>
    <mergeCell ref="C152:E152"/>
    <mergeCell ref="C153:E153"/>
    <mergeCell ref="C176:E176"/>
    <mergeCell ref="C109:E109"/>
    <mergeCell ref="C116:E116"/>
    <mergeCell ref="C117:E117"/>
    <mergeCell ref="C118:E118"/>
    <mergeCell ref="C148:E148"/>
    <mergeCell ref="A1:W1"/>
    <mergeCell ref="A3:Z3"/>
    <mergeCell ref="A5:A7"/>
    <mergeCell ref="B5:B7"/>
    <mergeCell ref="C5:C7"/>
    <mergeCell ref="D5:D7"/>
    <mergeCell ref="E5:E7"/>
    <mergeCell ref="F5:F7"/>
    <mergeCell ref="G5:I5"/>
    <mergeCell ref="J5:J7"/>
    <mergeCell ref="K5:P5"/>
    <mergeCell ref="Q5:R6"/>
    <mergeCell ref="S5:X5"/>
    <mergeCell ref="Y5:Z6"/>
    <mergeCell ref="G6:G7"/>
    <mergeCell ref="S6:T6"/>
    <mergeCell ref="U6:V6"/>
    <mergeCell ref="W6:X6"/>
    <mergeCell ref="C211:E211"/>
    <mergeCell ref="C233:E233"/>
    <mergeCell ref="C235:E235"/>
    <mergeCell ref="C236:E236"/>
    <mergeCell ref="C237:E237"/>
    <mergeCell ref="C177:E177"/>
    <mergeCell ref="C178:E178"/>
    <mergeCell ref="C207:E207"/>
    <mergeCell ref="C209:E209"/>
    <mergeCell ref="C210:E210"/>
    <mergeCell ref="C289:E289"/>
    <mergeCell ref="C290:E290"/>
    <mergeCell ref="C321:E321"/>
    <mergeCell ref="C322:E322"/>
    <mergeCell ref="C323:E323"/>
    <mergeCell ref="C261:E261"/>
    <mergeCell ref="C266:E266"/>
    <mergeCell ref="C267:E267"/>
    <mergeCell ref="C268:E268"/>
    <mergeCell ref="C288:E288"/>
    <mergeCell ref="C382:E382"/>
    <mergeCell ref="C383:E383"/>
    <mergeCell ref="C400:E400"/>
    <mergeCell ref="C401:E401"/>
    <mergeCell ref="C402:E402"/>
    <mergeCell ref="C354:E354"/>
    <mergeCell ref="C356:E356"/>
    <mergeCell ref="C357:E357"/>
    <mergeCell ref="C358:E358"/>
    <mergeCell ref="C381:E381"/>
    <mergeCell ref="C473:E473"/>
    <mergeCell ref="C474:E474"/>
    <mergeCell ref="C475:E475"/>
    <mergeCell ref="C504:E504"/>
    <mergeCell ref="C507:E507"/>
    <mergeCell ref="C436:E436"/>
    <mergeCell ref="C438:E438"/>
    <mergeCell ref="C439:E439"/>
    <mergeCell ref="C440:E440"/>
    <mergeCell ref="C471:E471"/>
    <mergeCell ref="C573:E573"/>
    <mergeCell ref="C575:E575"/>
    <mergeCell ref="C576:E576"/>
    <mergeCell ref="C577:E577"/>
    <mergeCell ref="C603:E603"/>
    <mergeCell ref="C508:E508"/>
    <mergeCell ref="C509:E509"/>
    <mergeCell ref="C535:E535"/>
    <mergeCell ref="C536:E536"/>
    <mergeCell ref="C537:E537"/>
    <mergeCell ref="C636:E636"/>
    <mergeCell ref="C637:E637"/>
    <mergeCell ref="C643:E643"/>
    <mergeCell ref="C644:E644"/>
    <mergeCell ref="C641:E641"/>
    <mergeCell ref="C605:E605"/>
    <mergeCell ref="C606:E606"/>
    <mergeCell ref="C607:E607"/>
    <mergeCell ref="C625:E625"/>
    <mergeCell ref="C635:E635"/>
    <mergeCell ref="C726:E726"/>
    <mergeCell ref="C754:E754"/>
    <mergeCell ref="C755:E755"/>
    <mergeCell ref="C756:E756"/>
    <mergeCell ref="C645:E645"/>
    <mergeCell ref="C664:E664"/>
    <mergeCell ref="C693:E693"/>
    <mergeCell ref="C694:E694"/>
    <mergeCell ref="C695:E695"/>
  </mergeCells>
  <printOptions horizontalCentered="1" verticalCentered="1"/>
  <pageMargins left="0" right="0" top="0.75" bottom="0" header="0" footer="0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AH36"/>
  <sheetViews>
    <sheetView zoomScaleNormal="100" zoomScaleSheetLayoutView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29" sqref="I29"/>
    </sheetView>
  </sheetViews>
  <sheetFormatPr defaultRowHeight="14.25" x14ac:dyDescent="0.2"/>
  <cols>
    <col min="1" max="1" width="3.875" style="1" customWidth="1"/>
    <col min="2" max="2" width="11.75" style="1" customWidth="1"/>
    <col min="3" max="3" width="9.125" style="1" customWidth="1"/>
    <col min="4" max="4" width="6.75" style="1" customWidth="1"/>
    <col min="5" max="28" width="8" style="1" customWidth="1"/>
    <col min="29" max="30" width="7" style="1" customWidth="1"/>
    <col min="31" max="31" width="6.75" style="1" customWidth="1"/>
    <col min="32" max="32" width="5.25" style="1" customWidth="1"/>
    <col min="33" max="33" width="9" style="1" customWidth="1"/>
    <col min="34" max="34" width="9.25" style="1" customWidth="1"/>
    <col min="35" max="16384" width="9" style="1"/>
  </cols>
  <sheetData>
    <row r="1" spans="1:34" x14ac:dyDescent="0.2">
      <c r="A1" s="1">
        <f>+'2.6.'!A1:V1</f>
        <v>0</v>
      </c>
    </row>
    <row r="3" spans="1:34" ht="15" customHeight="1" x14ac:dyDescent="0.25">
      <c r="A3" s="470" t="s">
        <v>329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  <c r="Q3" s="470"/>
      <c r="R3" s="470"/>
      <c r="S3" s="470"/>
      <c r="T3" s="470"/>
      <c r="U3" s="470"/>
      <c r="V3" s="470"/>
      <c r="W3" s="470"/>
      <c r="X3" s="470"/>
      <c r="Y3" s="470"/>
      <c r="Z3" s="470"/>
      <c r="AA3" s="470"/>
      <c r="AB3" s="470"/>
      <c r="AC3" s="470"/>
      <c r="AD3" s="470"/>
      <c r="AE3" s="470"/>
      <c r="AF3" s="470"/>
      <c r="AG3" s="470"/>
      <c r="AH3" s="470"/>
    </row>
    <row r="4" spans="1:34" x14ac:dyDescent="0.2">
      <c r="E4" s="127"/>
      <c r="F4" s="127"/>
      <c r="G4" s="187"/>
      <c r="O4" s="278"/>
      <c r="W4" s="159"/>
    </row>
    <row r="5" spans="1:34" ht="39" customHeight="1" x14ac:dyDescent="0.2">
      <c r="A5" s="520" t="s">
        <v>8</v>
      </c>
      <c r="B5" s="518" t="s">
        <v>9</v>
      </c>
      <c r="C5" s="522" t="s">
        <v>101</v>
      </c>
      <c r="D5" s="522"/>
      <c r="E5" s="522" t="s">
        <v>102</v>
      </c>
      <c r="F5" s="522"/>
      <c r="G5" s="522" t="s">
        <v>103</v>
      </c>
      <c r="H5" s="522"/>
      <c r="I5" s="522" t="s">
        <v>104</v>
      </c>
      <c r="J5" s="522"/>
      <c r="K5" s="522" t="s">
        <v>105</v>
      </c>
      <c r="L5" s="522"/>
      <c r="M5" s="522" t="s">
        <v>106</v>
      </c>
      <c r="N5" s="522"/>
      <c r="O5" s="522" t="s">
        <v>107</v>
      </c>
      <c r="P5" s="522"/>
      <c r="Q5" s="522" t="s">
        <v>108</v>
      </c>
      <c r="R5" s="522"/>
      <c r="S5" s="522" t="s">
        <v>109</v>
      </c>
      <c r="T5" s="522"/>
      <c r="U5" s="522" t="s">
        <v>110</v>
      </c>
      <c r="V5" s="522"/>
      <c r="W5" s="522" t="s">
        <v>111</v>
      </c>
      <c r="X5" s="522"/>
      <c r="Y5" s="522" t="s">
        <v>112</v>
      </c>
      <c r="Z5" s="522"/>
      <c r="AA5" s="522" t="s">
        <v>113</v>
      </c>
      <c r="AB5" s="522"/>
      <c r="AC5" s="522" t="s">
        <v>114</v>
      </c>
      <c r="AD5" s="522"/>
      <c r="AE5" s="518" t="s">
        <v>215</v>
      </c>
      <c r="AF5" s="518"/>
      <c r="AG5" s="522" t="s">
        <v>22</v>
      </c>
      <c r="AH5" s="525"/>
    </row>
    <row r="6" spans="1:34" ht="30" customHeight="1" x14ac:dyDescent="0.2">
      <c r="A6" s="521"/>
      <c r="B6" s="519"/>
      <c r="C6" s="182" t="s">
        <v>22</v>
      </c>
      <c r="D6" s="183" t="s">
        <v>23</v>
      </c>
      <c r="E6" s="183" t="s">
        <v>22</v>
      </c>
      <c r="F6" s="183" t="s">
        <v>23</v>
      </c>
      <c r="G6" s="183" t="s">
        <v>22</v>
      </c>
      <c r="H6" s="183" t="s">
        <v>23</v>
      </c>
      <c r="I6" s="183" t="s">
        <v>22</v>
      </c>
      <c r="J6" s="183" t="s">
        <v>23</v>
      </c>
      <c r="K6" s="183" t="s">
        <v>22</v>
      </c>
      <c r="L6" s="183" t="s">
        <v>23</v>
      </c>
      <c r="M6" s="183" t="s">
        <v>22</v>
      </c>
      <c r="N6" s="183" t="s">
        <v>23</v>
      </c>
      <c r="O6" s="183" t="s">
        <v>22</v>
      </c>
      <c r="P6" s="183" t="s">
        <v>23</v>
      </c>
      <c r="Q6" s="183" t="s">
        <v>22</v>
      </c>
      <c r="R6" s="183" t="s">
        <v>23</v>
      </c>
      <c r="S6" s="183" t="s">
        <v>22</v>
      </c>
      <c r="T6" s="183" t="s">
        <v>23</v>
      </c>
      <c r="U6" s="183" t="s">
        <v>22</v>
      </c>
      <c r="V6" s="183" t="s">
        <v>23</v>
      </c>
      <c r="W6" s="183" t="s">
        <v>22</v>
      </c>
      <c r="X6" s="183" t="s">
        <v>23</v>
      </c>
      <c r="Y6" s="183" t="s">
        <v>22</v>
      </c>
      <c r="Z6" s="183" t="s">
        <v>23</v>
      </c>
      <c r="AA6" s="183" t="s">
        <v>22</v>
      </c>
      <c r="AB6" s="183" t="s">
        <v>23</v>
      </c>
      <c r="AC6" s="183" t="s">
        <v>22</v>
      </c>
      <c r="AD6" s="183" t="s">
        <v>23</v>
      </c>
      <c r="AE6" s="183" t="s">
        <v>22</v>
      </c>
      <c r="AF6" s="184" t="s">
        <v>23</v>
      </c>
      <c r="AG6" s="185" t="s">
        <v>22</v>
      </c>
      <c r="AH6" s="186" t="s">
        <v>23</v>
      </c>
    </row>
    <row r="7" spans="1:34" ht="28.5" customHeight="1" thickBot="1" x14ac:dyDescent="0.25">
      <c r="A7" s="512" t="s">
        <v>16</v>
      </c>
      <c r="B7" s="513"/>
      <c r="C7" s="252">
        <f>+C8+C14+C21+C29+C33+C34</f>
        <v>0</v>
      </c>
      <c r="D7" s="179">
        <f t="shared" ref="D7:AH7" si="0">+D8+D14+D21+D29+D33+D34</f>
        <v>0</v>
      </c>
      <c r="E7" s="180">
        <f t="shared" si="0"/>
        <v>73854</v>
      </c>
      <c r="F7" s="180">
        <f t="shared" si="0"/>
        <v>36258</v>
      </c>
      <c r="G7" s="179">
        <f t="shared" si="0"/>
        <v>71883</v>
      </c>
      <c r="H7" s="179">
        <f t="shared" si="0"/>
        <v>35375</v>
      </c>
      <c r="I7" s="180">
        <f t="shared" si="0"/>
        <v>68398</v>
      </c>
      <c r="J7" s="180">
        <f t="shared" si="0"/>
        <v>33356</v>
      </c>
      <c r="K7" s="179">
        <f t="shared" si="0"/>
        <v>62182</v>
      </c>
      <c r="L7" s="179">
        <f t="shared" si="0"/>
        <v>30575</v>
      </c>
      <c r="M7" s="180">
        <f t="shared" si="0"/>
        <v>65643</v>
      </c>
      <c r="N7" s="180">
        <f t="shared" si="0"/>
        <v>32292</v>
      </c>
      <c r="O7" s="179">
        <f t="shared" si="0"/>
        <v>60073</v>
      </c>
      <c r="P7" s="179">
        <f t="shared" si="0"/>
        <v>29416</v>
      </c>
      <c r="Q7" s="180">
        <f t="shared" si="0"/>
        <v>52835</v>
      </c>
      <c r="R7" s="180">
        <f t="shared" si="0"/>
        <v>26187</v>
      </c>
      <c r="S7" s="179">
        <f t="shared" si="0"/>
        <v>44167</v>
      </c>
      <c r="T7" s="179">
        <f t="shared" si="0"/>
        <v>21843</v>
      </c>
      <c r="U7" s="180">
        <f t="shared" si="0"/>
        <v>41087</v>
      </c>
      <c r="V7" s="180">
        <f t="shared" si="0"/>
        <v>20502</v>
      </c>
      <c r="W7" s="179">
        <f t="shared" si="0"/>
        <v>33360</v>
      </c>
      <c r="X7" s="179">
        <f t="shared" si="0"/>
        <v>17988</v>
      </c>
      <c r="Y7" s="180">
        <f t="shared" si="0"/>
        <v>31974</v>
      </c>
      <c r="Z7" s="180">
        <f t="shared" si="0"/>
        <v>17393</v>
      </c>
      <c r="AA7" s="179">
        <f t="shared" si="0"/>
        <v>29823</v>
      </c>
      <c r="AB7" s="179">
        <f t="shared" si="0"/>
        <v>16085</v>
      </c>
      <c r="AC7" s="180">
        <f t="shared" si="0"/>
        <v>4737</v>
      </c>
      <c r="AD7" s="180">
        <f t="shared" si="0"/>
        <v>2419</v>
      </c>
      <c r="AE7" s="179">
        <f>+AE8+AE14+AE21+AE29+AE33+AE34</f>
        <v>433</v>
      </c>
      <c r="AF7" s="388">
        <f t="shared" si="0"/>
        <v>223</v>
      </c>
      <c r="AG7" s="180">
        <f>+AG8+AG14+AG21+AG29+AG33+AG34</f>
        <v>640449</v>
      </c>
      <c r="AH7" s="181">
        <f t="shared" si="0"/>
        <v>319912</v>
      </c>
    </row>
    <row r="8" spans="1:34" ht="16.5" customHeight="1" x14ac:dyDescent="0.2">
      <c r="A8" s="516" t="s">
        <v>12</v>
      </c>
      <c r="B8" s="517"/>
      <c r="C8" s="245">
        <f>SUM(C9:C13)</f>
        <v>0</v>
      </c>
      <c r="D8" s="389">
        <f t="shared" ref="D8:AH8" si="1">SUM(D9:D13)</f>
        <v>0</v>
      </c>
      <c r="E8" s="389">
        <f t="shared" si="1"/>
        <v>8045</v>
      </c>
      <c r="F8" s="389">
        <f t="shared" si="1"/>
        <v>4032</v>
      </c>
      <c r="G8" s="389">
        <f t="shared" si="1"/>
        <v>8908</v>
      </c>
      <c r="H8" s="389">
        <f t="shared" si="1"/>
        <v>4289</v>
      </c>
      <c r="I8" s="389">
        <f t="shared" si="1"/>
        <v>8828</v>
      </c>
      <c r="J8" s="389">
        <f t="shared" si="1"/>
        <v>4245</v>
      </c>
      <c r="K8" s="389">
        <f t="shared" si="1"/>
        <v>8086</v>
      </c>
      <c r="L8" s="389">
        <f t="shared" si="1"/>
        <v>4008</v>
      </c>
      <c r="M8" s="389">
        <f t="shared" si="1"/>
        <v>8741</v>
      </c>
      <c r="N8" s="389">
        <f t="shared" si="1"/>
        <v>4351</v>
      </c>
      <c r="O8" s="389">
        <f t="shared" si="1"/>
        <v>8385</v>
      </c>
      <c r="P8" s="389">
        <f t="shared" si="1"/>
        <v>4079</v>
      </c>
      <c r="Q8" s="389">
        <f t="shared" si="1"/>
        <v>7165</v>
      </c>
      <c r="R8" s="389">
        <f t="shared" si="1"/>
        <v>3582</v>
      </c>
      <c r="S8" s="389">
        <f t="shared" si="1"/>
        <v>6614</v>
      </c>
      <c r="T8" s="389">
        <f t="shared" si="1"/>
        <v>3318</v>
      </c>
      <c r="U8" s="389">
        <f t="shared" si="1"/>
        <v>6192</v>
      </c>
      <c r="V8" s="389">
        <f t="shared" si="1"/>
        <v>3158</v>
      </c>
      <c r="W8" s="389">
        <f t="shared" si="1"/>
        <v>5639</v>
      </c>
      <c r="X8" s="389">
        <f t="shared" si="1"/>
        <v>3008</v>
      </c>
      <c r="Y8" s="389">
        <f t="shared" si="1"/>
        <v>5336</v>
      </c>
      <c r="Z8" s="389">
        <f t="shared" si="1"/>
        <v>2864</v>
      </c>
      <c r="AA8" s="389">
        <f t="shared" si="1"/>
        <v>4913</v>
      </c>
      <c r="AB8" s="389">
        <f t="shared" si="1"/>
        <v>2615</v>
      </c>
      <c r="AC8" s="389">
        <f t="shared" si="1"/>
        <v>1034</v>
      </c>
      <c r="AD8" s="389">
        <f t="shared" si="1"/>
        <v>554</v>
      </c>
      <c r="AE8" s="389">
        <f t="shared" si="1"/>
        <v>160</v>
      </c>
      <c r="AF8" s="246">
        <f t="shared" si="1"/>
        <v>89</v>
      </c>
      <c r="AG8" s="389">
        <f t="shared" si="1"/>
        <v>88046</v>
      </c>
      <c r="AH8" s="246">
        <f t="shared" si="1"/>
        <v>44192</v>
      </c>
    </row>
    <row r="9" spans="1:34" ht="20.25" customHeight="1" x14ac:dyDescent="0.2">
      <c r="A9" s="105">
        <v>1</v>
      </c>
      <c r="B9" s="72" t="s">
        <v>39</v>
      </c>
      <c r="C9" s="94"/>
      <c r="D9" s="390"/>
      <c r="E9" s="391">
        <v>1759</v>
      </c>
      <c r="F9" s="391">
        <v>864</v>
      </c>
      <c r="G9" s="390">
        <v>2244</v>
      </c>
      <c r="H9" s="390">
        <v>1081</v>
      </c>
      <c r="I9" s="391">
        <v>2300</v>
      </c>
      <c r="J9" s="391">
        <v>1179</v>
      </c>
      <c r="K9" s="390">
        <v>2104</v>
      </c>
      <c r="L9" s="390">
        <v>1034</v>
      </c>
      <c r="M9" s="391">
        <v>2155</v>
      </c>
      <c r="N9" s="391">
        <v>1080</v>
      </c>
      <c r="O9" s="390">
        <v>2149</v>
      </c>
      <c r="P9" s="390">
        <v>1059</v>
      </c>
      <c r="Q9" s="391">
        <v>1958</v>
      </c>
      <c r="R9" s="391">
        <v>979</v>
      </c>
      <c r="S9" s="390">
        <v>1830</v>
      </c>
      <c r="T9" s="390">
        <v>922</v>
      </c>
      <c r="U9" s="391">
        <v>1689</v>
      </c>
      <c r="V9" s="391">
        <v>856</v>
      </c>
      <c r="W9" s="390">
        <v>1776</v>
      </c>
      <c r="X9" s="390">
        <v>938</v>
      </c>
      <c r="Y9" s="391">
        <v>1772</v>
      </c>
      <c r="Z9" s="391">
        <v>922</v>
      </c>
      <c r="AA9" s="390">
        <v>1446</v>
      </c>
      <c r="AB9" s="390">
        <v>733</v>
      </c>
      <c r="AC9" s="391">
        <v>518</v>
      </c>
      <c r="AD9" s="391">
        <v>280</v>
      </c>
      <c r="AE9" s="390">
        <v>121</v>
      </c>
      <c r="AF9" s="95">
        <v>65</v>
      </c>
      <c r="AG9" s="392">
        <f t="shared" ref="AG9:AH13" si="2">C9+E9+G9+I9+K9+M9+O9+Q9+S9+U9+W9+Y9+AA9+AC9+AE9</f>
        <v>23821</v>
      </c>
      <c r="AH9" s="393">
        <f t="shared" si="2"/>
        <v>11992</v>
      </c>
    </row>
    <row r="10" spans="1:34" ht="20.25" customHeight="1" x14ac:dyDescent="0.2">
      <c r="A10" s="105">
        <v>2</v>
      </c>
      <c r="B10" s="72" t="s">
        <v>41</v>
      </c>
      <c r="C10" s="94"/>
      <c r="D10" s="390"/>
      <c r="E10" s="391">
        <v>1180</v>
      </c>
      <c r="F10" s="391">
        <v>607</v>
      </c>
      <c r="G10" s="390">
        <v>1208</v>
      </c>
      <c r="H10" s="390">
        <v>572</v>
      </c>
      <c r="I10" s="391">
        <v>1177</v>
      </c>
      <c r="J10" s="391">
        <v>554</v>
      </c>
      <c r="K10" s="390">
        <v>1119</v>
      </c>
      <c r="L10" s="390">
        <v>559</v>
      </c>
      <c r="M10" s="391">
        <v>1150</v>
      </c>
      <c r="N10" s="391">
        <v>554</v>
      </c>
      <c r="O10" s="390">
        <v>1088</v>
      </c>
      <c r="P10" s="390">
        <v>507</v>
      </c>
      <c r="Q10" s="391">
        <v>969</v>
      </c>
      <c r="R10" s="391">
        <v>501</v>
      </c>
      <c r="S10" s="390">
        <v>907</v>
      </c>
      <c r="T10" s="390">
        <v>439</v>
      </c>
      <c r="U10" s="391">
        <v>890</v>
      </c>
      <c r="V10" s="391">
        <v>451</v>
      </c>
      <c r="W10" s="390">
        <v>642</v>
      </c>
      <c r="X10" s="390">
        <v>370</v>
      </c>
      <c r="Y10" s="391">
        <v>642</v>
      </c>
      <c r="Z10" s="391">
        <v>359</v>
      </c>
      <c r="AA10" s="390">
        <v>640</v>
      </c>
      <c r="AB10" s="390">
        <v>339</v>
      </c>
      <c r="AC10" s="391">
        <v>82</v>
      </c>
      <c r="AD10" s="391">
        <v>41</v>
      </c>
      <c r="AE10" s="390">
        <v>5</v>
      </c>
      <c r="AF10" s="95">
        <v>3</v>
      </c>
      <c r="AG10" s="392">
        <f t="shared" si="2"/>
        <v>11699</v>
      </c>
      <c r="AH10" s="393">
        <f t="shared" si="2"/>
        <v>5856</v>
      </c>
    </row>
    <row r="11" spans="1:34" ht="20.25" customHeight="1" x14ac:dyDescent="0.2">
      <c r="A11" s="105">
        <v>3</v>
      </c>
      <c r="B11" s="72" t="s">
        <v>33</v>
      </c>
      <c r="C11" s="94"/>
      <c r="D11" s="390"/>
      <c r="E11" s="391">
        <v>1438</v>
      </c>
      <c r="F11" s="391">
        <v>730</v>
      </c>
      <c r="G11" s="390">
        <v>1495</v>
      </c>
      <c r="H11" s="390">
        <v>709</v>
      </c>
      <c r="I11" s="391">
        <v>1410</v>
      </c>
      <c r="J11" s="391">
        <v>662</v>
      </c>
      <c r="K11" s="390">
        <v>1431</v>
      </c>
      <c r="L11" s="390">
        <v>724</v>
      </c>
      <c r="M11" s="391">
        <v>1598</v>
      </c>
      <c r="N11" s="391">
        <v>794</v>
      </c>
      <c r="O11" s="390">
        <v>1543</v>
      </c>
      <c r="P11" s="390">
        <v>762</v>
      </c>
      <c r="Q11" s="391">
        <v>1324</v>
      </c>
      <c r="R11" s="391">
        <v>654</v>
      </c>
      <c r="S11" s="390">
        <v>1194</v>
      </c>
      <c r="T11" s="390">
        <v>593</v>
      </c>
      <c r="U11" s="391">
        <v>1040</v>
      </c>
      <c r="V11" s="391">
        <v>534</v>
      </c>
      <c r="W11" s="390">
        <v>879</v>
      </c>
      <c r="X11" s="390">
        <v>446</v>
      </c>
      <c r="Y11" s="391">
        <v>809</v>
      </c>
      <c r="Z11" s="391">
        <v>428</v>
      </c>
      <c r="AA11" s="390">
        <v>869</v>
      </c>
      <c r="AB11" s="390">
        <v>474</v>
      </c>
      <c r="AC11" s="391">
        <v>129</v>
      </c>
      <c r="AD11" s="391">
        <v>73</v>
      </c>
      <c r="AE11" s="390">
        <v>6</v>
      </c>
      <c r="AF11" s="95">
        <v>4</v>
      </c>
      <c r="AG11" s="392">
        <f t="shared" si="2"/>
        <v>15165</v>
      </c>
      <c r="AH11" s="393">
        <f t="shared" si="2"/>
        <v>7587</v>
      </c>
    </row>
    <row r="12" spans="1:34" ht="20.25" customHeight="1" x14ac:dyDescent="0.2">
      <c r="A12" s="105">
        <v>4</v>
      </c>
      <c r="B12" s="72" t="s">
        <v>47</v>
      </c>
      <c r="C12" s="128"/>
      <c r="D12" s="394"/>
      <c r="E12" s="395">
        <v>1668</v>
      </c>
      <c r="F12" s="395">
        <v>840</v>
      </c>
      <c r="G12" s="394">
        <v>1895</v>
      </c>
      <c r="H12" s="394">
        <v>910</v>
      </c>
      <c r="I12" s="395">
        <v>1860</v>
      </c>
      <c r="J12" s="395">
        <v>867</v>
      </c>
      <c r="K12" s="394">
        <v>1697</v>
      </c>
      <c r="L12" s="394">
        <v>841</v>
      </c>
      <c r="M12" s="395">
        <v>1956</v>
      </c>
      <c r="N12" s="395">
        <v>1001</v>
      </c>
      <c r="O12" s="394">
        <v>1824</v>
      </c>
      <c r="P12" s="394">
        <v>900</v>
      </c>
      <c r="Q12" s="395">
        <v>1362</v>
      </c>
      <c r="R12" s="395">
        <v>665</v>
      </c>
      <c r="S12" s="394">
        <v>1327</v>
      </c>
      <c r="T12" s="394">
        <v>701</v>
      </c>
      <c r="U12" s="395">
        <v>1218</v>
      </c>
      <c r="V12" s="395">
        <v>639</v>
      </c>
      <c r="W12" s="394">
        <v>1072</v>
      </c>
      <c r="X12" s="394">
        <v>604</v>
      </c>
      <c r="Y12" s="395">
        <v>957</v>
      </c>
      <c r="Z12" s="395">
        <v>537</v>
      </c>
      <c r="AA12" s="394">
        <v>916</v>
      </c>
      <c r="AB12" s="394">
        <v>500</v>
      </c>
      <c r="AC12" s="395">
        <v>198</v>
      </c>
      <c r="AD12" s="395">
        <v>103</v>
      </c>
      <c r="AE12" s="390">
        <v>10</v>
      </c>
      <c r="AF12" s="95">
        <v>7</v>
      </c>
      <c r="AG12" s="392">
        <f t="shared" si="2"/>
        <v>17960</v>
      </c>
      <c r="AH12" s="393">
        <f t="shared" si="2"/>
        <v>9115</v>
      </c>
    </row>
    <row r="13" spans="1:34" ht="20.25" customHeight="1" x14ac:dyDescent="0.2">
      <c r="A13" s="105">
        <v>5</v>
      </c>
      <c r="B13" s="72" t="s">
        <v>35</v>
      </c>
      <c r="C13" s="128"/>
      <c r="D13" s="394"/>
      <c r="E13" s="395">
        <v>2000</v>
      </c>
      <c r="F13" s="395">
        <v>991</v>
      </c>
      <c r="G13" s="394">
        <v>2066</v>
      </c>
      <c r="H13" s="394">
        <v>1017</v>
      </c>
      <c r="I13" s="395">
        <v>2081</v>
      </c>
      <c r="J13" s="395">
        <v>983</v>
      </c>
      <c r="K13" s="394">
        <v>1735</v>
      </c>
      <c r="L13" s="394">
        <v>850</v>
      </c>
      <c r="M13" s="395">
        <v>1882</v>
      </c>
      <c r="N13" s="395">
        <v>922</v>
      </c>
      <c r="O13" s="394">
        <v>1781</v>
      </c>
      <c r="P13" s="394">
        <v>851</v>
      </c>
      <c r="Q13" s="395">
        <v>1552</v>
      </c>
      <c r="R13" s="395">
        <v>783</v>
      </c>
      <c r="S13" s="394">
        <v>1356</v>
      </c>
      <c r="T13" s="394">
        <v>663</v>
      </c>
      <c r="U13" s="395">
        <v>1355</v>
      </c>
      <c r="V13" s="395">
        <v>678</v>
      </c>
      <c r="W13" s="394">
        <v>1270</v>
      </c>
      <c r="X13" s="394">
        <v>650</v>
      </c>
      <c r="Y13" s="395">
        <v>1156</v>
      </c>
      <c r="Z13" s="395">
        <v>618</v>
      </c>
      <c r="AA13" s="394">
        <v>1042</v>
      </c>
      <c r="AB13" s="394">
        <v>569</v>
      </c>
      <c r="AC13" s="395">
        <v>107</v>
      </c>
      <c r="AD13" s="395">
        <v>57</v>
      </c>
      <c r="AE13" s="390">
        <v>18</v>
      </c>
      <c r="AF13" s="95">
        <v>10</v>
      </c>
      <c r="AG13" s="392">
        <f t="shared" si="2"/>
        <v>19401</v>
      </c>
      <c r="AH13" s="393">
        <f t="shared" si="2"/>
        <v>9642</v>
      </c>
    </row>
    <row r="14" spans="1:34" ht="14.25" customHeight="1" x14ac:dyDescent="0.2">
      <c r="A14" s="516" t="s">
        <v>13</v>
      </c>
      <c r="B14" s="517"/>
      <c r="C14" s="245">
        <f>SUM(C15:C20)</f>
        <v>0</v>
      </c>
      <c r="D14" s="389">
        <f t="shared" ref="D14:AH14" si="3">SUM(D15:D20)</f>
        <v>0</v>
      </c>
      <c r="E14" s="389">
        <f t="shared" si="3"/>
        <v>12901</v>
      </c>
      <c r="F14" s="389">
        <f t="shared" si="3"/>
        <v>6325</v>
      </c>
      <c r="G14" s="389">
        <f t="shared" si="3"/>
        <v>12438</v>
      </c>
      <c r="H14" s="389">
        <f t="shared" si="3"/>
        <v>6148</v>
      </c>
      <c r="I14" s="389">
        <f t="shared" si="3"/>
        <v>12200</v>
      </c>
      <c r="J14" s="389">
        <f t="shared" si="3"/>
        <v>5979</v>
      </c>
      <c r="K14" s="389">
        <f t="shared" si="3"/>
        <v>11234</v>
      </c>
      <c r="L14" s="389">
        <f t="shared" si="3"/>
        <v>5558</v>
      </c>
      <c r="M14" s="389">
        <f t="shared" si="3"/>
        <v>12098</v>
      </c>
      <c r="N14" s="389">
        <f t="shared" si="3"/>
        <v>5903</v>
      </c>
      <c r="O14" s="389">
        <f t="shared" si="3"/>
        <v>11387</v>
      </c>
      <c r="P14" s="389">
        <f t="shared" si="3"/>
        <v>5550</v>
      </c>
      <c r="Q14" s="389">
        <f t="shared" si="3"/>
        <v>9720</v>
      </c>
      <c r="R14" s="389">
        <f t="shared" si="3"/>
        <v>4881</v>
      </c>
      <c r="S14" s="389">
        <f t="shared" si="3"/>
        <v>8343</v>
      </c>
      <c r="T14" s="389">
        <f t="shared" si="3"/>
        <v>4158</v>
      </c>
      <c r="U14" s="389">
        <f t="shared" si="3"/>
        <v>7856</v>
      </c>
      <c r="V14" s="389">
        <f t="shared" si="3"/>
        <v>3987</v>
      </c>
      <c r="W14" s="389">
        <f t="shared" si="3"/>
        <v>6397</v>
      </c>
      <c r="X14" s="389">
        <f t="shared" si="3"/>
        <v>3470</v>
      </c>
      <c r="Y14" s="389">
        <f t="shared" si="3"/>
        <v>5970</v>
      </c>
      <c r="Z14" s="389">
        <f t="shared" si="3"/>
        <v>3315</v>
      </c>
      <c r="AA14" s="389">
        <f t="shared" si="3"/>
        <v>5874</v>
      </c>
      <c r="AB14" s="389">
        <f t="shared" si="3"/>
        <v>3226</v>
      </c>
      <c r="AC14" s="389">
        <f t="shared" si="3"/>
        <v>842</v>
      </c>
      <c r="AD14" s="389">
        <f t="shared" si="3"/>
        <v>422</v>
      </c>
      <c r="AE14" s="389">
        <f t="shared" si="3"/>
        <v>46</v>
      </c>
      <c r="AF14" s="246">
        <f t="shared" si="3"/>
        <v>19</v>
      </c>
      <c r="AG14" s="389">
        <f t="shared" si="3"/>
        <v>117306</v>
      </c>
      <c r="AH14" s="246">
        <f t="shared" si="3"/>
        <v>58941</v>
      </c>
    </row>
    <row r="15" spans="1:34" ht="20.25" customHeight="1" x14ac:dyDescent="0.2">
      <c r="A15" s="105">
        <v>1</v>
      </c>
      <c r="B15" s="72" t="s">
        <v>38</v>
      </c>
      <c r="C15" s="94"/>
      <c r="D15" s="390"/>
      <c r="E15" s="391">
        <v>1990</v>
      </c>
      <c r="F15" s="391">
        <v>964</v>
      </c>
      <c r="G15" s="390">
        <v>1924</v>
      </c>
      <c r="H15" s="390">
        <v>970</v>
      </c>
      <c r="I15" s="391">
        <v>1890</v>
      </c>
      <c r="J15" s="391">
        <v>936</v>
      </c>
      <c r="K15" s="390">
        <v>1775</v>
      </c>
      <c r="L15" s="390">
        <v>913</v>
      </c>
      <c r="M15" s="391">
        <v>1827</v>
      </c>
      <c r="N15" s="391">
        <v>893</v>
      </c>
      <c r="O15" s="390">
        <v>1690</v>
      </c>
      <c r="P15" s="390">
        <v>823</v>
      </c>
      <c r="Q15" s="391">
        <v>1480</v>
      </c>
      <c r="R15" s="391">
        <v>736</v>
      </c>
      <c r="S15" s="390">
        <v>1309</v>
      </c>
      <c r="T15" s="390">
        <v>673</v>
      </c>
      <c r="U15" s="391">
        <v>1197</v>
      </c>
      <c r="V15" s="391">
        <v>603</v>
      </c>
      <c r="W15" s="390">
        <v>985</v>
      </c>
      <c r="X15" s="390">
        <v>518</v>
      </c>
      <c r="Y15" s="391">
        <v>986</v>
      </c>
      <c r="Z15" s="391">
        <v>532</v>
      </c>
      <c r="AA15" s="390">
        <v>983</v>
      </c>
      <c r="AB15" s="390">
        <v>532</v>
      </c>
      <c r="AC15" s="391">
        <v>148</v>
      </c>
      <c r="AD15" s="391">
        <v>72</v>
      </c>
      <c r="AE15" s="390">
        <v>8</v>
      </c>
      <c r="AF15" s="95">
        <v>2</v>
      </c>
      <c r="AG15" s="392">
        <f t="shared" ref="AG15:AH20" si="4">C15+E15+G15+I15+K15+M15+O15+Q15+S15+U15+W15+Y15+AA15+AC15+AE15</f>
        <v>18192</v>
      </c>
      <c r="AH15" s="393">
        <f t="shared" si="4"/>
        <v>9167</v>
      </c>
    </row>
    <row r="16" spans="1:34" ht="20.25" customHeight="1" x14ac:dyDescent="0.2">
      <c r="A16" s="105">
        <v>2</v>
      </c>
      <c r="B16" s="72" t="s">
        <v>40</v>
      </c>
      <c r="C16" s="94"/>
      <c r="D16" s="390"/>
      <c r="E16" s="391">
        <v>2137</v>
      </c>
      <c r="F16" s="391">
        <v>1049</v>
      </c>
      <c r="G16" s="390">
        <v>1964</v>
      </c>
      <c r="H16" s="390">
        <v>967</v>
      </c>
      <c r="I16" s="391">
        <v>1953</v>
      </c>
      <c r="J16" s="391">
        <v>970</v>
      </c>
      <c r="K16" s="390">
        <v>1681</v>
      </c>
      <c r="L16" s="390">
        <v>790</v>
      </c>
      <c r="M16" s="391">
        <v>1819</v>
      </c>
      <c r="N16" s="391">
        <v>882</v>
      </c>
      <c r="O16" s="390">
        <v>1721</v>
      </c>
      <c r="P16" s="390">
        <v>845</v>
      </c>
      <c r="Q16" s="391">
        <v>1439</v>
      </c>
      <c r="R16" s="391">
        <v>746</v>
      </c>
      <c r="S16" s="390">
        <v>1228</v>
      </c>
      <c r="T16" s="390">
        <v>608</v>
      </c>
      <c r="U16" s="391">
        <v>1136</v>
      </c>
      <c r="V16" s="391">
        <v>597</v>
      </c>
      <c r="W16" s="390">
        <v>875</v>
      </c>
      <c r="X16" s="390">
        <v>510</v>
      </c>
      <c r="Y16" s="391">
        <v>764</v>
      </c>
      <c r="Z16" s="391">
        <v>468</v>
      </c>
      <c r="AA16" s="390">
        <v>692</v>
      </c>
      <c r="AB16" s="390">
        <v>407</v>
      </c>
      <c r="AC16" s="391">
        <v>69</v>
      </c>
      <c r="AD16" s="391">
        <v>38</v>
      </c>
      <c r="AE16" s="390">
        <v>6</v>
      </c>
      <c r="AF16" s="95">
        <v>3</v>
      </c>
      <c r="AG16" s="392">
        <f t="shared" si="4"/>
        <v>17484</v>
      </c>
      <c r="AH16" s="393">
        <f t="shared" si="4"/>
        <v>8880</v>
      </c>
    </row>
    <row r="17" spans="1:34" ht="20.25" customHeight="1" x14ac:dyDescent="0.2">
      <c r="A17" s="105">
        <v>3</v>
      </c>
      <c r="B17" s="72" t="s">
        <v>28</v>
      </c>
      <c r="C17" s="94"/>
      <c r="D17" s="390"/>
      <c r="E17" s="391">
        <v>1166</v>
      </c>
      <c r="F17" s="391">
        <v>591</v>
      </c>
      <c r="G17" s="390">
        <v>1102</v>
      </c>
      <c r="H17" s="390">
        <v>513</v>
      </c>
      <c r="I17" s="391">
        <v>1100</v>
      </c>
      <c r="J17" s="391">
        <v>530</v>
      </c>
      <c r="K17" s="390">
        <v>1046</v>
      </c>
      <c r="L17" s="390">
        <v>508</v>
      </c>
      <c r="M17" s="391">
        <v>1156</v>
      </c>
      <c r="N17" s="391">
        <v>566</v>
      </c>
      <c r="O17" s="390">
        <v>1033</v>
      </c>
      <c r="P17" s="390">
        <v>500</v>
      </c>
      <c r="Q17" s="391">
        <v>919</v>
      </c>
      <c r="R17" s="391">
        <v>478</v>
      </c>
      <c r="S17" s="390">
        <v>744</v>
      </c>
      <c r="T17" s="390">
        <v>352</v>
      </c>
      <c r="U17" s="391">
        <v>657</v>
      </c>
      <c r="V17" s="391">
        <v>315</v>
      </c>
      <c r="W17" s="390">
        <v>536</v>
      </c>
      <c r="X17" s="390">
        <v>270</v>
      </c>
      <c r="Y17" s="391">
        <v>568</v>
      </c>
      <c r="Z17" s="391">
        <v>287</v>
      </c>
      <c r="AA17" s="390">
        <v>555</v>
      </c>
      <c r="AB17" s="390">
        <v>295</v>
      </c>
      <c r="AC17" s="391">
        <v>89</v>
      </c>
      <c r="AD17" s="391">
        <v>47</v>
      </c>
      <c r="AE17" s="390">
        <v>1</v>
      </c>
      <c r="AF17" s="95">
        <v>1</v>
      </c>
      <c r="AG17" s="392">
        <f t="shared" si="4"/>
        <v>10672</v>
      </c>
      <c r="AH17" s="393">
        <f t="shared" si="4"/>
        <v>5253</v>
      </c>
    </row>
    <row r="18" spans="1:34" ht="20.25" customHeight="1" x14ac:dyDescent="0.2">
      <c r="A18" s="105">
        <v>4</v>
      </c>
      <c r="B18" s="72" t="s">
        <v>29</v>
      </c>
      <c r="C18" s="129"/>
      <c r="D18" s="396"/>
      <c r="E18" s="397">
        <v>2418</v>
      </c>
      <c r="F18" s="397">
        <v>1192</v>
      </c>
      <c r="G18" s="396">
        <v>2318</v>
      </c>
      <c r="H18" s="396">
        <v>1138</v>
      </c>
      <c r="I18" s="397">
        <v>2292</v>
      </c>
      <c r="J18" s="397">
        <v>1154</v>
      </c>
      <c r="K18" s="396">
        <v>2000</v>
      </c>
      <c r="L18" s="396">
        <v>974</v>
      </c>
      <c r="M18" s="397">
        <v>2187</v>
      </c>
      <c r="N18" s="397">
        <v>1062</v>
      </c>
      <c r="O18" s="396">
        <v>2090</v>
      </c>
      <c r="P18" s="396">
        <v>1025</v>
      </c>
      <c r="Q18" s="397">
        <v>1798</v>
      </c>
      <c r="R18" s="397">
        <v>884</v>
      </c>
      <c r="S18" s="396">
        <v>1445</v>
      </c>
      <c r="T18" s="396">
        <v>693</v>
      </c>
      <c r="U18" s="397">
        <v>1374</v>
      </c>
      <c r="V18" s="397">
        <v>691</v>
      </c>
      <c r="W18" s="396">
        <v>1199</v>
      </c>
      <c r="X18" s="396">
        <v>626</v>
      </c>
      <c r="Y18" s="397">
        <v>1092</v>
      </c>
      <c r="Z18" s="397">
        <v>588</v>
      </c>
      <c r="AA18" s="396">
        <v>1078</v>
      </c>
      <c r="AB18" s="396">
        <v>561</v>
      </c>
      <c r="AC18" s="397">
        <v>166</v>
      </c>
      <c r="AD18" s="397">
        <v>76</v>
      </c>
      <c r="AE18" s="390">
        <v>4</v>
      </c>
      <c r="AF18" s="95">
        <v>1</v>
      </c>
      <c r="AG18" s="392">
        <f t="shared" si="4"/>
        <v>21461</v>
      </c>
      <c r="AH18" s="393">
        <f t="shared" si="4"/>
        <v>10665</v>
      </c>
    </row>
    <row r="19" spans="1:34" ht="20.25" customHeight="1" x14ac:dyDescent="0.2">
      <c r="A19" s="105">
        <v>5</v>
      </c>
      <c r="B19" s="72" t="s">
        <v>45</v>
      </c>
      <c r="C19" s="94"/>
      <c r="D19" s="390"/>
      <c r="E19" s="391">
        <v>2231</v>
      </c>
      <c r="F19" s="391">
        <v>1077</v>
      </c>
      <c r="G19" s="390">
        <v>2122</v>
      </c>
      <c r="H19" s="390">
        <v>1064</v>
      </c>
      <c r="I19" s="391">
        <v>2131</v>
      </c>
      <c r="J19" s="391">
        <v>1056</v>
      </c>
      <c r="K19" s="390">
        <v>2120</v>
      </c>
      <c r="L19" s="390">
        <v>1066</v>
      </c>
      <c r="M19" s="391">
        <v>2268</v>
      </c>
      <c r="N19" s="391">
        <v>1075</v>
      </c>
      <c r="O19" s="390">
        <v>2108</v>
      </c>
      <c r="P19" s="390">
        <v>1001</v>
      </c>
      <c r="Q19" s="391">
        <v>1844</v>
      </c>
      <c r="R19" s="391">
        <v>895</v>
      </c>
      <c r="S19" s="390">
        <v>1677</v>
      </c>
      <c r="T19" s="390">
        <v>862</v>
      </c>
      <c r="U19" s="391">
        <v>1535</v>
      </c>
      <c r="V19" s="391">
        <v>815</v>
      </c>
      <c r="W19" s="390">
        <v>1230</v>
      </c>
      <c r="X19" s="390">
        <v>678</v>
      </c>
      <c r="Y19" s="391">
        <v>1109</v>
      </c>
      <c r="Z19" s="391">
        <v>641</v>
      </c>
      <c r="AA19" s="390">
        <v>1057</v>
      </c>
      <c r="AB19" s="390">
        <v>605</v>
      </c>
      <c r="AC19" s="391">
        <v>124</v>
      </c>
      <c r="AD19" s="391">
        <v>65</v>
      </c>
      <c r="AE19" s="390">
        <v>10</v>
      </c>
      <c r="AF19" s="95">
        <v>5</v>
      </c>
      <c r="AG19" s="392">
        <f t="shared" si="4"/>
        <v>21566</v>
      </c>
      <c r="AH19" s="393">
        <f t="shared" si="4"/>
        <v>10905</v>
      </c>
    </row>
    <row r="20" spans="1:34" ht="20.25" customHeight="1" x14ac:dyDescent="0.2">
      <c r="A20" s="105">
        <v>6</v>
      </c>
      <c r="B20" s="72" t="s">
        <v>31</v>
      </c>
      <c r="C20" s="128"/>
      <c r="D20" s="394"/>
      <c r="E20" s="395">
        <v>2959</v>
      </c>
      <c r="F20" s="395">
        <v>1452</v>
      </c>
      <c r="G20" s="394">
        <v>3008</v>
      </c>
      <c r="H20" s="394">
        <v>1496</v>
      </c>
      <c r="I20" s="395">
        <v>2834</v>
      </c>
      <c r="J20" s="395">
        <v>1333</v>
      </c>
      <c r="K20" s="394">
        <v>2612</v>
      </c>
      <c r="L20" s="394">
        <v>1307</v>
      </c>
      <c r="M20" s="395">
        <v>2841</v>
      </c>
      <c r="N20" s="395">
        <v>1425</v>
      </c>
      <c r="O20" s="394">
        <v>2745</v>
      </c>
      <c r="P20" s="394">
        <v>1356</v>
      </c>
      <c r="Q20" s="395">
        <v>2240</v>
      </c>
      <c r="R20" s="395">
        <v>1142</v>
      </c>
      <c r="S20" s="394">
        <v>1940</v>
      </c>
      <c r="T20" s="394">
        <v>970</v>
      </c>
      <c r="U20" s="395">
        <v>1957</v>
      </c>
      <c r="V20" s="395">
        <v>966</v>
      </c>
      <c r="W20" s="394">
        <v>1572</v>
      </c>
      <c r="X20" s="394">
        <v>868</v>
      </c>
      <c r="Y20" s="395">
        <v>1451</v>
      </c>
      <c r="Z20" s="395">
        <v>799</v>
      </c>
      <c r="AA20" s="394">
        <v>1509</v>
      </c>
      <c r="AB20" s="394">
        <v>826</v>
      </c>
      <c r="AC20" s="395">
        <v>246</v>
      </c>
      <c r="AD20" s="395">
        <v>124</v>
      </c>
      <c r="AE20" s="390">
        <v>17</v>
      </c>
      <c r="AF20" s="95">
        <v>7</v>
      </c>
      <c r="AG20" s="392">
        <f t="shared" si="4"/>
        <v>27931</v>
      </c>
      <c r="AH20" s="393">
        <f t="shared" si="4"/>
        <v>14071</v>
      </c>
    </row>
    <row r="21" spans="1:34" ht="15.75" customHeight="1" x14ac:dyDescent="0.2">
      <c r="A21" s="516" t="s">
        <v>14</v>
      </c>
      <c r="B21" s="517"/>
      <c r="C21" s="245">
        <f>SUM(C22:C28)</f>
        <v>0</v>
      </c>
      <c r="D21" s="389">
        <f t="shared" ref="D21:AH21" si="5">SUM(D22:D28)</f>
        <v>0</v>
      </c>
      <c r="E21" s="389">
        <f t="shared" si="5"/>
        <v>11209</v>
      </c>
      <c r="F21" s="389">
        <f t="shared" si="5"/>
        <v>5483</v>
      </c>
      <c r="G21" s="389">
        <f t="shared" si="5"/>
        <v>10771</v>
      </c>
      <c r="H21" s="389">
        <f t="shared" si="5"/>
        <v>5307</v>
      </c>
      <c r="I21" s="389">
        <f t="shared" si="5"/>
        <v>10443</v>
      </c>
      <c r="J21" s="389">
        <f t="shared" si="5"/>
        <v>5102</v>
      </c>
      <c r="K21" s="389">
        <f t="shared" si="5"/>
        <v>9651</v>
      </c>
      <c r="L21" s="389">
        <f t="shared" si="5"/>
        <v>4682</v>
      </c>
      <c r="M21" s="389">
        <f t="shared" si="5"/>
        <v>10403</v>
      </c>
      <c r="N21" s="389">
        <f t="shared" si="5"/>
        <v>5087</v>
      </c>
      <c r="O21" s="389">
        <f t="shared" si="5"/>
        <v>9443</v>
      </c>
      <c r="P21" s="389">
        <f t="shared" si="5"/>
        <v>4636</v>
      </c>
      <c r="Q21" s="389">
        <f t="shared" si="5"/>
        <v>8185</v>
      </c>
      <c r="R21" s="389">
        <f t="shared" si="5"/>
        <v>3904</v>
      </c>
      <c r="S21" s="389">
        <f t="shared" si="5"/>
        <v>6941</v>
      </c>
      <c r="T21" s="389">
        <f t="shared" si="5"/>
        <v>3453</v>
      </c>
      <c r="U21" s="389">
        <f t="shared" si="5"/>
        <v>6494</v>
      </c>
      <c r="V21" s="389">
        <f t="shared" si="5"/>
        <v>3189</v>
      </c>
      <c r="W21" s="389">
        <f t="shared" si="5"/>
        <v>4851</v>
      </c>
      <c r="X21" s="389">
        <f t="shared" si="5"/>
        <v>2656</v>
      </c>
      <c r="Y21" s="389">
        <f t="shared" si="5"/>
        <v>4552</v>
      </c>
      <c r="Z21" s="389">
        <f t="shared" si="5"/>
        <v>2513</v>
      </c>
      <c r="AA21" s="389">
        <f t="shared" si="5"/>
        <v>4515</v>
      </c>
      <c r="AB21" s="389">
        <f t="shared" si="5"/>
        <v>2500</v>
      </c>
      <c r="AC21" s="389">
        <f t="shared" si="5"/>
        <v>725</v>
      </c>
      <c r="AD21" s="389">
        <f t="shared" si="5"/>
        <v>389</v>
      </c>
      <c r="AE21" s="389">
        <f t="shared" si="5"/>
        <v>39</v>
      </c>
      <c r="AF21" s="246">
        <f t="shared" si="5"/>
        <v>14</v>
      </c>
      <c r="AG21" s="389">
        <f t="shared" si="5"/>
        <v>98222</v>
      </c>
      <c r="AH21" s="246">
        <f t="shared" si="5"/>
        <v>48915</v>
      </c>
    </row>
    <row r="22" spans="1:34" ht="20.25" customHeight="1" x14ac:dyDescent="0.2">
      <c r="A22" s="105">
        <v>1</v>
      </c>
      <c r="B22" s="72" t="s">
        <v>50</v>
      </c>
      <c r="C22" s="129"/>
      <c r="D22" s="396"/>
      <c r="E22" s="397">
        <v>476</v>
      </c>
      <c r="F22" s="397">
        <v>242</v>
      </c>
      <c r="G22" s="396">
        <v>431</v>
      </c>
      <c r="H22" s="396">
        <v>186</v>
      </c>
      <c r="I22" s="397">
        <v>377</v>
      </c>
      <c r="J22" s="397">
        <v>177</v>
      </c>
      <c r="K22" s="396">
        <v>363</v>
      </c>
      <c r="L22" s="396">
        <v>183</v>
      </c>
      <c r="M22" s="397">
        <v>391</v>
      </c>
      <c r="N22" s="397">
        <v>194</v>
      </c>
      <c r="O22" s="396">
        <v>356</v>
      </c>
      <c r="P22" s="396">
        <v>183</v>
      </c>
      <c r="Q22" s="397">
        <v>319</v>
      </c>
      <c r="R22" s="397">
        <v>157</v>
      </c>
      <c r="S22" s="396">
        <v>277</v>
      </c>
      <c r="T22" s="396">
        <v>130</v>
      </c>
      <c r="U22" s="397">
        <v>237</v>
      </c>
      <c r="V22" s="397">
        <v>121</v>
      </c>
      <c r="W22" s="396">
        <v>191</v>
      </c>
      <c r="X22" s="396">
        <v>117</v>
      </c>
      <c r="Y22" s="397">
        <v>173</v>
      </c>
      <c r="Z22" s="397">
        <v>115</v>
      </c>
      <c r="AA22" s="396">
        <v>184</v>
      </c>
      <c r="AB22" s="396">
        <v>105</v>
      </c>
      <c r="AC22" s="397">
        <v>22</v>
      </c>
      <c r="AD22" s="397">
        <v>13</v>
      </c>
      <c r="AE22" s="390"/>
      <c r="AF22" s="95"/>
      <c r="AG22" s="392">
        <f t="shared" ref="AG22:AH28" si="6">C22+E22+G22+I22+K22+M22+O22+Q22+S22+U22+W22+Y22+AA22+AC22+AE22</f>
        <v>3797</v>
      </c>
      <c r="AH22" s="393">
        <f t="shared" si="6"/>
        <v>1923</v>
      </c>
    </row>
    <row r="23" spans="1:34" ht="20.25" customHeight="1" x14ac:dyDescent="0.2">
      <c r="A23" s="105">
        <v>2</v>
      </c>
      <c r="B23" s="72" t="s">
        <v>49</v>
      </c>
      <c r="C23" s="128"/>
      <c r="D23" s="394"/>
      <c r="E23" s="395">
        <v>2387</v>
      </c>
      <c r="F23" s="395">
        <v>1165</v>
      </c>
      <c r="G23" s="394">
        <v>2362</v>
      </c>
      <c r="H23" s="394">
        <v>1182</v>
      </c>
      <c r="I23" s="395">
        <v>2225</v>
      </c>
      <c r="J23" s="395">
        <v>1100</v>
      </c>
      <c r="K23" s="394">
        <v>2141</v>
      </c>
      <c r="L23" s="394">
        <v>1050</v>
      </c>
      <c r="M23" s="395">
        <v>2268</v>
      </c>
      <c r="N23" s="395">
        <v>1109</v>
      </c>
      <c r="O23" s="394">
        <v>2022</v>
      </c>
      <c r="P23" s="394">
        <v>998</v>
      </c>
      <c r="Q23" s="395">
        <v>1886</v>
      </c>
      <c r="R23" s="395">
        <v>902</v>
      </c>
      <c r="S23" s="394">
        <v>1572</v>
      </c>
      <c r="T23" s="394">
        <v>832</v>
      </c>
      <c r="U23" s="395">
        <v>1458</v>
      </c>
      <c r="V23" s="395">
        <v>714</v>
      </c>
      <c r="W23" s="394">
        <v>1103</v>
      </c>
      <c r="X23" s="394">
        <v>593</v>
      </c>
      <c r="Y23" s="395">
        <v>1113</v>
      </c>
      <c r="Z23" s="395">
        <v>617</v>
      </c>
      <c r="AA23" s="394">
        <v>1066</v>
      </c>
      <c r="AB23" s="394">
        <v>547</v>
      </c>
      <c r="AC23" s="395">
        <v>126</v>
      </c>
      <c r="AD23" s="395">
        <v>66</v>
      </c>
      <c r="AE23" s="390">
        <v>3</v>
      </c>
      <c r="AF23" s="95"/>
      <c r="AG23" s="392">
        <f t="shared" si="6"/>
        <v>21732</v>
      </c>
      <c r="AH23" s="393">
        <f t="shared" si="6"/>
        <v>10875</v>
      </c>
    </row>
    <row r="24" spans="1:34" ht="20.25" customHeight="1" x14ac:dyDescent="0.2">
      <c r="A24" s="105">
        <v>3</v>
      </c>
      <c r="B24" s="72" t="s">
        <v>42</v>
      </c>
      <c r="C24" s="94"/>
      <c r="D24" s="390"/>
      <c r="E24" s="391">
        <v>1623</v>
      </c>
      <c r="F24" s="391">
        <v>773</v>
      </c>
      <c r="G24" s="390">
        <v>1596</v>
      </c>
      <c r="H24" s="390">
        <v>781</v>
      </c>
      <c r="I24" s="391">
        <v>1540</v>
      </c>
      <c r="J24" s="391">
        <v>755</v>
      </c>
      <c r="K24" s="390">
        <v>1369</v>
      </c>
      <c r="L24" s="390">
        <v>651</v>
      </c>
      <c r="M24" s="391">
        <v>1447</v>
      </c>
      <c r="N24" s="391">
        <v>699</v>
      </c>
      <c r="O24" s="390">
        <v>1344</v>
      </c>
      <c r="P24" s="390">
        <v>663</v>
      </c>
      <c r="Q24" s="391">
        <v>1216</v>
      </c>
      <c r="R24" s="391">
        <v>579</v>
      </c>
      <c r="S24" s="390">
        <v>1073</v>
      </c>
      <c r="T24" s="390">
        <v>536</v>
      </c>
      <c r="U24" s="391">
        <v>898</v>
      </c>
      <c r="V24" s="391">
        <v>447</v>
      </c>
      <c r="W24" s="390">
        <v>662</v>
      </c>
      <c r="X24" s="390">
        <v>392</v>
      </c>
      <c r="Y24" s="391">
        <v>583</v>
      </c>
      <c r="Z24" s="391">
        <v>328</v>
      </c>
      <c r="AA24" s="390">
        <v>577</v>
      </c>
      <c r="AB24" s="390">
        <v>329</v>
      </c>
      <c r="AC24" s="391">
        <v>40</v>
      </c>
      <c r="AD24" s="391">
        <v>24</v>
      </c>
      <c r="AE24" s="390">
        <v>3</v>
      </c>
      <c r="AF24" s="95">
        <v>2</v>
      </c>
      <c r="AG24" s="392">
        <f t="shared" si="6"/>
        <v>13971</v>
      </c>
      <c r="AH24" s="393">
        <f t="shared" si="6"/>
        <v>6959</v>
      </c>
    </row>
    <row r="25" spans="1:34" ht="20.25" customHeight="1" x14ac:dyDescent="0.2">
      <c r="A25" s="105">
        <v>4</v>
      </c>
      <c r="B25" s="72" t="s">
        <v>44</v>
      </c>
      <c r="C25" s="94"/>
      <c r="D25" s="390"/>
      <c r="E25" s="391">
        <v>913</v>
      </c>
      <c r="F25" s="391">
        <v>448</v>
      </c>
      <c r="G25" s="390">
        <v>826</v>
      </c>
      <c r="H25" s="390">
        <v>406</v>
      </c>
      <c r="I25" s="391">
        <v>775</v>
      </c>
      <c r="J25" s="391">
        <v>398</v>
      </c>
      <c r="K25" s="390">
        <v>816</v>
      </c>
      <c r="L25" s="390">
        <v>369</v>
      </c>
      <c r="M25" s="391">
        <v>946</v>
      </c>
      <c r="N25" s="391">
        <v>471</v>
      </c>
      <c r="O25" s="390">
        <v>842</v>
      </c>
      <c r="P25" s="390">
        <v>415</v>
      </c>
      <c r="Q25" s="391">
        <v>761</v>
      </c>
      <c r="R25" s="391">
        <v>348</v>
      </c>
      <c r="S25" s="390">
        <v>615</v>
      </c>
      <c r="T25" s="390">
        <v>295</v>
      </c>
      <c r="U25" s="391">
        <v>645</v>
      </c>
      <c r="V25" s="391">
        <v>326</v>
      </c>
      <c r="W25" s="390">
        <v>362</v>
      </c>
      <c r="X25" s="390">
        <v>212</v>
      </c>
      <c r="Y25" s="391">
        <v>425</v>
      </c>
      <c r="Z25" s="391">
        <v>235</v>
      </c>
      <c r="AA25" s="390">
        <v>428</v>
      </c>
      <c r="AB25" s="390">
        <v>259</v>
      </c>
      <c r="AC25" s="391">
        <v>78</v>
      </c>
      <c r="AD25" s="391">
        <v>46</v>
      </c>
      <c r="AE25" s="390">
        <v>2</v>
      </c>
      <c r="AF25" s="95"/>
      <c r="AG25" s="392">
        <f t="shared" si="6"/>
        <v>8434</v>
      </c>
      <c r="AH25" s="393">
        <f t="shared" si="6"/>
        <v>4228</v>
      </c>
    </row>
    <row r="26" spans="1:34" ht="20.25" customHeight="1" x14ac:dyDescent="0.2">
      <c r="A26" s="105">
        <v>5</v>
      </c>
      <c r="B26" s="72" t="s">
        <v>34</v>
      </c>
      <c r="C26" s="128"/>
      <c r="D26" s="394"/>
      <c r="E26" s="395">
        <v>1697</v>
      </c>
      <c r="F26" s="395">
        <v>825</v>
      </c>
      <c r="G26" s="394">
        <v>1540</v>
      </c>
      <c r="H26" s="394">
        <v>786</v>
      </c>
      <c r="I26" s="395">
        <v>1455</v>
      </c>
      <c r="J26" s="395">
        <v>685</v>
      </c>
      <c r="K26" s="394">
        <v>1316</v>
      </c>
      <c r="L26" s="394">
        <v>666</v>
      </c>
      <c r="M26" s="395">
        <v>1450</v>
      </c>
      <c r="N26" s="395">
        <v>701</v>
      </c>
      <c r="O26" s="394">
        <v>1316</v>
      </c>
      <c r="P26" s="394">
        <v>665</v>
      </c>
      <c r="Q26" s="395">
        <v>1028</v>
      </c>
      <c r="R26" s="395">
        <v>499</v>
      </c>
      <c r="S26" s="394">
        <v>838</v>
      </c>
      <c r="T26" s="394">
        <v>447</v>
      </c>
      <c r="U26" s="395">
        <v>835</v>
      </c>
      <c r="V26" s="395">
        <v>419</v>
      </c>
      <c r="W26" s="394">
        <v>670</v>
      </c>
      <c r="X26" s="394">
        <v>359</v>
      </c>
      <c r="Y26" s="395">
        <v>555</v>
      </c>
      <c r="Z26" s="395">
        <v>324</v>
      </c>
      <c r="AA26" s="394">
        <v>586</v>
      </c>
      <c r="AB26" s="394">
        <v>344</v>
      </c>
      <c r="AC26" s="395">
        <v>121</v>
      </c>
      <c r="AD26" s="395">
        <v>67</v>
      </c>
      <c r="AE26" s="390">
        <v>6</v>
      </c>
      <c r="AF26" s="95">
        <v>4</v>
      </c>
      <c r="AG26" s="392">
        <f t="shared" si="6"/>
        <v>13413</v>
      </c>
      <c r="AH26" s="393">
        <f t="shared" si="6"/>
        <v>6791</v>
      </c>
    </row>
    <row r="27" spans="1:34" ht="20.25" customHeight="1" x14ac:dyDescent="0.2">
      <c r="A27" s="105">
        <v>6</v>
      </c>
      <c r="B27" s="72" t="s">
        <v>30</v>
      </c>
      <c r="C27" s="128"/>
      <c r="D27" s="394"/>
      <c r="E27" s="395">
        <v>2223</v>
      </c>
      <c r="F27" s="395">
        <v>1112</v>
      </c>
      <c r="G27" s="394">
        <v>2135</v>
      </c>
      <c r="H27" s="394">
        <v>1046</v>
      </c>
      <c r="I27" s="395">
        <v>2185</v>
      </c>
      <c r="J27" s="395">
        <v>1068</v>
      </c>
      <c r="K27" s="394">
        <v>2046</v>
      </c>
      <c r="L27" s="394">
        <v>1001</v>
      </c>
      <c r="M27" s="395">
        <v>2144</v>
      </c>
      <c r="N27" s="395">
        <v>1094</v>
      </c>
      <c r="O27" s="394">
        <v>1980</v>
      </c>
      <c r="P27" s="394">
        <v>959</v>
      </c>
      <c r="Q27" s="395">
        <v>1587</v>
      </c>
      <c r="R27" s="395">
        <v>741</v>
      </c>
      <c r="S27" s="394">
        <v>1409</v>
      </c>
      <c r="T27" s="394">
        <v>679</v>
      </c>
      <c r="U27" s="395">
        <v>1350</v>
      </c>
      <c r="V27" s="395">
        <v>666</v>
      </c>
      <c r="W27" s="394">
        <v>1109</v>
      </c>
      <c r="X27" s="394">
        <v>579</v>
      </c>
      <c r="Y27" s="395">
        <v>1039</v>
      </c>
      <c r="Z27" s="395">
        <v>542</v>
      </c>
      <c r="AA27" s="394">
        <v>958</v>
      </c>
      <c r="AB27" s="394">
        <v>511</v>
      </c>
      <c r="AC27" s="395">
        <v>158</v>
      </c>
      <c r="AD27" s="395">
        <v>88</v>
      </c>
      <c r="AE27" s="390">
        <v>15</v>
      </c>
      <c r="AF27" s="95">
        <v>5</v>
      </c>
      <c r="AG27" s="392">
        <f t="shared" si="6"/>
        <v>20338</v>
      </c>
      <c r="AH27" s="393">
        <f t="shared" si="6"/>
        <v>10091</v>
      </c>
    </row>
    <row r="28" spans="1:34" ht="20.25" customHeight="1" x14ac:dyDescent="0.2">
      <c r="A28" s="105">
        <v>7</v>
      </c>
      <c r="B28" s="72" t="s">
        <v>46</v>
      </c>
      <c r="C28" s="128"/>
      <c r="D28" s="394"/>
      <c r="E28" s="395">
        <v>1890</v>
      </c>
      <c r="F28" s="395">
        <v>918</v>
      </c>
      <c r="G28" s="394">
        <v>1881</v>
      </c>
      <c r="H28" s="394">
        <v>920</v>
      </c>
      <c r="I28" s="395">
        <v>1886</v>
      </c>
      <c r="J28" s="395">
        <v>919</v>
      </c>
      <c r="K28" s="394">
        <v>1600</v>
      </c>
      <c r="L28" s="394">
        <v>762</v>
      </c>
      <c r="M28" s="395">
        <v>1757</v>
      </c>
      <c r="N28" s="395">
        <v>819</v>
      </c>
      <c r="O28" s="394">
        <v>1583</v>
      </c>
      <c r="P28" s="394">
        <v>753</v>
      </c>
      <c r="Q28" s="395">
        <v>1388</v>
      </c>
      <c r="R28" s="395">
        <v>678</v>
      </c>
      <c r="S28" s="394">
        <v>1157</v>
      </c>
      <c r="T28" s="394">
        <v>534</v>
      </c>
      <c r="U28" s="395">
        <v>1071</v>
      </c>
      <c r="V28" s="395">
        <v>496</v>
      </c>
      <c r="W28" s="394">
        <v>754</v>
      </c>
      <c r="X28" s="394">
        <v>404</v>
      </c>
      <c r="Y28" s="395">
        <v>664</v>
      </c>
      <c r="Z28" s="395">
        <v>352</v>
      </c>
      <c r="AA28" s="394">
        <v>716</v>
      </c>
      <c r="AB28" s="394">
        <v>405</v>
      </c>
      <c r="AC28" s="395">
        <v>180</v>
      </c>
      <c r="AD28" s="395">
        <v>85</v>
      </c>
      <c r="AE28" s="390">
        <v>10</v>
      </c>
      <c r="AF28" s="95">
        <v>3</v>
      </c>
      <c r="AG28" s="392">
        <f t="shared" si="6"/>
        <v>16537</v>
      </c>
      <c r="AH28" s="393">
        <f t="shared" si="6"/>
        <v>8048</v>
      </c>
    </row>
    <row r="29" spans="1:34" ht="16.5" customHeight="1" x14ac:dyDescent="0.2">
      <c r="A29" s="516" t="s">
        <v>15</v>
      </c>
      <c r="B29" s="517"/>
      <c r="C29" s="245">
        <f>SUM(C30:C32)</f>
        <v>0</v>
      </c>
      <c r="D29" s="389">
        <f t="shared" ref="D29:AH29" si="7">SUM(D30:D32)</f>
        <v>0</v>
      </c>
      <c r="E29" s="389">
        <f t="shared" si="7"/>
        <v>5025</v>
      </c>
      <c r="F29" s="389">
        <f t="shared" si="7"/>
        <v>2465</v>
      </c>
      <c r="G29" s="389">
        <f t="shared" si="7"/>
        <v>4858</v>
      </c>
      <c r="H29" s="389">
        <f t="shared" si="7"/>
        <v>2382</v>
      </c>
      <c r="I29" s="389">
        <f t="shared" si="7"/>
        <v>4875</v>
      </c>
      <c r="J29" s="389">
        <f t="shared" si="7"/>
        <v>2401</v>
      </c>
      <c r="K29" s="389">
        <f t="shared" si="7"/>
        <v>4398</v>
      </c>
      <c r="L29" s="389">
        <f t="shared" si="7"/>
        <v>2142</v>
      </c>
      <c r="M29" s="389">
        <f t="shared" si="7"/>
        <v>4564</v>
      </c>
      <c r="N29" s="389">
        <f t="shared" si="7"/>
        <v>2216</v>
      </c>
      <c r="O29" s="389">
        <f t="shared" si="7"/>
        <v>4137</v>
      </c>
      <c r="P29" s="389">
        <f t="shared" si="7"/>
        <v>2048</v>
      </c>
      <c r="Q29" s="389">
        <f t="shared" si="7"/>
        <v>3614</v>
      </c>
      <c r="R29" s="389">
        <f t="shared" si="7"/>
        <v>1810</v>
      </c>
      <c r="S29" s="389">
        <f t="shared" si="7"/>
        <v>3080</v>
      </c>
      <c r="T29" s="389">
        <f t="shared" si="7"/>
        <v>1471</v>
      </c>
      <c r="U29" s="389">
        <f t="shared" si="7"/>
        <v>2865</v>
      </c>
      <c r="V29" s="389">
        <f t="shared" si="7"/>
        <v>1402</v>
      </c>
      <c r="W29" s="389">
        <f t="shared" si="7"/>
        <v>2242</v>
      </c>
      <c r="X29" s="389">
        <f t="shared" si="7"/>
        <v>1239</v>
      </c>
      <c r="Y29" s="389">
        <f t="shared" si="7"/>
        <v>2096</v>
      </c>
      <c r="Z29" s="389">
        <f t="shared" si="7"/>
        <v>1184</v>
      </c>
      <c r="AA29" s="389">
        <f t="shared" si="7"/>
        <v>2088</v>
      </c>
      <c r="AB29" s="389">
        <f t="shared" si="7"/>
        <v>1158</v>
      </c>
      <c r="AC29" s="389">
        <f t="shared" si="7"/>
        <v>279</v>
      </c>
      <c r="AD29" s="389">
        <f t="shared" si="7"/>
        <v>146</v>
      </c>
      <c r="AE29" s="389">
        <f t="shared" si="7"/>
        <v>15</v>
      </c>
      <c r="AF29" s="246">
        <f t="shared" si="7"/>
        <v>4</v>
      </c>
      <c r="AG29" s="389">
        <f>SUM(AG30:AG32)</f>
        <v>44136</v>
      </c>
      <c r="AH29" s="246">
        <f t="shared" si="7"/>
        <v>22068</v>
      </c>
    </row>
    <row r="30" spans="1:34" ht="20.25" customHeight="1" x14ac:dyDescent="0.2">
      <c r="A30" s="105">
        <v>1</v>
      </c>
      <c r="B30" s="72" t="s">
        <v>43</v>
      </c>
      <c r="C30" s="94"/>
      <c r="D30" s="390"/>
      <c r="E30" s="391">
        <v>1886</v>
      </c>
      <c r="F30" s="391">
        <v>952</v>
      </c>
      <c r="G30" s="390">
        <v>1871</v>
      </c>
      <c r="H30" s="390">
        <v>889</v>
      </c>
      <c r="I30" s="391">
        <v>1865</v>
      </c>
      <c r="J30" s="391">
        <v>930</v>
      </c>
      <c r="K30" s="390">
        <v>1691</v>
      </c>
      <c r="L30" s="390">
        <v>818</v>
      </c>
      <c r="M30" s="391">
        <v>1748</v>
      </c>
      <c r="N30" s="391">
        <v>848</v>
      </c>
      <c r="O30" s="390">
        <v>1600</v>
      </c>
      <c r="P30" s="390">
        <v>783</v>
      </c>
      <c r="Q30" s="391">
        <v>1304</v>
      </c>
      <c r="R30" s="391">
        <v>638</v>
      </c>
      <c r="S30" s="390">
        <v>1184</v>
      </c>
      <c r="T30" s="390">
        <v>573</v>
      </c>
      <c r="U30" s="391">
        <v>1051</v>
      </c>
      <c r="V30" s="391">
        <v>537</v>
      </c>
      <c r="W30" s="390">
        <v>893</v>
      </c>
      <c r="X30" s="390">
        <v>505</v>
      </c>
      <c r="Y30" s="391">
        <v>739</v>
      </c>
      <c r="Z30" s="391">
        <v>413</v>
      </c>
      <c r="AA30" s="390">
        <v>733</v>
      </c>
      <c r="AB30" s="390">
        <v>402</v>
      </c>
      <c r="AC30" s="391">
        <v>71</v>
      </c>
      <c r="AD30" s="391">
        <v>37</v>
      </c>
      <c r="AE30" s="390">
        <v>12</v>
      </c>
      <c r="AF30" s="95">
        <v>3</v>
      </c>
      <c r="AG30" s="392">
        <f t="shared" ref="AG30:AH34" si="8">C30+E30+G30+I30+K30+M30+O30+Q30+S30+U30+W30+Y30+AA30+AC30+AE30</f>
        <v>16648</v>
      </c>
      <c r="AH30" s="393">
        <f t="shared" si="8"/>
        <v>8328</v>
      </c>
    </row>
    <row r="31" spans="1:34" ht="20.25" customHeight="1" x14ac:dyDescent="0.2">
      <c r="A31" s="105">
        <v>2</v>
      </c>
      <c r="B31" s="72" t="s">
        <v>32</v>
      </c>
      <c r="C31" s="129"/>
      <c r="D31" s="396"/>
      <c r="E31" s="397">
        <v>1379</v>
      </c>
      <c r="F31" s="397">
        <v>651</v>
      </c>
      <c r="G31" s="396">
        <v>1355</v>
      </c>
      <c r="H31" s="396">
        <v>670</v>
      </c>
      <c r="I31" s="397">
        <v>1441</v>
      </c>
      <c r="J31" s="397">
        <v>697</v>
      </c>
      <c r="K31" s="396">
        <v>1248</v>
      </c>
      <c r="L31" s="396">
        <v>607</v>
      </c>
      <c r="M31" s="397">
        <v>1235</v>
      </c>
      <c r="N31" s="397">
        <v>598</v>
      </c>
      <c r="O31" s="396">
        <v>1074</v>
      </c>
      <c r="P31" s="396">
        <v>546</v>
      </c>
      <c r="Q31" s="397">
        <v>963</v>
      </c>
      <c r="R31" s="397">
        <v>478</v>
      </c>
      <c r="S31" s="396">
        <v>863</v>
      </c>
      <c r="T31" s="396">
        <v>417</v>
      </c>
      <c r="U31" s="397">
        <v>787</v>
      </c>
      <c r="V31" s="397">
        <v>365</v>
      </c>
      <c r="W31" s="396">
        <v>623</v>
      </c>
      <c r="X31" s="396">
        <v>342</v>
      </c>
      <c r="Y31" s="397">
        <v>597</v>
      </c>
      <c r="Z31" s="397">
        <v>341</v>
      </c>
      <c r="AA31" s="396">
        <v>600</v>
      </c>
      <c r="AB31" s="396">
        <v>343</v>
      </c>
      <c r="AC31" s="397">
        <v>127</v>
      </c>
      <c r="AD31" s="397">
        <v>71</v>
      </c>
      <c r="AE31" s="390">
        <v>2</v>
      </c>
      <c r="AF31" s="95">
        <v>1</v>
      </c>
      <c r="AG31" s="392">
        <f t="shared" si="8"/>
        <v>12294</v>
      </c>
      <c r="AH31" s="393">
        <f t="shared" si="8"/>
        <v>6127</v>
      </c>
    </row>
    <row r="32" spans="1:34" ht="20.25" customHeight="1" x14ac:dyDescent="0.2">
      <c r="A32" s="105">
        <v>3</v>
      </c>
      <c r="B32" s="72" t="s">
        <v>48</v>
      </c>
      <c r="C32" s="128"/>
      <c r="D32" s="394"/>
      <c r="E32" s="395">
        <v>1760</v>
      </c>
      <c r="F32" s="395">
        <v>862</v>
      </c>
      <c r="G32" s="394">
        <v>1632</v>
      </c>
      <c r="H32" s="394">
        <v>823</v>
      </c>
      <c r="I32" s="395">
        <v>1569</v>
      </c>
      <c r="J32" s="395">
        <v>774</v>
      </c>
      <c r="K32" s="394">
        <v>1459</v>
      </c>
      <c r="L32" s="394">
        <v>717</v>
      </c>
      <c r="M32" s="395">
        <v>1581</v>
      </c>
      <c r="N32" s="395">
        <v>770</v>
      </c>
      <c r="O32" s="394">
        <v>1463</v>
      </c>
      <c r="P32" s="394">
        <v>719</v>
      </c>
      <c r="Q32" s="395">
        <v>1347</v>
      </c>
      <c r="R32" s="395">
        <v>694</v>
      </c>
      <c r="S32" s="394">
        <v>1033</v>
      </c>
      <c r="T32" s="394">
        <v>481</v>
      </c>
      <c r="U32" s="395">
        <v>1027</v>
      </c>
      <c r="V32" s="395">
        <v>500</v>
      </c>
      <c r="W32" s="394">
        <v>726</v>
      </c>
      <c r="X32" s="394">
        <v>392</v>
      </c>
      <c r="Y32" s="395">
        <v>760</v>
      </c>
      <c r="Z32" s="395">
        <v>430</v>
      </c>
      <c r="AA32" s="394">
        <v>755</v>
      </c>
      <c r="AB32" s="394">
        <v>413</v>
      </c>
      <c r="AC32" s="395">
        <v>81</v>
      </c>
      <c r="AD32" s="395">
        <v>38</v>
      </c>
      <c r="AE32" s="390">
        <v>1</v>
      </c>
      <c r="AF32" s="95"/>
      <c r="AG32" s="392">
        <f t="shared" si="8"/>
        <v>15194</v>
      </c>
      <c r="AH32" s="393">
        <f t="shared" si="8"/>
        <v>7613</v>
      </c>
    </row>
    <row r="33" spans="1:34" ht="15" customHeight="1" x14ac:dyDescent="0.2">
      <c r="A33" s="514" t="s">
        <v>36</v>
      </c>
      <c r="B33" s="515"/>
      <c r="C33" s="128"/>
      <c r="D33" s="394"/>
      <c r="E33" s="394">
        <v>36657</v>
      </c>
      <c r="F33" s="394">
        <v>17945</v>
      </c>
      <c r="G33" s="394">
        <v>34882</v>
      </c>
      <c r="H33" s="394">
        <v>17239</v>
      </c>
      <c r="I33" s="394">
        <v>32026</v>
      </c>
      <c r="J33" s="394">
        <v>15618</v>
      </c>
      <c r="K33" s="394">
        <v>28781</v>
      </c>
      <c r="L33" s="394">
        <v>14169</v>
      </c>
      <c r="M33" s="394">
        <v>29808</v>
      </c>
      <c r="N33" s="394">
        <v>14716</v>
      </c>
      <c r="O33" s="394">
        <v>26583</v>
      </c>
      <c r="P33" s="394">
        <v>13052</v>
      </c>
      <c r="Q33" s="394">
        <v>24023</v>
      </c>
      <c r="R33" s="394">
        <v>11956</v>
      </c>
      <c r="S33" s="394">
        <v>19063</v>
      </c>
      <c r="T33" s="394">
        <v>9377</v>
      </c>
      <c r="U33" s="394">
        <v>17472</v>
      </c>
      <c r="V33" s="394">
        <v>8660</v>
      </c>
      <c r="W33" s="394">
        <v>14056</v>
      </c>
      <c r="X33" s="394">
        <v>7525</v>
      </c>
      <c r="Y33" s="394">
        <v>13846</v>
      </c>
      <c r="Z33" s="394">
        <v>7438</v>
      </c>
      <c r="AA33" s="394">
        <v>12302</v>
      </c>
      <c r="AB33" s="394">
        <v>6530</v>
      </c>
      <c r="AC33" s="394">
        <v>1844</v>
      </c>
      <c r="AD33" s="394">
        <v>901</v>
      </c>
      <c r="AE33" s="398">
        <v>173</v>
      </c>
      <c r="AF33" s="64">
        <v>97</v>
      </c>
      <c r="AG33" s="389">
        <f t="shared" si="8"/>
        <v>291516</v>
      </c>
      <c r="AH33" s="246">
        <f t="shared" si="8"/>
        <v>145223</v>
      </c>
    </row>
    <row r="34" spans="1:34" ht="15" customHeight="1" x14ac:dyDescent="0.2">
      <c r="A34" s="523" t="s">
        <v>144</v>
      </c>
      <c r="B34" s="524"/>
      <c r="C34" s="130"/>
      <c r="D34" s="131"/>
      <c r="E34" s="132">
        <v>17</v>
      </c>
      <c r="F34" s="132">
        <v>8</v>
      </c>
      <c r="G34" s="131">
        <v>26</v>
      </c>
      <c r="H34" s="131">
        <v>10</v>
      </c>
      <c r="I34" s="132">
        <v>26</v>
      </c>
      <c r="J34" s="132">
        <v>11</v>
      </c>
      <c r="K34" s="131">
        <v>32</v>
      </c>
      <c r="L34" s="131">
        <v>16</v>
      </c>
      <c r="M34" s="132">
        <v>29</v>
      </c>
      <c r="N34" s="132">
        <v>19</v>
      </c>
      <c r="O34" s="131">
        <v>138</v>
      </c>
      <c r="P34" s="131">
        <v>51</v>
      </c>
      <c r="Q34" s="132">
        <v>128</v>
      </c>
      <c r="R34" s="132">
        <v>54</v>
      </c>
      <c r="S34" s="131">
        <v>126</v>
      </c>
      <c r="T34" s="131">
        <v>66</v>
      </c>
      <c r="U34" s="132">
        <v>208</v>
      </c>
      <c r="V34" s="132">
        <v>106</v>
      </c>
      <c r="W34" s="131">
        <v>175</v>
      </c>
      <c r="X34" s="131">
        <v>90</v>
      </c>
      <c r="Y34" s="132">
        <v>174</v>
      </c>
      <c r="Z34" s="132">
        <v>79</v>
      </c>
      <c r="AA34" s="131">
        <v>131</v>
      </c>
      <c r="AB34" s="131">
        <v>56</v>
      </c>
      <c r="AC34" s="132">
        <v>13</v>
      </c>
      <c r="AD34" s="132">
        <v>7</v>
      </c>
      <c r="AE34" s="107"/>
      <c r="AF34" s="116"/>
      <c r="AG34" s="399">
        <f t="shared" si="8"/>
        <v>1223</v>
      </c>
      <c r="AH34" s="400">
        <f t="shared" si="8"/>
        <v>573</v>
      </c>
    </row>
    <row r="36" spans="1:34" x14ac:dyDescent="0.2">
      <c r="A36" s="464" t="s">
        <v>200</v>
      </c>
      <c r="B36" s="464"/>
      <c r="C36" s="464"/>
      <c r="D36" s="464"/>
      <c r="E36" s="464"/>
      <c r="F36" s="464"/>
      <c r="G36" s="464"/>
      <c r="H36" s="464"/>
      <c r="I36" s="464"/>
      <c r="J36" s="464"/>
      <c r="K36" s="464"/>
      <c r="L36" s="464"/>
      <c r="M36" s="464"/>
      <c r="N36" s="464"/>
      <c r="O36" s="464"/>
      <c r="P36" s="464"/>
      <c r="Q36" s="464"/>
      <c r="R36" s="464"/>
      <c r="S36" s="464"/>
      <c r="T36" s="464"/>
      <c r="U36" s="464"/>
      <c r="V36" s="464"/>
      <c r="W36" s="464"/>
      <c r="X36" s="464"/>
    </row>
  </sheetData>
  <mergeCells count="27">
    <mergeCell ref="S5:T5"/>
    <mergeCell ref="U5:V5"/>
    <mergeCell ref="AG5:AH5"/>
    <mergeCell ref="E5:F5"/>
    <mergeCell ref="W5:X5"/>
    <mergeCell ref="AA5:AB5"/>
    <mergeCell ref="AC5:AD5"/>
    <mergeCell ref="K5:L5"/>
    <mergeCell ref="M5:N5"/>
    <mergeCell ref="Y5:Z5"/>
    <mergeCell ref="G5:H5"/>
    <mergeCell ref="A3:AH3"/>
    <mergeCell ref="A7:B7"/>
    <mergeCell ref="A33:B33"/>
    <mergeCell ref="A36:X36"/>
    <mergeCell ref="A21:B21"/>
    <mergeCell ref="A29:B29"/>
    <mergeCell ref="B5:B6"/>
    <mergeCell ref="A5:A6"/>
    <mergeCell ref="C5:D5"/>
    <mergeCell ref="I5:J5"/>
    <mergeCell ref="A14:B14"/>
    <mergeCell ref="A34:B34"/>
    <mergeCell ref="A8:B8"/>
    <mergeCell ref="O5:P5"/>
    <mergeCell ref="Q5:R5"/>
    <mergeCell ref="AE5:AF5"/>
  </mergeCells>
  <printOptions horizontalCentered="1" verticalCentered="1"/>
  <pageMargins left="0" right="0" top="0.5" bottom="0" header="0.25" footer="0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7</vt:i4>
      </vt:variant>
    </vt:vector>
  </HeadingPairs>
  <TitlesOfParts>
    <vt:vector size="24" baseType="lpstr">
      <vt:lpstr>EBS</vt:lpstr>
      <vt:lpstr>2.1</vt:lpstr>
      <vt:lpstr>2.2</vt:lpstr>
      <vt:lpstr>2.3.</vt:lpstr>
      <vt:lpstr>2.4.</vt:lpstr>
      <vt:lpstr>2.5.</vt:lpstr>
      <vt:lpstr>2.6.</vt:lpstr>
      <vt:lpstr>2.7</vt:lpstr>
      <vt:lpstr>2.8</vt:lpstr>
      <vt:lpstr>2.9.</vt:lpstr>
      <vt:lpstr>2.10</vt:lpstr>
      <vt:lpstr>2.11</vt:lpstr>
      <vt:lpstr>2.12</vt:lpstr>
      <vt:lpstr>2.13</vt:lpstr>
      <vt:lpstr>2.14</vt:lpstr>
      <vt:lpstr>2.15</vt:lpstr>
      <vt:lpstr>2.16.</vt:lpstr>
      <vt:lpstr>'2.1'!Print_Area</vt:lpstr>
      <vt:lpstr>'2.10'!Print_Area</vt:lpstr>
      <vt:lpstr>'2.12'!Print_Area</vt:lpstr>
      <vt:lpstr>'2.16.'!Print_Area</vt:lpstr>
      <vt:lpstr>'2.3.'!Print_Area</vt:lpstr>
      <vt:lpstr>'2.6.'!Print_Area</vt:lpstr>
      <vt:lpstr>'2.9.'!Print_Area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Altantuya</dc:creator>
  <cp:lastModifiedBy>Дэмэддорж Бавуудорж</cp:lastModifiedBy>
  <cp:lastPrinted>2020-03-20T00:56:13Z</cp:lastPrinted>
  <dcterms:created xsi:type="dcterms:W3CDTF">2011-01-11T03:39:06Z</dcterms:created>
  <dcterms:modified xsi:type="dcterms:W3CDTF">2020-06-16T03:38:21Z</dcterms:modified>
</cp:coreProperties>
</file>