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ongolian Educational Information Technology Center\2025\2025-2026 Албан ёсны статистик\"/>
    </mc:Choice>
  </mc:AlternateContent>
  <xr:revisionPtr revIDLastSave="0" documentId="13_ncr:1_{0343E05F-1BF6-4496-A630-FD3AF25DC4F9}" xr6:coauthVersionLast="47" xr6:coauthVersionMax="47" xr10:uidLastSave="{00000000-0000-0000-0000-000000000000}"/>
  <bookViews>
    <workbookView xWindow="-28920" yWindow="-120" windowWidth="29040" windowHeight="15720" tabRatio="938" xr2:uid="{00000000-000D-0000-FFFF-FFFF00000000}"/>
  </bookViews>
  <sheets>
    <sheet name="A-ДБ-1" sheetId="104" r:id="rId1"/>
    <sheet name="А-ДБ-2" sheetId="133" r:id="rId2"/>
    <sheet name="А-ДБ-3" sheetId="106" r:id="rId3"/>
    <sheet name="А-ДБ-4" sheetId="136" r:id="rId4"/>
    <sheet name="А-ДБ-4.1" sheetId="141" r:id="rId5"/>
    <sheet name="A-ДБ-5" sheetId="107" r:id="rId6"/>
    <sheet name="А-ДБ-6" sheetId="140" r:id="rId7"/>
    <sheet name="А-ДБ-7" sheetId="135" r:id="rId8"/>
    <sheet name="А-ДБ-8" sheetId="130" r:id="rId9"/>
    <sheet name="А-ДБ-9" sheetId="108" r:id="rId10"/>
    <sheet name="A-ДБ-10" sheetId="109" r:id="rId11"/>
    <sheet name="А-ДБ-11" sheetId="137" r:id="rId12"/>
    <sheet name="А-ДБ-12" sheetId="138" r:id="rId13"/>
    <sheet name="A-ДБ-13" sheetId="110" r:id="rId14"/>
    <sheet name="А-ДБ-14" sheetId="132" r:id="rId15"/>
  </sheets>
  <definedNames>
    <definedName name="_xlnm.Print_Area" localSheetId="0">'A-ДБ-1'!$A$1:$S$54</definedName>
    <definedName name="_xlnm.Print_Area" localSheetId="10">'A-ДБ-10'!$A$1:$Z$64</definedName>
    <definedName name="_xlnm.Print_Area" localSheetId="13">'A-ДБ-13'!$A$1:$S$60</definedName>
    <definedName name="_xlnm.Print_Area" localSheetId="5">'A-ДБ-5'!$A$1:$AQ$55</definedName>
    <definedName name="_xlnm.Print_Area" localSheetId="11">'А-ДБ-11'!$A$1:$AA$63</definedName>
    <definedName name="_xlnm.Print_Area" localSheetId="12">'А-ДБ-12'!$A$1:$S$47</definedName>
    <definedName name="_xlnm.Print_Area" localSheetId="14">'А-ДБ-14'!$A$1:$W$69</definedName>
    <definedName name="_xlnm.Print_Area" localSheetId="1">'А-ДБ-2'!$A$1:$AU$41</definedName>
    <definedName name="_xlnm.Print_Area" localSheetId="2">'А-ДБ-3'!$A$1:$AF$49</definedName>
    <definedName name="_xlnm.Print_Area" localSheetId="3">'А-ДБ-4'!$A$1:$R$63</definedName>
    <definedName name="_xlnm.Print_Area" localSheetId="4">'А-ДБ-4.1'!$A$1:$AR$49</definedName>
    <definedName name="_xlnm.Print_Area" localSheetId="6">'А-ДБ-6'!$A$1:$Z$52</definedName>
    <definedName name="_xlnm.Print_Area" localSheetId="7">'А-ДБ-7'!$A$1:$S$105</definedName>
    <definedName name="_xlnm.Print_Area" localSheetId="8">'А-ДБ-8'!$A$1:$AK$53</definedName>
    <definedName name="_xlnm.Print_Area" localSheetId="9">'А-ДБ-9'!$A$1:$S$108</definedName>
    <definedName name="_xlnm.Print_Titles" localSheetId="0">'A-ДБ-1'!$6:$9</definedName>
    <definedName name="_xlnm.Print_Titles" localSheetId="13">'A-ДБ-13'!$6:$9</definedName>
    <definedName name="_xlnm.Print_Titles" localSheetId="14">'А-ДБ-14'!$7:$10</definedName>
    <definedName name="_xlnm.Print_Titles" localSheetId="2">'А-ДБ-3'!$6:$9</definedName>
    <definedName name="_xlnm.Print_Titles" localSheetId="3">'А-ДБ-4'!$7:$10</definedName>
    <definedName name="_xlnm.Print_Titles" localSheetId="7">'А-ДБ-7'!$6:$9</definedName>
    <definedName name="_xlnm.Print_Titles" localSheetId="9">'А-ДБ-9'!$7:$10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9" i="132" l="1"/>
  <c r="W78" i="132"/>
  <c r="W77" i="132"/>
  <c r="AD21" i="132"/>
  <c r="AC21" i="132"/>
  <c r="AB21" i="132"/>
  <c r="AA21" i="132"/>
  <c r="Z21" i="132"/>
  <c r="Y21" i="132"/>
  <c r="X21" i="132"/>
  <c r="J18" i="132"/>
  <c r="J77" i="132" s="1"/>
  <c r="G18" i="132" l="1"/>
  <c r="G77" i="132" s="1"/>
  <c r="D77" i="132"/>
  <c r="E77" i="132"/>
  <c r="F77" i="132"/>
  <c r="I77" i="132"/>
  <c r="L77" i="132"/>
  <c r="M77" i="132"/>
  <c r="N77" i="132"/>
  <c r="O77" i="132"/>
  <c r="P77" i="132"/>
  <c r="Q77" i="132"/>
  <c r="R77" i="132"/>
  <c r="S77" i="132"/>
  <c r="T77" i="132"/>
  <c r="U77" i="132"/>
  <c r="V77" i="132"/>
  <c r="D78" i="132"/>
  <c r="E78" i="132"/>
  <c r="F78" i="132"/>
  <c r="G78" i="132"/>
  <c r="H78" i="132"/>
  <c r="I78" i="132"/>
  <c r="J78" i="132"/>
  <c r="K78" i="132"/>
  <c r="L78" i="132"/>
  <c r="M78" i="132"/>
  <c r="N78" i="132"/>
  <c r="O78" i="132"/>
  <c r="P78" i="132"/>
  <c r="Q78" i="132"/>
  <c r="R78" i="132"/>
  <c r="S78" i="132"/>
  <c r="T78" i="132"/>
  <c r="U78" i="132"/>
  <c r="V78" i="132"/>
  <c r="D79" i="132"/>
  <c r="E79" i="132"/>
  <c r="F79" i="132"/>
  <c r="G79" i="132"/>
  <c r="H79" i="132"/>
  <c r="I79" i="132"/>
  <c r="J79" i="132"/>
  <c r="K79" i="132"/>
  <c r="L79" i="132"/>
  <c r="M79" i="132"/>
  <c r="N79" i="132"/>
  <c r="O79" i="132"/>
  <c r="P79" i="132"/>
  <c r="Q79" i="132"/>
  <c r="R79" i="132"/>
  <c r="S79" i="132"/>
  <c r="T79" i="132"/>
  <c r="U79" i="132"/>
  <c r="V79" i="132"/>
  <c r="V12" i="132"/>
  <c r="AD12" i="132" s="1"/>
  <c r="W12" i="132"/>
  <c r="U12" i="132"/>
  <c r="C79" i="132"/>
  <c r="C78" i="132"/>
  <c r="C77" i="132"/>
  <c r="C72" i="132"/>
  <c r="D36" i="132"/>
  <c r="E36" i="132"/>
  <c r="F36" i="132"/>
  <c r="G36" i="132"/>
  <c r="H36" i="132"/>
  <c r="I36" i="132"/>
  <c r="J36" i="132"/>
  <c r="K36" i="132"/>
  <c r="L36" i="132"/>
  <c r="M36" i="132"/>
  <c r="N36" i="132"/>
  <c r="O36" i="132"/>
  <c r="P36" i="132"/>
  <c r="Q36" i="132"/>
  <c r="AB36" i="132" s="1"/>
  <c r="R36" i="132"/>
  <c r="AC36" i="132" s="1"/>
  <c r="S36" i="132"/>
  <c r="T36" i="132"/>
  <c r="U36" i="132"/>
  <c r="V36" i="132"/>
  <c r="W36" i="132"/>
  <c r="C36" i="132"/>
  <c r="D28" i="132"/>
  <c r="E28" i="132"/>
  <c r="F28" i="132"/>
  <c r="G28" i="132"/>
  <c r="H28" i="132"/>
  <c r="I28" i="132"/>
  <c r="J28" i="132"/>
  <c r="K28" i="132"/>
  <c r="L28" i="132"/>
  <c r="M28" i="132"/>
  <c r="N28" i="132"/>
  <c r="O28" i="132"/>
  <c r="P28" i="132"/>
  <c r="AB28" i="132" s="1"/>
  <c r="Q28" i="132"/>
  <c r="R28" i="132"/>
  <c r="AC28" i="132" s="1"/>
  <c r="S28" i="132"/>
  <c r="T28" i="132"/>
  <c r="U28" i="132"/>
  <c r="V28" i="132"/>
  <c r="W28" i="132"/>
  <c r="C28" i="132"/>
  <c r="D24" i="132"/>
  <c r="E24" i="132"/>
  <c r="F24" i="132"/>
  <c r="G24" i="132"/>
  <c r="H24" i="132"/>
  <c r="I24" i="132"/>
  <c r="J24" i="132"/>
  <c r="K24" i="132"/>
  <c r="L24" i="132"/>
  <c r="M24" i="132"/>
  <c r="N24" i="132"/>
  <c r="O24" i="132"/>
  <c r="P24" i="132"/>
  <c r="AB24" i="132" s="1"/>
  <c r="Q24" i="132"/>
  <c r="R24" i="132"/>
  <c r="AC24" i="132" s="1"/>
  <c r="S24" i="132"/>
  <c r="T24" i="132"/>
  <c r="U24" i="132"/>
  <c r="V24" i="132"/>
  <c r="W24" i="132"/>
  <c r="C24" i="132"/>
  <c r="D18" i="132"/>
  <c r="E18" i="132"/>
  <c r="X18" i="132" s="1"/>
  <c r="F18" i="132"/>
  <c r="H18" i="132"/>
  <c r="H77" i="132" s="1"/>
  <c r="I18" i="132"/>
  <c r="K18" i="132"/>
  <c r="K77" i="132" s="1"/>
  <c r="L18" i="132"/>
  <c r="AA18" i="132" s="1"/>
  <c r="M18" i="132"/>
  <c r="N18" i="132"/>
  <c r="O18" i="132"/>
  <c r="AB18" i="132" s="1"/>
  <c r="P18" i="132"/>
  <c r="Q18" i="132"/>
  <c r="R18" i="132"/>
  <c r="AC18" i="132" s="1"/>
  <c r="S18" i="132"/>
  <c r="T18" i="132"/>
  <c r="U18" i="132"/>
  <c r="V18" i="132"/>
  <c r="W18" i="132"/>
  <c r="C18" i="132"/>
  <c r="J13" i="137"/>
  <c r="J46" i="137"/>
  <c r="M23" i="137"/>
  <c r="M24" i="137"/>
  <c r="M25" i="137"/>
  <c r="AH25" i="137" s="1"/>
  <c r="M26" i="137"/>
  <c r="M27" i="137"/>
  <c r="M28" i="137"/>
  <c r="M29" i="137"/>
  <c r="M30" i="137"/>
  <c r="M31" i="137"/>
  <c r="AH31" i="137" s="1"/>
  <c r="M32" i="137"/>
  <c r="AH32" i="137" s="1"/>
  <c r="M33" i="137"/>
  <c r="M34" i="137"/>
  <c r="AH34" i="137" s="1"/>
  <c r="M35" i="137"/>
  <c r="AH35" i="137" s="1"/>
  <c r="M36" i="137"/>
  <c r="M37" i="137"/>
  <c r="M38" i="137"/>
  <c r="M39" i="137"/>
  <c r="M40" i="137"/>
  <c r="M41" i="137"/>
  <c r="M42" i="137"/>
  <c r="M43" i="137"/>
  <c r="M44" i="137"/>
  <c r="M45" i="137"/>
  <c r="M46" i="137"/>
  <c r="M47" i="137"/>
  <c r="AH47" i="137" s="1"/>
  <c r="M48" i="137"/>
  <c r="AH48" i="137" s="1"/>
  <c r="AA47" i="137"/>
  <c r="E47" i="137"/>
  <c r="G15" i="137"/>
  <c r="G16" i="137"/>
  <c r="G17" i="137"/>
  <c r="G18" i="137"/>
  <c r="G19" i="137"/>
  <c r="G20" i="137"/>
  <c r="G21" i="137"/>
  <c r="G22" i="137"/>
  <c r="G23" i="137"/>
  <c r="G24" i="137"/>
  <c r="AF24" i="137" s="1"/>
  <c r="G25" i="137"/>
  <c r="AF25" i="137" s="1"/>
  <c r="G26" i="137"/>
  <c r="G27" i="137"/>
  <c r="AF27" i="137" s="1"/>
  <c r="G28" i="137"/>
  <c r="G29" i="137"/>
  <c r="AF29" i="137" s="1"/>
  <c r="G30" i="137"/>
  <c r="G31" i="137"/>
  <c r="G32" i="137"/>
  <c r="G33" i="137"/>
  <c r="G34" i="137"/>
  <c r="G35" i="137"/>
  <c r="G36" i="137"/>
  <c r="G37" i="137"/>
  <c r="G38" i="137"/>
  <c r="G39" i="137"/>
  <c r="G40" i="137"/>
  <c r="AF40" i="137" s="1"/>
  <c r="G41" i="137"/>
  <c r="AF41" i="137" s="1"/>
  <c r="G42" i="137"/>
  <c r="G43" i="137"/>
  <c r="AF43" i="137" s="1"/>
  <c r="G44" i="137"/>
  <c r="G45" i="137"/>
  <c r="AF45" i="137" s="1"/>
  <c r="G46" i="137"/>
  <c r="G47" i="137"/>
  <c r="G48" i="137"/>
  <c r="G12" i="137"/>
  <c r="G13" i="137"/>
  <c r="G14" i="137"/>
  <c r="G11" i="137"/>
  <c r="J12" i="137"/>
  <c r="AG13" i="137"/>
  <c r="J14" i="137"/>
  <c r="J15" i="137"/>
  <c r="AG15" i="137" s="1"/>
  <c r="J16" i="137"/>
  <c r="AG16" i="137" s="1"/>
  <c r="J17" i="137"/>
  <c r="J18" i="137"/>
  <c r="J19" i="137"/>
  <c r="AG19" i="137" s="1"/>
  <c r="J20" i="137"/>
  <c r="J21" i="137"/>
  <c r="J22" i="137"/>
  <c r="J23" i="137"/>
  <c r="AG23" i="137" s="1"/>
  <c r="J24" i="137"/>
  <c r="J25" i="137"/>
  <c r="AG25" i="137" s="1"/>
  <c r="J26" i="137"/>
  <c r="AG26" i="137" s="1"/>
  <c r="J27" i="137"/>
  <c r="J28" i="137"/>
  <c r="J29" i="137"/>
  <c r="J30" i="137"/>
  <c r="AG30" i="137" s="1"/>
  <c r="J31" i="137"/>
  <c r="AG31" i="137" s="1"/>
  <c r="J32" i="137"/>
  <c r="AG32" i="137" s="1"/>
  <c r="J33" i="137"/>
  <c r="J34" i="137"/>
  <c r="J35" i="137"/>
  <c r="AG35" i="137" s="1"/>
  <c r="J36" i="137"/>
  <c r="J37" i="137"/>
  <c r="J38" i="137"/>
  <c r="J39" i="137"/>
  <c r="J40" i="137"/>
  <c r="J41" i="137"/>
  <c r="AG41" i="137" s="1"/>
  <c r="J42" i="137"/>
  <c r="AG42" i="137" s="1"/>
  <c r="J43" i="137"/>
  <c r="J44" i="137"/>
  <c r="J45" i="137"/>
  <c r="AG46" i="137"/>
  <c r="J47" i="137"/>
  <c r="AG47" i="137" s="1"/>
  <c r="J48" i="137"/>
  <c r="AG48" i="137" s="1"/>
  <c r="J11" i="137"/>
  <c r="AG11" i="137" s="1"/>
  <c r="M12" i="137"/>
  <c r="AC12" i="137" s="1"/>
  <c r="M13" i="137"/>
  <c r="M14" i="137"/>
  <c r="M15" i="137"/>
  <c r="M16" i="137"/>
  <c r="M17" i="137"/>
  <c r="M18" i="137"/>
  <c r="M19" i="137"/>
  <c r="M20" i="137"/>
  <c r="M21" i="137"/>
  <c r="M22" i="137"/>
  <c r="AH23" i="137"/>
  <c r="AH24" i="137"/>
  <c r="AH26" i="137"/>
  <c r="M11" i="137"/>
  <c r="AH11" i="137" s="1"/>
  <c r="S12" i="137"/>
  <c r="S13" i="137"/>
  <c r="AI13" i="137" s="1"/>
  <c r="S14" i="137"/>
  <c r="AI14" i="137" s="1"/>
  <c r="S15" i="137"/>
  <c r="S16" i="137"/>
  <c r="S17" i="137"/>
  <c r="S18" i="137"/>
  <c r="AI18" i="137" s="1"/>
  <c r="S19" i="137"/>
  <c r="S20" i="137"/>
  <c r="S21" i="137"/>
  <c r="S22" i="137"/>
  <c r="S23" i="137"/>
  <c r="S24" i="137"/>
  <c r="AI24" i="137" s="1"/>
  <c r="S25" i="137"/>
  <c r="AI25" i="137" s="1"/>
  <c r="S26" i="137"/>
  <c r="AI26" i="137" s="1"/>
  <c r="S27" i="137"/>
  <c r="AI27" i="137" s="1"/>
  <c r="S28" i="137"/>
  <c r="S29" i="137"/>
  <c r="S30" i="137"/>
  <c r="AI30" i="137" s="1"/>
  <c r="S31" i="137"/>
  <c r="S32" i="137"/>
  <c r="S33" i="137"/>
  <c r="S34" i="137"/>
  <c r="AI34" i="137" s="1"/>
  <c r="S35" i="137"/>
  <c r="S36" i="137"/>
  <c r="S37" i="137"/>
  <c r="S38" i="137"/>
  <c r="S39" i="137"/>
  <c r="S40" i="137"/>
  <c r="AI40" i="137" s="1"/>
  <c r="S41" i="137"/>
  <c r="S42" i="137"/>
  <c r="AI42" i="137" s="1"/>
  <c r="S43" i="137"/>
  <c r="AI43" i="137" s="1"/>
  <c r="S44" i="137"/>
  <c r="S45" i="137"/>
  <c r="AI45" i="137" s="1"/>
  <c r="S46" i="137"/>
  <c r="AI46" i="137" s="1"/>
  <c r="S47" i="137"/>
  <c r="S48" i="137"/>
  <c r="S11" i="137"/>
  <c r="AA12" i="137"/>
  <c r="AA20" i="137"/>
  <c r="AB20" i="137" s="1"/>
  <c r="AA37" i="137"/>
  <c r="AB37" i="137" s="1"/>
  <c r="AA44" i="137"/>
  <c r="E12" i="137"/>
  <c r="F12" i="137"/>
  <c r="E13" i="137"/>
  <c r="AD13" i="137" s="1"/>
  <c r="F13" i="137"/>
  <c r="E14" i="137"/>
  <c r="D14" i="137" s="1"/>
  <c r="AA14" i="137" s="1"/>
  <c r="AB14" i="137" s="1"/>
  <c r="F14" i="137"/>
  <c r="AE14" i="137" s="1"/>
  <c r="E15" i="137"/>
  <c r="F15" i="137"/>
  <c r="D15" i="137" s="1"/>
  <c r="AA15" i="137" s="1"/>
  <c r="E16" i="137"/>
  <c r="D16" i="137" s="1"/>
  <c r="AA16" i="137" s="1"/>
  <c r="F16" i="137"/>
  <c r="E17" i="137"/>
  <c r="F17" i="137"/>
  <c r="E18" i="137"/>
  <c r="D18" i="137" s="1"/>
  <c r="AA18" i="137" s="1"/>
  <c r="F18" i="137"/>
  <c r="E19" i="137"/>
  <c r="F19" i="137"/>
  <c r="AE19" i="137" s="1"/>
  <c r="E20" i="137"/>
  <c r="F20" i="137"/>
  <c r="E21" i="137"/>
  <c r="D21" i="137" s="1"/>
  <c r="F21" i="137"/>
  <c r="E22" i="137"/>
  <c r="D22" i="137" s="1"/>
  <c r="F22" i="137"/>
  <c r="AE22" i="137" s="1"/>
  <c r="E23" i="137"/>
  <c r="D23" i="137" s="1"/>
  <c r="F23" i="137"/>
  <c r="E24" i="137"/>
  <c r="D24" i="137" s="1"/>
  <c r="AA24" i="137" s="1"/>
  <c r="AB24" i="137" s="1"/>
  <c r="F24" i="137"/>
  <c r="E25" i="137"/>
  <c r="F25" i="137"/>
  <c r="E26" i="137"/>
  <c r="D26" i="137" s="1"/>
  <c r="AA26" i="137" s="1"/>
  <c r="F26" i="137"/>
  <c r="E27" i="137"/>
  <c r="AD27" i="137" s="1"/>
  <c r="F27" i="137"/>
  <c r="AE27" i="137" s="1"/>
  <c r="E28" i="137"/>
  <c r="F28" i="137"/>
  <c r="E29" i="137"/>
  <c r="F29" i="137"/>
  <c r="E30" i="137"/>
  <c r="AD30" i="137" s="1"/>
  <c r="F30" i="137"/>
  <c r="AE30" i="137" s="1"/>
  <c r="E31" i="137"/>
  <c r="F31" i="137"/>
  <c r="D31" i="137" s="1"/>
  <c r="AA31" i="137" s="1"/>
  <c r="E32" i="137"/>
  <c r="D32" i="137" s="1"/>
  <c r="AA32" i="137" s="1"/>
  <c r="AB32" i="137" s="1"/>
  <c r="F32" i="137"/>
  <c r="E33" i="137"/>
  <c r="F33" i="137"/>
  <c r="E34" i="137"/>
  <c r="D34" i="137" s="1"/>
  <c r="AA34" i="137" s="1"/>
  <c r="F34" i="137"/>
  <c r="E35" i="137"/>
  <c r="F35" i="137"/>
  <c r="AE35" i="137" s="1"/>
  <c r="E36" i="137"/>
  <c r="F36" i="137"/>
  <c r="E37" i="137"/>
  <c r="F37" i="137"/>
  <c r="E38" i="137"/>
  <c r="D38" i="137" s="1"/>
  <c r="AA38" i="137" s="1"/>
  <c r="AB38" i="137" s="1"/>
  <c r="F38" i="137"/>
  <c r="AE38" i="137" s="1"/>
  <c r="E39" i="137"/>
  <c r="D39" i="137" s="1"/>
  <c r="F39" i="137"/>
  <c r="AE39" i="137" s="1"/>
  <c r="E40" i="137"/>
  <c r="D40" i="137" s="1"/>
  <c r="AA40" i="137" s="1"/>
  <c r="AB40" i="137" s="1"/>
  <c r="F40" i="137"/>
  <c r="E41" i="137"/>
  <c r="F41" i="137"/>
  <c r="E42" i="137"/>
  <c r="D42" i="137" s="1"/>
  <c r="AA42" i="137" s="1"/>
  <c r="F42" i="137"/>
  <c r="E43" i="137"/>
  <c r="AD43" i="137" s="1"/>
  <c r="F43" i="137"/>
  <c r="E44" i="137"/>
  <c r="F44" i="137"/>
  <c r="E45" i="137"/>
  <c r="F45" i="137"/>
  <c r="E46" i="137"/>
  <c r="D46" i="137" s="1"/>
  <c r="AA46" i="137" s="1"/>
  <c r="F46" i="137"/>
  <c r="AE46" i="137" s="1"/>
  <c r="F47" i="137"/>
  <c r="D47" i="137" s="1"/>
  <c r="AC47" i="137" s="1"/>
  <c r="E48" i="137"/>
  <c r="AD48" i="137" s="1"/>
  <c r="F48" i="137"/>
  <c r="AE48" i="137" s="1"/>
  <c r="D12" i="137"/>
  <c r="D17" i="137"/>
  <c r="AA17" i="137" s="1"/>
  <c r="D20" i="137"/>
  <c r="D25" i="137"/>
  <c r="AA25" i="137" s="1"/>
  <c r="AB25" i="137" s="1"/>
  <c r="D28" i="137"/>
  <c r="AA28" i="137" s="1"/>
  <c r="AB28" i="137" s="1"/>
  <c r="D33" i="137"/>
  <c r="AA33" i="137" s="1"/>
  <c r="D36" i="137"/>
  <c r="AC36" i="137" s="1"/>
  <c r="D37" i="137"/>
  <c r="AC37" i="137" s="1"/>
  <c r="D41" i="137"/>
  <c r="AA41" i="137" s="1"/>
  <c r="AB41" i="137" s="1"/>
  <c r="D44" i="137"/>
  <c r="D11" i="137"/>
  <c r="AA11" i="137" s="1"/>
  <c r="AB11" i="137" s="1"/>
  <c r="E11" i="137"/>
  <c r="F11" i="137"/>
  <c r="AE28" i="137"/>
  <c r="AE11" i="137"/>
  <c r="AD11" i="137"/>
  <c r="AE58" i="130"/>
  <c r="S58" i="130"/>
  <c r="AO40" i="130"/>
  <c r="AO13" i="130"/>
  <c r="AP13" i="130"/>
  <c r="AO14" i="130"/>
  <c r="AP14" i="130"/>
  <c r="AO15" i="130"/>
  <c r="AP15" i="130"/>
  <c r="AO16" i="130"/>
  <c r="AP16" i="130"/>
  <c r="AO17" i="130"/>
  <c r="AP17" i="130"/>
  <c r="AO18" i="130"/>
  <c r="AP18" i="130"/>
  <c r="AO19" i="130"/>
  <c r="AP19" i="130"/>
  <c r="AO20" i="130"/>
  <c r="AP20" i="130"/>
  <c r="AO21" i="130"/>
  <c r="AP21" i="130"/>
  <c r="AO22" i="130"/>
  <c r="AP22" i="130"/>
  <c r="AO23" i="130"/>
  <c r="AP23" i="130"/>
  <c r="AO24" i="130"/>
  <c r="AP24" i="130"/>
  <c r="AO25" i="130"/>
  <c r="AP25" i="130"/>
  <c r="AO26" i="130"/>
  <c r="AP26" i="130"/>
  <c r="AO27" i="130"/>
  <c r="AP27" i="130"/>
  <c r="AO28" i="130"/>
  <c r="AP28" i="130"/>
  <c r="AO29" i="130"/>
  <c r="AP29" i="130"/>
  <c r="AO30" i="130"/>
  <c r="AP30" i="130"/>
  <c r="AO31" i="130"/>
  <c r="AP31" i="130"/>
  <c r="AO32" i="130"/>
  <c r="AP32" i="130"/>
  <c r="AO33" i="130"/>
  <c r="AP33" i="130"/>
  <c r="AO34" i="130"/>
  <c r="AP34" i="130"/>
  <c r="AO35" i="130"/>
  <c r="AP35" i="130"/>
  <c r="AO36" i="130"/>
  <c r="AP36" i="130"/>
  <c r="AO37" i="130"/>
  <c r="AP37" i="130"/>
  <c r="AO38" i="130"/>
  <c r="AP38" i="130"/>
  <c r="AO39" i="130"/>
  <c r="AP39" i="130"/>
  <c r="AP40" i="130"/>
  <c r="AO41" i="130"/>
  <c r="AP41" i="130"/>
  <c r="AO42" i="130"/>
  <c r="AP42" i="130"/>
  <c r="AO43" i="130"/>
  <c r="AP43" i="130"/>
  <c r="AE22" i="132"/>
  <c r="AC11" i="132"/>
  <c r="X11" i="132"/>
  <c r="AC22" i="132"/>
  <c r="D11" i="141"/>
  <c r="E55" i="141"/>
  <c r="F55" i="141"/>
  <c r="D55" i="141"/>
  <c r="V5" i="136"/>
  <c r="W5" i="136"/>
  <c r="U5" i="136"/>
  <c r="C75" i="132"/>
  <c r="C74" i="132"/>
  <c r="C73" i="132"/>
  <c r="Y48" i="132"/>
  <c r="Z48" i="132"/>
  <c r="AA48" i="132"/>
  <c r="AB48" i="132"/>
  <c r="AC48" i="132"/>
  <c r="Y36" i="132"/>
  <c r="Z28" i="132"/>
  <c r="Y24" i="132"/>
  <c r="Z24" i="132"/>
  <c r="AD24" i="132"/>
  <c r="AD18" i="132"/>
  <c r="AD22" i="132"/>
  <c r="X12" i="132"/>
  <c r="Y12" i="132"/>
  <c r="Z12" i="132"/>
  <c r="AA12" i="132"/>
  <c r="AB12" i="132"/>
  <c r="AC12" i="132"/>
  <c r="X13" i="132"/>
  <c r="Y13" i="132"/>
  <c r="Z13" i="132"/>
  <c r="AA13" i="132"/>
  <c r="AB13" i="132"/>
  <c r="AC13" i="132"/>
  <c r="AD13" i="132"/>
  <c r="X14" i="132"/>
  <c r="Y14" i="132"/>
  <c r="Z14" i="132"/>
  <c r="AA14" i="132"/>
  <c r="AB14" i="132"/>
  <c r="AC14" i="132"/>
  <c r="AD14" i="132"/>
  <c r="X15" i="132"/>
  <c r="Y15" i="132"/>
  <c r="Z15" i="132"/>
  <c r="AA15" i="132"/>
  <c r="AB15" i="132"/>
  <c r="AC15" i="132"/>
  <c r="AD15" i="132"/>
  <c r="X16" i="132"/>
  <c r="Y16" i="132"/>
  <c r="Z16" i="132"/>
  <c r="AA16" i="132"/>
  <c r="AB16" i="132"/>
  <c r="AC16" i="132"/>
  <c r="AD16" i="132"/>
  <c r="X17" i="132"/>
  <c r="Y17" i="132"/>
  <c r="Z17" i="132"/>
  <c r="AA17" i="132"/>
  <c r="AB17" i="132"/>
  <c r="AC17" i="132"/>
  <c r="AD17" i="132"/>
  <c r="X19" i="132"/>
  <c r="Y19" i="132"/>
  <c r="Z19" i="132"/>
  <c r="AA19" i="132"/>
  <c r="AB19" i="132"/>
  <c r="AC19" i="132"/>
  <c r="AD19" i="132"/>
  <c r="X20" i="132"/>
  <c r="Y20" i="132"/>
  <c r="Z20" i="132"/>
  <c r="AA20" i="132"/>
  <c r="AB20" i="132"/>
  <c r="AC20" i="132"/>
  <c r="AD20" i="132"/>
  <c r="X22" i="132"/>
  <c r="Y22" i="132"/>
  <c r="Z22" i="132"/>
  <c r="AA22" i="132"/>
  <c r="AB22" i="132"/>
  <c r="X23" i="132"/>
  <c r="Y23" i="132"/>
  <c r="Z23" i="132"/>
  <c r="AA23" i="132"/>
  <c r="AB23" i="132"/>
  <c r="AC23" i="132"/>
  <c r="AD23" i="132"/>
  <c r="AA24" i="132"/>
  <c r="X25" i="132"/>
  <c r="Y25" i="132"/>
  <c r="Z25" i="132"/>
  <c r="AA25" i="132"/>
  <c r="AB25" i="132"/>
  <c r="AC25" i="132"/>
  <c r="AD25" i="132"/>
  <c r="X26" i="132"/>
  <c r="Y26" i="132"/>
  <c r="Z26" i="132"/>
  <c r="AA26" i="132"/>
  <c r="AB26" i="132"/>
  <c r="AC26" i="132"/>
  <c r="AD26" i="132"/>
  <c r="X27" i="132"/>
  <c r="Y27" i="132"/>
  <c r="Z27" i="132"/>
  <c r="AA27" i="132"/>
  <c r="AB27" i="132"/>
  <c r="AC27" i="132"/>
  <c r="AD27" i="132"/>
  <c r="Y28" i="132"/>
  <c r="AA28" i="132"/>
  <c r="AD28" i="132"/>
  <c r="X29" i="132"/>
  <c r="Y29" i="132"/>
  <c r="Z29" i="132"/>
  <c r="AA29" i="132"/>
  <c r="AB29" i="132"/>
  <c r="AC29" i="132"/>
  <c r="AD29" i="132"/>
  <c r="X30" i="132"/>
  <c r="Y30" i="132"/>
  <c r="Z30" i="132"/>
  <c r="AA30" i="132"/>
  <c r="AB30" i="132"/>
  <c r="AC30" i="132"/>
  <c r="AD30" i="132"/>
  <c r="X31" i="132"/>
  <c r="Y31" i="132"/>
  <c r="Z31" i="132"/>
  <c r="AA31" i="132"/>
  <c r="AB31" i="132"/>
  <c r="AC31" i="132"/>
  <c r="AD31" i="132"/>
  <c r="X32" i="132"/>
  <c r="Y32" i="132"/>
  <c r="Z32" i="132"/>
  <c r="AA32" i="132"/>
  <c r="AB32" i="132"/>
  <c r="AC32" i="132"/>
  <c r="AD32" i="132"/>
  <c r="X33" i="132"/>
  <c r="Y33" i="132"/>
  <c r="Z33" i="132"/>
  <c r="AA33" i="132"/>
  <c r="AB33" i="132"/>
  <c r="AC33" i="132"/>
  <c r="AD33" i="132"/>
  <c r="X34" i="132"/>
  <c r="Y34" i="132"/>
  <c r="Z34" i="132"/>
  <c r="AA34" i="132"/>
  <c r="AB34" i="132"/>
  <c r="AC34" i="132"/>
  <c r="AD34" i="132"/>
  <c r="X35" i="132"/>
  <c r="Y35" i="132"/>
  <c r="Z35" i="132"/>
  <c r="AA35" i="132"/>
  <c r="AB35" i="132"/>
  <c r="AC35" i="132"/>
  <c r="AD35" i="132"/>
  <c r="X36" i="132"/>
  <c r="Z36" i="132"/>
  <c r="AA36" i="132"/>
  <c r="AD36" i="132"/>
  <c r="X37" i="132"/>
  <c r="Y37" i="132"/>
  <c r="Z37" i="132"/>
  <c r="AA37" i="132"/>
  <c r="AB37" i="132"/>
  <c r="AC37" i="132"/>
  <c r="AD37" i="132"/>
  <c r="X38" i="132"/>
  <c r="Y38" i="132"/>
  <c r="Z38" i="132"/>
  <c r="AA38" i="132"/>
  <c r="AB38" i="132"/>
  <c r="AC38" i="132"/>
  <c r="AD38" i="132"/>
  <c r="X39" i="132"/>
  <c r="Y39" i="132"/>
  <c r="Z39" i="132"/>
  <c r="AA39" i="132"/>
  <c r="AB39" i="132"/>
  <c r="AC39" i="132"/>
  <c r="AD39" i="132"/>
  <c r="X40" i="132"/>
  <c r="Y40" i="132"/>
  <c r="Z40" i="132"/>
  <c r="AA40" i="132"/>
  <c r="AB40" i="132"/>
  <c r="AC40" i="132"/>
  <c r="AD40" i="132"/>
  <c r="X41" i="132"/>
  <c r="Y41" i="132"/>
  <c r="Z41" i="132"/>
  <c r="AA41" i="132"/>
  <c r="AB41" i="132"/>
  <c r="AC41" i="132"/>
  <c r="AD41" i="132"/>
  <c r="X42" i="132"/>
  <c r="Y42" i="132"/>
  <c r="Z42" i="132"/>
  <c r="AA42" i="132"/>
  <c r="AB42" i="132"/>
  <c r="AC42" i="132"/>
  <c r="AD42" i="132"/>
  <c r="X43" i="132"/>
  <c r="Y43" i="132"/>
  <c r="Z43" i="132"/>
  <c r="AA43" i="132"/>
  <c r="AB43" i="132"/>
  <c r="AC43" i="132"/>
  <c r="AD43" i="132"/>
  <c r="X44" i="132"/>
  <c r="Y44" i="132"/>
  <c r="Z44" i="132"/>
  <c r="AA44" i="132"/>
  <c r="AB44" i="132"/>
  <c r="AC44" i="132"/>
  <c r="AD44" i="132"/>
  <c r="X45" i="132"/>
  <c r="Y45" i="132"/>
  <c r="Z45" i="132"/>
  <c r="AA45" i="132"/>
  <c r="AB45" i="132"/>
  <c r="AC45" i="132"/>
  <c r="AD45" i="132"/>
  <c r="X46" i="132"/>
  <c r="Y46" i="132"/>
  <c r="Z46" i="132"/>
  <c r="AA46" i="132"/>
  <c r="AB46" i="132"/>
  <c r="AC46" i="132"/>
  <c r="AD46" i="132"/>
  <c r="X47" i="132"/>
  <c r="Y47" i="132"/>
  <c r="Z47" i="132"/>
  <c r="AA47" i="132"/>
  <c r="AB47" i="132"/>
  <c r="AC47" i="132"/>
  <c r="AD47" i="132"/>
  <c r="X48" i="132"/>
  <c r="AD48" i="132"/>
  <c r="X49" i="132"/>
  <c r="Y49" i="132"/>
  <c r="Z49" i="132"/>
  <c r="AA49" i="132"/>
  <c r="AB49" i="132"/>
  <c r="AC49" i="132"/>
  <c r="AD49" i="132"/>
  <c r="X50" i="132"/>
  <c r="Y50" i="132"/>
  <c r="Z50" i="132"/>
  <c r="AA50" i="132"/>
  <c r="AB50" i="132"/>
  <c r="AC50" i="132"/>
  <c r="AD50" i="132"/>
  <c r="X51" i="132"/>
  <c r="Y51" i="132"/>
  <c r="Z51" i="132"/>
  <c r="AA51" i="132"/>
  <c r="AB51" i="132"/>
  <c r="AC51" i="132"/>
  <c r="AD51" i="132"/>
  <c r="X52" i="132"/>
  <c r="Y52" i="132"/>
  <c r="Z52" i="132"/>
  <c r="AA52" i="132"/>
  <c r="AB52" i="132"/>
  <c r="AC52" i="132"/>
  <c r="AD52" i="132"/>
  <c r="X53" i="132"/>
  <c r="Y53" i="132"/>
  <c r="Z53" i="132"/>
  <c r="AA53" i="132"/>
  <c r="AB53" i="132"/>
  <c r="AC53" i="132"/>
  <c r="AD53" i="132"/>
  <c r="X54" i="132"/>
  <c r="Y54" i="132"/>
  <c r="Z54" i="132"/>
  <c r="AA54" i="132"/>
  <c r="AB54" i="132"/>
  <c r="AC54" i="132"/>
  <c r="AD54" i="132"/>
  <c r="X55" i="132"/>
  <c r="Y55" i="132"/>
  <c r="Z55" i="132"/>
  <c r="AA55" i="132"/>
  <c r="AB55" i="132"/>
  <c r="AC55" i="132"/>
  <c r="AD55" i="132"/>
  <c r="X56" i="132"/>
  <c r="Y56" i="132"/>
  <c r="Z56" i="132"/>
  <c r="AA56" i="132"/>
  <c r="AB56" i="132"/>
  <c r="AC56" i="132"/>
  <c r="AD56" i="132"/>
  <c r="AD11" i="132"/>
  <c r="AB11" i="132"/>
  <c r="AA11" i="132"/>
  <c r="Z11" i="132"/>
  <c r="Y11" i="132"/>
  <c r="T11" i="110"/>
  <c r="U11" i="110"/>
  <c r="V11" i="110"/>
  <c r="W11" i="110"/>
  <c r="X11" i="110"/>
  <c r="Y11" i="110"/>
  <c r="Z11" i="110"/>
  <c r="AA11" i="110"/>
  <c r="T12" i="110"/>
  <c r="U12" i="110"/>
  <c r="V12" i="110"/>
  <c r="W12" i="110"/>
  <c r="X12" i="110"/>
  <c r="Y12" i="110"/>
  <c r="Z12" i="110"/>
  <c r="AA12" i="110"/>
  <c r="T13" i="110"/>
  <c r="U13" i="110"/>
  <c r="V13" i="110"/>
  <c r="W13" i="110"/>
  <c r="X13" i="110"/>
  <c r="Y13" i="110"/>
  <c r="Z13" i="110"/>
  <c r="AA13" i="110"/>
  <c r="T14" i="110"/>
  <c r="U14" i="110"/>
  <c r="V14" i="110"/>
  <c r="W14" i="110"/>
  <c r="X14" i="110"/>
  <c r="Y14" i="110"/>
  <c r="Z14" i="110"/>
  <c r="AA14" i="110"/>
  <c r="T15" i="110"/>
  <c r="U15" i="110"/>
  <c r="V15" i="110"/>
  <c r="W15" i="110"/>
  <c r="X15" i="110"/>
  <c r="Y15" i="110"/>
  <c r="Z15" i="110"/>
  <c r="AA15" i="110"/>
  <c r="T16" i="110"/>
  <c r="U16" i="110"/>
  <c r="V16" i="110"/>
  <c r="W16" i="110"/>
  <c r="X16" i="110"/>
  <c r="Y16" i="110"/>
  <c r="Z16" i="110"/>
  <c r="AA16" i="110"/>
  <c r="T17" i="110"/>
  <c r="U17" i="110"/>
  <c r="V17" i="110"/>
  <c r="W17" i="110"/>
  <c r="X17" i="110"/>
  <c r="Y17" i="110"/>
  <c r="Z17" i="110"/>
  <c r="AA17" i="110"/>
  <c r="T18" i="110"/>
  <c r="U18" i="110"/>
  <c r="V18" i="110"/>
  <c r="W18" i="110"/>
  <c r="X18" i="110"/>
  <c r="Y18" i="110"/>
  <c r="Z18" i="110"/>
  <c r="AA18" i="110"/>
  <c r="T19" i="110"/>
  <c r="U19" i="110"/>
  <c r="V19" i="110"/>
  <c r="W19" i="110"/>
  <c r="X19" i="110"/>
  <c r="Y19" i="110"/>
  <c r="Z19" i="110"/>
  <c r="AA19" i="110"/>
  <c r="T20" i="110"/>
  <c r="U20" i="110"/>
  <c r="V20" i="110"/>
  <c r="W20" i="110"/>
  <c r="X20" i="110"/>
  <c r="Y20" i="110"/>
  <c r="Z20" i="110"/>
  <c r="AA20" i="110"/>
  <c r="T21" i="110"/>
  <c r="U21" i="110"/>
  <c r="V21" i="110"/>
  <c r="W21" i="110"/>
  <c r="X21" i="110"/>
  <c r="Y21" i="110"/>
  <c r="Z21" i="110"/>
  <c r="AA21" i="110"/>
  <c r="T22" i="110"/>
  <c r="U22" i="110"/>
  <c r="V22" i="110"/>
  <c r="W22" i="110"/>
  <c r="X22" i="110"/>
  <c r="Y22" i="110"/>
  <c r="Z22" i="110"/>
  <c r="AA22" i="110"/>
  <c r="T23" i="110"/>
  <c r="U23" i="110"/>
  <c r="V23" i="110"/>
  <c r="W23" i="110"/>
  <c r="X23" i="110"/>
  <c r="Y23" i="110"/>
  <c r="Z23" i="110"/>
  <c r="AA23" i="110"/>
  <c r="T24" i="110"/>
  <c r="U24" i="110"/>
  <c r="V24" i="110"/>
  <c r="W24" i="110"/>
  <c r="X24" i="110"/>
  <c r="Y24" i="110"/>
  <c r="Z24" i="110"/>
  <c r="AA24" i="110"/>
  <c r="T25" i="110"/>
  <c r="U25" i="110"/>
  <c r="V25" i="110"/>
  <c r="W25" i="110"/>
  <c r="X25" i="110"/>
  <c r="Y25" i="110"/>
  <c r="Z25" i="110"/>
  <c r="AA25" i="110"/>
  <c r="T26" i="110"/>
  <c r="U26" i="110"/>
  <c r="V26" i="110"/>
  <c r="W26" i="110"/>
  <c r="X26" i="110"/>
  <c r="Y26" i="110"/>
  <c r="Z26" i="110"/>
  <c r="AA26" i="110"/>
  <c r="T27" i="110"/>
  <c r="U27" i="110"/>
  <c r="V27" i="110"/>
  <c r="W27" i="110"/>
  <c r="X27" i="110"/>
  <c r="Y27" i="110"/>
  <c r="Z27" i="110"/>
  <c r="AA27" i="110"/>
  <c r="T28" i="110"/>
  <c r="U28" i="110"/>
  <c r="V28" i="110"/>
  <c r="W28" i="110"/>
  <c r="X28" i="110"/>
  <c r="Y28" i="110"/>
  <c r="Z28" i="110"/>
  <c r="AA28" i="110"/>
  <c r="T29" i="110"/>
  <c r="U29" i="110"/>
  <c r="V29" i="110"/>
  <c r="W29" i="110"/>
  <c r="X29" i="110"/>
  <c r="Y29" i="110"/>
  <c r="Z29" i="110"/>
  <c r="AA29" i="110"/>
  <c r="T30" i="110"/>
  <c r="U30" i="110"/>
  <c r="V30" i="110"/>
  <c r="W30" i="110"/>
  <c r="X30" i="110"/>
  <c r="Y30" i="110"/>
  <c r="Z30" i="110"/>
  <c r="AA30" i="110"/>
  <c r="T31" i="110"/>
  <c r="U31" i="110"/>
  <c r="V31" i="110"/>
  <c r="W31" i="110"/>
  <c r="X31" i="110"/>
  <c r="Y31" i="110"/>
  <c r="Z31" i="110"/>
  <c r="AA31" i="110"/>
  <c r="T32" i="110"/>
  <c r="U32" i="110"/>
  <c r="V32" i="110"/>
  <c r="W32" i="110"/>
  <c r="X32" i="110"/>
  <c r="Y32" i="110"/>
  <c r="Z32" i="110"/>
  <c r="AA32" i="110"/>
  <c r="T33" i="110"/>
  <c r="U33" i="110"/>
  <c r="V33" i="110"/>
  <c r="W33" i="110"/>
  <c r="X33" i="110"/>
  <c r="Y33" i="110"/>
  <c r="Z33" i="110"/>
  <c r="AA33" i="110"/>
  <c r="T34" i="110"/>
  <c r="U34" i="110"/>
  <c r="V34" i="110"/>
  <c r="W34" i="110"/>
  <c r="X34" i="110"/>
  <c r="Y34" i="110"/>
  <c r="Z34" i="110"/>
  <c r="AA34" i="110"/>
  <c r="T35" i="110"/>
  <c r="U35" i="110"/>
  <c r="V35" i="110"/>
  <c r="W35" i="110"/>
  <c r="X35" i="110"/>
  <c r="Y35" i="110"/>
  <c r="Z35" i="110"/>
  <c r="AA35" i="110"/>
  <c r="T36" i="110"/>
  <c r="U36" i="110"/>
  <c r="V36" i="110"/>
  <c r="W36" i="110"/>
  <c r="X36" i="110"/>
  <c r="Y36" i="110"/>
  <c r="Z36" i="110"/>
  <c r="AA36" i="110"/>
  <c r="T37" i="110"/>
  <c r="U37" i="110"/>
  <c r="V37" i="110"/>
  <c r="W37" i="110"/>
  <c r="X37" i="110"/>
  <c r="Y37" i="110"/>
  <c r="Z37" i="110"/>
  <c r="AA37" i="110"/>
  <c r="T38" i="110"/>
  <c r="U38" i="110"/>
  <c r="V38" i="110"/>
  <c r="W38" i="110"/>
  <c r="X38" i="110"/>
  <c r="Y38" i="110"/>
  <c r="Z38" i="110"/>
  <c r="AA38" i="110"/>
  <c r="T39" i="110"/>
  <c r="U39" i="110"/>
  <c r="V39" i="110"/>
  <c r="W39" i="110"/>
  <c r="X39" i="110"/>
  <c r="Y39" i="110"/>
  <c r="Z39" i="110"/>
  <c r="AA39" i="110"/>
  <c r="T40" i="110"/>
  <c r="U40" i="110"/>
  <c r="V40" i="110"/>
  <c r="W40" i="110"/>
  <c r="X40" i="110"/>
  <c r="Y40" i="110"/>
  <c r="Z40" i="110"/>
  <c r="AA40" i="110"/>
  <c r="T41" i="110"/>
  <c r="U41" i="110"/>
  <c r="V41" i="110"/>
  <c r="W41" i="110"/>
  <c r="X41" i="110"/>
  <c r="Y41" i="110"/>
  <c r="Z41" i="110"/>
  <c r="AA41" i="110"/>
  <c r="T42" i="110"/>
  <c r="U42" i="110"/>
  <c r="V42" i="110"/>
  <c r="W42" i="110"/>
  <c r="X42" i="110"/>
  <c r="Y42" i="110"/>
  <c r="Z42" i="110"/>
  <c r="AA42" i="110"/>
  <c r="T43" i="110"/>
  <c r="U43" i="110"/>
  <c r="V43" i="110"/>
  <c r="W43" i="110"/>
  <c r="X43" i="110"/>
  <c r="Y43" i="110"/>
  <c r="Z43" i="110"/>
  <c r="AA43" i="110"/>
  <c r="T44" i="110"/>
  <c r="U44" i="110"/>
  <c r="V44" i="110"/>
  <c r="W44" i="110"/>
  <c r="X44" i="110"/>
  <c r="Y44" i="110"/>
  <c r="Z44" i="110"/>
  <c r="AA44" i="110"/>
  <c r="T45" i="110"/>
  <c r="U45" i="110"/>
  <c r="V45" i="110"/>
  <c r="W45" i="110"/>
  <c r="X45" i="110"/>
  <c r="Y45" i="110"/>
  <c r="Z45" i="110"/>
  <c r="AA45" i="110"/>
  <c r="T46" i="110"/>
  <c r="U46" i="110"/>
  <c r="V46" i="110"/>
  <c r="W46" i="110"/>
  <c r="X46" i="110"/>
  <c r="Y46" i="110"/>
  <c r="Z46" i="110"/>
  <c r="AA46" i="110"/>
  <c r="T47" i="110"/>
  <c r="U47" i="110"/>
  <c r="V47" i="110"/>
  <c r="W47" i="110"/>
  <c r="X47" i="110"/>
  <c r="Y47" i="110"/>
  <c r="Z47" i="110"/>
  <c r="AA47" i="110"/>
  <c r="T48" i="110"/>
  <c r="U48" i="110"/>
  <c r="V48" i="110"/>
  <c r="W48" i="110"/>
  <c r="X48" i="110"/>
  <c r="Y48" i="110"/>
  <c r="Z48" i="110"/>
  <c r="AA48" i="110"/>
  <c r="AA10" i="110"/>
  <c r="Z10" i="110"/>
  <c r="Y10" i="110"/>
  <c r="X10" i="110"/>
  <c r="W10" i="110"/>
  <c r="F62" i="110"/>
  <c r="G62" i="110"/>
  <c r="H62" i="110"/>
  <c r="I62" i="110"/>
  <c r="J62" i="110"/>
  <c r="K62" i="110"/>
  <c r="L62" i="110"/>
  <c r="M62" i="110"/>
  <c r="N62" i="110"/>
  <c r="O62" i="110"/>
  <c r="P62" i="110"/>
  <c r="Q62" i="110"/>
  <c r="R62" i="110"/>
  <c r="S62" i="110"/>
  <c r="E62" i="110"/>
  <c r="V10" i="110"/>
  <c r="U49" i="110"/>
  <c r="U50" i="110"/>
  <c r="U10" i="110"/>
  <c r="T49" i="110"/>
  <c r="T50" i="110"/>
  <c r="T10" i="110"/>
  <c r="E51" i="138"/>
  <c r="F51" i="138"/>
  <c r="G51" i="138"/>
  <c r="H51" i="138"/>
  <c r="I51" i="138"/>
  <c r="J51" i="138"/>
  <c r="K51" i="138"/>
  <c r="L51" i="138"/>
  <c r="M51" i="138"/>
  <c r="N51" i="138"/>
  <c r="O51" i="138"/>
  <c r="P51" i="138"/>
  <c r="Q51" i="138"/>
  <c r="R51" i="138"/>
  <c r="S51" i="138"/>
  <c r="E53" i="138"/>
  <c r="F53" i="138"/>
  <c r="G53" i="138"/>
  <c r="H53" i="138"/>
  <c r="I53" i="138"/>
  <c r="J53" i="138"/>
  <c r="K53" i="138"/>
  <c r="L53" i="138"/>
  <c r="M53" i="138"/>
  <c r="N53" i="138"/>
  <c r="O53" i="138"/>
  <c r="P53" i="138"/>
  <c r="Q53" i="138"/>
  <c r="R53" i="138"/>
  <c r="S53" i="138"/>
  <c r="E54" i="138"/>
  <c r="F54" i="138"/>
  <c r="G54" i="138"/>
  <c r="H54" i="138"/>
  <c r="I54" i="138"/>
  <c r="J54" i="138"/>
  <c r="K54" i="138"/>
  <c r="L54" i="138"/>
  <c r="M54" i="138"/>
  <c r="N54" i="138"/>
  <c r="O54" i="138"/>
  <c r="P54" i="138"/>
  <c r="Q54" i="138"/>
  <c r="R54" i="138"/>
  <c r="S54" i="138"/>
  <c r="E55" i="138"/>
  <c r="F55" i="138"/>
  <c r="G55" i="138"/>
  <c r="H55" i="138"/>
  <c r="I55" i="138"/>
  <c r="J55" i="138"/>
  <c r="K55" i="138"/>
  <c r="L55" i="138"/>
  <c r="M55" i="138"/>
  <c r="N55" i="138"/>
  <c r="O55" i="138"/>
  <c r="P55" i="138"/>
  <c r="Q55" i="138"/>
  <c r="R55" i="138"/>
  <c r="S55" i="138"/>
  <c r="E56" i="138"/>
  <c r="F56" i="138"/>
  <c r="G56" i="138"/>
  <c r="H56" i="138"/>
  <c r="I56" i="138"/>
  <c r="J56" i="138"/>
  <c r="K56" i="138"/>
  <c r="L56" i="138"/>
  <c r="M56" i="138"/>
  <c r="N56" i="138"/>
  <c r="O56" i="138"/>
  <c r="P56" i="138"/>
  <c r="Q56" i="138"/>
  <c r="R56" i="138"/>
  <c r="S56" i="138"/>
  <c r="D56" i="138"/>
  <c r="D55" i="138"/>
  <c r="D54" i="138"/>
  <c r="D53" i="138"/>
  <c r="D51" i="138"/>
  <c r="T12" i="138"/>
  <c r="U12" i="138"/>
  <c r="V12" i="138"/>
  <c r="W12" i="138"/>
  <c r="X12" i="138"/>
  <c r="T13" i="138"/>
  <c r="U13" i="138"/>
  <c r="V13" i="138"/>
  <c r="W13" i="138"/>
  <c r="X13" i="138"/>
  <c r="T14" i="138"/>
  <c r="U14" i="138"/>
  <c r="V14" i="138"/>
  <c r="W14" i="138"/>
  <c r="X14" i="138"/>
  <c r="T15" i="138"/>
  <c r="U15" i="138"/>
  <c r="V15" i="138"/>
  <c r="W15" i="138"/>
  <c r="X15" i="138"/>
  <c r="T16" i="138"/>
  <c r="U16" i="138"/>
  <c r="V16" i="138"/>
  <c r="W16" i="138"/>
  <c r="X16" i="138"/>
  <c r="T17" i="138"/>
  <c r="U17" i="138"/>
  <c r="V17" i="138"/>
  <c r="W17" i="138"/>
  <c r="X17" i="138"/>
  <c r="T18" i="138"/>
  <c r="U18" i="138"/>
  <c r="V18" i="138"/>
  <c r="W18" i="138"/>
  <c r="X18" i="138"/>
  <c r="T19" i="138"/>
  <c r="U19" i="138"/>
  <c r="V19" i="138"/>
  <c r="W19" i="138"/>
  <c r="X19" i="138"/>
  <c r="T20" i="138"/>
  <c r="U20" i="138"/>
  <c r="V20" i="138"/>
  <c r="W20" i="138"/>
  <c r="X20" i="138"/>
  <c r="T21" i="138"/>
  <c r="U21" i="138"/>
  <c r="V21" i="138"/>
  <c r="W21" i="138"/>
  <c r="X21" i="138"/>
  <c r="T22" i="138"/>
  <c r="U22" i="138"/>
  <c r="V22" i="138"/>
  <c r="W22" i="138"/>
  <c r="X22" i="138"/>
  <c r="T23" i="138"/>
  <c r="U23" i="138"/>
  <c r="V23" i="138"/>
  <c r="W23" i="138"/>
  <c r="X23" i="138"/>
  <c r="T24" i="138"/>
  <c r="U24" i="138"/>
  <c r="V24" i="138"/>
  <c r="W24" i="138"/>
  <c r="X24" i="138"/>
  <c r="T25" i="138"/>
  <c r="U25" i="138"/>
  <c r="V25" i="138"/>
  <c r="W25" i="138"/>
  <c r="X25" i="138"/>
  <c r="T26" i="138"/>
  <c r="U26" i="138"/>
  <c r="V26" i="138"/>
  <c r="W26" i="138"/>
  <c r="X26" i="138"/>
  <c r="T27" i="138"/>
  <c r="U27" i="138"/>
  <c r="V27" i="138"/>
  <c r="W27" i="138"/>
  <c r="X27" i="138"/>
  <c r="T28" i="138"/>
  <c r="U28" i="138"/>
  <c r="V28" i="138"/>
  <c r="W28" i="138"/>
  <c r="X28" i="138"/>
  <c r="T29" i="138"/>
  <c r="U29" i="138"/>
  <c r="V29" i="138"/>
  <c r="W29" i="138"/>
  <c r="X29" i="138"/>
  <c r="T30" i="138"/>
  <c r="U30" i="138"/>
  <c r="V30" i="138"/>
  <c r="W30" i="138"/>
  <c r="X30" i="138"/>
  <c r="X11" i="138"/>
  <c r="W11" i="138"/>
  <c r="T11" i="138"/>
  <c r="U11" i="138"/>
  <c r="V11" i="138"/>
  <c r="AF12" i="137"/>
  <c r="AG12" i="137"/>
  <c r="AI12" i="137"/>
  <c r="AF13" i="137"/>
  <c r="AH13" i="137"/>
  <c r="AF14" i="137"/>
  <c r="AH14" i="137"/>
  <c r="AF15" i="137"/>
  <c r="AH15" i="137"/>
  <c r="AI15" i="137"/>
  <c r="AF16" i="137"/>
  <c r="AH16" i="137"/>
  <c r="AI16" i="137"/>
  <c r="AF17" i="137"/>
  <c r="AG17" i="137"/>
  <c r="AH17" i="137"/>
  <c r="AI17" i="137"/>
  <c r="AF18" i="137"/>
  <c r="AG18" i="137"/>
  <c r="AH18" i="137"/>
  <c r="AF19" i="137"/>
  <c r="AH19" i="137"/>
  <c r="AI19" i="137"/>
  <c r="AF20" i="137"/>
  <c r="AG20" i="137"/>
  <c r="AH20" i="137"/>
  <c r="AI20" i="137"/>
  <c r="AF21" i="137"/>
  <c r="AG21" i="137"/>
  <c r="AH21" i="137"/>
  <c r="AI21" i="137"/>
  <c r="AF22" i="137"/>
  <c r="AG22" i="137"/>
  <c r="AH22" i="137"/>
  <c r="AI22" i="137"/>
  <c r="AF23" i="137"/>
  <c r="AI23" i="137"/>
  <c r="AG24" i="137"/>
  <c r="AF26" i="137"/>
  <c r="AG27" i="137"/>
  <c r="AH27" i="137"/>
  <c r="AG28" i="137"/>
  <c r="AH28" i="137"/>
  <c r="AI28" i="137"/>
  <c r="AG29" i="137"/>
  <c r="AH29" i="137"/>
  <c r="AI29" i="137"/>
  <c r="AF30" i="137"/>
  <c r="AH30" i="137"/>
  <c r="AF31" i="137"/>
  <c r="AI31" i="137"/>
  <c r="AF32" i="137"/>
  <c r="AI32" i="137"/>
  <c r="AF33" i="137"/>
  <c r="AG33" i="137"/>
  <c r="AH33" i="137"/>
  <c r="AI33" i="137"/>
  <c r="AF34" i="137"/>
  <c r="AG34" i="137"/>
  <c r="AF35" i="137"/>
  <c r="AI35" i="137"/>
  <c r="AF36" i="137"/>
  <c r="AG36" i="137"/>
  <c r="AH36" i="137"/>
  <c r="AI36" i="137"/>
  <c r="AF37" i="137"/>
  <c r="AG37" i="137"/>
  <c r="AH37" i="137"/>
  <c r="AI37" i="137"/>
  <c r="AF38" i="137"/>
  <c r="AG38" i="137"/>
  <c r="AI38" i="137"/>
  <c r="AF39" i="137"/>
  <c r="AG39" i="137"/>
  <c r="AH39" i="137"/>
  <c r="AI39" i="137"/>
  <c r="AG40" i="137"/>
  <c r="AH40" i="137"/>
  <c r="AH41" i="137"/>
  <c r="AF42" i="137"/>
  <c r="AH42" i="137"/>
  <c r="AG43" i="137"/>
  <c r="AH43" i="137"/>
  <c r="AG44" i="137"/>
  <c r="AH44" i="137"/>
  <c r="AI44" i="137"/>
  <c r="AG45" i="137"/>
  <c r="AH45" i="137"/>
  <c r="AF46" i="137"/>
  <c r="AH46" i="137"/>
  <c r="AF47" i="137"/>
  <c r="AI47" i="137"/>
  <c r="AF48" i="137"/>
  <c r="AI48" i="137"/>
  <c r="AE17" i="137"/>
  <c r="AE18" i="137"/>
  <c r="AE20" i="137"/>
  <c r="AE21" i="137"/>
  <c r="AE23" i="137"/>
  <c r="AE24" i="137"/>
  <c r="AE25" i="137"/>
  <c r="AE26" i="137"/>
  <c r="AE29" i="137"/>
  <c r="AE32" i="137"/>
  <c r="AE33" i="137"/>
  <c r="AE34" i="137"/>
  <c r="AE36" i="137"/>
  <c r="AE37" i="137"/>
  <c r="AE40" i="137"/>
  <c r="AE41" i="137"/>
  <c r="AE42" i="137"/>
  <c r="AE43" i="137"/>
  <c r="AE44" i="137"/>
  <c r="AE45" i="137"/>
  <c r="AE47" i="137"/>
  <c r="AE16" i="137"/>
  <c r="AD17" i="137"/>
  <c r="AD18" i="137"/>
  <c r="AD20" i="137"/>
  <c r="AD21" i="137"/>
  <c r="AD22" i="137"/>
  <c r="AD23" i="137"/>
  <c r="AD24" i="137"/>
  <c r="AD25" i="137"/>
  <c r="AD26" i="137"/>
  <c r="AD28" i="137"/>
  <c r="AD29" i="137"/>
  <c r="AD31" i="137"/>
  <c r="AD33" i="137"/>
  <c r="AD34" i="137"/>
  <c r="AD36" i="137"/>
  <c r="AD37" i="137"/>
  <c r="AD39" i="137"/>
  <c r="AD40" i="137"/>
  <c r="AD41" i="137"/>
  <c r="AD42" i="137"/>
  <c r="AD44" i="137"/>
  <c r="AD45" i="137"/>
  <c r="AD47" i="137"/>
  <c r="AD16" i="137"/>
  <c r="AD15" i="137"/>
  <c r="AD12" i="137"/>
  <c r="AE12" i="137"/>
  <c r="AE13" i="137"/>
  <c r="AC20" i="137"/>
  <c r="AI11" i="137"/>
  <c r="AF11" i="137"/>
  <c r="AB12" i="137"/>
  <c r="AB44" i="137"/>
  <c r="AB49" i="137"/>
  <c r="T14" i="109"/>
  <c r="U14" i="109"/>
  <c r="V14" i="109"/>
  <c r="W14" i="109"/>
  <c r="X14" i="109"/>
  <c r="Y14" i="109"/>
  <c r="Z14" i="109"/>
  <c r="S14" i="109"/>
  <c r="E14" i="109"/>
  <c r="F14" i="109"/>
  <c r="G14" i="109"/>
  <c r="H14" i="109"/>
  <c r="I14" i="109"/>
  <c r="J14" i="109"/>
  <c r="K14" i="109"/>
  <c r="L14" i="109"/>
  <c r="M14" i="109"/>
  <c r="N14" i="109"/>
  <c r="O14" i="109"/>
  <c r="D14" i="109"/>
  <c r="Z45" i="109"/>
  <c r="T48" i="109"/>
  <c r="U48" i="109"/>
  <c r="V48" i="109"/>
  <c r="W48" i="109"/>
  <c r="X48" i="109"/>
  <c r="Y48" i="109"/>
  <c r="Z48" i="109"/>
  <c r="S48" i="109"/>
  <c r="E48" i="109"/>
  <c r="F48" i="109"/>
  <c r="G48" i="109"/>
  <c r="H48" i="109"/>
  <c r="I48" i="109"/>
  <c r="J48" i="109"/>
  <c r="K48" i="109"/>
  <c r="L48" i="109"/>
  <c r="M48" i="109"/>
  <c r="N48" i="109"/>
  <c r="O48" i="109"/>
  <c r="D48" i="109"/>
  <c r="E45" i="109"/>
  <c r="F45" i="109"/>
  <c r="G45" i="109"/>
  <c r="H45" i="109"/>
  <c r="I45" i="109"/>
  <c r="J45" i="109"/>
  <c r="K45" i="109"/>
  <c r="L45" i="109"/>
  <c r="M45" i="109"/>
  <c r="N45" i="109"/>
  <c r="O45" i="109"/>
  <c r="D45" i="109"/>
  <c r="T45" i="109"/>
  <c r="U45" i="109"/>
  <c r="V45" i="109"/>
  <c r="W45" i="109"/>
  <c r="X45" i="109"/>
  <c r="Y45" i="109"/>
  <c r="S45" i="109"/>
  <c r="T37" i="109"/>
  <c r="U37" i="109"/>
  <c r="V37" i="109"/>
  <c r="W37" i="109"/>
  <c r="X37" i="109"/>
  <c r="Y37" i="109"/>
  <c r="Z37" i="109"/>
  <c r="S37" i="109"/>
  <c r="E37" i="109"/>
  <c r="F37" i="109"/>
  <c r="G37" i="109"/>
  <c r="H37" i="109"/>
  <c r="I37" i="109"/>
  <c r="J37" i="109"/>
  <c r="K37" i="109"/>
  <c r="L37" i="109"/>
  <c r="M37" i="109"/>
  <c r="N37" i="109"/>
  <c r="O37" i="109"/>
  <c r="D37" i="109"/>
  <c r="F109" i="108"/>
  <c r="G109" i="108"/>
  <c r="H109" i="108"/>
  <c r="I109" i="108"/>
  <c r="J109" i="108"/>
  <c r="K109" i="108"/>
  <c r="L109" i="108"/>
  <c r="M109" i="108"/>
  <c r="N109" i="108"/>
  <c r="O109" i="108"/>
  <c r="P109" i="108"/>
  <c r="Q109" i="108"/>
  <c r="R109" i="108"/>
  <c r="S109" i="108"/>
  <c r="E109" i="108"/>
  <c r="T12" i="108"/>
  <c r="U12" i="108"/>
  <c r="V12" i="108"/>
  <c r="W12" i="108"/>
  <c r="T13" i="108"/>
  <c r="U13" i="108"/>
  <c r="V13" i="108"/>
  <c r="W13" i="108"/>
  <c r="T14" i="108"/>
  <c r="U14" i="108"/>
  <c r="V14" i="108"/>
  <c r="W14" i="108"/>
  <c r="T15" i="108"/>
  <c r="U15" i="108"/>
  <c r="V15" i="108"/>
  <c r="W15" i="108"/>
  <c r="T16" i="108"/>
  <c r="U16" i="108"/>
  <c r="V16" i="108"/>
  <c r="W16" i="108"/>
  <c r="T17" i="108"/>
  <c r="U17" i="108"/>
  <c r="V17" i="108"/>
  <c r="W17" i="108"/>
  <c r="T18" i="108"/>
  <c r="U18" i="108"/>
  <c r="V18" i="108"/>
  <c r="W18" i="108"/>
  <c r="T19" i="108"/>
  <c r="U19" i="108"/>
  <c r="V19" i="108"/>
  <c r="W19" i="108"/>
  <c r="T20" i="108"/>
  <c r="U20" i="108"/>
  <c r="V20" i="108"/>
  <c r="W20" i="108"/>
  <c r="T21" i="108"/>
  <c r="U21" i="108"/>
  <c r="V21" i="108"/>
  <c r="W21" i="108"/>
  <c r="T22" i="108"/>
  <c r="U22" i="108"/>
  <c r="V22" i="108"/>
  <c r="W22" i="108"/>
  <c r="T23" i="108"/>
  <c r="U23" i="108"/>
  <c r="V23" i="108"/>
  <c r="W23" i="108"/>
  <c r="T24" i="108"/>
  <c r="U24" i="108"/>
  <c r="V24" i="108"/>
  <c r="W24" i="108"/>
  <c r="T25" i="108"/>
  <c r="U25" i="108"/>
  <c r="V25" i="108"/>
  <c r="W25" i="108"/>
  <c r="T26" i="108"/>
  <c r="U26" i="108"/>
  <c r="V26" i="108"/>
  <c r="W26" i="108"/>
  <c r="T27" i="108"/>
  <c r="U27" i="108"/>
  <c r="V27" i="108"/>
  <c r="W27" i="108"/>
  <c r="T28" i="108"/>
  <c r="U28" i="108"/>
  <c r="V28" i="108"/>
  <c r="W28" i="108"/>
  <c r="T29" i="108"/>
  <c r="U29" i="108"/>
  <c r="V29" i="108"/>
  <c r="W29" i="108"/>
  <c r="T30" i="108"/>
  <c r="U30" i="108"/>
  <c r="V30" i="108"/>
  <c r="W30" i="108"/>
  <c r="T31" i="108"/>
  <c r="U31" i="108"/>
  <c r="V31" i="108"/>
  <c r="W31" i="108"/>
  <c r="T32" i="108"/>
  <c r="U32" i="108"/>
  <c r="V32" i="108"/>
  <c r="W32" i="108"/>
  <c r="T33" i="108"/>
  <c r="U33" i="108"/>
  <c r="V33" i="108"/>
  <c r="W33" i="108"/>
  <c r="T34" i="108"/>
  <c r="U34" i="108"/>
  <c r="V34" i="108"/>
  <c r="W34" i="108"/>
  <c r="T35" i="108"/>
  <c r="U35" i="108"/>
  <c r="V35" i="108"/>
  <c r="W35" i="108"/>
  <c r="T36" i="108"/>
  <c r="U36" i="108"/>
  <c r="V36" i="108"/>
  <c r="W36" i="108"/>
  <c r="T37" i="108"/>
  <c r="U37" i="108"/>
  <c r="V37" i="108"/>
  <c r="W37" i="108"/>
  <c r="T38" i="108"/>
  <c r="U38" i="108"/>
  <c r="V38" i="108"/>
  <c r="W38" i="108"/>
  <c r="T39" i="108"/>
  <c r="U39" i="108"/>
  <c r="V39" i="108"/>
  <c r="W39" i="108"/>
  <c r="T40" i="108"/>
  <c r="U40" i="108"/>
  <c r="V40" i="108"/>
  <c r="W40" i="108"/>
  <c r="T41" i="108"/>
  <c r="U41" i="108"/>
  <c r="V41" i="108"/>
  <c r="W41" i="108"/>
  <c r="T42" i="108"/>
  <c r="U42" i="108"/>
  <c r="V42" i="108"/>
  <c r="W42" i="108"/>
  <c r="T43" i="108"/>
  <c r="U43" i="108"/>
  <c r="V43" i="108"/>
  <c r="W43" i="108"/>
  <c r="T44" i="108"/>
  <c r="U44" i="108"/>
  <c r="V44" i="108"/>
  <c r="W44" i="108"/>
  <c r="T45" i="108"/>
  <c r="U45" i="108"/>
  <c r="V45" i="108"/>
  <c r="W45" i="108"/>
  <c r="T46" i="108"/>
  <c r="U46" i="108"/>
  <c r="V46" i="108"/>
  <c r="W46" i="108"/>
  <c r="T47" i="108"/>
  <c r="U47" i="108"/>
  <c r="V47" i="108"/>
  <c r="W47" i="108"/>
  <c r="T48" i="108"/>
  <c r="U48" i="108"/>
  <c r="V48" i="108"/>
  <c r="W48" i="108"/>
  <c r="T49" i="108"/>
  <c r="U49" i="108"/>
  <c r="V49" i="108"/>
  <c r="W49" i="108"/>
  <c r="T50" i="108"/>
  <c r="U50" i="108"/>
  <c r="V50" i="108"/>
  <c r="W50" i="108"/>
  <c r="T51" i="108"/>
  <c r="U51" i="108"/>
  <c r="V51" i="108"/>
  <c r="W51" i="108"/>
  <c r="T52" i="108"/>
  <c r="U52" i="108"/>
  <c r="V52" i="108"/>
  <c r="W52" i="108"/>
  <c r="T53" i="108"/>
  <c r="U53" i="108"/>
  <c r="V53" i="108"/>
  <c r="W53" i="108"/>
  <c r="T54" i="108"/>
  <c r="U54" i="108"/>
  <c r="V54" i="108"/>
  <c r="W54" i="108"/>
  <c r="T55" i="108"/>
  <c r="U55" i="108"/>
  <c r="V55" i="108"/>
  <c r="W55" i="108"/>
  <c r="T56" i="108"/>
  <c r="U56" i="108"/>
  <c r="V56" i="108"/>
  <c r="W56" i="108"/>
  <c r="T57" i="108"/>
  <c r="U57" i="108"/>
  <c r="V57" i="108"/>
  <c r="W57" i="108"/>
  <c r="T58" i="108"/>
  <c r="U58" i="108"/>
  <c r="V58" i="108"/>
  <c r="W58" i="108"/>
  <c r="T59" i="108"/>
  <c r="U59" i="108"/>
  <c r="V59" i="108"/>
  <c r="W59" i="108"/>
  <c r="T60" i="108"/>
  <c r="U60" i="108"/>
  <c r="V60" i="108"/>
  <c r="W60" i="108"/>
  <c r="T61" i="108"/>
  <c r="U61" i="108"/>
  <c r="V61" i="108"/>
  <c r="W61" i="108"/>
  <c r="T62" i="108"/>
  <c r="U62" i="108"/>
  <c r="V62" i="108"/>
  <c r="W62" i="108"/>
  <c r="T63" i="108"/>
  <c r="U63" i="108"/>
  <c r="V63" i="108"/>
  <c r="W63" i="108"/>
  <c r="T64" i="108"/>
  <c r="U64" i="108"/>
  <c r="V64" i="108"/>
  <c r="W64" i="108"/>
  <c r="T65" i="108"/>
  <c r="U65" i="108"/>
  <c r="V65" i="108"/>
  <c r="W65" i="108"/>
  <c r="T66" i="108"/>
  <c r="U66" i="108"/>
  <c r="V66" i="108"/>
  <c r="W66" i="108"/>
  <c r="T67" i="108"/>
  <c r="U67" i="108"/>
  <c r="V67" i="108"/>
  <c r="W67" i="108"/>
  <c r="T68" i="108"/>
  <c r="U68" i="108"/>
  <c r="V68" i="108"/>
  <c r="W68" i="108"/>
  <c r="T69" i="108"/>
  <c r="U69" i="108"/>
  <c r="V69" i="108"/>
  <c r="W69" i="108"/>
  <c r="T70" i="108"/>
  <c r="U70" i="108"/>
  <c r="V70" i="108"/>
  <c r="W70" i="108"/>
  <c r="T71" i="108"/>
  <c r="U71" i="108"/>
  <c r="V71" i="108"/>
  <c r="W71" i="108"/>
  <c r="T72" i="108"/>
  <c r="U72" i="108"/>
  <c r="V72" i="108"/>
  <c r="W72" i="108"/>
  <c r="T73" i="108"/>
  <c r="U73" i="108"/>
  <c r="V73" i="108"/>
  <c r="W73" i="108"/>
  <c r="T74" i="108"/>
  <c r="U74" i="108"/>
  <c r="V74" i="108"/>
  <c r="W74" i="108"/>
  <c r="T75" i="108"/>
  <c r="U75" i="108"/>
  <c r="V75" i="108"/>
  <c r="W75" i="108"/>
  <c r="T76" i="108"/>
  <c r="U76" i="108"/>
  <c r="V76" i="108"/>
  <c r="W76" i="108"/>
  <c r="T77" i="108"/>
  <c r="U77" i="108"/>
  <c r="V77" i="108"/>
  <c r="W77" i="108"/>
  <c r="T78" i="108"/>
  <c r="U78" i="108"/>
  <c r="V78" i="108"/>
  <c r="W78" i="108"/>
  <c r="T79" i="108"/>
  <c r="U79" i="108"/>
  <c r="V79" i="108"/>
  <c r="W79" i="108"/>
  <c r="T80" i="108"/>
  <c r="U80" i="108"/>
  <c r="V80" i="108"/>
  <c r="W80" i="108"/>
  <c r="T81" i="108"/>
  <c r="U81" i="108"/>
  <c r="V81" i="108"/>
  <c r="W81" i="108"/>
  <c r="T82" i="108"/>
  <c r="U82" i="108"/>
  <c r="V82" i="108"/>
  <c r="W82" i="108"/>
  <c r="T83" i="108"/>
  <c r="U83" i="108"/>
  <c r="V83" i="108"/>
  <c r="W83" i="108"/>
  <c r="T84" i="108"/>
  <c r="U84" i="108"/>
  <c r="V84" i="108"/>
  <c r="W84" i="108"/>
  <c r="T85" i="108"/>
  <c r="U85" i="108"/>
  <c r="V85" i="108"/>
  <c r="W85" i="108"/>
  <c r="T86" i="108"/>
  <c r="U86" i="108"/>
  <c r="V86" i="108"/>
  <c r="W86" i="108"/>
  <c r="T87" i="108"/>
  <c r="U87" i="108"/>
  <c r="V87" i="108"/>
  <c r="W87" i="108"/>
  <c r="T88" i="108"/>
  <c r="U88" i="108"/>
  <c r="V88" i="108"/>
  <c r="W88" i="108"/>
  <c r="T89" i="108"/>
  <c r="U89" i="108"/>
  <c r="V89" i="108"/>
  <c r="W89" i="108"/>
  <c r="T90" i="108"/>
  <c r="U90" i="108"/>
  <c r="V90" i="108"/>
  <c r="W90" i="108"/>
  <c r="W11" i="108"/>
  <c r="V11" i="108"/>
  <c r="U11" i="108"/>
  <c r="T11" i="108"/>
  <c r="D58" i="130"/>
  <c r="E58" i="130"/>
  <c r="F58" i="130"/>
  <c r="G58" i="130"/>
  <c r="H58" i="130"/>
  <c r="I58" i="130"/>
  <c r="J58" i="130"/>
  <c r="K58" i="130"/>
  <c r="L58" i="130"/>
  <c r="M58" i="130"/>
  <c r="N58" i="130"/>
  <c r="O58" i="130"/>
  <c r="P58" i="130"/>
  <c r="Q58" i="130"/>
  <c r="R58" i="130"/>
  <c r="T58" i="130"/>
  <c r="U58" i="130"/>
  <c r="V58" i="130"/>
  <c r="W58" i="130"/>
  <c r="X58" i="130"/>
  <c r="Y58" i="130"/>
  <c r="Z58" i="130"/>
  <c r="AA58" i="130"/>
  <c r="AB58" i="130"/>
  <c r="AC58" i="130"/>
  <c r="AD58" i="130"/>
  <c r="AF58" i="130"/>
  <c r="AG58" i="130"/>
  <c r="AH58" i="130"/>
  <c r="AI58" i="130"/>
  <c r="AJ58" i="130"/>
  <c r="AK58" i="130"/>
  <c r="C58" i="130"/>
  <c r="AL14" i="130"/>
  <c r="AM14" i="130"/>
  <c r="AN14" i="130"/>
  <c r="AL15" i="130"/>
  <c r="AM15" i="130"/>
  <c r="AN15" i="130"/>
  <c r="AL16" i="130"/>
  <c r="AM16" i="130"/>
  <c r="AN16" i="130"/>
  <c r="AL17" i="130"/>
  <c r="AM17" i="130"/>
  <c r="AN17" i="130"/>
  <c r="AL18" i="130"/>
  <c r="AM18" i="130"/>
  <c r="AN18" i="130"/>
  <c r="AL19" i="130"/>
  <c r="AM19" i="130"/>
  <c r="AN19" i="130"/>
  <c r="AL20" i="130"/>
  <c r="AM20" i="130"/>
  <c r="AN20" i="130"/>
  <c r="AL21" i="130"/>
  <c r="AM21" i="130"/>
  <c r="AN21" i="130"/>
  <c r="AL22" i="130"/>
  <c r="AM22" i="130"/>
  <c r="AN22" i="130"/>
  <c r="AL23" i="130"/>
  <c r="AM23" i="130"/>
  <c r="AN23" i="130"/>
  <c r="AL24" i="130"/>
  <c r="AM24" i="130"/>
  <c r="AN24" i="130"/>
  <c r="AL25" i="130"/>
  <c r="AM25" i="130"/>
  <c r="AN25" i="130"/>
  <c r="AL26" i="130"/>
  <c r="AM26" i="130"/>
  <c r="AN26" i="130"/>
  <c r="AL27" i="130"/>
  <c r="AM27" i="130"/>
  <c r="AN27" i="130"/>
  <c r="AL28" i="130"/>
  <c r="AM28" i="130"/>
  <c r="AN28" i="130"/>
  <c r="AL29" i="130"/>
  <c r="AM29" i="130"/>
  <c r="AN29" i="130"/>
  <c r="AL30" i="130"/>
  <c r="AM30" i="130"/>
  <c r="AN30" i="130"/>
  <c r="AL31" i="130"/>
  <c r="AM31" i="130"/>
  <c r="AN31" i="130"/>
  <c r="AL32" i="130"/>
  <c r="AM32" i="130"/>
  <c r="AN32" i="130"/>
  <c r="AL33" i="130"/>
  <c r="AM33" i="130"/>
  <c r="AN33" i="130"/>
  <c r="AL34" i="130"/>
  <c r="AM34" i="130"/>
  <c r="AN34" i="130"/>
  <c r="AL35" i="130"/>
  <c r="AM35" i="130"/>
  <c r="AN35" i="130"/>
  <c r="AL36" i="130"/>
  <c r="AM36" i="130"/>
  <c r="AN36" i="130"/>
  <c r="AL37" i="130"/>
  <c r="AM37" i="130"/>
  <c r="AN37" i="130"/>
  <c r="AL38" i="130"/>
  <c r="AM38" i="130"/>
  <c r="AN38" i="130"/>
  <c r="AL39" i="130"/>
  <c r="AM39" i="130"/>
  <c r="AN39" i="130"/>
  <c r="AL40" i="130"/>
  <c r="AM40" i="130"/>
  <c r="AN40" i="130"/>
  <c r="AN13" i="130"/>
  <c r="AM13" i="130"/>
  <c r="AL13" i="130"/>
  <c r="W10" i="135"/>
  <c r="X10" i="135"/>
  <c r="F112" i="135"/>
  <c r="G112" i="135"/>
  <c r="H112" i="135"/>
  <c r="I112" i="135"/>
  <c r="J112" i="135"/>
  <c r="K112" i="135"/>
  <c r="L112" i="135"/>
  <c r="M112" i="135"/>
  <c r="N112" i="135"/>
  <c r="O112" i="135"/>
  <c r="P112" i="135"/>
  <c r="Q112" i="135"/>
  <c r="R112" i="135"/>
  <c r="S112" i="135"/>
  <c r="E112" i="135"/>
  <c r="T11" i="135"/>
  <c r="U11" i="135"/>
  <c r="V11" i="135"/>
  <c r="W11" i="135"/>
  <c r="X11" i="135"/>
  <c r="T12" i="135"/>
  <c r="U12" i="135"/>
  <c r="V12" i="135"/>
  <c r="W12" i="135"/>
  <c r="X12" i="135"/>
  <c r="T13" i="135"/>
  <c r="U13" i="135"/>
  <c r="V13" i="135"/>
  <c r="W13" i="135"/>
  <c r="X13" i="135"/>
  <c r="T14" i="135"/>
  <c r="U14" i="135"/>
  <c r="V14" i="135"/>
  <c r="W14" i="135"/>
  <c r="X14" i="135"/>
  <c r="T15" i="135"/>
  <c r="U15" i="135"/>
  <c r="V15" i="135"/>
  <c r="W15" i="135"/>
  <c r="X15" i="135"/>
  <c r="T16" i="135"/>
  <c r="U16" i="135"/>
  <c r="V16" i="135"/>
  <c r="W16" i="135"/>
  <c r="X16" i="135"/>
  <c r="T17" i="135"/>
  <c r="U17" i="135"/>
  <c r="V17" i="135"/>
  <c r="W17" i="135"/>
  <c r="X17" i="135"/>
  <c r="T18" i="135"/>
  <c r="U18" i="135"/>
  <c r="V18" i="135"/>
  <c r="W18" i="135"/>
  <c r="X18" i="135"/>
  <c r="T19" i="135"/>
  <c r="U19" i="135"/>
  <c r="V19" i="135"/>
  <c r="W19" i="135"/>
  <c r="X19" i="135"/>
  <c r="T20" i="135"/>
  <c r="U20" i="135"/>
  <c r="V20" i="135"/>
  <c r="W20" i="135"/>
  <c r="X20" i="135"/>
  <c r="T21" i="135"/>
  <c r="U21" i="135"/>
  <c r="V21" i="135"/>
  <c r="W21" i="135"/>
  <c r="X21" i="135"/>
  <c r="T22" i="135"/>
  <c r="U22" i="135"/>
  <c r="V22" i="135"/>
  <c r="W22" i="135"/>
  <c r="X22" i="135"/>
  <c r="T23" i="135"/>
  <c r="U23" i="135"/>
  <c r="V23" i="135"/>
  <c r="W23" i="135"/>
  <c r="X23" i="135"/>
  <c r="T24" i="135"/>
  <c r="U24" i="135"/>
  <c r="V24" i="135"/>
  <c r="W24" i="135"/>
  <c r="X24" i="135"/>
  <c r="T25" i="135"/>
  <c r="U25" i="135"/>
  <c r="V25" i="135"/>
  <c r="W25" i="135"/>
  <c r="X25" i="135"/>
  <c r="T26" i="135"/>
  <c r="U26" i="135"/>
  <c r="V26" i="135"/>
  <c r="W26" i="135"/>
  <c r="X26" i="135"/>
  <c r="T27" i="135"/>
  <c r="U27" i="135"/>
  <c r="V27" i="135"/>
  <c r="W27" i="135"/>
  <c r="X27" i="135"/>
  <c r="T28" i="135"/>
  <c r="U28" i="135"/>
  <c r="V28" i="135"/>
  <c r="W28" i="135"/>
  <c r="X28" i="135"/>
  <c r="T29" i="135"/>
  <c r="U29" i="135"/>
  <c r="V29" i="135"/>
  <c r="W29" i="135"/>
  <c r="X29" i="135"/>
  <c r="T30" i="135"/>
  <c r="U30" i="135"/>
  <c r="V30" i="135"/>
  <c r="W30" i="135"/>
  <c r="X30" i="135"/>
  <c r="T31" i="135"/>
  <c r="U31" i="135"/>
  <c r="V31" i="135"/>
  <c r="W31" i="135"/>
  <c r="X31" i="135"/>
  <c r="T32" i="135"/>
  <c r="U32" i="135"/>
  <c r="V32" i="135"/>
  <c r="W32" i="135"/>
  <c r="X32" i="135"/>
  <c r="T33" i="135"/>
  <c r="U33" i="135"/>
  <c r="V33" i="135"/>
  <c r="W33" i="135"/>
  <c r="X33" i="135"/>
  <c r="T34" i="135"/>
  <c r="U34" i="135"/>
  <c r="V34" i="135"/>
  <c r="W34" i="135"/>
  <c r="X34" i="135"/>
  <c r="T35" i="135"/>
  <c r="U35" i="135"/>
  <c r="V35" i="135"/>
  <c r="W35" i="135"/>
  <c r="X35" i="135"/>
  <c r="T36" i="135"/>
  <c r="U36" i="135"/>
  <c r="V36" i="135"/>
  <c r="W36" i="135"/>
  <c r="X36" i="135"/>
  <c r="T37" i="135"/>
  <c r="U37" i="135"/>
  <c r="V37" i="135"/>
  <c r="W37" i="135"/>
  <c r="X37" i="135"/>
  <c r="T38" i="135"/>
  <c r="U38" i="135"/>
  <c r="V38" i="135"/>
  <c r="W38" i="135"/>
  <c r="X38" i="135"/>
  <c r="T39" i="135"/>
  <c r="U39" i="135"/>
  <c r="V39" i="135"/>
  <c r="W39" i="135"/>
  <c r="X39" i="135"/>
  <c r="T40" i="135"/>
  <c r="U40" i="135"/>
  <c r="V40" i="135"/>
  <c r="W40" i="135"/>
  <c r="X40" i="135"/>
  <c r="T41" i="135"/>
  <c r="U41" i="135"/>
  <c r="V41" i="135"/>
  <c r="W41" i="135"/>
  <c r="X41" i="135"/>
  <c r="T42" i="135"/>
  <c r="U42" i="135"/>
  <c r="V42" i="135"/>
  <c r="W42" i="135"/>
  <c r="X42" i="135"/>
  <c r="T43" i="135"/>
  <c r="U43" i="135"/>
  <c r="V43" i="135"/>
  <c r="W43" i="135"/>
  <c r="X43" i="135"/>
  <c r="T44" i="135"/>
  <c r="U44" i="135"/>
  <c r="V44" i="135"/>
  <c r="W44" i="135"/>
  <c r="X44" i="135"/>
  <c r="T45" i="135"/>
  <c r="U45" i="135"/>
  <c r="V45" i="135"/>
  <c r="W45" i="135"/>
  <c r="X45" i="135"/>
  <c r="T46" i="135"/>
  <c r="U46" i="135"/>
  <c r="V46" i="135"/>
  <c r="W46" i="135"/>
  <c r="X46" i="135"/>
  <c r="T47" i="135"/>
  <c r="U47" i="135"/>
  <c r="V47" i="135"/>
  <c r="W47" i="135"/>
  <c r="X47" i="135"/>
  <c r="T48" i="135"/>
  <c r="U48" i="135"/>
  <c r="V48" i="135"/>
  <c r="W48" i="135"/>
  <c r="X48" i="135"/>
  <c r="T49" i="135"/>
  <c r="U49" i="135"/>
  <c r="V49" i="135"/>
  <c r="W49" i="135"/>
  <c r="X49" i="135"/>
  <c r="T50" i="135"/>
  <c r="U50" i="135"/>
  <c r="V50" i="135"/>
  <c r="W50" i="135"/>
  <c r="X50" i="135"/>
  <c r="T51" i="135"/>
  <c r="U51" i="135"/>
  <c r="V51" i="135"/>
  <c r="W51" i="135"/>
  <c r="X51" i="135"/>
  <c r="T52" i="135"/>
  <c r="U52" i="135"/>
  <c r="V52" i="135"/>
  <c r="W52" i="135"/>
  <c r="X52" i="135"/>
  <c r="T53" i="135"/>
  <c r="U53" i="135"/>
  <c r="V53" i="135"/>
  <c r="W53" i="135"/>
  <c r="X53" i="135"/>
  <c r="T54" i="135"/>
  <c r="U54" i="135"/>
  <c r="V54" i="135"/>
  <c r="W54" i="135"/>
  <c r="X54" i="135"/>
  <c r="T55" i="135"/>
  <c r="U55" i="135"/>
  <c r="V55" i="135"/>
  <c r="W55" i="135"/>
  <c r="X55" i="135"/>
  <c r="T56" i="135"/>
  <c r="U56" i="135"/>
  <c r="V56" i="135"/>
  <c r="W56" i="135"/>
  <c r="X56" i="135"/>
  <c r="T57" i="135"/>
  <c r="U57" i="135"/>
  <c r="V57" i="135"/>
  <c r="W57" i="135"/>
  <c r="X57" i="135"/>
  <c r="T58" i="135"/>
  <c r="U58" i="135"/>
  <c r="V58" i="135"/>
  <c r="W58" i="135"/>
  <c r="X58" i="135"/>
  <c r="T59" i="135"/>
  <c r="U59" i="135"/>
  <c r="V59" i="135"/>
  <c r="W59" i="135"/>
  <c r="X59" i="135"/>
  <c r="T60" i="135"/>
  <c r="U60" i="135"/>
  <c r="V60" i="135"/>
  <c r="W60" i="135"/>
  <c r="X60" i="135"/>
  <c r="T61" i="135"/>
  <c r="U61" i="135"/>
  <c r="V61" i="135"/>
  <c r="W61" i="135"/>
  <c r="X61" i="135"/>
  <c r="T62" i="135"/>
  <c r="U62" i="135"/>
  <c r="V62" i="135"/>
  <c r="W62" i="135"/>
  <c r="X62" i="135"/>
  <c r="T63" i="135"/>
  <c r="U63" i="135"/>
  <c r="V63" i="135"/>
  <c r="W63" i="135"/>
  <c r="X63" i="135"/>
  <c r="T64" i="135"/>
  <c r="U64" i="135"/>
  <c r="V64" i="135"/>
  <c r="W64" i="135"/>
  <c r="X64" i="135"/>
  <c r="T65" i="135"/>
  <c r="U65" i="135"/>
  <c r="V65" i="135"/>
  <c r="W65" i="135"/>
  <c r="X65" i="135"/>
  <c r="T66" i="135"/>
  <c r="U66" i="135"/>
  <c r="V66" i="135"/>
  <c r="W66" i="135"/>
  <c r="X66" i="135"/>
  <c r="T67" i="135"/>
  <c r="U67" i="135"/>
  <c r="V67" i="135"/>
  <c r="W67" i="135"/>
  <c r="X67" i="135"/>
  <c r="T68" i="135"/>
  <c r="U68" i="135"/>
  <c r="V68" i="135"/>
  <c r="W68" i="135"/>
  <c r="X68" i="135"/>
  <c r="T69" i="135"/>
  <c r="U69" i="135"/>
  <c r="V69" i="135"/>
  <c r="W69" i="135"/>
  <c r="X69" i="135"/>
  <c r="T70" i="135"/>
  <c r="U70" i="135"/>
  <c r="V70" i="135"/>
  <c r="W70" i="135"/>
  <c r="X70" i="135"/>
  <c r="T71" i="135"/>
  <c r="U71" i="135"/>
  <c r="V71" i="135"/>
  <c r="W71" i="135"/>
  <c r="X71" i="135"/>
  <c r="T72" i="135"/>
  <c r="U72" i="135"/>
  <c r="V72" i="135"/>
  <c r="W72" i="135"/>
  <c r="X72" i="135"/>
  <c r="T73" i="135"/>
  <c r="U73" i="135"/>
  <c r="V73" i="135"/>
  <c r="W73" i="135"/>
  <c r="X73" i="135"/>
  <c r="T74" i="135"/>
  <c r="U74" i="135"/>
  <c r="V74" i="135"/>
  <c r="W74" i="135"/>
  <c r="X74" i="135"/>
  <c r="T75" i="135"/>
  <c r="U75" i="135"/>
  <c r="V75" i="135"/>
  <c r="W75" i="135"/>
  <c r="X75" i="135"/>
  <c r="T76" i="135"/>
  <c r="U76" i="135"/>
  <c r="V76" i="135"/>
  <c r="W76" i="135"/>
  <c r="X76" i="135"/>
  <c r="T77" i="135"/>
  <c r="U77" i="135"/>
  <c r="V77" i="135"/>
  <c r="W77" i="135"/>
  <c r="X77" i="135"/>
  <c r="T78" i="135"/>
  <c r="U78" i="135"/>
  <c r="V78" i="135"/>
  <c r="W78" i="135"/>
  <c r="X78" i="135"/>
  <c r="T79" i="135"/>
  <c r="U79" i="135"/>
  <c r="V79" i="135"/>
  <c r="W79" i="135"/>
  <c r="X79" i="135"/>
  <c r="T80" i="135"/>
  <c r="U80" i="135"/>
  <c r="V80" i="135"/>
  <c r="W80" i="135"/>
  <c r="X80" i="135"/>
  <c r="T81" i="135"/>
  <c r="U81" i="135"/>
  <c r="V81" i="135"/>
  <c r="W81" i="135"/>
  <c r="X81" i="135"/>
  <c r="T82" i="135"/>
  <c r="U82" i="135"/>
  <c r="V82" i="135"/>
  <c r="W82" i="135"/>
  <c r="X82" i="135"/>
  <c r="T83" i="135"/>
  <c r="U83" i="135"/>
  <c r="V83" i="135"/>
  <c r="W83" i="135"/>
  <c r="X83" i="135"/>
  <c r="T84" i="135"/>
  <c r="U84" i="135"/>
  <c r="V84" i="135"/>
  <c r="W84" i="135"/>
  <c r="X84" i="135"/>
  <c r="T85" i="135"/>
  <c r="U85" i="135"/>
  <c r="V85" i="135"/>
  <c r="W85" i="135"/>
  <c r="X85" i="135"/>
  <c r="T86" i="135"/>
  <c r="U86" i="135"/>
  <c r="V86" i="135"/>
  <c r="W86" i="135"/>
  <c r="X86" i="135"/>
  <c r="T87" i="135"/>
  <c r="U87" i="135"/>
  <c r="V87" i="135"/>
  <c r="W87" i="135"/>
  <c r="X87" i="135"/>
  <c r="T88" i="135"/>
  <c r="U88" i="135"/>
  <c r="V88" i="135"/>
  <c r="W88" i="135"/>
  <c r="X88" i="135"/>
  <c r="T89" i="135"/>
  <c r="U89" i="135"/>
  <c r="V89" i="135"/>
  <c r="W89" i="135"/>
  <c r="X89" i="135"/>
  <c r="T90" i="135"/>
  <c r="U90" i="135"/>
  <c r="V90" i="135"/>
  <c r="W90" i="135"/>
  <c r="X90" i="135"/>
  <c r="T91" i="135"/>
  <c r="U91" i="135"/>
  <c r="V91" i="135"/>
  <c r="W91" i="135"/>
  <c r="X91" i="135"/>
  <c r="T92" i="135"/>
  <c r="U92" i="135"/>
  <c r="V92" i="135"/>
  <c r="W92" i="135"/>
  <c r="X92" i="135"/>
  <c r="T93" i="135"/>
  <c r="U93" i="135"/>
  <c r="V93" i="135"/>
  <c r="W93" i="135"/>
  <c r="X93" i="135"/>
  <c r="V10" i="135"/>
  <c r="U10" i="135"/>
  <c r="T10" i="135"/>
  <c r="G56" i="140"/>
  <c r="H56" i="140"/>
  <c r="I56" i="140"/>
  <c r="J56" i="140"/>
  <c r="K56" i="140"/>
  <c r="L56" i="140"/>
  <c r="M56" i="140"/>
  <c r="N56" i="140"/>
  <c r="O56" i="140"/>
  <c r="P56" i="140"/>
  <c r="Q56" i="140"/>
  <c r="R56" i="140"/>
  <c r="S56" i="140"/>
  <c r="T56" i="140"/>
  <c r="U56" i="140"/>
  <c r="V56" i="140"/>
  <c r="W56" i="140"/>
  <c r="X56" i="140"/>
  <c r="Y56" i="140"/>
  <c r="Z56" i="140"/>
  <c r="F56" i="140"/>
  <c r="G55" i="140"/>
  <c r="H55" i="140"/>
  <c r="I55" i="140"/>
  <c r="J55" i="140"/>
  <c r="K55" i="140"/>
  <c r="L55" i="140"/>
  <c r="M55" i="140"/>
  <c r="N55" i="140"/>
  <c r="O55" i="140"/>
  <c r="P55" i="140"/>
  <c r="Q55" i="140"/>
  <c r="R55" i="140"/>
  <c r="S55" i="140"/>
  <c r="T55" i="140"/>
  <c r="U55" i="140"/>
  <c r="V55" i="140"/>
  <c r="W55" i="140"/>
  <c r="X55" i="140"/>
  <c r="Y55" i="140"/>
  <c r="Z55" i="140"/>
  <c r="F55" i="140"/>
  <c r="AC14" i="140"/>
  <c r="AC15" i="140"/>
  <c r="AC16" i="140"/>
  <c r="AC17" i="140"/>
  <c r="AC18" i="140"/>
  <c r="AC19" i="140"/>
  <c r="AC20" i="140"/>
  <c r="AC21" i="140"/>
  <c r="AC22" i="140"/>
  <c r="AC23" i="140"/>
  <c r="AC24" i="140"/>
  <c r="AC25" i="140"/>
  <c r="AC26" i="140"/>
  <c r="AC27" i="140"/>
  <c r="AC28" i="140"/>
  <c r="AC29" i="140"/>
  <c r="AC30" i="140"/>
  <c r="AC31" i="140"/>
  <c r="AC32" i="140"/>
  <c r="AC33" i="140"/>
  <c r="AC34" i="140"/>
  <c r="AC13" i="140"/>
  <c r="AB13" i="140"/>
  <c r="AA13" i="140"/>
  <c r="AA14" i="140"/>
  <c r="AB14" i="140"/>
  <c r="AA15" i="140"/>
  <c r="AB15" i="140"/>
  <c r="AA16" i="140"/>
  <c r="AB16" i="140"/>
  <c r="AA17" i="140"/>
  <c r="AB17" i="140"/>
  <c r="AA18" i="140"/>
  <c r="AB18" i="140"/>
  <c r="AA19" i="140"/>
  <c r="AB19" i="140"/>
  <c r="AA20" i="140"/>
  <c r="AB20" i="140"/>
  <c r="AA21" i="140"/>
  <c r="AB21" i="140"/>
  <c r="AA22" i="140"/>
  <c r="AB22" i="140"/>
  <c r="AA23" i="140"/>
  <c r="AB23" i="140"/>
  <c r="AA24" i="140"/>
  <c r="AB24" i="140"/>
  <c r="AA25" i="140"/>
  <c r="AB25" i="140"/>
  <c r="AA26" i="140"/>
  <c r="AB26" i="140"/>
  <c r="AA27" i="140"/>
  <c r="AB27" i="140"/>
  <c r="AA28" i="140"/>
  <c r="AB28" i="140"/>
  <c r="AA29" i="140"/>
  <c r="AB29" i="140"/>
  <c r="AA30" i="140"/>
  <c r="AB30" i="140"/>
  <c r="AA31" i="140"/>
  <c r="AB31" i="140"/>
  <c r="AA32" i="140"/>
  <c r="AB32" i="140"/>
  <c r="AR12" i="107"/>
  <c r="AR13" i="107"/>
  <c r="AR14" i="107"/>
  <c r="AR15" i="107"/>
  <c r="AR16" i="107"/>
  <c r="AR17" i="107"/>
  <c r="AR18" i="107"/>
  <c r="AR19" i="107"/>
  <c r="AR20" i="107"/>
  <c r="AR21" i="107"/>
  <c r="AR22" i="107"/>
  <c r="AR23" i="107"/>
  <c r="AR24" i="107"/>
  <c r="AR25" i="107"/>
  <c r="AR26" i="107"/>
  <c r="AR27" i="107"/>
  <c r="AR28" i="107"/>
  <c r="AR29" i="107"/>
  <c r="AR30" i="107"/>
  <c r="AR31" i="107"/>
  <c r="AR32" i="107"/>
  <c r="AR33" i="107"/>
  <c r="AR34" i="107"/>
  <c r="AR35" i="107"/>
  <c r="AR36" i="107"/>
  <c r="AR37" i="107"/>
  <c r="AR38" i="107"/>
  <c r="AR41" i="107"/>
  <c r="AR11" i="107"/>
  <c r="C12" i="141"/>
  <c r="C13" i="141"/>
  <c r="C14" i="141"/>
  <c r="C15" i="141" s="1"/>
  <c r="C16" i="141" s="1"/>
  <c r="C17" i="141" s="1"/>
  <c r="C18" i="141" s="1"/>
  <c r="C19" i="141" s="1"/>
  <c r="C20" i="141" s="1"/>
  <c r="C21" i="141" s="1"/>
  <c r="C22" i="141" s="1"/>
  <c r="C23" i="141" s="1"/>
  <c r="C24" i="141" s="1"/>
  <c r="C25" i="141" s="1"/>
  <c r="C26" i="141" s="1"/>
  <c r="C27" i="141" s="1"/>
  <c r="C28" i="141" s="1"/>
  <c r="C29" i="141" s="1"/>
  <c r="C30" i="141" s="1"/>
  <c r="C31" i="141" s="1"/>
  <c r="C32" i="141" s="1"/>
  <c r="C33" i="141" s="1"/>
  <c r="C11" i="141"/>
  <c r="Z18" i="132" l="1"/>
  <c r="Y18" i="132"/>
  <c r="AC39" i="137"/>
  <c r="AA39" i="137"/>
  <c r="AB39" i="137" s="1"/>
  <c r="AA23" i="137"/>
  <c r="AB23" i="137" s="1"/>
  <c r="AC23" i="137"/>
  <c r="AA22" i="137"/>
  <c r="AB22" i="137" s="1"/>
  <c r="AC22" i="137"/>
  <c r="AA21" i="137"/>
  <c r="AB21" i="137" s="1"/>
  <c r="AC21" i="137"/>
  <c r="AC44" i="137"/>
  <c r="AC28" i="137"/>
  <c r="AA36" i="137"/>
  <c r="AB36" i="137" s="1"/>
  <c r="AD14" i="137"/>
  <c r="AD38" i="137"/>
  <c r="AH12" i="137"/>
  <c r="D45" i="137"/>
  <c r="AA45" i="137" s="1"/>
  <c r="AB45" i="137" s="1"/>
  <c r="D29" i="137"/>
  <c r="AA29" i="137" s="1"/>
  <c r="AB29" i="137" s="1"/>
  <c r="D13" i="137"/>
  <c r="AA13" i="137" s="1"/>
  <c r="AB13" i="137" s="1"/>
  <c r="AE15" i="137"/>
  <c r="D48" i="137"/>
  <c r="AA48" i="137" s="1"/>
  <c r="D35" i="137"/>
  <c r="AA35" i="137" s="1"/>
  <c r="AB35" i="137" s="1"/>
  <c r="D19" i="137"/>
  <c r="AA19" i="137" s="1"/>
  <c r="D30" i="137"/>
  <c r="AD32" i="137"/>
  <c r="AE31" i="137"/>
  <c r="AC38" i="137"/>
  <c r="AD46" i="137"/>
  <c r="AH38" i="137"/>
  <c r="AC41" i="137"/>
  <c r="AB48" i="137"/>
  <c r="AF44" i="137"/>
  <c r="AF28" i="137"/>
  <c r="AC16" i="137"/>
  <c r="AC14" i="137"/>
  <c r="AG14" i="137"/>
  <c r="AC11" i="137"/>
  <c r="AC24" i="137"/>
  <c r="AC17" i="137"/>
  <c r="AC26" i="137"/>
  <c r="AI41" i="137"/>
  <c r="AC40" i="137"/>
  <c r="AC25" i="137"/>
  <c r="AB33" i="137"/>
  <c r="AC13" i="137"/>
  <c r="AC42" i="137"/>
  <c r="AB42" i="137"/>
  <c r="AC18" i="137"/>
  <c r="AB18" i="137"/>
  <c r="AB34" i="137"/>
  <c r="AC34" i="137"/>
  <c r="AC19" i="137"/>
  <c r="AB19" i="137"/>
  <c r="AB47" i="137"/>
  <c r="AB31" i="137"/>
  <c r="AC31" i="137"/>
  <c r="AC15" i="137"/>
  <c r="AB15" i="137"/>
  <c r="AB46" i="137"/>
  <c r="AC46" i="137"/>
  <c r="AC48" i="137"/>
  <c r="AC32" i="137"/>
  <c r="AC33" i="137"/>
  <c r="AD35" i="137"/>
  <c r="AD19" i="137"/>
  <c r="D43" i="137"/>
  <c r="AA43" i="137" s="1"/>
  <c r="D27" i="137"/>
  <c r="AA27" i="137" s="1"/>
  <c r="AB17" i="137"/>
  <c r="AB16" i="137"/>
  <c r="AB26" i="137"/>
  <c r="X28" i="132"/>
  <c r="X24" i="132"/>
  <c r="AC45" i="137" l="1"/>
  <c r="AC30" i="137"/>
  <c r="AA30" i="137"/>
  <c r="AB30" i="137" s="1"/>
  <c r="AC29" i="137"/>
  <c r="AC35" i="137"/>
  <c r="AB27" i="137"/>
  <c r="AC27" i="137"/>
  <c r="AB43" i="137"/>
  <c r="AC43" i="137"/>
  <c r="T13" i="136"/>
  <c r="T14" i="136"/>
  <c r="T15" i="136"/>
  <c r="T16" i="136"/>
  <c r="T17" i="136"/>
  <c r="T19" i="136"/>
  <c r="T20" i="136"/>
  <c r="T21" i="136"/>
  <c r="T22" i="136"/>
  <c r="T23" i="136"/>
  <c r="T24" i="136"/>
  <c r="T26" i="136"/>
  <c r="T27" i="136"/>
  <c r="T28" i="136"/>
  <c r="T29" i="136"/>
  <c r="T30" i="136"/>
  <c r="T31" i="136"/>
  <c r="T32" i="136"/>
  <c r="T34" i="136"/>
  <c r="T35" i="136"/>
  <c r="T36" i="136"/>
  <c r="T38" i="136"/>
  <c r="T39" i="136"/>
  <c r="T40" i="136"/>
  <c r="T41" i="136"/>
  <c r="T42" i="136"/>
  <c r="T43" i="136"/>
  <c r="T44" i="136"/>
  <c r="T45" i="136"/>
  <c r="T46" i="136"/>
  <c r="T47" i="136"/>
  <c r="T48" i="136"/>
  <c r="T49" i="136"/>
  <c r="S13" i="136"/>
  <c r="S14" i="136"/>
  <c r="S15" i="136"/>
  <c r="S16" i="136"/>
  <c r="S17" i="136"/>
  <c r="S19" i="136"/>
  <c r="S20" i="136"/>
  <c r="S21" i="136"/>
  <c r="S22" i="136"/>
  <c r="S23" i="136"/>
  <c r="S24" i="136"/>
  <c r="S26" i="136"/>
  <c r="S27" i="136"/>
  <c r="S28" i="136"/>
  <c r="S29" i="136"/>
  <c r="S30" i="136"/>
  <c r="S31" i="136"/>
  <c r="S32" i="136"/>
  <c r="S34" i="136"/>
  <c r="S35" i="136"/>
  <c r="S36" i="136"/>
  <c r="S38" i="136"/>
  <c r="S39" i="136"/>
  <c r="S40" i="136"/>
  <c r="S41" i="136"/>
  <c r="S42" i="136"/>
  <c r="S43" i="136"/>
  <c r="S44" i="136"/>
  <c r="S45" i="136"/>
  <c r="S46" i="136"/>
  <c r="S47" i="136"/>
  <c r="S48" i="136"/>
  <c r="S49" i="13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P58" i="106"/>
  <c r="Q58" i="106"/>
  <c r="R58" i="106"/>
  <c r="S58" i="106"/>
  <c r="T58" i="106"/>
  <c r="U58" i="106"/>
  <c r="V58" i="106"/>
  <c r="W58" i="106"/>
  <c r="X58" i="106"/>
  <c r="Y58" i="106"/>
  <c r="Z58" i="106"/>
  <c r="AA58" i="106"/>
  <c r="AB58" i="106"/>
  <c r="AC58" i="106"/>
  <c r="AD58" i="106"/>
  <c r="AE58" i="106"/>
  <c r="AF58" i="106"/>
  <c r="C58" i="106"/>
  <c r="D54" i="106"/>
  <c r="E54" i="106"/>
  <c r="F54" i="106"/>
  <c r="G54" i="106"/>
  <c r="H54" i="106"/>
  <c r="I54" i="106"/>
  <c r="J54" i="106"/>
  <c r="K54" i="106"/>
  <c r="L54" i="106"/>
  <c r="M54" i="106"/>
  <c r="N54" i="106"/>
  <c r="O54" i="106"/>
  <c r="P54" i="106"/>
  <c r="Q54" i="106"/>
  <c r="R54" i="106"/>
  <c r="S54" i="106"/>
  <c r="T54" i="106"/>
  <c r="U54" i="106"/>
  <c r="V54" i="106"/>
  <c r="W54" i="106"/>
  <c r="X54" i="106"/>
  <c r="Y54" i="106"/>
  <c r="Z54" i="106"/>
  <c r="AA54" i="106"/>
  <c r="AB54" i="106"/>
  <c r="AC54" i="106"/>
  <c r="AD54" i="106"/>
  <c r="AE54" i="106"/>
  <c r="AF54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P55" i="106"/>
  <c r="Q55" i="106"/>
  <c r="R55" i="106"/>
  <c r="S55" i="106"/>
  <c r="T55" i="106"/>
  <c r="U55" i="106"/>
  <c r="V55" i="106"/>
  <c r="W55" i="106"/>
  <c r="X55" i="106"/>
  <c r="Y55" i="106"/>
  <c r="Z55" i="106"/>
  <c r="AA55" i="106"/>
  <c r="AB55" i="106"/>
  <c r="AC55" i="106"/>
  <c r="AD55" i="106"/>
  <c r="AE55" i="106"/>
  <c r="AF55" i="106"/>
  <c r="C55" i="106"/>
  <c r="C54" i="106"/>
  <c r="AG11" i="106"/>
  <c r="AH11" i="106"/>
  <c r="AI11" i="106"/>
  <c r="AJ11" i="106"/>
  <c r="AG12" i="106"/>
  <c r="AH12" i="106"/>
  <c r="AI12" i="106"/>
  <c r="AJ12" i="106"/>
  <c r="AG13" i="106"/>
  <c r="AH13" i="106"/>
  <c r="AI13" i="106"/>
  <c r="AJ13" i="106"/>
  <c r="AG14" i="106"/>
  <c r="AH14" i="106"/>
  <c r="AI14" i="106"/>
  <c r="AJ14" i="106"/>
  <c r="AG15" i="106"/>
  <c r="AH15" i="106"/>
  <c r="AI15" i="106"/>
  <c r="AJ15" i="106"/>
  <c r="AG16" i="106"/>
  <c r="AH16" i="106"/>
  <c r="AI16" i="106"/>
  <c r="AJ16" i="106"/>
  <c r="AG17" i="106"/>
  <c r="AH17" i="106"/>
  <c r="AI17" i="106"/>
  <c r="AJ17" i="106"/>
  <c r="AG18" i="106"/>
  <c r="AH18" i="106"/>
  <c r="AI18" i="106"/>
  <c r="AJ18" i="106"/>
  <c r="AG19" i="106"/>
  <c r="AH19" i="106"/>
  <c r="AI19" i="106"/>
  <c r="AJ19" i="106"/>
  <c r="AG20" i="106"/>
  <c r="AH20" i="106"/>
  <c r="AI20" i="106"/>
  <c r="AJ20" i="106"/>
  <c r="AG21" i="106"/>
  <c r="AH21" i="106"/>
  <c r="AI21" i="106"/>
  <c r="AJ21" i="106"/>
  <c r="AG22" i="106"/>
  <c r="AH22" i="106"/>
  <c r="AI22" i="106"/>
  <c r="AJ22" i="106"/>
  <c r="AG23" i="106"/>
  <c r="AH23" i="106"/>
  <c r="AI23" i="106"/>
  <c r="AJ23" i="106"/>
  <c r="AG24" i="106"/>
  <c r="AH24" i="106"/>
  <c r="AI24" i="106"/>
  <c r="AJ24" i="106"/>
  <c r="AG25" i="106"/>
  <c r="AH25" i="106"/>
  <c r="AI25" i="106"/>
  <c r="AJ25" i="106"/>
  <c r="AG26" i="106"/>
  <c r="AH26" i="106"/>
  <c r="AI26" i="106"/>
  <c r="AJ26" i="106"/>
  <c r="AG27" i="106"/>
  <c r="AH27" i="106"/>
  <c r="AI27" i="106"/>
  <c r="AJ27" i="106"/>
  <c r="AG28" i="106"/>
  <c r="AH28" i="106"/>
  <c r="AI28" i="106"/>
  <c r="AJ28" i="106"/>
  <c r="AG29" i="106"/>
  <c r="AH29" i="106"/>
  <c r="AI29" i="106"/>
  <c r="AJ29" i="106"/>
  <c r="AG30" i="106"/>
  <c r="AH30" i="106"/>
  <c r="AI30" i="106"/>
  <c r="AJ30" i="106"/>
  <c r="AG31" i="106"/>
  <c r="AH31" i="106"/>
  <c r="AI31" i="106"/>
  <c r="AJ31" i="106"/>
  <c r="AG32" i="106"/>
  <c r="AH32" i="106"/>
  <c r="AI32" i="106"/>
  <c r="AJ32" i="106"/>
  <c r="AG33" i="106"/>
  <c r="AH33" i="106"/>
  <c r="AI33" i="106"/>
  <c r="AJ33" i="106"/>
  <c r="AG34" i="106"/>
  <c r="AH34" i="106"/>
  <c r="AI34" i="106"/>
  <c r="AJ34" i="106"/>
  <c r="AJ10" i="106"/>
  <c r="AI10" i="106"/>
  <c r="AH10" i="106"/>
  <c r="AG10" i="106"/>
  <c r="H43" i="133"/>
  <c r="I43" i="133"/>
  <c r="J43" i="133"/>
  <c r="K43" i="133"/>
  <c r="L43" i="133"/>
  <c r="M43" i="133"/>
  <c r="N43" i="133"/>
  <c r="O43" i="133"/>
  <c r="P43" i="133"/>
  <c r="Q43" i="133"/>
  <c r="R43" i="133"/>
  <c r="S43" i="133"/>
  <c r="T43" i="133"/>
  <c r="U43" i="133"/>
  <c r="V43" i="133"/>
  <c r="W43" i="133"/>
  <c r="X43" i="133"/>
  <c r="Y43" i="133"/>
  <c r="Z43" i="133"/>
  <c r="AA43" i="133"/>
  <c r="AB43" i="133"/>
  <c r="AC43" i="133"/>
  <c r="AD43" i="133"/>
  <c r="AE43" i="133"/>
  <c r="AF43" i="133"/>
  <c r="AG43" i="133"/>
  <c r="AH43" i="133"/>
  <c r="AI43" i="133"/>
  <c r="AJ43" i="133"/>
  <c r="AK43" i="133"/>
  <c r="AL43" i="133"/>
  <c r="AM43" i="133"/>
  <c r="AN43" i="133"/>
  <c r="AO43" i="133"/>
  <c r="AP43" i="133"/>
  <c r="AQ43" i="133"/>
  <c r="AR43" i="133"/>
  <c r="AS43" i="133"/>
  <c r="AT43" i="133"/>
  <c r="AU43" i="133"/>
  <c r="G43" i="133"/>
  <c r="U12" i="104"/>
  <c r="U13" i="104"/>
  <c r="U14" i="104"/>
  <c r="U15" i="104"/>
  <c r="U16" i="104"/>
  <c r="U18" i="104"/>
  <c r="U19" i="104"/>
  <c r="U20" i="104"/>
  <c r="U21" i="104"/>
  <c r="U22" i="104"/>
  <c r="U23" i="104"/>
  <c r="U25" i="104"/>
  <c r="U26" i="104"/>
  <c r="U27" i="104"/>
  <c r="U28" i="104"/>
  <c r="U29" i="104"/>
  <c r="U30" i="104"/>
  <c r="U31" i="104"/>
  <c r="U32" i="104"/>
  <c r="U33" i="104"/>
  <c r="U34" i="104"/>
  <c r="U35" i="104"/>
  <c r="U37" i="104"/>
  <c r="U38" i="104"/>
  <c r="U39" i="104"/>
  <c r="U40" i="104"/>
  <c r="U41" i="104"/>
  <c r="U42" i="104"/>
  <c r="U43" i="104"/>
  <c r="U44" i="104"/>
  <c r="U45" i="104"/>
  <c r="U10" i="104"/>
  <c r="T12" i="104"/>
  <c r="T13" i="104"/>
  <c r="T14" i="104"/>
  <c r="T15" i="104"/>
  <c r="T16" i="104"/>
  <c r="T18" i="104"/>
  <c r="T19" i="104"/>
  <c r="T20" i="104"/>
  <c r="T21" i="104"/>
  <c r="T22" i="104"/>
  <c r="T23" i="104"/>
  <c r="T25" i="104"/>
  <c r="T26" i="104"/>
  <c r="T27" i="104"/>
  <c r="T28" i="104"/>
  <c r="T29" i="104"/>
  <c r="T30" i="104"/>
  <c r="T31" i="104"/>
  <c r="T32" i="104"/>
  <c r="T33" i="104"/>
  <c r="T34" i="104"/>
  <c r="T35" i="104"/>
  <c r="T37" i="104"/>
  <c r="T38" i="104"/>
  <c r="T39" i="104"/>
  <c r="T40" i="104"/>
  <c r="T41" i="104"/>
  <c r="T42" i="104"/>
  <c r="T43" i="104"/>
  <c r="T44" i="104"/>
  <c r="T45" i="104"/>
  <c r="T10" i="104"/>
  <c r="Y29" i="141" l="1"/>
  <c r="Z29" i="141"/>
  <c r="AA29" i="141"/>
  <c r="AB29" i="141"/>
  <c r="AC29" i="141"/>
  <c r="AD29" i="141"/>
  <c r="AE29" i="141"/>
  <c r="AF29" i="141"/>
  <c r="AG29" i="141"/>
  <c r="AH29" i="141"/>
  <c r="AI29" i="141"/>
  <c r="AJ29" i="141"/>
  <c r="AK29" i="141"/>
  <c r="AL29" i="141"/>
  <c r="AM29" i="141"/>
  <c r="AN29" i="141"/>
  <c r="AO29" i="141"/>
  <c r="AP29" i="141"/>
  <c r="AQ29" i="141"/>
  <c r="AR29" i="141"/>
  <c r="X29" i="141"/>
  <c r="Y25" i="141"/>
  <c r="Z25" i="141"/>
  <c r="AA25" i="141"/>
  <c r="AB25" i="141"/>
  <c r="AC25" i="141"/>
  <c r="AD25" i="141"/>
  <c r="AE25" i="141"/>
  <c r="AF25" i="141"/>
  <c r="AG25" i="141"/>
  <c r="AH25" i="141"/>
  <c r="AI25" i="141"/>
  <c r="AJ25" i="141"/>
  <c r="AK25" i="141"/>
  <c r="AL25" i="141"/>
  <c r="AM25" i="141"/>
  <c r="AN25" i="141"/>
  <c r="AO25" i="141"/>
  <c r="AP25" i="141"/>
  <c r="AQ25" i="141"/>
  <c r="AR25" i="141"/>
  <c r="X25" i="141"/>
  <c r="Y21" i="141"/>
  <c r="Z21" i="141"/>
  <c r="AA21" i="141"/>
  <c r="AB21" i="141"/>
  <c r="AC21" i="141"/>
  <c r="AD21" i="141"/>
  <c r="AE21" i="141"/>
  <c r="AF21" i="141"/>
  <c r="AG21" i="141"/>
  <c r="AH21" i="141"/>
  <c r="AI21" i="141"/>
  <c r="AJ21" i="141"/>
  <c r="AK21" i="141"/>
  <c r="AL21" i="141"/>
  <c r="AM21" i="141"/>
  <c r="AN21" i="141"/>
  <c r="AO21" i="141"/>
  <c r="AP21" i="141"/>
  <c r="AQ21" i="141"/>
  <c r="AR21" i="141"/>
  <c r="X21" i="141"/>
  <c r="Y11" i="141"/>
  <c r="Z11" i="141"/>
  <c r="AA11" i="141"/>
  <c r="AB11" i="141"/>
  <c r="AC11" i="141"/>
  <c r="AD11" i="141"/>
  <c r="AE11" i="141"/>
  <c r="AF11" i="141"/>
  <c r="AG11" i="141"/>
  <c r="AH11" i="141"/>
  <c r="AI11" i="141"/>
  <c r="AJ11" i="141"/>
  <c r="AK11" i="141"/>
  <c r="AL11" i="141"/>
  <c r="AM11" i="141"/>
  <c r="AN11" i="141"/>
  <c r="AO11" i="141"/>
  <c r="AP11" i="141"/>
  <c r="AQ11" i="141"/>
  <c r="AR11" i="141"/>
  <c r="X11" i="141"/>
  <c r="E29" i="141"/>
  <c r="F29" i="141"/>
  <c r="G29" i="141"/>
  <c r="H29" i="141"/>
  <c r="I29" i="141"/>
  <c r="J29" i="141"/>
  <c r="K29" i="141"/>
  <c r="L29" i="141"/>
  <c r="M29" i="141"/>
  <c r="N29" i="141"/>
  <c r="O29" i="141"/>
  <c r="P29" i="141"/>
  <c r="Q29" i="141"/>
  <c r="R29" i="141"/>
  <c r="S29" i="141"/>
  <c r="T29" i="141"/>
  <c r="U29" i="141"/>
  <c r="D29" i="141"/>
  <c r="E25" i="141"/>
  <c r="F25" i="141"/>
  <c r="G25" i="141"/>
  <c r="H25" i="141"/>
  <c r="I25" i="141"/>
  <c r="J25" i="141"/>
  <c r="K25" i="141"/>
  <c r="L25" i="141"/>
  <c r="M25" i="141"/>
  <c r="N25" i="141"/>
  <c r="O25" i="141"/>
  <c r="P25" i="141"/>
  <c r="Q25" i="141"/>
  <c r="R25" i="141"/>
  <c r="S25" i="141"/>
  <c r="T25" i="141"/>
  <c r="U25" i="141"/>
  <c r="D25" i="141"/>
  <c r="E21" i="141"/>
  <c r="F21" i="141"/>
  <c r="G21" i="141"/>
  <c r="H21" i="141"/>
  <c r="I21" i="141"/>
  <c r="J21" i="141"/>
  <c r="K21" i="141"/>
  <c r="L21" i="141"/>
  <c r="M21" i="141"/>
  <c r="N21" i="141"/>
  <c r="O21" i="141"/>
  <c r="P21" i="141"/>
  <c r="Q21" i="141"/>
  <c r="R21" i="141"/>
  <c r="S21" i="141"/>
  <c r="T21" i="141"/>
  <c r="U21" i="141"/>
  <c r="D21" i="141"/>
  <c r="E11" i="141"/>
  <c r="F11" i="141"/>
  <c r="G11" i="141"/>
  <c r="H11" i="141"/>
  <c r="I11" i="141"/>
  <c r="J11" i="141"/>
  <c r="K11" i="141"/>
  <c r="L11" i="141"/>
  <c r="M11" i="141"/>
  <c r="N11" i="141"/>
  <c r="O11" i="141"/>
  <c r="P11" i="141"/>
  <c r="Q11" i="141"/>
  <c r="R11" i="141"/>
  <c r="S11" i="141"/>
  <c r="T11" i="141"/>
  <c r="U11" i="141"/>
  <c r="G16" i="140" l="1"/>
  <c r="H16" i="140"/>
  <c r="I16" i="140"/>
  <c r="J16" i="140"/>
  <c r="K16" i="140"/>
  <c r="L16" i="140"/>
  <c r="M16" i="140"/>
  <c r="N16" i="140"/>
  <c r="O16" i="140"/>
  <c r="P16" i="140"/>
  <c r="Q16" i="140"/>
  <c r="R16" i="140"/>
  <c r="S16" i="140"/>
  <c r="T16" i="140"/>
  <c r="U16" i="140"/>
  <c r="V16" i="140"/>
  <c r="W16" i="140"/>
  <c r="X16" i="140"/>
  <c r="Y16" i="140"/>
  <c r="Z16" i="140"/>
  <c r="F16" i="140"/>
  <c r="G15" i="140"/>
  <c r="H15" i="140"/>
  <c r="I15" i="140"/>
  <c r="J15" i="140"/>
  <c r="K15" i="140"/>
  <c r="L15" i="140"/>
  <c r="M15" i="140"/>
  <c r="N15" i="140"/>
  <c r="O15" i="140"/>
  <c r="P15" i="140"/>
  <c r="Q15" i="140"/>
  <c r="R15" i="140"/>
  <c r="S15" i="140"/>
  <c r="T15" i="140"/>
  <c r="U15" i="140"/>
  <c r="V15" i="140"/>
  <c r="W15" i="140"/>
  <c r="X15" i="140"/>
  <c r="Y15" i="140"/>
  <c r="Z15" i="140"/>
  <c r="F15" i="140"/>
  <c r="G14" i="140"/>
  <c r="H14" i="140"/>
  <c r="I14" i="140"/>
  <c r="J14" i="140"/>
  <c r="K14" i="140"/>
  <c r="L14" i="140"/>
  <c r="M14" i="140"/>
  <c r="N14" i="140"/>
  <c r="O14" i="140"/>
  <c r="P14" i="140"/>
  <c r="Q14" i="140"/>
  <c r="R14" i="140"/>
  <c r="S14" i="140"/>
  <c r="T14" i="140"/>
  <c r="U14" i="140"/>
  <c r="V14" i="140"/>
  <c r="W14" i="140"/>
  <c r="X14" i="140"/>
  <c r="Y14" i="140"/>
  <c r="Z14" i="140"/>
  <c r="F14" i="140"/>
  <c r="G29" i="140"/>
  <c r="H29" i="140"/>
  <c r="I29" i="140"/>
  <c r="J29" i="140"/>
  <c r="K29" i="140"/>
  <c r="L29" i="140"/>
  <c r="M29" i="140"/>
  <c r="N29" i="140"/>
  <c r="O29" i="140"/>
  <c r="P29" i="140"/>
  <c r="Q29" i="140"/>
  <c r="R29" i="140"/>
  <c r="S29" i="140"/>
  <c r="T29" i="140"/>
  <c r="U29" i="140"/>
  <c r="V29" i="140"/>
  <c r="W29" i="140"/>
  <c r="X29" i="140"/>
  <c r="Y29" i="140"/>
  <c r="Z29" i="140"/>
  <c r="F29" i="140"/>
  <c r="G25" i="140"/>
  <c r="H25" i="140"/>
  <c r="I25" i="140"/>
  <c r="J25" i="140"/>
  <c r="K25" i="140"/>
  <c r="L25" i="140"/>
  <c r="M25" i="140"/>
  <c r="N25" i="140"/>
  <c r="O25" i="140"/>
  <c r="P25" i="140"/>
  <c r="Q25" i="140"/>
  <c r="R25" i="140"/>
  <c r="S25" i="140"/>
  <c r="T25" i="140"/>
  <c r="U25" i="140"/>
  <c r="V25" i="140"/>
  <c r="W25" i="140"/>
  <c r="X25" i="140"/>
  <c r="Y25" i="140"/>
  <c r="Z25" i="140"/>
  <c r="F25" i="140"/>
  <c r="G21" i="140"/>
  <c r="H21" i="140"/>
  <c r="I21" i="140"/>
  <c r="J21" i="140"/>
  <c r="K21" i="140"/>
  <c r="L21" i="140"/>
  <c r="M21" i="140"/>
  <c r="N21" i="140"/>
  <c r="O21" i="140"/>
  <c r="P21" i="140"/>
  <c r="Q21" i="140"/>
  <c r="R21" i="140"/>
  <c r="S21" i="140"/>
  <c r="T21" i="140"/>
  <c r="U21" i="140"/>
  <c r="V21" i="140"/>
  <c r="W21" i="140"/>
  <c r="X21" i="140"/>
  <c r="Y21" i="140"/>
  <c r="Z21" i="140"/>
  <c r="F21" i="140"/>
  <c r="G17" i="140"/>
  <c r="H17" i="140"/>
  <c r="H13" i="140" s="1"/>
  <c r="I17" i="140"/>
  <c r="I13" i="140" s="1"/>
  <c r="J17" i="140"/>
  <c r="K17" i="140"/>
  <c r="L17" i="140"/>
  <c r="M17" i="140"/>
  <c r="N17" i="140"/>
  <c r="O17" i="140"/>
  <c r="P17" i="140"/>
  <c r="Q17" i="140"/>
  <c r="R17" i="140"/>
  <c r="S17" i="140"/>
  <c r="T17" i="140"/>
  <c r="U17" i="140"/>
  <c r="V17" i="140"/>
  <c r="W17" i="140"/>
  <c r="X17" i="140"/>
  <c r="Y17" i="140"/>
  <c r="Z17" i="140"/>
  <c r="Z13" i="140" s="1"/>
  <c r="F17" i="140"/>
  <c r="F13" i="140" s="1"/>
  <c r="E37" i="136"/>
  <c r="F37" i="136"/>
  <c r="G37" i="136"/>
  <c r="H37" i="136"/>
  <c r="I37" i="136"/>
  <c r="J37" i="136"/>
  <c r="K37" i="136"/>
  <c r="L37" i="136"/>
  <c r="M37" i="136"/>
  <c r="N37" i="136"/>
  <c r="O37" i="136"/>
  <c r="P37" i="136"/>
  <c r="Q37" i="136"/>
  <c r="R37" i="136"/>
  <c r="D37" i="136"/>
  <c r="E33" i="136"/>
  <c r="F33" i="136"/>
  <c r="G33" i="136"/>
  <c r="H33" i="136"/>
  <c r="I33" i="136"/>
  <c r="J33" i="136"/>
  <c r="K33" i="136"/>
  <c r="L33" i="136"/>
  <c r="M33" i="136"/>
  <c r="N33" i="136"/>
  <c r="O33" i="136"/>
  <c r="P33" i="136"/>
  <c r="Q33" i="136"/>
  <c r="R33" i="136"/>
  <c r="D33" i="136"/>
  <c r="E25" i="136"/>
  <c r="F25" i="136"/>
  <c r="G25" i="136"/>
  <c r="H25" i="136"/>
  <c r="I25" i="136"/>
  <c r="J25" i="136"/>
  <c r="K25" i="136"/>
  <c r="L25" i="136"/>
  <c r="M25" i="136"/>
  <c r="N25" i="136"/>
  <c r="O25" i="136"/>
  <c r="P25" i="136"/>
  <c r="Q25" i="136"/>
  <c r="R25" i="136"/>
  <c r="D25" i="136"/>
  <c r="E18" i="136"/>
  <c r="F18" i="136"/>
  <c r="G18" i="136"/>
  <c r="H18" i="136"/>
  <c r="I18" i="136"/>
  <c r="J18" i="136"/>
  <c r="K18" i="136"/>
  <c r="L18" i="136"/>
  <c r="M18" i="136"/>
  <c r="N18" i="136"/>
  <c r="O18" i="136"/>
  <c r="P18" i="136"/>
  <c r="Q18" i="136"/>
  <c r="R18" i="136"/>
  <c r="D18" i="136"/>
  <c r="E12" i="136"/>
  <c r="F12" i="136"/>
  <c r="G12" i="136"/>
  <c r="H12" i="136"/>
  <c r="I12" i="136"/>
  <c r="J12" i="136"/>
  <c r="K12" i="136"/>
  <c r="L12" i="136"/>
  <c r="M12" i="136"/>
  <c r="N12" i="136"/>
  <c r="O12" i="136"/>
  <c r="P12" i="136"/>
  <c r="Q12" i="136"/>
  <c r="R12" i="136"/>
  <c r="D12" i="136"/>
  <c r="D12" i="106"/>
  <c r="E12" i="106"/>
  <c r="F12" i="106"/>
  <c r="G12" i="106"/>
  <c r="H12" i="106"/>
  <c r="I12" i="106"/>
  <c r="J12" i="106"/>
  <c r="K12" i="106"/>
  <c r="L12" i="106"/>
  <c r="M12" i="106"/>
  <c r="N12" i="106"/>
  <c r="O12" i="106"/>
  <c r="P12" i="106"/>
  <c r="Q12" i="106"/>
  <c r="R12" i="106"/>
  <c r="S12" i="106"/>
  <c r="T12" i="106"/>
  <c r="U12" i="106"/>
  <c r="V12" i="106"/>
  <c r="W12" i="106"/>
  <c r="X12" i="106"/>
  <c r="Y12" i="106"/>
  <c r="Z12" i="106"/>
  <c r="AA12" i="106"/>
  <c r="AB12" i="106"/>
  <c r="AC12" i="106"/>
  <c r="AD12" i="106"/>
  <c r="AE12" i="106"/>
  <c r="AF12" i="106"/>
  <c r="D13" i="106"/>
  <c r="E13" i="106"/>
  <c r="F13" i="106"/>
  <c r="G13" i="106"/>
  <c r="H13" i="106"/>
  <c r="I13" i="106"/>
  <c r="J13" i="106"/>
  <c r="K13" i="106"/>
  <c r="L13" i="106"/>
  <c r="M13" i="106"/>
  <c r="N13" i="106"/>
  <c r="O13" i="106"/>
  <c r="P13" i="106"/>
  <c r="Q13" i="106"/>
  <c r="R13" i="106"/>
  <c r="S13" i="106"/>
  <c r="T13" i="106"/>
  <c r="U13" i="106"/>
  <c r="V13" i="106"/>
  <c r="W13" i="106"/>
  <c r="X13" i="106"/>
  <c r="Y13" i="106"/>
  <c r="Z13" i="106"/>
  <c r="AA13" i="106"/>
  <c r="AB13" i="106"/>
  <c r="AC13" i="106"/>
  <c r="AD13" i="106"/>
  <c r="AE13" i="106"/>
  <c r="AF13" i="106"/>
  <c r="D14" i="106"/>
  <c r="E14" i="106"/>
  <c r="F14" i="106"/>
  <c r="G14" i="106"/>
  <c r="H14" i="106"/>
  <c r="I14" i="106"/>
  <c r="J14" i="106"/>
  <c r="K14" i="106"/>
  <c r="L14" i="106"/>
  <c r="M14" i="106"/>
  <c r="N14" i="106"/>
  <c r="O14" i="106"/>
  <c r="P14" i="106"/>
  <c r="Q14" i="106"/>
  <c r="R14" i="106"/>
  <c r="S14" i="106"/>
  <c r="T14" i="106"/>
  <c r="U14" i="106"/>
  <c r="V14" i="106"/>
  <c r="W14" i="106"/>
  <c r="X14" i="106"/>
  <c r="Y14" i="106"/>
  <c r="Z14" i="106"/>
  <c r="AA14" i="106"/>
  <c r="AB14" i="106"/>
  <c r="AC14" i="106"/>
  <c r="AD14" i="106"/>
  <c r="AE14" i="106"/>
  <c r="AF14" i="106"/>
  <c r="C14" i="106"/>
  <c r="C13" i="106"/>
  <c r="C12" i="106"/>
  <c r="D30" i="106"/>
  <c r="E30" i="106"/>
  <c r="F30" i="106"/>
  <c r="G30" i="106"/>
  <c r="H30" i="106"/>
  <c r="I30" i="106"/>
  <c r="J30" i="106"/>
  <c r="K30" i="106"/>
  <c r="L30" i="106"/>
  <c r="M30" i="106"/>
  <c r="N30" i="106"/>
  <c r="O30" i="106"/>
  <c r="P30" i="106"/>
  <c r="Q30" i="106"/>
  <c r="R30" i="106"/>
  <c r="S30" i="106"/>
  <c r="T30" i="106"/>
  <c r="U30" i="106"/>
  <c r="V30" i="106"/>
  <c r="W30" i="106"/>
  <c r="X30" i="106"/>
  <c r="Y30" i="106"/>
  <c r="Z30" i="106"/>
  <c r="AA30" i="106"/>
  <c r="AB30" i="106"/>
  <c r="AC30" i="106"/>
  <c r="AD30" i="106"/>
  <c r="AE30" i="106"/>
  <c r="AF30" i="106"/>
  <c r="C30" i="106"/>
  <c r="D25" i="106"/>
  <c r="D11" i="106" s="1"/>
  <c r="E25" i="106"/>
  <c r="E11" i="106" s="1"/>
  <c r="F25" i="106"/>
  <c r="F11" i="106" s="1"/>
  <c r="G25" i="106"/>
  <c r="G11" i="106" s="1"/>
  <c r="H25" i="106"/>
  <c r="H11" i="106" s="1"/>
  <c r="I25" i="106"/>
  <c r="I11" i="106" s="1"/>
  <c r="J25" i="106"/>
  <c r="J11" i="106" s="1"/>
  <c r="K25" i="106"/>
  <c r="K11" i="106" s="1"/>
  <c r="L25" i="106"/>
  <c r="L11" i="106" s="1"/>
  <c r="M25" i="106"/>
  <c r="M11" i="106" s="1"/>
  <c r="N25" i="106"/>
  <c r="N11" i="106" s="1"/>
  <c r="O25" i="106"/>
  <c r="O11" i="106" s="1"/>
  <c r="P25" i="106"/>
  <c r="P11" i="106" s="1"/>
  <c r="Q25" i="106"/>
  <c r="Q11" i="106" s="1"/>
  <c r="R25" i="106"/>
  <c r="R11" i="106" s="1"/>
  <c r="S25" i="106"/>
  <c r="S11" i="106" s="1"/>
  <c r="T25" i="106"/>
  <c r="T11" i="106" s="1"/>
  <c r="U25" i="106"/>
  <c r="U11" i="106" s="1"/>
  <c r="V25" i="106"/>
  <c r="V11" i="106" s="1"/>
  <c r="W25" i="106"/>
  <c r="W11" i="106" s="1"/>
  <c r="X25" i="106"/>
  <c r="X11" i="106" s="1"/>
  <c r="Y25" i="106"/>
  <c r="Y11" i="106" s="1"/>
  <c r="Z25" i="106"/>
  <c r="Z11" i="106" s="1"/>
  <c r="AA25" i="106"/>
  <c r="AA11" i="106" s="1"/>
  <c r="AB25" i="106"/>
  <c r="AB11" i="106" s="1"/>
  <c r="AC25" i="106"/>
  <c r="AC11" i="106" s="1"/>
  <c r="AD25" i="106"/>
  <c r="AD11" i="106" s="1"/>
  <c r="AE25" i="106"/>
  <c r="AE11" i="106" s="1"/>
  <c r="AF25" i="106"/>
  <c r="AF11" i="106" s="1"/>
  <c r="C25" i="106"/>
  <c r="C11" i="106" s="1"/>
  <c r="D20" i="106"/>
  <c r="E20" i="106"/>
  <c r="F20" i="106"/>
  <c r="G20" i="106"/>
  <c r="H20" i="106"/>
  <c r="I20" i="106"/>
  <c r="J20" i="106"/>
  <c r="K20" i="106"/>
  <c r="L20" i="106"/>
  <c r="M20" i="106"/>
  <c r="N20" i="106"/>
  <c r="O20" i="106"/>
  <c r="P20" i="106"/>
  <c r="Q20" i="106"/>
  <c r="R20" i="106"/>
  <c r="S20" i="106"/>
  <c r="T20" i="106"/>
  <c r="U20" i="106"/>
  <c r="V20" i="106"/>
  <c r="W20" i="106"/>
  <c r="X20" i="106"/>
  <c r="Y20" i="106"/>
  <c r="Z20" i="106"/>
  <c r="AA20" i="106"/>
  <c r="AB20" i="106"/>
  <c r="AC20" i="106"/>
  <c r="AD20" i="106"/>
  <c r="AE20" i="106"/>
  <c r="AF20" i="106"/>
  <c r="C20" i="106"/>
  <c r="D15" i="106"/>
  <c r="E15" i="106"/>
  <c r="F15" i="106"/>
  <c r="G15" i="106"/>
  <c r="H15" i="106"/>
  <c r="I15" i="106"/>
  <c r="J15" i="106"/>
  <c r="K15" i="106"/>
  <c r="L15" i="106"/>
  <c r="M15" i="106"/>
  <c r="N15" i="106"/>
  <c r="O15" i="106"/>
  <c r="P15" i="106"/>
  <c r="Q15" i="106"/>
  <c r="R15" i="106"/>
  <c r="S15" i="106"/>
  <c r="T15" i="106"/>
  <c r="U15" i="106"/>
  <c r="V15" i="106"/>
  <c r="W15" i="106"/>
  <c r="X15" i="106"/>
  <c r="Y15" i="106"/>
  <c r="Z15" i="106"/>
  <c r="AA15" i="106"/>
  <c r="AB15" i="106"/>
  <c r="AC15" i="106"/>
  <c r="AD15" i="106"/>
  <c r="AE15" i="106"/>
  <c r="AF15" i="106"/>
  <c r="C15" i="106"/>
  <c r="E36" i="104"/>
  <c r="F36" i="104"/>
  <c r="G36" i="104"/>
  <c r="H36" i="104"/>
  <c r="I36" i="104"/>
  <c r="J36" i="104"/>
  <c r="K36" i="104"/>
  <c r="L36" i="104"/>
  <c r="M36" i="104"/>
  <c r="N36" i="104"/>
  <c r="O36" i="104"/>
  <c r="P36" i="104"/>
  <c r="U36" i="104" s="1"/>
  <c r="Q36" i="104"/>
  <c r="R36" i="104"/>
  <c r="S36" i="104"/>
  <c r="D36" i="104"/>
  <c r="E24" i="104"/>
  <c r="F24" i="104"/>
  <c r="G24" i="104"/>
  <c r="H24" i="104"/>
  <c r="I24" i="104"/>
  <c r="J24" i="104"/>
  <c r="K24" i="104"/>
  <c r="L24" i="104"/>
  <c r="M24" i="104"/>
  <c r="N24" i="104"/>
  <c r="O24" i="104"/>
  <c r="P24" i="104"/>
  <c r="U24" i="104" s="1"/>
  <c r="Q24" i="104"/>
  <c r="R24" i="104"/>
  <c r="S24" i="104"/>
  <c r="D24" i="104"/>
  <c r="E17" i="104"/>
  <c r="F17" i="104"/>
  <c r="G17" i="104"/>
  <c r="H17" i="104"/>
  <c r="I17" i="104"/>
  <c r="J17" i="104"/>
  <c r="K17" i="104"/>
  <c r="L17" i="104"/>
  <c r="M17" i="104"/>
  <c r="N17" i="104"/>
  <c r="O17" i="104"/>
  <c r="P17" i="104"/>
  <c r="Q17" i="104"/>
  <c r="R17" i="104"/>
  <c r="S17" i="104"/>
  <c r="D17" i="104"/>
  <c r="E11" i="104"/>
  <c r="F11" i="104"/>
  <c r="G11" i="104"/>
  <c r="H11" i="104"/>
  <c r="I11" i="104"/>
  <c r="J11" i="104"/>
  <c r="K11" i="104"/>
  <c r="L11" i="104"/>
  <c r="M11" i="104"/>
  <c r="M61" i="104" s="1"/>
  <c r="N11" i="104"/>
  <c r="N61" i="104" s="1"/>
  <c r="O11" i="104"/>
  <c r="O61" i="104" s="1"/>
  <c r="P11" i="104"/>
  <c r="Q11" i="104"/>
  <c r="R11" i="104"/>
  <c r="S11" i="104"/>
  <c r="D11" i="104"/>
  <c r="C12" i="136"/>
  <c r="C13" i="136" s="1"/>
  <c r="C14" i="136" s="1"/>
  <c r="C15" i="136" s="1"/>
  <c r="C16" i="136" s="1"/>
  <c r="C17" i="136" s="1"/>
  <c r="C18" i="136" s="1"/>
  <c r="C19" i="136" s="1"/>
  <c r="C20" i="136" s="1"/>
  <c r="C21" i="136" s="1"/>
  <c r="C22" i="136" s="1"/>
  <c r="C23" i="136" s="1"/>
  <c r="C24" i="136" s="1"/>
  <c r="C25" i="136" s="1"/>
  <c r="C26" i="136" s="1"/>
  <c r="C27" i="136" s="1"/>
  <c r="C28" i="136" s="1"/>
  <c r="C29" i="136" s="1"/>
  <c r="C30" i="136" s="1"/>
  <c r="C31" i="136" s="1"/>
  <c r="C32" i="136" s="1"/>
  <c r="C33" i="136" s="1"/>
  <c r="C34" i="136" s="1"/>
  <c r="C35" i="136" s="1"/>
  <c r="C36" i="136" s="1"/>
  <c r="C37" i="136" s="1"/>
  <c r="C38" i="136" s="1"/>
  <c r="C39" i="136" s="1"/>
  <c r="C40" i="136" s="1"/>
  <c r="C41" i="136" s="1"/>
  <c r="C42" i="136" s="1"/>
  <c r="C43" i="136" s="1"/>
  <c r="C44" i="136" s="1"/>
  <c r="C45" i="136" s="1"/>
  <c r="C46" i="136" s="1"/>
  <c r="P9" i="104"/>
  <c r="Q9" i="104" s="1"/>
  <c r="R9" i="104" s="1"/>
  <c r="S9" i="104" s="1"/>
  <c r="C11" i="104"/>
  <c r="C12" i="104" s="1"/>
  <c r="C13" i="104" s="1"/>
  <c r="C14" i="104" s="1"/>
  <c r="C15" i="104" s="1"/>
  <c r="C16" i="104" s="1"/>
  <c r="C17" i="104" s="1"/>
  <c r="C18" i="104" s="1"/>
  <c r="C19" i="104" s="1"/>
  <c r="C20" i="104" s="1"/>
  <c r="C21" i="104" s="1"/>
  <c r="C22" i="104" s="1"/>
  <c r="C23" i="104" s="1"/>
  <c r="C24" i="104" s="1"/>
  <c r="C25" i="104" s="1"/>
  <c r="C26" i="104" s="1"/>
  <c r="C27" i="104" s="1"/>
  <c r="C28" i="104" s="1"/>
  <c r="C29" i="104" s="1"/>
  <c r="C30" i="104" s="1"/>
  <c r="C31" i="104" s="1"/>
  <c r="C32" i="104" s="1"/>
  <c r="C33" i="104" s="1"/>
  <c r="C34" i="104" s="1"/>
  <c r="C35" i="104" s="1"/>
  <c r="C36" i="104" s="1"/>
  <c r="C37" i="104" s="1"/>
  <c r="C38" i="104" s="1"/>
  <c r="C39" i="104" s="1"/>
  <c r="C40" i="104" s="1"/>
  <c r="C41" i="104" s="1"/>
  <c r="C42" i="104" s="1"/>
  <c r="C43" i="104" s="1"/>
  <c r="C44" i="104" s="1"/>
  <c r="C45" i="104" s="1"/>
  <c r="E11" i="136" l="1"/>
  <c r="S25" i="136"/>
  <c r="T25" i="136"/>
  <c r="S37" i="136"/>
  <c r="T37" i="136"/>
  <c r="K11" i="136"/>
  <c r="T12" i="136"/>
  <c r="S12" i="136"/>
  <c r="T18" i="136"/>
  <c r="S18" i="136"/>
  <c r="L11" i="136"/>
  <c r="S33" i="136"/>
  <c r="T33" i="136"/>
  <c r="N11" i="136"/>
  <c r="J11" i="136"/>
  <c r="L61" i="104"/>
  <c r="U17" i="104"/>
  <c r="K61" i="104"/>
  <c r="J61" i="104"/>
  <c r="T24" i="104"/>
  <c r="D61" i="104"/>
  <c r="T17" i="104"/>
  <c r="S61" i="104"/>
  <c r="U11" i="104"/>
  <c r="P61" i="104"/>
  <c r="H61" i="104"/>
  <c r="R61" i="104"/>
  <c r="I61" i="104"/>
  <c r="G61" i="104"/>
  <c r="F61" i="104"/>
  <c r="Q61" i="104"/>
  <c r="E61" i="104"/>
  <c r="T11" i="104"/>
  <c r="T36" i="104"/>
  <c r="R13" i="140"/>
  <c r="P13" i="140"/>
  <c r="Q13" i="140"/>
  <c r="O13" i="140"/>
  <c r="K13" i="140"/>
  <c r="X13" i="140"/>
  <c r="U13" i="140"/>
  <c r="T13" i="140"/>
  <c r="Y13" i="140"/>
  <c r="W13" i="140"/>
  <c r="L13" i="140"/>
  <c r="J13" i="140"/>
  <c r="N13" i="140"/>
  <c r="V13" i="140"/>
  <c r="S13" i="140"/>
  <c r="M13" i="140"/>
  <c r="G13" i="140"/>
  <c r="O11" i="136"/>
  <c r="I11" i="136"/>
  <c r="H11" i="136"/>
  <c r="G11" i="136"/>
  <c r="F11" i="136"/>
  <c r="D11" i="136"/>
  <c r="M11" i="136"/>
  <c r="Q11" i="136"/>
  <c r="R11" i="136"/>
  <c r="P11" i="136"/>
  <c r="S11" i="136" l="1"/>
  <c r="T11" i="1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Анхзаяа Дорж</author>
  </authors>
  <commentList>
    <comment ref="D11" authorId="0" shapeId="0" xr:uid="{97AB26B1-2F3B-4D49-B449-C8E2437AAAF0}">
      <text>
        <r>
          <rPr>
            <b/>
            <sz val="9"/>
            <color indexed="81"/>
            <rFont val="Tahoma"/>
            <family val="2"/>
          </rPr>
          <t>Анхзаяа Дорж:</t>
        </r>
        <r>
          <rPr>
            <sz val="9"/>
            <color indexed="81"/>
            <rFont val="Tahoma"/>
            <family val="2"/>
          </rPr>
          <t xml:space="preserve">
Албан бичгээр нотлох баримтыг авах буурсан шалтгаантай хамт</t>
        </r>
      </text>
    </comment>
    <comment ref="E11" authorId="0" shapeId="0" xr:uid="{CE8E895F-D3F6-46FC-BCDE-4125CA281093}">
      <text>
        <r>
          <rPr>
            <b/>
            <sz val="9"/>
            <color indexed="81"/>
            <rFont val="Tahoma"/>
            <family val="2"/>
          </rPr>
          <t>Анхзаяа Дорж:</t>
        </r>
        <r>
          <rPr>
            <sz val="9"/>
            <color indexed="81"/>
            <rFont val="Tahoma"/>
            <family val="2"/>
          </rPr>
          <t xml:space="preserve">
Яагаад буурсан бэ тайлбар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Анхзаяа Дорж</author>
  </authors>
  <commentList>
    <comment ref="W21" authorId="0" shapeId="0" xr:uid="{2EB57FA2-5792-4A72-B7CB-185FB8D6D1A5}">
      <text>
        <r>
          <rPr>
            <b/>
            <sz val="9"/>
            <color indexed="81"/>
            <rFont val="Tahoma"/>
            <family val="2"/>
          </rPr>
          <t>Анхзаяа Дорж:</t>
        </r>
        <r>
          <rPr>
            <sz val="9"/>
            <color indexed="81"/>
            <rFont val="Tahoma"/>
            <family val="2"/>
          </rPr>
          <t xml:space="preserve">
Баланс таарахгүй байна</t>
        </r>
      </text>
    </comment>
    <comment ref="C47" authorId="0" shapeId="0" xr:uid="{0DC7A9BB-3BCA-42E2-ACBC-152BAA8EB1B3}">
      <text>
        <r>
          <rPr>
            <b/>
            <sz val="9"/>
            <color indexed="81"/>
            <rFont val="Tahoma"/>
            <family val="2"/>
          </rPr>
          <t>Анхзаяа Дорж:</t>
        </r>
        <r>
          <rPr>
            <sz val="9"/>
            <color indexed="81"/>
            <rFont val="Tahoma"/>
            <family val="2"/>
          </rPr>
          <t xml:space="preserve">
сургуулиудаас тайлбар аваарай яагаад 70+ хүмүүс байна</t>
        </r>
      </text>
    </comment>
  </commentList>
</comments>
</file>

<file path=xl/sharedStrings.xml><?xml version="1.0" encoding="utf-8"?>
<sst xmlns="http://schemas.openxmlformats.org/spreadsheetml/2006/main" count="1590" uniqueCount="520">
  <si>
    <t>Бүгд</t>
  </si>
  <si>
    <t>Диплом</t>
  </si>
  <si>
    <t>Бакалавр</t>
  </si>
  <si>
    <t>Магистр</t>
  </si>
  <si>
    <t>Доктор</t>
  </si>
  <si>
    <t>Боловсролын түвшин</t>
  </si>
  <si>
    <t>А</t>
  </si>
  <si>
    <t>Б</t>
  </si>
  <si>
    <t>Нийт суралцагчид</t>
  </si>
  <si>
    <t>Албан тушаал</t>
  </si>
  <si>
    <t>Технологийн коллеж</t>
  </si>
  <si>
    <t>Өмчийн хэлбэр</t>
  </si>
  <si>
    <t>Нас</t>
  </si>
  <si>
    <t>Үзүүлэлт</t>
  </si>
  <si>
    <t>Бусад</t>
  </si>
  <si>
    <t>Улс</t>
  </si>
  <si>
    <t>Эмэгтэй</t>
  </si>
  <si>
    <t>Африк</t>
  </si>
  <si>
    <t>Ази</t>
  </si>
  <si>
    <t>Европ</t>
  </si>
  <si>
    <t>Захирал</t>
  </si>
  <si>
    <t>Дэд захирал</t>
  </si>
  <si>
    <t>Сургалтын албаны дарга</t>
  </si>
  <si>
    <t>Салбар, тэнхмийн эрхлэгч</t>
  </si>
  <si>
    <t>Номын санч</t>
  </si>
  <si>
    <t>Эмч</t>
  </si>
  <si>
    <t>Жижүүр, манаач, сахиул</t>
  </si>
  <si>
    <t>Үйлчлэгч</t>
  </si>
  <si>
    <t>Салбар сургуулийн захирал</t>
  </si>
  <si>
    <t>Салбар сургуулийн дэд захирал</t>
  </si>
  <si>
    <t>Бүрэлдэхүүн сургуулийн захирал</t>
  </si>
  <si>
    <t>Бүрэлдэхүүн сургуулийн дэд захирал</t>
  </si>
  <si>
    <t>Захиргаа, хэлтэс нэгжийн газрын дарга</t>
  </si>
  <si>
    <t>Сургалтын бодлого зохицуулалтын газрын дарга</t>
  </si>
  <si>
    <t>Захиргаа, хэлтэс нэгжийн албаны дарга</t>
  </si>
  <si>
    <t>Хяналт, шинжилгээ үнэлгээний мэргэжилтэн</t>
  </si>
  <si>
    <t>Захиргаа, хүний нөөцийн мэргэжилтэн</t>
  </si>
  <si>
    <t>Сургалтын албаны мэргэжилтэн</t>
  </si>
  <si>
    <t>Мэдээлэл, технологийн мэргэжилтэн</t>
  </si>
  <si>
    <t>Эрдэм шинжилгээ, судалгааны мэргэжилтэн</t>
  </si>
  <si>
    <t>Хүрээлэн, төвийн судлаач</t>
  </si>
  <si>
    <t>Тэнхмийн туслах ажилтан</t>
  </si>
  <si>
    <t>Оюутны хөгжил, үйлчилгээний газрын ажилтан</t>
  </si>
  <si>
    <t>Бичиг хэргийн эрхлэгч, ажилтан</t>
  </si>
  <si>
    <t>Эрдэм шинжилгээ, судалгааны туслах ажилтан</t>
  </si>
  <si>
    <t>Нийгмийн ажилтан</t>
  </si>
  <si>
    <t>Хуулийн зөвлөх</t>
  </si>
  <si>
    <t>Захирлын туслах, нарийн бичиг</t>
  </si>
  <si>
    <t>Эдийн засагч, нягтлан бодогч</t>
  </si>
  <si>
    <t>Лаборант</t>
  </si>
  <si>
    <t>Оюутны байрны менежер, эрхлэгч</t>
  </si>
  <si>
    <t>Үндсэн багш</t>
  </si>
  <si>
    <t>Цагийн багш</t>
  </si>
  <si>
    <t>Хангамж, худалдан авалтын ажилтан, нярав</t>
  </si>
  <si>
    <t>Дэд профессор</t>
  </si>
  <si>
    <t>Профессор</t>
  </si>
  <si>
    <t>Академич</t>
  </si>
  <si>
    <t>Эрдмийн зэрэг</t>
  </si>
  <si>
    <t>Багш</t>
  </si>
  <si>
    <t xml:space="preserve">Ахлах багш </t>
  </si>
  <si>
    <t xml:space="preserve">Дэд профессор </t>
  </si>
  <si>
    <t xml:space="preserve">Профессор </t>
  </si>
  <si>
    <t>Дипломын</t>
  </si>
  <si>
    <t>МД</t>
  </si>
  <si>
    <t>Харааны</t>
  </si>
  <si>
    <t>Сонсголын</t>
  </si>
  <si>
    <t>Ярианы</t>
  </si>
  <si>
    <t>Хөдөлгөөний</t>
  </si>
  <si>
    <t>Сэтгэцийн</t>
  </si>
  <si>
    <t>Хавсарсан</t>
  </si>
  <si>
    <t>Сургалтын төлбөрийн хэлбэр</t>
  </si>
  <si>
    <t>А-ДБ-1</t>
  </si>
  <si>
    <t>А-ДБ-3</t>
  </si>
  <si>
    <t>А-ДБ-4</t>
  </si>
  <si>
    <t>А-ДБ-5</t>
  </si>
  <si>
    <t>А-ДБ-7</t>
  </si>
  <si>
    <t>А-ДБ-8</t>
  </si>
  <si>
    <t>А-ДБ-9</t>
  </si>
  <si>
    <t>А-ДБ-10</t>
  </si>
  <si>
    <t>А-ДБ-11</t>
  </si>
  <si>
    <t>Балансын шалгалт:</t>
  </si>
  <si>
    <t>А.Үндсэн мэдээлэл</t>
  </si>
  <si>
    <t xml:space="preserve">Бүгд </t>
  </si>
  <si>
    <t>Баруун бүс</t>
  </si>
  <si>
    <t>Баян-Өлгий</t>
  </si>
  <si>
    <t>Говь-Алтай</t>
  </si>
  <si>
    <t>Завхан</t>
  </si>
  <si>
    <t>Увс</t>
  </si>
  <si>
    <t>Ховд</t>
  </si>
  <si>
    <t>Хангайн бүс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</si>
  <si>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</si>
  <si>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</si>
  <si>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</si>
  <si>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</si>
  <si>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</si>
  <si>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</si>
  <si>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Төвийн бүс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</si>
  <si>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</si>
  <si>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</si>
  <si>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</si>
  <si>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</si>
  <si>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</si>
  <si>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</si>
  <si>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</si>
  <si>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Зүүн бүс</t>
  </si>
  <si>
    <t>Дорнод</t>
  </si>
  <si>
    <t>Сүхбаатар</t>
  </si>
  <si>
    <t>Хэнтий</t>
  </si>
  <si>
    <t>Улаанбаатар</t>
  </si>
  <si>
    <t xml:space="preserve">   Багануур</t>
  </si>
  <si>
    <t xml:space="preserve">   Багахангай</t>
  </si>
  <si>
    <t xml:space="preserve">   Баянгол</t>
  </si>
  <si>
    <t xml:space="preserve">   Баянзүрх</t>
  </si>
  <si>
    <t xml:space="preserve">   Налайх</t>
  </si>
  <si>
    <t xml:space="preserve">   Сонгинохайрхан</t>
  </si>
  <si>
    <t xml:space="preserve">   Сүхбаатар</t>
  </si>
  <si>
    <t xml:space="preserve">   Чингэлтэй</t>
  </si>
  <si>
    <t xml:space="preserve">   Хан-Уул</t>
  </si>
  <si>
    <t>Гадаадын салбар сургууль</t>
  </si>
  <si>
    <t>Сургалтын байгууллагын ангилал</t>
  </si>
  <si>
    <t>Хувийн</t>
  </si>
  <si>
    <t>Орон нутгийн</t>
  </si>
  <si>
    <t>Олон нийтийн /шашны</t>
  </si>
  <si>
    <t>Их сургууль</t>
  </si>
  <si>
    <t>Дээд сургууль</t>
  </si>
  <si>
    <t>Коллеж</t>
  </si>
  <si>
    <t>Өмчийн</t>
  </si>
  <si>
    <t>Өмчийн оролцоотой, %</t>
  </si>
  <si>
    <t>Хамтарсан</t>
  </si>
  <si>
    <t>Монгол Улсын иргэний</t>
  </si>
  <si>
    <t>Гадаадтай хамтарсан, %</t>
  </si>
  <si>
    <t>Гадаад улсын</t>
  </si>
  <si>
    <t>Сургалтын жилийн дундаж төлбөр /мян.төг/</t>
  </si>
  <si>
    <t xml:space="preserve">&lt;15 </t>
  </si>
  <si>
    <t>59&lt;</t>
  </si>
  <si>
    <t>Эрэгтэй</t>
  </si>
  <si>
    <t>Тив</t>
  </si>
  <si>
    <t>Ажилласан жил</t>
  </si>
  <si>
    <t xml:space="preserve">   Гадаадад</t>
  </si>
  <si>
    <t xml:space="preserve">   Дотоодод</t>
  </si>
  <si>
    <t>1-3 хоног</t>
  </si>
  <si>
    <t xml:space="preserve">4-10 хоног </t>
  </si>
  <si>
    <t>11-29 хоног</t>
  </si>
  <si>
    <t>Шинээр элсэгчид</t>
  </si>
  <si>
    <t>Хувийн зардал</t>
  </si>
  <si>
    <t>Инженер, техникч</t>
  </si>
  <si>
    <t>Дадлагажигч багш</t>
  </si>
  <si>
    <t>Нийт сургалтын байгууллага</t>
  </si>
  <si>
    <t>x</t>
  </si>
  <si>
    <t>/Тоо/</t>
  </si>
  <si>
    <t xml:space="preserve">Төрийн </t>
  </si>
  <si>
    <t>Хөгжлийн бэрхшээлтэй суралцагчид</t>
  </si>
  <si>
    <t xml:space="preserve">Хувийн </t>
  </si>
  <si>
    <t xml:space="preserve">Орон нутгийн </t>
  </si>
  <si>
    <t>Төгсөх ангид суралцагчид</t>
  </si>
  <si>
    <t>35-39</t>
  </si>
  <si>
    <t>40-44</t>
  </si>
  <si>
    <t>45-49</t>
  </si>
  <si>
    <t>50-54</t>
  </si>
  <si>
    <t>55-59</t>
  </si>
  <si>
    <r>
      <t>(А-ДБ-5)</t>
    </r>
    <r>
      <rPr>
        <i/>
        <sz val="10"/>
        <rFont val="Arial"/>
        <family val="2"/>
      </rPr>
      <t>-ын үргэлжлэл</t>
    </r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</si>
  <si>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 xml:space="preserve">1=(2+3)=(4+7+10+13), 4=(5+6), 7=(8+9), 10=(11+12), 13=(14+15); </t>
    </r>
  </si>
  <si>
    <t>Нийт шинээр элсэгчид</t>
  </si>
  <si>
    <t>Тухайн жилд бүрэн дунд боловсрол эзэмшигчдээс</t>
  </si>
  <si>
    <t>үргэлжлэл</t>
  </si>
  <si>
    <t>Нийт ажиллагчид</t>
  </si>
  <si>
    <t>Төрийн</t>
  </si>
  <si>
    <t xml:space="preserve">Бусад </t>
  </si>
  <si>
    <t>Насны бүлэг</t>
  </si>
  <si>
    <t>25-29</t>
  </si>
  <si>
    <t>30-34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</si>
  <si>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</si>
  <si>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</si>
  <si>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</si>
  <si>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</si>
  <si>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</si>
  <si>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70&lt; </t>
  </si>
  <si>
    <t xml:space="preserve">1-5 </t>
  </si>
  <si>
    <t xml:space="preserve">6-10 </t>
  </si>
  <si>
    <t xml:space="preserve">11-15 </t>
  </si>
  <si>
    <t xml:space="preserve">16-20 </t>
  </si>
  <si>
    <t xml:space="preserve">21-25 </t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</si>
  <si>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>1=(2+3)=(4+7+10+13), 4=(5+6), 7=(8+9), 10=(11+12), 13=(14+15);</t>
    </r>
  </si>
  <si>
    <t>Байгууллагын ангилал</t>
  </si>
  <si>
    <t>Тухайн жилд бакалаврын боловсрол эзэмшигчдээс</t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</si>
  <si>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>1=(16+19+22+25+28+31), 16=(17+18), 19=(20+21), 22=(23+24), 25=(26+27), 28=(29+30), 31=(32+33);</t>
    </r>
  </si>
  <si>
    <t>Ажиллагчдаас</t>
  </si>
  <si>
    <t>Ажилгүй иргэдээс</t>
  </si>
  <si>
    <t xml:space="preserve">Мэргэжил дээшлүүлсэн байдал  </t>
  </si>
  <si>
    <r>
      <t>(А-ДБ-10)</t>
    </r>
    <r>
      <rPr>
        <i/>
        <sz val="10"/>
        <rFont val="Arial"/>
        <family val="2"/>
      </rPr>
      <t xml:space="preserve">-ын </t>
    </r>
  </si>
  <si>
    <t>А-ДБ-13</t>
  </si>
  <si>
    <t>Дотуур байранд амьдрах хүсэлт гаргасан суралцагчид</t>
  </si>
  <si>
    <t>Дотуур байранд амьдарч буй суралцагчид</t>
  </si>
  <si>
    <t>Дипломын боловсролд суралцагчид</t>
  </si>
  <si>
    <t>Дотуур байрны тоо</t>
  </si>
  <si>
    <t>Бакалаврын боловсролд суралцагчид</t>
  </si>
  <si>
    <t xml:space="preserve">26&lt; </t>
  </si>
  <si>
    <t>1 жил хүртэлх</t>
  </si>
  <si>
    <t>25 хүртэлх</t>
  </si>
  <si>
    <t>1, түүнээс дээш сар</t>
  </si>
  <si>
    <t>Тухайн сургуулийн тэтгэлэг</t>
  </si>
  <si>
    <t>Засгийн газар хоорондын тэтгэлэг</t>
  </si>
  <si>
    <t>Монгол Улсын боловсрлын зээлийн сангийн зээл</t>
  </si>
  <si>
    <t>Олон нийтийн/ шашны</t>
  </si>
  <si>
    <t>Суралцагчид</t>
  </si>
  <si>
    <t>Салбар сургуулийн захирал, дэд захирал</t>
  </si>
  <si>
    <r>
      <t>(А-ДБ-2)</t>
    </r>
    <r>
      <rPr>
        <i/>
        <sz val="10"/>
        <rFont val="Arial"/>
        <family val="2"/>
      </rPr>
      <t>-ын үргэлжлэл</t>
    </r>
  </si>
  <si>
    <t>Монгол Улсын Засгийн газрын тэтгэлэг</t>
  </si>
  <si>
    <t>Бүрэлдэхүүн сургуулийн захирал, дэд захирал</t>
  </si>
  <si>
    <t>А-ДБ-14</t>
  </si>
  <si>
    <t xml:space="preserve"> А-ДБ-12</t>
  </si>
  <si>
    <r>
      <t>(А-ДБ-11)</t>
    </r>
    <r>
      <rPr>
        <i/>
        <sz val="10"/>
        <rFont val="Arial"/>
        <family val="2"/>
      </rPr>
      <t xml:space="preserve">-ийн </t>
    </r>
  </si>
  <si>
    <t>Өдөр</t>
  </si>
  <si>
    <t>Орой</t>
  </si>
  <si>
    <t>Эчнээ</t>
  </si>
  <si>
    <t xml:space="preserve"> А-ДБ-6</t>
  </si>
  <si>
    <t>10. Үйлчилгээ</t>
  </si>
  <si>
    <r>
      <rPr>
        <b/>
        <i/>
        <sz val="10"/>
        <rFont val="Arial"/>
        <family val="2"/>
      </rPr>
      <t xml:space="preserve">Мөр: </t>
    </r>
    <r>
      <rPr>
        <i/>
        <sz val="10"/>
        <rFont val="Arial"/>
        <family val="2"/>
      </rPr>
      <t>1=(2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28);</t>
    </r>
  </si>
  <si>
    <r>
      <rPr>
        <b/>
        <i/>
        <sz val="10"/>
        <rFont val="Arial"/>
        <family val="2"/>
      </rPr>
      <t xml:space="preserve">Мөр: </t>
    </r>
    <r>
      <rPr>
        <i/>
        <sz val="10"/>
        <rFont val="Arial"/>
        <family val="2"/>
      </rPr>
      <t>1=(2+8+15+23+27), 2=(3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7), 8=(9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14), 15=(16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22), 23=(24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26), 27=(28</t>
    </r>
    <r>
      <rPr>
        <sz val="10"/>
        <rFont val="Calibri"/>
        <family val="2"/>
      </rPr>
      <t>÷</t>
    </r>
    <r>
      <rPr>
        <i/>
        <sz val="10"/>
        <rFont val="Arial"/>
        <family val="2"/>
      </rPr>
      <t>36);</t>
    </r>
  </si>
  <si>
    <t xml:space="preserve"> </t>
  </si>
  <si>
    <t>Төрөөс үзүүлэх тэтгэлэг</t>
  </si>
  <si>
    <t>Боловсролын зээлийн сангийн хөнгөлөлттэй зээл</t>
  </si>
  <si>
    <t>Төрөөс үзүүлэх буцалтгүй тусламж</t>
  </si>
  <si>
    <t>Нэг кредитийн дундаж төлбөр /мян.төг/</t>
  </si>
  <si>
    <t>А-ДБ-2</t>
  </si>
  <si>
    <r>
      <rPr>
        <b/>
        <i/>
        <sz val="10"/>
        <color theme="1"/>
        <rFont val="Arial"/>
        <family val="2"/>
      </rPr>
      <t>Мөр:</t>
    </r>
    <r>
      <rPr>
        <i/>
        <sz val="10"/>
        <color theme="1"/>
        <rFont val="Arial"/>
        <family val="2"/>
      </rPr>
      <t xml:space="preserve"> 1=(2</t>
    </r>
    <r>
      <rPr>
        <sz val="10"/>
        <color theme="1"/>
        <rFont val="Calibri"/>
        <family val="2"/>
      </rPr>
      <t>÷</t>
    </r>
    <r>
      <rPr>
        <i/>
        <sz val="10"/>
        <color theme="1"/>
        <rFont val="Arial"/>
        <family val="2"/>
      </rPr>
      <t>8);</t>
    </r>
  </si>
  <si>
    <t xml:space="preserve">Сургалтын жилийн дундаж төлбөр /мян.төг/ </t>
  </si>
  <si>
    <t>Хөгжлийн бэрхшээлийн хэлбэр</t>
  </si>
  <si>
    <t>Ерөнхий чиглэл</t>
  </si>
  <si>
    <t>Хойд Америк</t>
  </si>
  <si>
    <t>Латин Америк ба Карибын тэнгис</t>
  </si>
  <si>
    <t>01. Боловсрол</t>
  </si>
  <si>
    <t>02. Урлаг, хүмүүнлэг</t>
  </si>
  <si>
    <t>03. Нийгмийн шинжлэх ухаан, мэдээлэл, сэтгүүл зүй</t>
  </si>
  <si>
    <t>04. Бизнес, удирдахуй, хууль, эрх зүй</t>
  </si>
  <si>
    <t>05. Байгалийн шинжлэх ухаан, математик, статистик</t>
  </si>
  <si>
    <t>06. Мэдээлэл, харилцааны технологи</t>
  </si>
  <si>
    <t>07. Инженер, үйлдвэрлэл, барилга угсралт</t>
  </si>
  <si>
    <t>08. Хөдөө аж ахуй, ой, загасны аж ахуй, мал эмнэлэг</t>
  </si>
  <si>
    <t>09. Эрүүл мэнд, нийгмийн халамж</t>
  </si>
  <si>
    <t>Аймаг, нийслэл, дүүрэг</t>
  </si>
  <si>
    <t>Номхон далайн орнууд</t>
  </si>
  <si>
    <t>Төрөлжсөн чиглэл</t>
  </si>
  <si>
    <t xml:space="preserve">Нарийвчилсан чиглэл </t>
  </si>
  <si>
    <t>Тухайн жилд техникийн болон мэргэжлийн боловсрол эзэмшигчдээс</t>
  </si>
  <si>
    <t>Бусад ажилтан</t>
  </si>
  <si>
    <r>
      <rPr>
        <b/>
        <i/>
        <sz val="10"/>
        <rFont val="Arial"/>
        <family val="2"/>
      </rPr>
      <t>Мөр:</t>
    </r>
    <r>
      <rPr>
        <i/>
        <sz val="10"/>
        <rFont val="Arial"/>
        <family val="2"/>
      </rPr>
      <t xml:space="preserve"> 1=(2÷37);</t>
    </r>
  </si>
  <si>
    <t>I дамжаа</t>
  </si>
  <si>
    <t>II дамжаа</t>
  </si>
  <si>
    <t>III дамжаа</t>
  </si>
  <si>
    <t>IV дамжаа</t>
  </si>
  <si>
    <t>V дамжаа</t>
  </si>
  <si>
    <t>VI дамжаа</t>
  </si>
  <si>
    <t>Дамжаа</t>
  </si>
  <si>
    <r>
      <rPr>
        <b/>
        <i/>
        <sz val="10"/>
        <color theme="1"/>
        <rFont val="Arial"/>
        <family val="2"/>
      </rPr>
      <t xml:space="preserve">Багана: </t>
    </r>
    <r>
      <rPr>
        <i/>
        <sz val="10"/>
        <color theme="1"/>
        <rFont val="Arial"/>
        <family val="2"/>
      </rPr>
      <t xml:space="preserve">1=(2+3)=(4+7+10+13), 4=(5+6), 7=(8+9), 10=(11+12), 13=(14+15), 16=(17+18)=(19+22+25+28+31+34+37); </t>
    </r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</si>
  <si>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>1=(2+3)=(4+7+10+13), 4=(5+6), 7=(8+9), 10=(11+12), 13=(14+15), 16=(17+18)=(19+22+25+28+31+34+37);</t>
    </r>
  </si>
  <si>
    <r>
      <rPr>
        <b/>
        <i/>
        <sz val="10"/>
        <color theme="1"/>
        <rFont val="Arial"/>
        <family val="2"/>
      </rPr>
      <t>Багана:</t>
    </r>
    <r>
      <rPr>
        <i/>
        <sz val="10"/>
        <color theme="1"/>
        <rFont val="Arial"/>
        <family val="2"/>
      </rPr>
      <t xml:space="preserve"> </t>
    </r>
    <r>
      <rPr>
        <i/>
        <sz val="10"/>
        <rFont val="Arial"/>
        <family val="2"/>
      </rPr>
      <t xml:space="preserve">1=(2+3)=(4+7+10+13+16+19), 4=(5+6), 7=(8+9), 10=(11+12), 13=(14+15), 16=(17+18), 19=(20+21); </t>
    </r>
  </si>
  <si>
    <r>
      <rPr>
        <b/>
        <i/>
        <sz val="10"/>
        <color theme="1"/>
        <rFont val="Arial"/>
        <family val="2"/>
      </rPr>
      <t xml:space="preserve">Мөр: </t>
    </r>
    <r>
      <rPr>
        <i/>
        <sz val="10"/>
        <color theme="1"/>
        <rFont val="Arial"/>
        <family val="2"/>
      </rPr>
      <t>1=(2+3+4)=(5+9+13+17), 5=(6</t>
    </r>
    <r>
      <rPr>
        <sz val="10"/>
        <color theme="1"/>
        <rFont val="Calibri"/>
        <family val="2"/>
      </rPr>
      <t>÷</t>
    </r>
    <r>
      <rPr>
        <i/>
        <sz val="10"/>
        <color theme="1"/>
        <rFont val="Arial"/>
        <family val="2"/>
      </rPr>
      <t>8), 9=(10</t>
    </r>
    <r>
      <rPr>
        <sz val="10"/>
        <color theme="1"/>
        <rFont val="Calibri"/>
        <family val="2"/>
      </rPr>
      <t>÷</t>
    </r>
    <r>
      <rPr>
        <i/>
        <sz val="10"/>
        <color theme="1"/>
        <rFont val="Arial"/>
        <family val="2"/>
      </rPr>
      <t>12), 13=(14</t>
    </r>
    <r>
      <rPr>
        <sz val="10"/>
        <color theme="1"/>
        <rFont val="Calibri"/>
        <family val="2"/>
      </rPr>
      <t>÷</t>
    </r>
    <r>
      <rPr>
        <i/>
        <sz val="10"/>
        <color theme="1"/>
        <rFont val="Arial"/>
        <family val="2"/>
      </rPr>
      <t>16), 17=(18</t>
    </r>
    <r>
      <rPr>
        <sz val="10"/>
        <color theme="1"/>
        <rFont val="Calibri"/>
        <family val="2"/>
      </rPr>
      <t>÷</t>
    </r>
    <r>
      <rPr>
        <i/>
        <sz val="10"/>
        <color theme="1"/>
        <rFont val="Arial"/>
        <family val="2"/>
      </rPr>
      <t xml:space="preserve">20); </t>
    </r>
  </si>
  <si>
    <r>
      <rPr>
        <b/>
        <i/>
        <sz val="10"/>
        <rFont val="Arial"/>
        <family val="2"/>
      </rPr>
      <t xml:space="preserve">Багана: </t>
    </r>
    <r>
      <rPr>
        <i/>
        <sz val="10"/>
        <rFont val="Arial"/>
        <family val="2"/>
      </rPr>
      <t>1=(2+3)=(4+7+10+13);</t>
    </r>
  </si>
  <si>
    <t>Дотоодын аж ахуйн нэгж, байгууллага, сан, хувь хүний нэрэмжит тэтгэлэг</t>
  </si>
  <si>
    <t>Дипломын боловсрол</t>
  </si>
  <si>
    <t>Бакалаврын боловсрол</t>
  </si>
  <si>
    <t>Магистрын боловсрол</t>
  </si>
  <si>
    <t>Докторын боловсрол</t>
  </si>
  <si>
    <t>Дотоод, гадаадын аж ахуйн нэгж, байгууллага, сан, хүвь хүний нэрэмжит тэтгэлэг</t>
  </si>
  <si>
    <t xml:space="preserve">Хөгжлийн бэрхшээлтэй ажиллагчид </t>
  </si>
  <si>
    <t>Чингэлтэй</t>
  </si>
  <si>
    <t xml:space="preserve">   Гадаад </t>
  </si>
  <si>
    <t>11. Бусад</t>
  </si>
  <si>
    <t>Боловсрол</t>
  </si>
  <si>
    <t>Боловсролын шинжлэх ухаан</t>
  </si>
  <si>
    <t>Багш, мэргэжлийн</t>
  </si>
  <si>
    <t>Боловсролд хамаарах салбар дундын чиглэл</t>
  </si>
  <si>
    <t>Урлаг</t>
  </si>
  <si>
    <t>Дуу дүрсний техник болон медиа үйлдвэрлэл</t>
  </si>
  <si>
    <t>Хувцас загвар, интерьер ба үйлдвэрлэлийн дизайн</t>
  </si>
  <si>
    <t>Дүрслэх урлаг</t>
  </si>
  <si>
    <t>Хөгжим, тайз дэлгэцийн урлаг</t>
  </si>
  <si>
    <t>Урлагийн салбар дундын хөтөлбөр</t>
  </si>
  <si>
    <t>Хүмүүнлэг</t>
  </si>
  <si>
    <t>Шашин судлал</t>
  </si>
  <si>
    <t>Түүх, археологи</t>
  </si>
  <si>
    <t>Хүмүүнлэг(хэлнээс бусад)</t>
  </si>
  <si>
    <t>Философи, ёсзүй</t>
  </si>
  <si>
    <t>Хэл</t>
  </si>
  <si>
    <t>Хэл эзэмшихүй</t>
  </si>
  <si>
    <t>Уран зохиол, хэл шинжлэл</t>
  </si>
  <si>
    <t>Урлаг, хүмүүнлэгт хамаарах салбар дундын чиглэл</t>
  </si>
  <si>
    <t>Нийгмийн болон зан үйлийн шинжлэх ухаан</t>
  </si>
  <si>
    <t>Эдийн засаг</t>
  </si>
  <si>
    <t>Улс төр, иргэн судлал</t>
  </si>
  <si>
    <t>Сэтгэл судлал</t>
  </si>
  <si>
    <t>Социологи, соёл судлал</t>
  </si>
  <si>
    <t>Ажил мэргэжил судлал</t>
  </si>
  <si>
    <t>Сэтгүүл зүй, мэдээлэл</t>
  </si>
  <si>
    <t>Сэтгүүл зүй</t>
  </si>
  <si>
    <t>Номын сан, мэдээлэл, архив  судлал</t>
  </si>
  <si>
    <t>Нийгмийн шинжлэх ухаан, сэтгүүл зүй, мэдээлэлд хамаарах салбар дундын чиглэл</t>
  </si>
  <si>
    <t>Бизнес ба удирдахуй</t>
  </si>
  <si>
    <t>Нягтлан бодох бүртгэл, татвар</t>
  </si>
  <si>
    <t>Санхүү, банк, даатгал</t>
  </si>
  <si>
    <t>Менежмент ба удирдахуй</t>
  </si>
  <si>
    <t>Маркетинг, зар сурталчилгаа</t>
  </si>
  <si>
    <t>Худалдаа</t>
  </si>
  <si>
    <t>Эрх зүй</t>
  </si>
  <si>
    <t>Бизнес, удирдлага, эрх зүйд хамаарах салбар дундын чиглэл</t>
  </si>
  <si>
    <t>Биологи ба холбогдох шинжлэх ухаан</t>
  </si>
  <si>
    <t>Биологи</t>
  </si>
  <si>
    <t>Хүрээлэн буй орчин</t>
  </si>
  <si>
    <t>Хүрээлэн буй орчин судлал</t>
  </si>
  <si>
    <t>Байгаль орчин</t>
  </si>
  <si>
    <t>Байгалийн шинжлэх ухаан</t>
  </si>
  <si>
    <t>Хими</t>
  </si>
  <si>
    <t>Дэлхий судлал</t>
  </si>
  <si>
    <t>Физик</t>
  </si>
  <si>
    <t>Математик статистик</t>
  </si>
  <si>
    <t>Математик</t>
  </si>
  <si>
    <t>Математик, статистик</t>
  </si>
  <si>
    <t>Статистик</t>
  </si>
  <si>
    <t>Байгалийн шинжлэх ухаан, математик, статистикт хамаарах салбар дундын чиглэл</t>
  </si>
  <si>
    <t>Мэдээлэл, харилцаа, холбооны технологи</t>
  </si>
  <si>
    <t>Комьютерийн хэрэглээ</t>
  </si>
  <si>
    <t>Өгөгдлийн сан, сүлжээний загварчлал ба удирдлага</t>
  </si>
  <si>
    <t>Мэдээлэл, харилцаа холбооны технологиуд</t>
  </si>
  <si>
    <t>Программ хангамж, түүний хэрэглээ хөгжүүлэлт ба шинжилгээ</t>
  </si>
  <si>
    <t>Мэдээлэл, харилцаа холбооны технологийн салбар дундын хөтөлбөр</t>
  </si>
  <si>
    <t>Инженерчлэл, инженерийн үйлдвэрлэл</t>
  </si>
  <si>
    <t>Химийн инженерчлэл ба боловсруулалт</t>
  </si>
  <si>
    <t>Хүрээлэн буй орчныг хамгаалах технологи</t>
  </si>
  <si>
    <t>Цахилгаан, эрчим хүч</t>
  </si>
  <si>
    <t>Электроник, автоматжуулалт</t>
  </si>
  <si>
    <t>Механик, төмөрлөгийн үйлдвэрлэл</t>
  </si>
  <si>
    <t>Хөдөлгүүрт тээврийн хэрэгсэл, хөлөг онгоц, нисэх онгоц</t>
  </si>
  <si>
    <t>Үйлдвэрлэл, боловсруулалт</t>
  </si>
  <si>
    <t>Хүнс үйлдвэрлэлт</t>
  </si>
  <si>
    <t>Материал боловсруулалт (шил,цаас,хуванцар,мод, керамик)</t>
  </si>
  <si>
    <t>Хөнгөн үйлдвэрийн технологи</t>
  </si>
  <si>
    <t>Уул уурхай олборлолт</t>
  </si>
  <si>
    <t>Үйлдвэрлэл, боловсруулалт-д  ангилагдаагүй чиглэл</t>
  </si>
  <si>
    <t>Архитектур ба барилга, угсралт</t>
  </si>
  <si>
    <t>Архитектур, хот төлөвлөлт</t>
  </si>
  <si>
    <t>Иргэний ба үйлдвэрийн барилга, байгууламж</t>
  </si>
  <si>
    <t>Инженерчлэл, үйлдвэрлэл, барилга байгууламжид хамаарах салбар дундын чиглэл</t>
  </si>
  <si>
    <t>Хөдөө аж ахуй</t>
  </si>
  <si>
    <t>Газар тариалан ба мал аж ахуй</t>
  </si>
  <si>
    <t>Жимс ногооны аж ахуй</t>
  </si>
  <si>
    <t>Ойн аж ахуй</t>
  </si>
  <si>
    <t>3агасны аж ахуй</t>
  </si>
  <si>
    <t>Загасны аж ахуй</t>
  </si>
  <si>
    <t>Мал эмнэлэг</t>
  </si>
  <si>
    <t>Хөдөө аж ахуй, ой, загасны аж ахуй, мал эмнэлзүйд хамаарах салбар дундын чиглэл</t>
  </si>
  <si>
    <t>Эрүүл мэнд</t>
  </si>
  <si>
    <t>Нүүр ам судлал</t>
  </si>
  <si>
    <t>Анагаах ухаан</t>
  </si>
  <si>
    <t>Сувилахуй ба эх барихуй</t>
  </si>
  <si>
    <t>Анагаах ухааны оношилгоо ба эмчилгээний технологи</t>
  </si>
  <si>
    <t>Сэргээн засал</t>
  </si>
  <si>
    <t>Эм зүй</t>
  </si>
  <si>
    <t>Уламжлалт анагаах ухаан</t>
  </si>
  <si>
    <t>Нийгмийн хамгаалалт</t>
  </si>
  <si>
    <t>Нийгмийн ажил ба зөвлөх үйлчилгээ</t>
  </si>
  <si>
    <t>Эрүүл мэнд, нийгмийн хамгаалалд хамаарах  салбар дундын чиглэл</t>
  </si>
  <si>
    <t>Ахуйн үйлчилгээ</t>
  </si>
  <si>
    <t>Зочид буудал, ресторан, нийтийн хоол</t>
  </si>
  <si>
    <t>Спорт</t>
  </si>
  <si>
    <t>Аялал, жуулчлал, чөлөөт цаг</t>
  </si>
  <si>
    <t>Ариун цэвэр ба  хөдөлмөрийн аюулгүй байдал эрүүл ахуйн  үйлчилгээ</t>
  </si>
  <si>
    <t>Нийтийн ариун цэвэр</t>
  </si>
  <si>
    <t>Хөдөлмөрийн аюулгүй байдал, эрүүл ахуй</t>
  </si>
  <si>
    <t>Аюулгүй байдлыг хангах</t>
  </si>
  <si>
    <t>Цэрэг, батлан хамгаалах</t>
  </si>
  <si>
    <t>Иргэн, өмч хөрөнгө хамгаалал</t>
  </si>
  <si>
    <t>"Аюулгүй байдлыг хангах"-д ангилагдаагүй чиглэл</t>
  </si>
  <si>
    <t>Тээврийн үйлчилгээ</t>
  </si>
  <si>
    <t>Тээвэр</t>
  </si>
  <si>
    <t>Хүмүүнлэг (хэлнээс бусад)</t>
  </si>
  <si>
    <t>Социологи болон соёл судлал</t>
  </si>
  <si>
    <t>Бизнес, удирдлага, эрх зүйд хамаарах  салбар дундын чиглэл</t>
  </si>
  <si>
    <t>Биохими</t>
  </si>
  <si>
    <t>Хүрээлэн буй орчны шинжлэх ухаан</t>
  </si>
  <si>
    <t>Өгөгдлийн сан, сүлжээний загварчлал /дизайн/ ба удирдлага</t>
  </si>
  <si>
    <t>"Мэдээлэл, харилцаа холбооны технологиуд"-д ангилагдаагүй чиглэл</t>
  </si>
  <si>
    <t>Хүнс боловсруулалт</t>
  </si>
  <si>
    <t>Уул уурхай, олборлолт</t>
  </si>
  <si>
    <t xml:space="preserve">"Үйлдвэрлэл, боловсруулалт"-д ангилагдаагүй чиглэл </t>
  </si>
  <si>
    <t>Инженерчлэл, үйлдвэрлэл, барилга байгууламжид хамаарах  салбар дундын чиглэл</t>
  </si>
  <si>
    <t>Сувилахуй ба Эх барихуй</t>
  </si>
  <si>
    <t>Нийгмийн хамгаалал</t>
  </si>
  <si>
    <t>Эрүүл мэнд, нийгмийн хамгаалалд хамаарах салбар дундын чиглэл</t>
  </si>
  <si>
    <t>Аялал жуулчлал, чөлөөт цаг</t>
  </si>
  <si>
    <t>Нигери</t>
  </si>
  <si>
    <t>Америкийн Нэгдсэн Улс</t>
  </si>
  <si>
    <t>Япон улс</t>
  </si>
  <si>
    <t>Балба улс</t>
  </si>
  <si>
    <t>Афганистан</t>
  </si>
  <si>
    <t>Узбекистан улс</t>
  </si>
  <si>
    <t>Бахрейн</t>
  </si>
  <si>
    <t>Вьетнам</t>
  </si>
  <si>
    <t>Казахстан</t>
  </si>
  <si>
    <t>Тайланд</t>
  </si>
  <si>
    <t>Филиппин</t>
  </si>
  <si>
    <t>Лаос Ардчилсан Бүгд Найрамдах Улс</t>
  </si>
  <si>
    <t>Хятад улс</t>
  </si>
  <si>
    <t>Хонг Конг</t>
  </si>
  <si>
    <t>БНАСАУ  Бүгд Найрамдах Ардчилсан Солонгос Ард Улс</t>
  </si>
  <si>
    <t>Энэтхэг</t>
  </si>
  <si>
    <t>Бангладеш</t>
  </si>
  <si>
    <t>Монгол</t>
  </si>
  <si>
    <t>Бүгд Найрамдах Солонгос Улс</t>
  </si>
  <si>
    <t>Турк</t>
  </si>
  <si>
    <t>Оросын Холбооны Улс</t>
  </si>
  <si>
    <t>Польш улс</t>
  </si>
  <si>
    <t>Франц</t>
  </si>
  <si>
    <t>Герман</t>
  </si>
  <si>
    <t>Болгар</t>
  </si>
  <si>
    <t>Чех улс</t>
  </si>
  <si>
    <t>Унгар улс</t>
  </si>
  <si>
    <t>Австрали</t>
  </si>
  <si>
    <t>Аргентин</t>
  </si>
  <si>
    <t>Израиль</t>
  </si>
  <si>
    <t>Тайвань</t>
  </si>
  <si>
    <t>Украин</t>
  </si>
  <si>
    <t>Кипр</t>
  </si>
  <si>
    <t>Серби</t>
  </si>
  <si>
    <t>Америкийн нэгдсэн улс</t>
  </si>
  <si>
    <t>Канад</t>
  </si>
  <si>
    <t>Оросын холбооны улс</t>
  </si>
  <si>
    <t>Бусад*</t>
  </si>
  <si>
    <t xml:space="preserve"> ДЭЭД БОЛОВСРОЛЫН СУРГАЛТЫН  БАЙГУУЛЛАГЫН 2025 / 2026 ОНЫ ХИЧЭЭЛИЙН ЖИЛИЙН МЭДЭЭ, аймаг, нийслэл, дүүргээр </t>
  </si>
  <si>
    <t>ДЭЭД БОЛОВСРОЛЫН СУРГАЛТЫН БАЙГУУЛЛАГАД СУРАЛЦАГЧДЫН 2025 / 2026 ОНЫ ХИЧЭЭЛИЙН ЖИЛИЙН МЭДЭЭ, хөгжлийн бэрхшээлийн хэлбэрээр</t>
  </si>
  <si>
    <t xml:space="preserve"> ДЭЭД БОЛОВСРОЛЫН СУРГАЛТЫН  БАЙГУУЛЛАГАД СУРАЛЦАГЧДЫН 2025 / 2026 ОНЫ ХИЧЭЭЛИЙН ЖИЛИЙН МЭДЭЭ, насны ангиллаар </t>
  </si>
  <si>
    <t>ДЭЭД БОЛОВСРОЛЫН СУРГАЛТЫН БАЙГУУЛЛАГАД СУРАЛЦАГЧДЫН 2025/ 2026  ОНЫ ХИЧЭЭЛИЙН ЖИЛИЙН МЭДЭЭ</t>
  </si>
  <si>
    <t xml:space="preserve"> ДЭЭД БОЛОВСРОЛЫН СУРГАЛТЫН  БАЙГУУЛЛАГАД СУРАЛЦАГЧДЫН 2025/ 2026 ОНЫ ХИЧЭЭЛИЙН ЖИЛИЙН МЭДЭЭ, мэргэжлийн чиглэлээр  </t>
  </si>
  <si>
    <t xml:space="preserve"> ДЭЭД БОЛОВСРОЛЫН СУРГАЛТЫН  БАЙГУУЛЛАГАД ШИНЭЭР ЭЛСЭГЧДИЙН 2025 / 2026 ОНЫ ХИЧЭЭЛИЙН ЖИЛИЙН МЭДЭЭ, насны ангиллаар  </t>
  </si>
  <si>
    <r>
      <rPr>
        <b/>
        <sz val="8"/>
        <rFont val="Arial"/>
        <family val="2"/>
      </rPr>
      <t>(А-ДБ-8)</t>
    </r>
    <r>
      <rPr>
        <sz val="8"/>
        <rFont val="Arial"/>
        <family val="2"/>
      </rPr>
      <t>-</t>
    </r>
    <r>
      <rPr>
        <i/>
        <sz val="8"/>
        <rFont val="Arial"/>
        <family val="2"/>
      </rPr>
      <t>ын үргэлжлэл</t>
    </r>
  </si>
  <si>
    <t xml:space="preserve"> ДЭЭД БОЛОВСРОЛЫН СУРГАЛТЫН  БАЙГУУЛЛАГАД ШИНЭЭР ЭЛСЭГЧДИЙН 2025 / 2026 ОНЫ ХИЧЭЭЛИЙН ЖИЛИЙН МЭДЭЭ, мэргэжлийн чиглэлээр  </t>
  </si>
  <si>
    <t xml:space="preserve"> ДЭЭД БОЛОВСРОЛЫН СУРГАЛТЫН  БАЙГУУЛЛАГАД  СУРАЛЦАЖ БУЙ ГАДААД ОЮУТНУУДЫН 2025 / 2026 ОНЫ ХИЧЭЭЛИЙН ЖИЛИЙН МЭДЭЭ, тив, улсаар</t>
  </si>
  <si>
    <t>ГАДААД УЛСАД СУРАЛЦАЖ БУЙ МОНГОЛ УЛСЫН ИРГЭДИЙН 2025 / 2026 ОНЫ ХИЧЭЭЛИЙН ЖИЛИЙН МЭДЭЭ, тив, улсаар</t>
  </si>
  <si>
    <t xml:space="preserve">ДЭЭД БОЛОВСРОЛЫН СУРГАЛТЫН БАЙГУУЛЛАГЫН ДОТУУР БАЙРНЫ 2025 /2026 ОНЫ ХИЧЭЭЛИЙН ЖИЛИЙН МЭДЭЭ, өмчийн хэлбэрээр </t>
  </si>
  <si>
    <t xml:space="preserve"> ДЭЭД БОЛОВСРОЛЫН СУРГАЛТЫН  БАЙГУУЛЛАГЫН АЖИЛЛАГЧДЫН 2025 / 2026 ОНЫ ХИЧЭЭЛИЙН ЖИЛИЙН МЭДЭЭ, өмчийн хэлбэрээр </t>
  </si>
  <si>
    <r>
      <t>Үндсэн багш</t>
    </r>
    <r>
      <rPr>
        <sz val="8"/>
        <color rgb="FFFF0000"/>
        <rFont val="Arial"/>
        <family val="2"/>
      </rPr>
      <t xml:space="preserve"> /ХБА-даас үүнээс гэж авна/</t>
    </r>
  </si>
  <si>
    <t xml:space="preserve"> ДЭЭД БОЛОВСРОЛЫН СУРГАЛТЫН  БАЙГУУЛЛАГЫН УДИРДАХ АЖИЛТАН, ҮНДСЭН БАГШИЙН 2025/ 2026 ОНЫ ХИЧЭЭЛИЙН ЖИЛИЙН МЭДЭЭ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</si>
  <si>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</si>
  <si>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</si>
  <si>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</si>
  <si>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</si>
  <si>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</si>
  <si>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</si>
  <si>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</si>
  <si>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</si>
  <si>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</si>
  <si>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</si>
  <si>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</si>
  <si>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</si>
  <si>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</si>
  <si>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</si>
  <si>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</si>
  <si>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</si>
  <si>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</si>
  <si>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</si>
  <si>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</si>
  <si>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</si>
  <si>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</si>
  <si>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</si>
  <si>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</si>
  <si>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</si>
  <si>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</si>
  <si>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</si>
  <si>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</si>
  <si>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</si>
  <si>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</si>
  <si>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</si>
  <si>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</si>
  <si>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</si>
  <si>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</si>
  <si>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</si>
  <si>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</si>
  <si>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</si>
  <si>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</si>
  <si>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</si>
  <si>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</si>
  <si>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 xml:space="preserve"> Бүгд</t>
  </si>
  <si>
    <t xml:space="preserve">  Улаанбаатар</t>
  </si>
  <si>
    <t>Баянгол</t>
  </si>
  <si>
    <t>Баянзүрх</t>
  </si>
  <si>
    <t>Налайх</t>
  </si>
  <si>
    <t>Сонгинохайрхан</t>
  </si>
  <si>
    <t>Хан-Уул</t>
  </si>
  <si>
    <t xml:space="preserve">    Зүүн бүс</t>
  </si>
  <si>
    <t xml:space="preserve">     Төвийн бүс</t>
  </si>
  <si>
    <t xml:space="preserve">      Хангайн бүс</t>
  </si>
  <si>
    <t xml:space="preserve">      Баруун бүс</t>
  </si>
  <si>
    <t>Багана:</t>
  </si>
  <si>
    <t>1=(2+3)=(4+7+10+13), 4=(5+6), 7=(8+9), 10=(11+12), 13=(14+15), 16=(17+18)=(19+22+25+28+31+34+37);</t>
  </si>
  <si>
    <t>Мөр:</t>
  </si>
  <si>
    <t xml:space="preserve"> 1=(2÷8);</t>
  </si>
  <si>
    <t>А-ДБ-4.1</t>
  </si>
  <si>
    <t xml:space="preserve"> ДЭЭД БОЛОВСРОЛЫН СУРГАЛТЫН  БАЙГУУЛЛАГАД СУРАЛЦАГЧДЫН 2025 / 2026 ОНЫ ХИЧЭЭЛИЙН ЖИЛИЙН МЭДЭЭ, байршлаар</t>
  </si>
  <si>
    <t xml:space="preserve">ДЭЭД БОЛОВСРОЛЫН СУРГАЛТЫН БАЙГУУЛЛАГАД СУРАЛЦАГЧДЫН СУРГАЛТЫН ТӨЛБӨРИЙН 2025 / 2026 ОНЫ ХИЧЭЭЛИЙН ЖИЛИЙН МЭДЭЭ  </t>
  </si>
  <si>
    <t>Куба</t>
  </si>
  <si>
    <t>Бүгд найрамах Ардчилсан Лаос ард улс</t>
  </si>
  <si>
    <t>Хорват</t>
  </si>
  <si>
    <t xml:space="preserve">Австрали </t>
  </si>
  <si>
    <t>Чех</t>
  </si>
  <si>
    <t>Сингапур</t>
  </si>
  <si>
    <t>Англи</t>
  </si>
  <si>
    <t>Австри</t>
  </si>
  <si>
    <t>Литва</t>
  </si>
  <si>
    <t>Нидерланд</t>
  </si>
  <si>
    <t>Финланд</t>
  </si>
  <si>
    <t>Белгийн Хаант Улс</t>
  </si>
  <si>
    <t xml:space="preserve">Багана: 2=(3+4), 5=(6+7)=(8+11+14), 8=(9+10), 11=(12+13), 14=(15+16); </t>
  </si>
  <si>
    <r>
      <t>Мөр: 1=(2</t>
    </r>
    <r>
      <rPr>
        <sz val="8"/>
        <rFont val="Calibri"/>
        <family val="2"/>
      </rPr>
      <t>÷</t>
    </r>
    <r>
      <rPr>
        <sz val="8"/>
        <rFont val="Arial"/>
        <family val="2"/>
      </rPr>
      <t>4)=(5+9+13+17), 5=(6</t>
    </r>
    <r>
      <rPr>
        <sz val="8"/>
        <rFont val="Calibri"/>
        <family val="2"/>
      </rPr>
      <t>÷</t>
    </r>
    <r>
      <rPr>
        <sz val="8"/>
        <rFont val="Arial"/>
        <family val="2"/>
      </rPr>
      <t>8), 9=(10</t>
    </r>
    <r>
      <rPr>
        <sz val="8"/>
        <rFont val="Calibri"/>
        <family val="2"/>
      </rPr>
      <t>÷</t>
    </r>
    <r>
      <rPr>
        <sz val="8"/>
        <rFont val="Arial"/>
        <family val="2"/>
      </rPr>
      <t>12), 13=(14</t>
    </r>
    <r>
      <rPr>
        <sz val="8"/>
        <rFont val="Calibri"/>
        <family val="2"/>
      </rPr>
      <t>÷</t>
    </r>
    <r>
      <rPr>
        <sz val="8"/>
        <rFont val="Arial"/>
        <family val="2"/>
      </rPr>
      <t>16), 17=(18</t>
    </r>
    <r>
      <rPr>
        <sz val="8"/>
        <rFont val="Calibri"/>
        <family val="2"/>
      </rPr>
      <t>÷</t>
    </r>
    <r>
      <rPr>
        <sz val="8"/>
        <rFont val="Arial"/>
        <family val="2"/>
      </rPr>
      <t>20);</t>
    </r>
  </si>
  <si>
    <r>
      <t>Мэргэжил дээшлүүлсэн хугацаа</t>
    </r>
    <r>
      <rPr>
        <b/>
        <i/>
        <sz val="8"/>
        <color theme="1"/>
        <rFont val="Arial"/>
        <family val="2"/>
      </rPr>
      <t xml:space="preserve"> </t>
    </r>
  </si>
  <si>
    <r>
      <rPr>
        <b/>
        <i/>
        <sz val="8"/>
        <rFont val="Arial"/>
        <family val="2"/>
      </rPr>
      <t xml:space="preserve">Багана: </t>
    </r>
    <r>
      <rPr>
        <i/>
        <sz val="8"/>
        <rFont val="Arial"/>
        <family val="2"/>
      </rPr>
      <t>1=(2+3), 4=(5+6)=(7+10+13+16+19+22+25), 7=(8+9), 10=(11+12), 13=(14+15), 16=(17+18), 19=(20+21), 22=(23+24), 25=(26+27), 28=(29+30);</t>
    </r>
  </si>
  <si>
    <r>
      <rPr>
        <b/>
        <i/>
        <sz val="8"/>
        <rFont val="Arial"/>
        <family val="2"/>
      </rPr>
      <t xml:space="preserve">Мөр: </t>
    </r>
    <r>
      <rPr>
        <i/>
        <sz val="8"/>
        <rFont val="Arial"/>
        <family val="2"/>
      </rPr>
      <t>1=(2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5)=(6+11+16+21), 6=(7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10), 11=(12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15), 16=(17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20), 21=(22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25);</t>
    </r>
  </si>
  <si>
    <r>
      <rPr>
        <b/>
        <i/>
        <sz val="8"/>
        <rFont val="Arial"/>
        <family val="2"/>
      </rPr>
      <t xml:space="preserve">Багана: </t>
    </r>
    <r>
      <rPr>
        <i/>
        <sz val="8"/>
        <rFont val="Arial"/>
        <family val="2"/>
      </rPr>
      <t>1=(2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11)=(13+14+15), 15&gt;16;</t>
    </r>
  </si>
  <si>
    <r>
      <rPr>
        <b/>
        <i/>
        <sz val="8"/>
        <rFont val="Arial"/>
        <family val="2"/>
      </rPr>
      <t xml:space="preserve">Мөр: </t>
    </r>
    <r>
      <rPr>
        <i/>
        <sz val="8"/>
        <rFont val="Arial"/>
        <family val="2"/>
      </rPr>
      <t>1=(2+8+15+23+27), 2=(3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7), 8=(9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14), 15=(16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22), 23=(24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26), 27=(28</t>
    </r>
    <r>
      <rPr>
        <sz val="8"/>
        <rFont val="Calibri"/>
        <family val="2"/>
      </rPr>
      <t>÷</t>
    </r>
    <r>
      <rPr>
        <i/>
        <sz val="8"/>
        <rFont val="Arial"/>
        <family val="2"/>
      </rPr>
      <t>36);</t>
    </r>
  </si>
  <si>
    <t xml:space="preserve"> ДЭЭД БОЛОВСРОЛЫН СУРГАЛТЫН БАЙГУУЛЛАГАД СУРАЛЦАГЧДЫН 2025 / 2026 ОНЫ ХИЧЭЭЛИЙН ЖИЛИЙН МЭДЭЭ, харьяаллаар</t>
  </si>
  <si>
    <r>
      <t xml:space="preserve">Тайлбар: *- </t>
    </r>
    <r>
      <rPr>
        <i/>
        <sz val="10"/>
        <color theme="1"/>
        <rFont val="Arial"/>
        <family val="2"/>
      </rPr>
      <t>Боловсролын баримт бичгийн бүрдүүлэлт, баталгаажуулалтын ажил бүрэн хийгдэж дуусаагүй байна.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</si>
</sst>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??_р_._-;_-@_-"/>
    <numFmt numFmtId="166" formatCode="_(* #,##0.0_);_(* \(#,##0.0\);_(* &quot;-&quot;??_);_(@_)"/>
  </numFmts>
  <fonts count="71">
    <font>
      <sz val="11"/>
      <color theme="1"/>
      <name val="Calibri"/>
      <family val="2"/>
      <scheme val="minor"/>
    </font>
    <font>
      <sz val="10"/>
      <name val="Arial Mon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0"/>
      <name val="Arial Mon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indexed="8"/>
      <name val="SansSerif"/>
    </font>
    <font>
      <b/>
      <i/>
      <sz val="8"/>
      <name val="Arial"/>
      <family val="2"/>
    </font>
    <font>
      <b/>
      <sz val="8"/>
      <color indexed="8"/>
      <name val="SansSerif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indexed="8"/>
      <name val="SansSerif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 Mon"/>
      <family val="2"/>
    </font>
    <font>
      <sz val="8"/>
      <name val="Calibri"/>
      <family val="2"/>
    </font>
    <font>
      <b/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color theme="1"/>
      <name val="Arial Mon"/>
      <family val="2"/>
    </font>
    <font>
      <sz val="9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</borders>
  <cellStyleXfs count="50">
    <xf numFmtId="0" fontId="0" fillId="0" borderId="0"/>
    <xf numFmtId="0" fontId="1" fillId="0" borderId="0"/>
    <xf numFmtId="0" fontId="4" fillId="0" borderId="0"/>
    <xf numFmtId="0" fontId="1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6" applyNumberFormat="0" applyAlignment="0" applyProtection="0"/>
    <xf numFmtId="0" fontId="19" fillId="21" borderId="17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6" applyNumberFormat="0" applyAlignment="0" applyProtection="0"/>
    <xf numFmtId="0" fontId="26" fillId="0" borderId="21" applyNumberFormat="0" applyFill="0" applyAlignment="0" applyProtection="0"/>
    <xf numFmtId="0" fontId="27" fillId="22" borderId="0" applyNumberFormat="0" applyBorder="0" applyAlignment="0" applyProtection="0"/>
    <xf numFmtId="0" fontId="4" fillId="23" borderId="22" applyNumberFormat="0" applyFont="0" applyAlignment="0" applyProtection="0"/>
    <xf numFmtId="0" fontId="28" fillId="20" borderId="23" applyNumberFormat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5" fillId="0" borderId="0"/>
    <xf numFmtId="0" fontId="4" fillId="0" borderId="0"/>
    <xf numFmtId="0" fontId="36" fillId="0" borderId="0"/>
    <xf numFmtId="0" fontId="1" fillId="0" borderId="0"/>
    <xf numFmtId="43" fontId="64" fillId="0" borderId="0" applyFont="0" applyFill="0" applyBorder="0" applyAlignment="0" applyProtection="0"/>
  </cellStyleXfs>
  <cellXfs count="672">
    <xf numFmtId="0" fontId="0" fillId="0" borderId="0" xfId="0"/>
    <xf numFmtId="0" fontId="2" fillId="24" borderId="0" xfId="1" applyFont="1" applyFill="1" applyAlignment="1">
      <alignment vertical="center"/>
    </xf>
    <xf numFmtId="0" fontId="2" fillId="24" borderId="0" xfId="1" applyFont="1" applyFill="1" applyAlignment="1">
      <alignment horizontal="left" vertical="center"/>
    </xf>
    <xf numFmtId="0" fontId="2" fillId="24" borderId="0" xfId="1" applyFont="1" applyFill="1" applyAlignment="1">
      <alignment horizontal="center" vertical="center"/>
    </xf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4" fillId="24" borderId="1" xfId="0" applyFont="1" applyFill="1" applyBorder="1" applyAlignment="1">
      <alignment vertical="center"/>
    </xf>
    <xf numFmtId="0" fontId="4" fillId="24" borderId="1" xfId="0" quotePrefix="1" applyFont="1" applyFill="1" applyBorder="1" applyAlignment="1">
      <alignment horizontal="center" vertical="center"/>
    </xf>
    <xf numFmtId="0" fontId="2" fillId="24" borderId="0" xfId="1" applyFont="1" applyFill="1" applyAlignment="1">
      <alignment horizontal="center" vertical="center" wrapText="1"/>
    </xf>
    <xf numFmtId="0" fontId="9" fillId="24" borderId="0" xfId="0" applyFont="1" applyFill="1" applyAlignment="1">
      <alignment vertical="center" wrapText="1"/>
    </xf>
    <xf numFmtId="0" fontId="1" fillId="24" borderId="0" xfId="1" applyFill="1"/>
    <xf numFmtId="0" fontId="4" fillId="24" borderId="0" xfId="1" applyFont="1" applyFill="1" applyAlignment="1">
      <alignment vertical="center"/>
    </xf>
    <xf numFmtId="0" fontId="1" fillId="24" borderId="0" xfId="0" applyFont="1" applyFill="1" applyAlignment="1">
      <alignment vertical="center" wrapText="1"/>
    </xf>
    <xf numFmtId="0" fontId="11" fillId="24" borderId="0" xfId="0" applyFont="1" applyFill="1" applyAlignment="1">
      <alignment vertical="center" wrapText="1"/>
    </xf>
    <xf numFmtId="0" fontId="6" fillId="24" borderId="0" xfId="0" applyFont="1" applyFill="1" applyAlignment="1">
      <alignment vertical="center" wrapText="1"/>
    </xf>
    <xf numFmtId="0" fontId="2" fillId="24" borderId="0" xfId="0" applyFont="1" applyFill="1" applyAlignment="1">
      <alignment vertical="center" wrapText="1"/>
    </xf>
    <xf numFmtId="164" fontId="8" fillId="24" borderId="0" xfId="0" applyNumberFormat="1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2" fillId="24" borderId="0" xfId="1" applyFont="1" applyFill="1" applyAlignment="1">
      <alignment horizontal="left" vertical="center" wrapText="1"/>
    </xf>
    <xf numFmtId="0" fontId="7" fillId="0" borderId="0" xfId="2" applyFont="1" applyAlignment="1">
      <alignment vertical="center"/>
    </xf>
    <xf numFmtId="0" fontId="4" fillId="0" borderId="0" xfId="2" applyAlignment="1">
      <alignment vertical="center"/>
    </xf>
    <xf numFmtId="0" fontId="4" fillId="0" borderId="0" xfId="2" applyAlignment="1">
      <alignment vertical="center" wrapText="1"/>
    </xf>
    <xf numFmtId="0" fontId="4" fillId="0" borderId="0" xfId="2" applyAlignment="1" applyProtection="1">
      <alignment horizontal="center" vertical="center" wrapText="1"/>
      <protection locked="0"/>
    </xf>
    <xf numFmtId="0" fontId="4" fillId="24" borderId="1" xfId="0" applyFont="1" applyFill="1" applyBorder="1" applyAlignment="1">
      <alignment horizontal="center" vertical="center" wrapText="1"/>
    </xf>
    <xf numFmtId="0" fontId="4" fillId="24" borderId="1" xfId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39" fillId="0" borderId="0" xfId="0" applyFont="1"/>
    <xf numFmtId="0" fontId="33" fillId="24" borderId="0" xfId="0" applyFont="1" applyFill="1" applyAlignment="1">
      <alignment vertical="center"/>
    </xf>
    <xf numFmtId="0" fontId="4" fillId="24" borderId="1" xfId="2" applyFill="1" applyBorder="1" applyAlignment="1">
      <alignment horizontal="center" vertical="center"/>
    </xf>
    <xf numFmtId="0" fontId="5" fillId="24" borderId="1" xfId="2" applyFont="1" applyFill="1" applyBorder="1" applyAlignment="1">
      <alignment horizontal="center" vertical="center" wrapText="1"/>
    </xf>
    <xf numFmtId="0" fontId="38" fillId="24" borderId="0" xfId="0" applyFont="1" applyFill="1"/>
    <xf numFmtId="0" fontId="4" fillId="24" borderId="6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left" vertical="center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40" fillId="24" borderId="0" xfId="48" applyFont="1" applyFill="1" applyAlignment="1">
      <alignment horizontal="center" vertical="center" wrapText="1"/>
    </xf>
    <xf numFmtId="0" fontId="7" fillId="24" borderId="15" xfId="1" applyFont="1" applyFill="1" applyBorder="1"/>
    <xf numFmtId="0" fontId="6" fillId="24" borderId="1" xfId="0" applyFont="1" applyFill="1" applyBorder="1" applyAlignment="1">
      <alignment vertical="center" wrapText="1"/>
    </xf>
    <xf numFmtId="0" fontId="7" fillId="24" borderId="0" xfId="1" applyFont="1" applyFill="1"/>
    <xf numFmtId="0" fontId="41" fillId="24" borderId="0" xfId="48" applyFont="1" applyFill="1" applyAlignment="1">
      <alignment horizontal="right" vertical="top"/>
    </xf>
    <xf numFmtId="0" fontId="40" fillId="24" borderId="0" xfId="48" applyFont="1" applyFill="1" applyAlignment="1">
      <alignment vertical="center" wrapText="1"/>
    </xf>
    <xf numFmtId="0" fontId="40" fillId="24" borderId="0" xfId="48" applyFont="1" applyFill="1" applyAlignment="1">
      <alignment horizontal="left" vertical="center"/>
    </xf>
    <xf numFmtId="0" fontId="38" fillId="24" borderId="0" xfId="0" applyFont="1" applyFill="1" applyAlignment="1">
      <alignment horizontal="left"/>
    </xf>
    <xf numFmtId="0" fontId="4" fillId="24" borderId="0" xfId="1" applyFont="1" applyFill="1"/>
    <xf numFmtId="0" fontId="34" fillId="24" borderId="0" xfId="1" applyFont="1" applyFill="1"/>
    <xf numFmtId="0" fontId="34" fillId="24" borderId="0" xfId="1" applyFont="1" applyFill="1" applyAlignment="1">
      <alignment wrapText="1"/>
    </xf>
    <xf numFmtId="0" fontId="4" fillId="24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4" fillId="24" borderId="0" xfId="1" applyFont="1" applyFill="1" applyAlignment="1">
      <alignment horizontal="left" vertical="center" wrapText="1"/>
    </xf>
    <xf numFmtId="0" fontId="4" fillId="24" borderId="0" xfId="1" applyFont="1" applyFill="1" applyAlignment="1">
      <alignment horizontal="left" vertical="center"/>
    </xf>
    <xf numFmtId="0" fontId="5" fillId="24" borderId="0" xfId="0" applyFont="1" applyFill="1"/>
    <xf numFmtId="0" fontId="40" fillId="24" borderId="0" xfId="1" applyFont="1" applyFill="1" applyAlignment="1">
      <alignment wrapText="1"/>
    </xf>
    <xf numFmtId="0" fontId="5" fillId="24" borderId="0" xfId="0" applyFont="1" applyFill="1" applyAlignment="1">
      <alignment horizontal="left"/>
    </xf>
    <xf numFmtId="0" fontId="10" fillId="24" borderId="0" xfId="1" applyFont="1" applyFill="1"/>
    <xf numFmtId="0" fontId="12" fillId="24" borderId="0" xfId="1" applyFont="1" applyFill="1"/>
    <xf numFmtId="0" fontId="34" fillId="24" borderId="0" xfId="0" applyFont="1" applyFill="1"/>
    <xf numFmtId="0" fontId="4" fillId="24" borderId="0" xfId="0" applyFont="1" applyFill="1"/>
    <xf numFmtId="0" fontId="7" fillId="24" borderId="1" xfId="0" applyFont="1" applyFill="1" applyBorder="1" applyAlignment="1">
      <alignment horizontal="center" vertical="center"/>
    </xf>
    <xf numFmtId="0" fontId="12" fillId="24" borderId="31" xfId="1" applyFont="1" applyFill="1" applyBorder="1" applyAlignment="1">
      <alignment vertical="center"/>
    </xf>
    <xf numFmtId="0" fontId="4" fillId="24" borderId="0" xfId="48" applyFont="1" applyFill="1" applyAlignment="1">
      <alignment horizontal="center" vertical="center" wrapText="1"/>
    </xf>
    <xf numFmtId="0" fontId="42" fillId="24" borderId="0" xfId="1" applyFont="1" applyFill="1" applyAlignment="1">
      <alignment horizontal="left" vertical="center"/>
    </xf>
    <xf numFmtId="0" fontId="12" fillId="24" borderId="0" xfId="1" applyFont="1" applyFill="1" applyAlignment="1">
      <alignment horizontal="center"/>
    </xf>
    <xf numFmtId="0" fontId="12" fillId="24" borderId="0" xfId="1" applyFont="1" applyFill="1" applyAlignment="1">
      <alignment horizontal="left"/>
    </xf>
    <xf numFmtId="0" fontId="4" fillId="24" borderId="0" xfId="48" quotePrefix="1" applyFont="1" applyFill="1" applyAlignment="1">
      <alignment horizontal="center" vertical="center"/>
    </xf>
    <xf numFmtId="0" fontId="32" fillId="24" borderId="0" xfId="48" applyFont="1" applyFill="1"/>
    <xf numFmtId="0" fontId="4" fillId="24" borderId="0" xfId="48" applyFont="1" applyFill="1"/>
    <xf numFmtId="0" fontId="12" fillId="24" borderId="0" xfId="1" applyFont="1" applyFill="1" applyAlignment="1">
      <alignment vertical="center"/>
    </xf>
    <xf numFmtId="0" fontId="41" fillId="24" borderId="0" xfId="48" applyFont="1" applyFill="1" applyAlignment="1">
      <alignment vertical="top" wrapText="1"/>
    </xf>
    <xf numFmtId="0" fontId="4" fillId="24" borderId="6" xfId="2" applyFill="1" applyBorder="1" applyAlignment="1">
      <alignment horizontal="center" vertical="center"/>
    </xf>
    <xf numFmtId="0" fontId="41" fillId="24" borderId="0" xfId="48" applyFont="1" applyFill="1" applyAlignment="1">
      <alignment horizontal="right" vertical="top" wrapText="1"/>
    </xf>
    <xf numFmtId="0" fontId="41" fillId="24" borderId="0" xfId="48" applyFont="1" applyFill="1" applyAlignment="1">
      <alignment vertical="top"/>
    </xf>
    <xf numFmtId="0" fontId="7" fillId="24" borderId="0" xfId="1" applyFont="1" applyFill="1" applyAlignment="1">
      <alignment vertical="center"/>
    </xf>
    <xf numFmtId="0" fontId="45" fillId="0" borderId="0" xfId="0" applyFont="1"/>
    <xf numFmtId="0" fontId="10" fillId="24" borderId="0" xfId="1" applyFont="1" applyFill="1" applyAlignment="1">
      <alignment vertical="center"/>
    </xf>
    <xf numFmtId="0" fontId="5" fillId="24" borderId="0" xfId="0" applyFont="1" applyFill="1" applyAlignment="1">
      <alignment horizontal="left" vertical="center"/>
    </xf>
    <xf numFmtId="0" fontId="44" fillId="24" borderId="0" xfId="48" applyFont="1" applyFill="1"/>
    <xf numFmtId="0" fontId="40" fillId="24" borderId="0" xfId="48" applyFont="1" applyFill="1"/>
    <xf numFmtId="0" fontId="4" fillId="24" borderId="0" xfId="48" applyFont="1" applyFill="1" applyAlignment="1">
      <alignment horizontal="center" wrapText="1"/>
    </xf>
    <xf numFmtId="0" fontId="4" fillId="24" borderId="15" xfId="48" applyFont="1" applyFill="1" applyBorder="1" applyAlignment="1">
      <alignment horizontal="center" wrapText="1"/>
    </xf>
    <xf numFmtId="0" fontId="7" fillId="24" borderId="15" xfId="1" applyFont="1" applyFill="1" applyBorder="1" applyAlignment="1">
      <alignment vertical="center"/>
    </xf>
    <xf numFmtId="0" fontId="4" fillId="24" borderId="26" xfId="2" applyFill="1" applyBorder="1" applyAlignment="1">
      <alignment horizontal="center" textRotation="90"/>
    </xf>
    <xf numFmtId="0" fontId="5" fillId="24" borderId="31" xfId="2" applyFont="1" applyFill="1" applyBorder="1" applyAlignment="1">
      <alignment horizontal="center" wrapText="1"/>
    </xf>
    <xf numFmtId="0" fontId="4" fillId="24" borderId="1" xfId="2" applyFill="1" applyBorder="1" applyAlignment="1">
      <alignment horizontal="center" textRotation="90"/>
    </xf>
    <xf numFmtId="0" fontId="5" fillId="24" borderId="32" xfId="2" applyFont="1" applyFill="1" applyBorder="1" applyAlignment="1">
      <alignment horizontal="center" wrapText="1"/>
    </xf>
    <xf numFmtId="0" fontId="4" fillId="24" borderId="15" xfId="0" applyFont="1" applyFill="1" applyBorder="1" applyAlignment="1">
      <alignment vertical="center"/>
    </xf>
    <xf numFmtId="0" fontId="4" fillId="24" borderId="26" xfId="0" applyFont="1" applyFill="1" applyBorder="1" applyAlignment="1">
      <alignment horizontal="center" vertical="center"/>
    </xf>
    <xf numFmtId="0" fontId="38" fillId="24" borderId="0" xfId="0" applyFont="1" applyFill="1" applyAlignment="1">
      <alignment vertical="center"/>
    </xf>
    <xf numFmtId="0" fontId="7" fillId="24" borderId="0" xfId="0" applyFont="1" applyFill="1" applyAlignment="1">
      <alignment vertical="center"/>
    </xf>
    <xf numFmtId="0" fontId="4" fillId="24" borderId="1" xfId="0" applyFont="1" applyFill="1" applyBorder="1" applyAlignment="1">
      <alignment horizontal="center" textRotation="90" wrapText="1"/>
    </xf>
    <xf numFmtId="0" fontId="4" fillId="24" borderId="1" xfId="2" applyFill="1" applyBorder="1" applyAlignment="1">
      <alignment horizontal="center" vertical="center" wrapText="1"/>
    </xf>
    <xf numFmtId="0" fontId="2" fillId="24" borderId="15" xfId="1" applyFont="1" applyFill="1" applyBorder="1" applyAlignment="1">
      <alignment vertical="center"/>
    </xf>
    <xf numFmtId="0" fontId="5" fillId="24" borderId="1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left" vertical="center" wrapText="1" indent="1"/>
    </xf>
    <xf numFmtId="0" fontId="4" fillId="24" borderId="1" xfId="0" applyFont="1" applyFill="1" applyBorder="1" applyAlignment="1">
      <alignment horizontal="left" vertical="center" indent="1"/>
    </xf>
    <xf numFmtId="0" fontId="9" fillId="24" borderId="15" xfId="0" applyFont="1" applyFill="1" applyBorder="1" applyAlignment="1">
      <alignment vertical="center" wrapText="1"/>
    </xf>
    <xf numFmtId="0" fontId="4" fillId="24" borderId="0" xfId="2" applyFill="1" applyAlignment="1">
      <alignment vertical="center"/>
    </xf>
    <xf numFmtId="0" fontId="2" fillId="24" borderId="1" xfId="0" applyFont="1" applyFill="1" applyBorder="1" applyAlignment="1">
      <alignment vertical="center"/>
    </xf>
    <xf numFmtId="0" fontId="4" fillId="24" borderId="6" xfId="0" applyFont="1" applyFill="1" applyBorder="1" applyAlignment="1">
      <alignment horizontal="center" textRotation="90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vertical="center" wrapText="1"/>
    </xf>
    <xf numFmtId="0" fontId="4" fillId="24" borderId="13" xfId="2" applyFill="1" applyBorder="1" applyAlignment="1">
      <alignment horizontal="center" vertical="center"/>
    </xf>
    <xf numFmtId="0" fontId="4" fillId="24" borderId="11" xfId="2" applyFill="1" applyBorder="1" applyAlignment="1">
      <alignment horizontal="center" vertical="center"/>
    </xf>
    <xf numFmtId="0" fontId="2" fillId="24" borderId="0" xfId="1" applyFont="1" applyFill="1" applyAlignment="1">
      <alignment vertical="center" wrapText="1"/>
    </xf>
    <xf numFmtId="0" fontId="40" fillId="24" borderId="0" xfId="48" applyFont="1" applyFill="1" applyAlignment="1">
      <alignment horizontal="center" wrapText="1"/>
    </xf>
    <xf numFmtId="0" fontId="34" fillId="24" borderId="0" xfId="48" applyFont="1" applyFill="1" applyAlignment="1">
      <alignment horizontal="center" wrapText="1"/>
    </xf>
    <xf numFmtId="0" fontId="4" fillId="24" borderId="0" xfId="48" applyFont="1" applyFill="1" applyAlignment="1">
      <alignment vertical="center" wrapText="1"/>
    </xf>
    <xf numFmtId="0" fontId="4" fillId="24" borderId="0" xfId="48" applyFont="1" applyFill="1" applyAlignment="1">
      <alignment wrapText="1"/>
    </xf>
    <xf numFmtId="0" fontId="34" fillId="24" borderId="0" xfId="48" applyFont="1" applyFill="1"/>
    <xf numFmtId="0" fontId="4" fillId="24" borderId="0" xfId="48" applyFont="1" applyFill="1" applyAlignment="1">
      <alignment horizontal="right"/>
    </xf>
    <xf numFmtId="0" fontId="4" fillId="24" borderId="2" xfId="2" applyFill="1" applyBorder="1" applyAlignment="1">
      <alignment horizontal="center" textRotation="90"/>
    </xf>
    <xf numFmtId="0" fontId="42" fillId="24" borderId="0" xfId="0" applyFont="1" applyFill="1" applyAlignment="1">
      <alignment vertical="center" readingOrder="1"/>
    </xf>
    <xf numFmtId="0" fontId="46" fillId="24" borderId="0" xfId="0" applyFont="1" applyFill="1" applyAlignment="1">
      <alignment vertical="center" readingOrder="1"/>
    </xf>
    <xf numFmtId="0" fontId="10" fillId="24" borderId="0" xfId="1" applyFont="1" applyFill="1" applyAlignment="1">
      <alignment horizontal="left" vertical="center" wrapText="1"/>
    </xf>
    <xf numFmtId="0" fontId="2" fillId="0" borderId="0" xfId="1" applyFont="1" applyAlignment="1">
      <alignment vertical="center"/>
    </xf>
    <xf numFmtId="0" fontId="7" fillId="24" borderId="0" xfId="0" applyFont="1" applyFill="1" applyAlignment="1">
      <alignment horizontal="left"/>
    </xf>
    <xf numFmtId="0" fontId="4" fillId="24" borderId="0" xfId="48" applyFont="1" applyFill="1" applyAlignment="1">
      <alignment horizontal="left" vertical="center" wrapText="1"/>
    </xf>
    <xf numFmtId="0" fontId="4" fillId="24" borderId="2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left" vertical="center" wrapText="1"/>
    </xf>
    <xf numFmtId="0" fontId="4" fillId="24" borderId="6" xfId="0" applyFont="1" applyFill="1" applyBorder="1" applyAlignment="1">
      <alignment horizontal="center" vertical="center" wrapText="1"/>
    </xf>
    <xf numFmtId="0" fontId="5" fillId="24" borderId="3" xfId="2" applyFont="1" applyFill="1" applyBorder="1" applyAlignment="1">
      <alignment vertical="center" wrapText="1"/>
    </xf>
    <xf numFmtId="0" fontId="5" fillId="24" borderId="11" xfId="2" applyFont="1" applyFill="1" applyBorder="1" applyAlignment="1">
      <alignment vertical="center" wrapText="1"/>
    </xf>
    <xf numFmtId="0" fontId="4" fillId="24" borderId="0" xfId="0" applyFont="1" applyFill="1" applyAlignment="1">
      <alignment vertical="center" wrapText="1"/>
    </xf>
    <xf numFmtId="0" fontId="40" fillId="24" borderId="0" xfId="0" applyFont="1" applyFill="1" applyAlignment="1">
      <alignment horizontal="center" vertical="center" wrapText="1"/>
    </xf>
    <xf numFmtId="0" fontId="4" fillId="25" borderId="6" xfId="0" applyFont="1" applyFill="1" applyBorder="1" applyAlignment="1">
      <alignment horizontal="center" textRotation="90"/>
    </xf>
    <xf numFmtId="0" fontId="4" fillId="24" borderId="6" xfId="1" applyFont="1" applyFill="1" applyBorder="1" applyAlignment="1">
      <alignment horizontal="center" textRotation="90"/>
    </xf>
    <xf numFmtId="0" fontId="4" fillId="24" borderId="1" xfId="0" applyFont="1" applyFill="1" applyBorder="1" applyAlignment="1">
      <alignment vertical="center" textRotation="90"/>
    </xf>
    <xf numFmtId="0" fontId="10" fillId="24" borderId="0" xfId="0" applyFont="1" applyFill="1" applyAlignment="1">
      <alignment vertical="center"/>
    </xf>
    <xf numFmtId="0" fontId="4" fillId="24" borderId="2" xfId="0" quotePrefix="1" applyFont="1" applyFill="1" applyBorder="1" applyAlignment="1">
      <alignment horizontal="center" vertical="center"/>
    </xf>
    <xf numFmtId="0" fontId="43" fillId="24" borderId="0" xfId="0" applyFont="1" applyFill="1" applyAlignment="1">
      <alignment horizontal="right" vertical="center"/>
    </xf>
    <xf numFmtId="0" fontId="7" fillId="24" borderId="1" xfId="0" applyFont="1" applyFill="1" applyBorder="1" applyAlignment="1">
      <alignment horizontal="left" vertical="center"/>
    </xf>
    <xf numFmtId="0" fontId="40" fillId="24" borderId="0" xfId="0" applyFont="1" applyFill="1" applyAlignment="1">
      <alignment vertical="center" wrapText="1"/>
    </xf>
    <xf numFmtId="0" fontId="4" fillId="24" borderId="3" xfId="0" applyFont="1" applyFill="1" applyBorder="1" applyAlignment="1">
      <alignment wrapText="1"/>
    </xf>
    <xf numFmtId="0" fontId="4" fillId="24" borderId="11" xfId="0" applyFont="1" applyFill="1" applyBorder="1" applyAlignment="1">
      <alignment wrapText="1"/>
    </xf>
    <xf numFmtId="0" fontId="4" fillId="24" borderId="12" xfId="1" applyFont="1" applyFill="1" applyBorder="1" applyAlignment="1">
      <alignment horizontal="center" textRotation="90"/>
    </xf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right" wrapText="1"/>
    </xf>
    <xf numFmtId="0" fontId="4" fillId="24" borderId="15" xfId="48" applyFont="1" applyFill="1" applyBorder="1" applyAlignment="1">
      <alignment horizontal="right"/>
    </xf>
    <xf numFmtId="0" fontId="5" fillId="24" borderId="15" xfId="0" applyFont="1" applyFill="1" applyBorder="1" applyAlignment="1">
      <alignment horizontal="right"/>
    </xf>
    <xf numFmtId="0" fontId="4" fillId="24" borderId="2" xfId="2" applyFill="1" applyBorder="1" applyAlignment="1">
      <alignment horizontal="center" vertical="center"/>
    </xf>
    <xf numFmtId="0" fontId="3" fillId="24" borderId="1" xfId="0" applyFont="1" applyFill="1" applyBorder="1" applyAlignment="1">
      <alignment vertical="center"/>
    </xf>
    <xf numFmtId="0" fontId="6" fillId="24" borderId="1" xfId="0" applyFont="1" applyFill="1" applyBorder="1" applyAlignment="1">
      <alignment horizontal="center" vertical="center" wrapText="1"/>
    </xf>
    <xf numFmtId="0" fontId="6" fillId="24" borderId="28" xfId="0" applyFont="1" applyFill="1" applyBorder="1" applyAlignment="1">
      <alignment horizontal="left" vertical="center" wrapText="1"/>
    </xf>
    <xf numFmtId="0" fontId="6" fillId="24" borderId="28" xfId="0" applyFont="1" applyFill="1" applyBorder="1" applyAlignment="1">
      <alignment vertical="center" wrapText="1"/>
    </xf>
    <xf numFmtId="0" fontId="2" fillId="24" borderId="1" xfId="2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left" vertical="center" wrapText="1"/>
    </xf>
    <xf numFmtId="0" fontId="2" fillId="24" borderId="1" xfId="0" applyFont="1" applyFill="1" applyBorder="1" applyAlignment="1">
      <alignment horizontal="center" vertical="center" wrapText="1"/>
    </xf>
    <xf numFmtId="0" fontId="6" fillId="24" borderId="31" xfId="0" applyFont="1" applyFill="1" applyBorder="1" applyAlignment="1">
      <alignment horizontal="left" vertical="center" wrapText="1"/>
    </xf>
    <xf numFmtId="0" fontId="2" fillId="24" borderId="6" xfId="0" applyFont="1" applyFill="1" applyBorder="1" applyAlignment="1">
      <alignment horizontal="center" vertical="center"/>
    </xf>
    <xf numFmtId="0" fontId="41" fillId="24" borderId="0" xfId="48" applyFont="1" applyFill="1" applyAlignment="1">
      <alignment horizontal="center" vertical="center" wrapText="1"/>
    </xf>
    <xf numFmtId="0" fontId="7" fillId="24" borderId="0" xfId="48" applyFont="1" applyFill="1" applyAlignment="1">
      <alignment horizontal="right" vertical="top"/>
    </xf>
    <xf numFmtId="0" fontId="41" fillId="24" borderId="0" xfId="48" applyFont="1" applyFill="1" applyAlignment="1">
      <alignment vertical="center" wrapText="1"/>
    </xf>
    <xf numFmtId="0" fontId="7" fillId="24" borderId="0" xfId="1" applyFont="1" applyFill="1" applyAlignment="1">
      <alignment horizontal="right" vertical="top"/>
    </xf>
    <xf numFmtId="0" fontId="54" fillId="24" borderId="0" xfId="0" applyFont="1" applyFill="1"/>
    <xf numFmtId="0" fontId="56" fillId="26" borderId="0" xfId="0" applyFont="1" applyFill="1" applyAlignment="1">
      <alignment horizontal="left" vertical="top" wrapText="1"/>
    </xf>
    <xf numFmtId="0" fontId="50" fillId="26" borderId="0" xfId="0" applyFont="1" applyFill="1" applyAlignment="1">
      <alignment horizontal="right" vertical="top" wrapText="1"/>
    </xf>
    <xf numFmtId="0" fontId="58" fillId="26" borderId="34" xfId="0" applyFont="1" applyFill="1" applyBorder="1" applyAlignment="1">
      <alignment horizontal="center" textRotation="90" wrapText="1"/>
    </xf>
    <xf numFmtId="0" fontId="58" fillId="26" borderId="36" xfId="0" applyFont="1" applyFill="1" applyBorder="1" applyAlignment="1">
      <alignment horizontal="center" textRotation="90" wrapText="1"/>
    </xf>
    <xf numFmtId="0" fontId="58" fillId="26" borderId="38" xfId="0" applyFont="1" applyFill="1" applyBorder="1" applyAlignment="1">
      <alignment horizontal="center" vertical="center" wrapText="1"/>
    </xf>
    <xf numFmtId="0" fontId="58" fillId="26" borderId="39" xfId="0" applyFont="1" applyFill="1" applyBorder="1" applyAlignment="1">
      <alignment horizontal="center" vertical="center" wrapText="1"/>
    </xf>
    <xf numFmtId="0" fontId="59" fillId="26" borderId="0" xfId="0" applyFont="1" applyFill="1" applyAlignment="1">
      <alignment horizontal="left" vertical="center" wrapText="1"/>
    </xf>
    <xf numFmtId="0" fontId="58" fillId="26" borderId="40" xfId="0" applyFont="1" applyFill="1" applyBorder="1" applyAlignment="1">
      <alignment horizontal="right" vertical="center" wrapText="1"/>
    </xf>
    <xf numFmtId="0" fontId="58" fillId="26" borderId="1" xfId="0" applyFont="1" applyFill="1" applyBorder="1" applyAlignment="1">
      <alignment horizontal="left" vertical="top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58" fillId="26" borderId="43" xfId="0" applyFont="1" applyFill="1" applyBorder="1" applyAlignment="1">
      <alignment horizontal="right" vertical="center" wrapText="1"/>
    </xf>
    <xf numFmtId="0" fontId="58" fillId="26" borderId="44" xfId="0" applyFont="1" applyFill="1" applyBorder="1" applyAlignment="1">
      <alignment horizontal="right" vertical="center" wrapText="1"/>
    </xf>
    <xf numFmtId="0" fontId="59" fillId="26" borderId="42" xfId="0" applyFont="1" applyFill="1" applyBorder="1" applyAlignment="1">
      <alignment horizontal="left" vertical="center" wrapText="1"/>
    </xf>
    <xf numFmtId="3" fontId="58" fillId="26" borderId="43" xfId="0" applyNumberFormat="1" applyFont="1" applyFill="1" applyBorder="1" applyAlignment="1">
      <alignment horizontal="center" vertical="center" wrapText="1"/>
    </xf>
    <xf numFmtId="3" fontId="58" fillId="26" borderId="44" xfId="0" applyNumberFormat="1" applyFont="1" applyFill="1" applyBorder="1" applyAlignment="1">
      <alignment horizontal="center" vertical="center" wrapText="1"/>
    </xf>
    <xf numFmtId="3" fontId="58" fillId="26" borderId="40" xfId="0" applyNumberFormat="1" applyFont="1" applyFill="1" applyBorder="1" applyAlignment="1">
      <alignment horizontal="center" vertical="center" wrapText="1"/>
    </xf>
    <xf numFmtId="3" fontId="58" fillId="26" borderId="45" xfId="0" applyNumberFormat="1" applyFont="1" applyFill="1" applyBorder="1" applyAlignment="1">
      <alignment horizontal="center" vertical="center" wrapText="1"/>
    </xf>
    <xf numFmtId="3" fontId="58" fillId="26" borderId="46" xfId="0" applyNumberFormat="1" applyFont="1" applyFill="1" applyBorder="1" applyAlignment="1">
      <alignment horizontal="center" vertical="center" wrapText="1"/>
    </xf>
    <xf numFmtId="3" fontId="58" fillId="26" borderId="41" xfId="0" applyNumberFormat="1" applyFont="1" applyFill="1" applyBorder="1" applyAlignment="1">
      <alignment horizontal="center" vertical="center" wrapText="1"/>
    </xf>
    <xf numFmtId="0" fontId="59" fillId="26" borderId="1" xfId="0" applyFont="1" applyFill="1" applyBorder="1" applyAlignment="1">
      <alignment horizontal="center" vertical="center" wrapText="1"/>
    </xf>
    <xf numFmtId="0" fontId="58" fillId="26" borderId="40" xfId="0" applyFont="1" applyFill="1" applyBorder="1" applyAlignment="1">
      <alignment vertical="center" wrapText="1"/>
    </xf>
    <xf numFmtId="3" fontId="59" fillId="26" borderId="43" xfId="0" applyNumberFormat="1" applyFont="1" applyFill="1" applyBorder="1" applyAlignment="1">
      <alignment horizontal="center" vertical="center" wrapText="1"/>
    </xf>
    <xf numFmtId="0" fontId="59" fillId="26" borderId="43" xfId="0" applyFont="1" applyFill="1" applyBorder="1" applyAlignment="1">
      <alignment horizontal="right" vertical="center" wrapText="1"/>
    </xf>
    <xf numFmtId="3" fontId="59" fillId="26" borderId="45" xfId="0" applyNumberFormat="1" applyFont="1" applyFill="1" applyBorder="1" applyAlignment="1">
      <alignment horizontal="center" vertical="center" wrapText="1"/>
    </xf>
    <xf numFmtId="165" fontId="3" fillId="24" borderId="1" xfId="2" applyNumberFormat="1" applyFont="1" applyFill="1" applyBorder="1" applyAlignment="1">
      <alignment horizontal="center" vertical="center" wrapText="1"/>
    </xf>
    <xf numFmtId="0" fontId="3" fillId="24" borderId="1" xfId="2" applyFont="1" applyFill="1" applyBorder="1" applyAlignment="1">
      <alignment vertical="center"/>
    </xf>
    <xf numFmtId="165" fontId="2" fillId="24" borderId="1" xfId="2" applyNumberFormat="1" applyFont="1" applyFill="1" applyBorder="1" applyAlignment="1">
      <alignment horizontal="center" vertical="center" wrapText="1"/>
    </xf>
    <xf numFmtId="0" fontId="2" fillId="24" borderId="1" xfId="2" applyFont="1" applyFill="1" applyBorder="1" applyAlignment="1">
      <alignment vertical="center"/>
    </xf>
    <xf numFmtId="0" fontId="2" fillId="24" borderId="14" xfId="0" applyFont="1" applyFill="1" applyBorder="1" applyAlignment="1">
      <alignment vertical="center"/>
    </xf>
    <xf numFmtId="0" fontId="2" fillId="24" borderId="31" xfId="0" applyFont="1" applyFill="1" applyBorder="1" applyAlignment="1">
      <alignment vertical="center"/>
    </xf>
    <xf numFmtId="0" fontId="2" fillId="24" borderId="1" xfId="0" applyFont="1" applyFill="1" applyBorder="1" applyAlignment="1">
      <alignment horizontal="center" textRotation="90" wrapText="1"/>
    </xf>
    <xf numFmtId="0" fontId="2" fillId="24" borderId="15" xfId="0" applyFont="1" applyFill="1" applyBorder="1" applyAlignment="1">
      <alignment horizontal="center" textRotation="90" wrapText="1"/>
    </xf>
    <xf numFmtId="0" fontId="2" fillId="24" borderId="13" xfId="0" applyFont="1" applyFill="1" applyBorder="1" applyAlignment="1">
      <alignment horizontal="center" textRotation="90" wrapText="1"/>
    </xf>
    <xf numFmtId="0" fontId="3" fillId="24" borderId="0" xfId="1" applyFont="1" applyFill="1" applyAlignment="1">
      <alignment vertical="center"/>
    </xf>
    <xf numFmtId="0" fontId="7" fillId="24" borderId="0" xfId="48" applyFont="1" applyFill="1" applyAlignment="1">
      <alignment horizontal="center" vertical="center" wrapText="1"/>
    </xf>
    <xf numFmtId="0" fontId="2" fillId="24" borderId="0" xfId="1" applyFont="1" applyFill="1"/>
    <xf numFmtId="0" fontId="61" fillId="24" borderId="0" xfId="1" applyFont="1" applyFill="1"/>
    <xf numFmtId="0" fontId="2" fillId="24" borderId="0" xfId="1" applyFont="1" applyFill="1" applyAlignment="1">
      <alignment horizontal="center"/>
    </xf>
    <xf numFmtId="0" fontId="2" fillId="24" borderId="0" xfId="1" applyFont="1" applyFill="1" applyAlignment="1">
      <alignment horizontal="left"/>
    </xf>
    <xf numFmtId="0" fontId="3" fillId="24" borderId="31" xfId="1" applyFont="1" applyFill="1" applyBorder="1" applyAlignment="1">
      <alignment vertical="center"/>
    </xf>
    <xf numFmtId="0" fontId="6" fillId="24" borderId="1" xfId="0" applyFont="1" applyFill="1" applyBorder="1" applyAlignment="1">
      <alignment horizontal="left" vertical="center" indent="1"/>
    </xf>
    <xf numFmtId="0" fontId="49" fillId="24" borderId="2" xfId="1" applyFont="1" applyFill="1" applyBorder="1" applyAlignment="1">
      <alignment vertical="center" wrapText="1"/>
    </xf>
    <xf numFmtId="0" fontId="6" fillId="24" borderId="1" xfId="1" applyFont="1" applyFill="1" applyBorder="1" applyAlignment="1">
      <alignment vertical="center"/>
    </xf>
    <xf numFmtId="0" fontId="6" fillId="24" borderId="1" xfId="1" applyFont="1" applyFill="1" applyBorder="1" applyAlignment="1">
      <alignment horizontal="left" vertical="center" wrapText="1" indent="1"/>
    </xf>
    <xf numFmtId="0" fontId="2" fillId="24" borderId="7" xfId="2" applyFont="1" applyFill="1" applyBorder="1" applyAlignment="1">
      <alignment vertical="center" wrapText="1"/>
    </xf>
    <xf numFmtId="0" fontId="2" fillId="24" borderId="31" xfId="2" applyFont="1" applyFill="1" applyBorder="1" applyAlignment="1">
      <alignment vertical="center" wrapText="1"/>
    </xf>
    <xf numFmtId="0" fontId="2" fillId="24" borderId="8" xfId="2" applyFont="1" applyFill="1" applyBorder="1" applyAlignment="1">
      <alignment vertical="center" wrapText="1"/>
    </xf>
    <xf numFmtId="0" fontId="2" fillId="24" borderId="4" xfId="2" applyFont="1" applyFill="1" applyBorder="1" applyAlignment="1">
      <alignment horizontal="center" textRotation="90"/>
    </xf>
    <xf numFmtId="0" fontId="6" fillId="24" borderId="0" xfId="2" applyFont="1" applyFill="1" applyAlignment="1">
      <alignment horizontal="center" textRotation="90" wrapText="1"/>
    </xf>
    <xf numFmtId="0" fontId="2" fillId="24" borderId="13" xfId="1" applyFont="1" applyFill="1" applyBorder="1" applyAlignment="1">
      <alignment horizontal="center"/>
    </xf>
    <xf numFmtId="0" fontId="2" fillId="24" borderId="1" xfId="2" applyFont="1" applyFill="1" applyBorder="1" applyAlignment="1">
      <alignment horizontal="center" textRotation="90"/>
    </xf>
    <xf numFmtId="0" fontId="49" fillId="24" borderId="26" xfId="2" applyFont="1" applyFill="1" applyBorder="1" applyAlignment="1">
      <alignment horizontal="left" vertical="center" wrapText="1"/>
    </xf>
    <xf numFmtId="0" fontId="2" fillId="24" borderId="26" xfId="1" applyFont="1" applyFill="1" applyBorder="1" applyAlignment="1">
      <alignment horizontal="left" vertical="center" wrapText="1" indent="2"/>
    </xf>
    <xf numFmtId="0" fontId="49" fillId="24" borderId="7" xfId="2" applyFont="1" applyFill="1" applyBorder="1" applyAlignment="1">
      <alignment horizontal="left" vertical="center" wrapText="1"/>
    </xf>
    <xf numFmtId="0" fontId="2" fillId="24" borderId="1" xfId="1" applyFont="1" applyFill="1" applyBorder="1" applyAlignment="1">
      <alignment horizontal="left" vertical="center" wrapText="1" indent="2"/>
    </xf>
    <xf numFmtId="0" fontId="49" fillId="24" borderId="1" xfId="2" applyFont="1" applyFill="1" applyBorder="1" applyAlignment="1">
      <alignment horizontal="left" vertical="center" wrapText="1"/>
    </xf>
    <xf numFmtId="0" fontId="8" fillId="24" borderId="0" xfId="1" applyFont="1" applyFill="1"/>
    <xf numFmtId="0" fontId="51" fillId="24" borderId="0" xfId="1" applyFont="1" applyFill="1" applyAlignment="1">
      <alignment horizontal="center"/>
    </xf>
    <xf numFmtId="0" fontId="51" fillId="24" borderId="0" xfId="1" applyFont="1" applyFill="1" applyAlignment="1">
      <alignment horizontal="left"/>
    </xf>
    <xf numFmtId="0" fontId="2" fillId="24" borderId="0" xfId="48" quotePrefix="1" applyFont="1" applyFill="1" applyAlignment="1">
      <alignment horizontal="center" vertical="center"/>
    </xf>
    <xf numFmtId="0" fontId="6" fillId="24" borderId="0" xfId="0" applyFont="1" applyFill="1" applyAlignment="1">
      <alignment horizontal="left"/>
    </xf>
    <xf numFmtId="0" fontId="6" fillId="24" borderId="0" xfId="0" applyFont="1" applyFill="1"/>
    <xf numFmtId="0" fontId="2" fillId="24" borderId="0" xfId="48" applyFont="1" applyFill="1"/>
    <xf numFmtId="0" fontId="6" fillId="0" borderId="1" xfId="48" applyFont="1" applyBorder="1" applyAlignment="1">
      <alignment horizontal="center" textRotation="90" wrapText="1"/>
    </xf>
    <xf numFmtId="0" fontId="2" fillId="0" borderId="1" xfId="48" applyFont="1" applyBorder="1" applyAlignment="1">
      <alignment horizontal="center" textRotation="90" wrapText="1"/>
    </xf>
    <xf numFmtId="0" fontId="2" fillId="0" borderId="11" xfId="48" applyFont="1" applyBorder="1" applyAlignment="1">
      <alignment horizontal="center" textRotation="90" wrapText="1"/>
    </xf>
    <xf numFmtId="0" fontId="6" fillId="24" borderId="1" xfId="48" applyFont="1" applyFill="1" applyBorder="1" applyAlignment="1">
      <alignment horizontal="center" textRotation="90" wrapText="1"/>
    </xf>
    <xf numFmtId="0" fontId="49" fillId="24" borderId="1" xfId="0" applyFont="1" applyFill="1" applyBorder="1" applyAlignment="1">
      <alignment horizontal="center" vertical="center" wrapText="1"/>
    </xf>
    <xf numFmtId="0" fontId="49" fillId="2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8" fillId="24" borderId="0" xfId="1" applyFont="1" applyFill="1" applyAlignment="1">
      <alignment vertical="center"/>
    </xf>
    <xf numFmtId="0" fontId="51" fillId="24" borderId="0" xfId="1" applyFont="1" applyFill="1" applyAlignment="1">
      <alignment vertical="center"/>
    </xf>
    <xf numFmtId="0" fontId="2" fillId="24" borderId="1" xfId="0" quotePrefix="1" applyFont="1" applyFill="1" applyBorder="1" applyAlignment="1">
      <alignment horizontal="center" vertical="center"/>
    </xf>
    <xf numFmtId="166" fontId="4" fillId="24" borderId="2" xfId="49" quotePrefix="1" applyNumberFormat="1" applyFont="1" applyFill="1" applyBorder="1" applyAlignment="1">
      <alignment horizontal="center" vertical="center"/>
    </xf>
    <xf numFmtId="166" fontId="4" fillId="24" borderId="1" xfId="49" applyNumberFormat="1" applyFont="1" applyFill="1" applyBorder="1" applyAlignment="1">
      <alignment horizontal="center" vertical="center"/>
    </xf>
    <xf numFmtId="166" fontId="4" fillId="24" borderId="1" xfId="49" applyNumberFormat="1" applyFont="1" applyFill="1" applyBorder="1" applyAlignment="1">
      <alignment vertical="center"/>
    </xf>
    <xf numFmtId="166" fontId="4" fillId="24" borderId="1" xfId="49" quotePrefix="1" applyNumberFormat="1" applyFont="1" applyFill="1" applyBorder="1" applyAlignment="1">
      <alignment horizontal="center" vertical="center"/>
    </xf>
    <xf numFmtId="164" fontId="3" fillId="24" borderId="1" xfId="49" applyNumberFormat="1" applyFont="1" applyFill="1" applyBorder="1" applyAlignment="1">
      <alignment horizontal="center" vertical="center"/>
    </xf>
    <xf numFmtId="164" fontId="2" fillId="24" borderId="1" xfId="49" applyNumberFormat="1" applyFont="1" applyFill="1" applyBorder="1" applyAlignment="1">
      <alignment horizontal="center" vertical="center"/>
    </xf>
    <xf numFmtId="164" fontId="2" fillId="24" borderId="26" xfId="49" applyNumberFormat="1" applyFont="1" applyFill="1" applyBorder="1" applyAlignment="1">
      <alignment horizontal="center" vertical="center"/>
    </xf>
    <xf numFmtId="164" fontId="2" fillId="24" borderId="0" xfId="1" applyNumberFormat="1" applyFont="1" applyFill="1" applyAlignment="1">
      <alignment vertical="center"/>
    </xf>
    <xf numFmtId="164" fontId="49" fillId="24" borderId="1" xfId="49" applyNumberFormat="1" applyFont="1" applyFill="1" applyBorder="1" applyAlignment="1">
      <alignment vertical="center" wrapText="1"/>
    </xf>
    <xf numFmtId="164" fontId="6" fillId="24" borderId="1" xfId="49" applyNumberFormat="1" applyFont="1" applyFill="1" applyBorder="1" applyAlignment="1">
      <alignment vertical="center" wrapText="1"/>
    </xf>
    <xf numFmtId="0" fontId="4" fillId="24" borderId="2" xfId="0" applyFont="1" applyFill="1" applyBorder="1" applyAlignment="1">
      <alignment horizontal="center" vertical="center"/>
    </xf>
    <xf numFmtId="0" fontId="58" fillId="26" borderId="1" xfId="0" applyFont="1" applyFill="1" applyBorder="1" applyAlignment="1">
      <alignment horizontal="center" vertical="center" wrapText="1"/>
    </xf>
    <xf numFmtId="164" fontId="3" fillId="24" borderId="1" xfId="49" applyNumberFormat="1" applyFont="1" applyFill="1" applyBorder="1" applyAlignment="1">
      <alignment vertical="center"/>
    </xf>
    <xf numFmtId="164" fontId="3" fillId="24" borderId="26" xfId="49" applyNumberFormat="1" applyFont="1" applyFill="1" applyBorder="1" applyAlignment="1">
      <alignment vertical="center"/>
    </xf>
    <xf numFmtId="164" fontId="2" fillId="24" borderId="1" xfId="49" applyNumberFormat="1" applyFont="1" applyFill="1" applyBorder="1" applyAlignment="1">
      <alignment vertical="center"/>
    </xf>
    <xf numFmtId="164" fontId="2" fillId="24" borderId="26" xfId="49" applyNumberFormat="1" applyFont="1" applyFill="1" applyBorder="1" applyAlignment="1">
      <alignment vertical="center"/>
    </xf>
    <xf numFmtId="164" fontId="2" fillId="24" borderId="1" xfId="49" applyNumberFormat="1" applyFont="1" applyFill="1" applyBorder="1" applyAlignment="1">
      <alignment horizontal="left" vertical="center"/>
    </xf>
    <xf numFmtId="164" fontId="4" fillId="24" borderId="0" xfId="0" applyNumberFormat="1" applyFont="1" applyFill="1" applyAlignment="1">
      <alignment vertical="center"/>
    </xf>
    <xf numFmtId="164" fontId="2" fillId="24" borderId="0" xfId="0" applyNumberFormat="1" applyFont="1" applyFill="1" applyAlignment="1">
      <alignment horizontal="center" vertical="center"/>
    </xf>
    <xf numFmtId="164" fontId="3" fillId="24" borderId="2" xfId="49" applyNumberFormat="1" applyFont="1" applyFill="1" applyBorder="1" applyAlignment="1">
      <alignment horizontal="center" vertical="center"/>
    </xf>
    <xf numFmtId="164" fontId="2" fillId="24" borderId="2" xfId="49" applyNumberFormat="1" applyFont="1" applyFill="1" applyBorder="1" applyAlignment="1">
      <alignment horizontal="center" vertical="center"/>
    </xf>
    <xf numFmtId="164" fontId="8" fillId="24" borderId="1" xfId="49" applyNumberFormat="1" applyFont="1" applyFill="1" applyBorder="1" applyAlignment="1">
      <alignment horizontal="center" vertical="center" wrapText="1"/>
    </xf>
    <xf numFmtId="164" fontId="2" fillId="0" borderId="1" xfId="49" applyNumberFormat="1" applyFont="1" applyBorder="1" applyAlignment="1">
      <alignment horizontal="center" vertical="center"/>
    </xf>
    <xf numFmtId="164" fontId="13" fillId="0" borderId="1" xfId="49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24" borderId="0" xfId="0" applyFont="1" applyFill="1" applyAlignment="1">
      <alignment horizontal="left" vertical="center"/>
    </xf>
    <xf numFmtId="0" fontId="9" fillId="24" borderId="0" xfId="0" applyFont="1" applyFill="1" applyAlignment="1">
      <alignment horizontal="left" vertical="center" wrapText="1"/>
    </xf>
    <xf numFmtId="0" fontId="40" fillId="24" borderId="0" xfId="48" applyFont="1" applyFill="1" applyAlignment="1">
      <alignment horizontal="left" vertical="center" wrapText="1"/>
    </xf>
    <xf numFmtId="0" fontId="7" fillId="24" borderId="15" xfId="1" applyFont="1" applyFill="1" applyBorder="1" applyAlignment="1">
      <alignment horizontal="left" vertical="center"/>
    </xf>
    <xf numFmtId="0" fontId="12" fillId="24" borderId="31" xfId="1" applyFont="1" applyFill="1" applyBorder="1" applyAlignment="1">
      <alignment horizontal="left" vertical="center"/>
    </xf>
    <xf numFmtId="0" fontId="12" fillId="24" borderId="0" xfId="1" applyFont="1" applyFill="1" applyAlignment="1">
      <alignment horizontal="left" vertical="center"/>
    </xf>
    <xf numFmtId="164" fontId="3" fillId="24" borderId="1" xfId="49" applyNumberFormat="1" applyFont="1" applyFill="1" applyBorder="1" applyAlignment="1">
      <alignment horizontal="center" vertical="center" wrapText="1"/>
    </xf>
    <xf numFmtId="164" fontId="6" fillId="24" borderId="1" xfId="49" applyNumberFormat="1" applyFont="1" applyFill="1" applyBorder="1" applyAlignment="1">
      <alignment wrapText="1"/>
    </xf>
    <xf numFmtId="164" fontId="11" fillId="24" borderId="0" xfId="0" applyNumberFormat="1" applyFont="1" applyFill="1" applyAlignment="1">
      <alignment vertical="center" wrapText="1"/>
    </xf>
    <xf numFmtId="164" fontId="9" fillId="24" borderId="0" xfId="0" applyNumberFormat="1" applyFont="1" applyFill="1" applyAlignment="1">
      <alignment vertical="center" wrapText="1"/>
    </xf>
    <xf numFmtId="164" fontId="2" fillId="24" borderId="6" xfId="49" applyNumberFormat="1" applyFont="1" applyFill="1" applyBorder="1" applyAlignment="1">
      <alignment horizontal="center" vertical="center" wrapText="1"/>
    </xf>
    <xf numFmtId="164" fontId="2" fillId="24" borderId="1" xfId="49" applyNumberFormat="1" applyFont="1" applyFill="1" applyBorder="1" applyAlignment="1">
      <alignment horizontal="center" vertical="center" wrapText="1"/>
    </xf>
    <xf numFmtId="164" fontId="3" fillId="24" borderId="6" xfId="49" applyNumberFormat="1" applyFont="1" applyFill="1" applyBorder="1" applyAlignment="1">
      <alignment horizontal="center" vertical="center" wrapText="1"/>
    </xf>
    <xf numFmtId="164" fontId="6" fillId="24" borderId="1" xfId="49" applyNumberFormat="1" applyFont="1" applyFill="1" applyBorder="1" applyAlignment="1">
      <alignment horizontal="center" vertical="center"/>
    </xf>
    <xf numFmtId="164" fontId="49" fillId="24" borderId="1" xfId="49" applyNumberFormat="1" applyFont="1" applyFill="1" applyBorder="1" applyAlignment="1">
      <alignment horizontal="center" vertical="center"/>
    </xf>
    <xf numFmtId="0" fontId="50" fillId="26" borderId="33" xfId="0" applyFont="1" applyFill="1" applyBorder="1" applyAlignment="1">
      <alignment horizontal="left" vertical="center" wrapText="1"/>
    </xf>
    <xf numFmtId="0" fontId="49" fillId="24" borderId="1" xfId="0" applyFont="1" applyFill="1" applyBorder="1" applyAlignment="1">
      <alignment horizontal="left" vertical="center"/>
    </xf>
    <xf numFmtId="0" fontId="6" fillId="24" borderId="1" xfId="0" applyFont="1" applyFill="1" applyBorder="1" applyAlignment="1">
      <alignment horizontal="left" vertical="center"/>
    </xf>
    <xf numFmtId="0" fontId="49" fillId="24" borderId="2" xfId="0" applyFont="1" applyFill="1" applyBorder="1" applyAlignment="1">
      <alignment horizontal="left" vertical="center"/>
    </xf>
    <xf numFmtId="164" fontId="52" fillId="26" borderId="1" xfId="49" applyNumberFormat="1" applyFont="1" applyFill="1" applyBorder="1" applyAlignment="1">
      <alignment horizontal="center" vertical="center" wrapText="1"/>
    </xf>
    <xf numFmtId="164" fontId="50" fillId="26" borderId="1" xfId="49" applyNumberFormat="1" applyFont="1" applyFill="1" applyBorder="1" applyAlignment="1">
      <alignment horizontal="center" vertical="center" wrapText="1"/>
    </xf>
    <xf numFmtId="165" fontId="7" fillId="0" borderId="0" xfId="2" applyNumberFormat="1" applyFont="1" applyAlignment="1">
      <alignment vertical="center"/>
    </xf>
    <xf numFmtId="165" fontId="4" fillId="0" borderId="0" xfId="2" applyNumberFormat="1" applyAlignment="1">
      <alignment horizontal="center" vertical="center" wrapText="1"/>
    </xf>
    <xf numFmtId="165" fontId="55" fillId="27" borderId="0" xfId="2" applyNumberFormat="1" applyFont="1" applyFill="1" applyAlignment="1">
      <alignment horizontal="center" vertical="center" wrapText="1"/>
    </xf>
    <xf numFmtId="164" fontId="3" fillId="24" borderId="26" xfId="49" applyNumberFormat="1" applyFont="1" applyFill="1" applyBorder="1" applyAlignment="1">
      <alignment horizontal="center" vertical="center"/>
    </xf>
    <xf numFmtId="164" fontId="2" fillId="24" borderId="0" xfId="0" applyNumberFormat="1" applyFont="1" applyFill="1" applyAlignment="1">
      <alignment vertical="center"/>
    </xf>
    <xf numFmtId="164" fontId="49" fillId="24" borderId="1" xfId="49" applyNumberFormat="1" applyFont="1" applyFill="1" applyBorder="1" applyAlignment="1">
      <alignment horizontal="center" vertical="center" wrapText="1"/>
    </xf>
    <xf numFmtId="164" fontId="6" fillId="24" borderId="1" xfId="49" applyNumberFormat="1" applyFont="1" applyFill="1" applyBorder="1" applyAlignment="1">
      <alignment horizontal="center" vertical="center" wrapText="1"/>
    </xf>
    <xf numFmtId="164" fontId="6" fillId="24" borderId="0" xfId="0" applyNumberFormat="1" applyFont="1" applyFill="1" applyAlignment="1">
      <alignment vertical="center" wrapText="1"/>
    </xf>
    <xf numFmtId="3" fontId="0" fillId="0" borderId="0" xfId="0" applyNumberFormat="1"/>
    <xf numFmtId="164" fontId="7" fillId="24" borderId="1" xfId="49" applyNumberFormat="1" applyFont="1" applyFill="1" applyBorder="1" applyAlignment="1">
      <alignment horizontal="center" vertical="center"/>
    </xf>
    <xf numFmtId="164" fontId="4" fillId="24" borderId="1" xfId="49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8" fillId="0" borderId="0" xfId="0" applyFont="1"/>
    <xf numFmtId="0" fontId="10" fillId="0" borderId="0" xfId="48" applyFont="1" applyAlignment="1">
      <alignment vertical="top" wrapText="1"/>
    </xf>
    <xf numFmtId="0" fontId="41" fillId="0" borderId="0" xfId="48" applyFont="1" applyAlignment="1">
      <alignment vertical="top" wrapText="1"/>
    </xf>
    <xf numFmtId="0" fontId="33" fillId="0" borderId="0" xfId="0" applyFont="1" applyAlignment="1">
      <alignment vertical="center"/>
    </xf>
    <xf numFmtId="0" fontId="38" fillId="0" borderId="0" xfId="0" applyFont="1" applyAlignment="1">
      <alignment horizontal="right"/>
    </xf>
    <xf numFmtId="0" fontId="40" fillId="0" borderId="0" xfId="48" applyFont="1" applyAlignment="1">
      <alignment horizontal="left" vertical="center"/>
    </xf>
    <xf numFmtId="0" fontId="7" fillId="0" borderId="15" xfId="1" applyFont="1" applyBorder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1" xfId="49" applyNumberFormat="1" applyFont="1" applyFill="1" applyBorder="1" applyAlignment="1">
      <alignment horizontal="center" vertical="center" wrapText="1"/>
    </xf>
    <xf numFmtId="164" fontId="2" fillId="0" borderId="6" xfId="49" applyNumberFormat="1" applyFont="1" applyFill="1" applyBorder="1" applyAlignment="1">
      <alignment horizontal="center" vertical="center"/>
    </xf>
    <xf numFmtId="164" fontId="3" fillId="0" borderId="6" xfId="49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right" vertical="center" wrapText="1"/>
    </xf>
    <xf numFmtId="0" fontId="67" fillId="0" borderId="0" xfId="0" applyFont="1"/>
    <xf numFmtId="0" fontId="6" fillId="0" borderId="2" xfId="0" applyFont="1" applyBorder="1" applyAlignment="1">
      <alignment vertical="center"/>
    </xf>
    <xf numFmtId="164" fontId="2" fillId="0" borderId="1" xfId="49" applyNumberFormat="1" applyFont="1" applyFill="1" applyBorder="1" applyAlignment="1">
      <alignment horizontal="center" vertical="center" wrapText="1"/>
    </xf>
    <xf numFmtId="164" fontId="6" fillId="0" borderId="1" xfId="49" applyNumberFormat="1" applyFont="1" applyFill="1" applyBorder="1" applyAlignment="1">
      <alignment vertical="center"/>
    </xf>
    <xf numFmtId="0" fontId="49" fillId="0" borderId="2" xfId="0" applyFont="1" applyBorder="1" applyAlignment="1">
      <alignment horizontal="center" vertical="center"/>
    </xf>
    <xf numFmtId="164" fontId="3" fillId="0" borderId="6" xfId="49" applyNumberFormat="1" applyFont="1" applyFill="1" applyBorder="1" applyAlignment="1">
      <alignment horizontal="center" vertical="center" wrapText="1"/>
    </xf>
    <xf numFmtId="164" fontId="49" fillId="0" borderId="1" xfId="49" applyNumberFormat="1" applyFont="1" applyFill="1" applyBorder="1" applyAlignment="1">
      <alignment horizontal="center" vertical="center"/>
    </xf>
    <xf numFmtId="164" fontId="6" fillId="0" borderId="2" xfId="49" applyNumberFormat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164" fontId="6" fillId="0" borderId="2" xfId="49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49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49" applyNumberFormat="1" applyFont="1" applyFill="1" applyBorder="1" applyAlignment="1">
      <alignment horizontal="left" vertical="center"/>
    </xf>
    <xf numFmtId="164" fontId="6" fillId="0" borderId="1" xfId="4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49" applyNumberFormat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2" fillId="0" borderId="0" xfId="1" applyFont="1"/>
    <xf numFmtId="0" fontId="6" fillId="0" borderId="0" xfId="0" applyFont="1" applyAlignment="1">
      <alignment vertical="center" wrapText="1"/>
    </xf>
    <xf numFmtId="0" fontId="10" fillId="0" borderId="0" xfId="1" applyFont="1"/>
    <xf numFmtId="0" fontId="5" fillId="0" borderId="0" xfId="0" applyFont="1"/>
    <xf numFmtId="0" fontId="10" fillId="0" borderId="0" xfId="1" applyFont="1" applyAlignment="1">
      <alignment vertical="center"/>
    </xf>
    <xf numFmtId="0" fontId="4" fillId="0" borderId="0" xfId="1" applyFont="1"/>
    <xf numFmtId="0" fontId="0" fillId="24" borderId="0" xfId="0" applyFill="1"/>
    <xf numFmtId="0" fontId="49" fillId="24" borderId="0" xfId="48" applyFont="1" applyFill="1" applyAlignment="1">
      <alignment horizontal="right" vertical="top"/>
    </xf>
    <xf numFmtId="0" fontId="68" fillId="24" borderId="0" xfId="48" applyFont="1" applyFill="1" applyAlignment="1">
      <alignment vertical="center" wrapText="1"/>
    </xf>
    <xf numFmtId="0" fontId="68" fillId="24" borderId="0" xfId="48" applyFont="1" applyFill="1" applyAlignment="1">
      <alignment horizontal="center" vertical="center" wrapText="1"/>
    </xf>
    <xf numFmtId="0" fontId="37" fillId="24" borderId="15" xfId="1" applyFont="1" applyFill="1" applyBorder="1"/>
    <xf numFmtId="0" fontId="0" fillId="24" borderId="15" xfId="0" applyFill="1" applyBorder="1"/>
    <xf numFmtId="0" fontId="6" fillId="24" borderId="1" xfId="0" applyFont="1" applyFill="1" applyBorder="1" applyAlignment="1">
      <alignment horizontal="center" textRotation="90" wrapText="1"/>
    </xf>
    <xf numFmtId="0" fontId="6" fillId="24" borderId="2" xfId="0" applyFont="1" applyFill="1" applyBorder="1" applyAlignment="1">
      <alignment horizontal="center" textRotation="90" wrapText="1"/>
    </xf>
    <xf numFmtId="0" fontId="5" fillId="24" borderId="1" xfId="0" quotePrefix="1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49" fillId="24" borderId="2" xfId="0" applyFont="1" applyFill="1" applyBorder="1" applyAlignment="1">
      <alignment vertical="center" wrapText="1"/>
    </xf>
    <xf numFmtId="164" fontId="0" fillId="24" borderId="0" xfId="0" applyNumberFormat="1" applyFill="1"/>
    <xf numFmtId="0" fontId="6" fillId="24" borderId="1" xfId="0" applyFont="1" applyFill="1" applyBorder="1" applyAlignment="1">
      <alignment horizontal="left" vertical="center" wrapText="1" indent="1"/>
    </xf>
    <xf numFmtId="166" fontId="0" fillId="24" borderId="0" xfId="0" applyNumberFormat="1" applyFill="1"/>
    <xf numFmtId="0" fontId="6" fillId="24" borderId="28" xfId="0" applyFont="1" applyFill="1" applyBorder="1" applyAlignment="1">
      <alignment horizontal="left" vertical="center" wrapText="1" indent="1"/>
    </xf>
    <xf numFmtId="0" fontId="6" fillId="24" borderId="1" xfId="0" quotePrefix="1" applyFont="1" applyFill="1" applyBorder="1" applyAlignment="1">
      <alignment horizontal="left" vertical="center" wrapText="1" indent="1"/>
    </xf>
    <xf numFmtId="0" fontId="42" fillId="24" borderId="0" xfId="1" applyFont="1" applyFill="1" applyAlignment="1">
      <alignment vertical="center"/>
    </xf>
    <xf numFmtId="0" fontId="5" fillId="24" borderId="10" xfId="0" quotePrefix="1" applyFont="1" applyFill="1" applyBorder="1" applyAlignment="1">
      <alignment horizontal="center" vertical="center"/>
    </xf>
    <xf numFmtId="0" fontId="6" fillId="24" borderId="0" xfId="1" applyFont="1" applyFill="1" applyAlignment="1">
      <alignment vertical="center"/>
    </xf>
    <xf numFmtId="0" fontId="69" fillId="24" borderId="0" xfId="1" applyFont="1" applyFill="1"/>
    <xf numFmtId="0" fontId="42" fillId="24" borderId="0" xfId="1" applyFont="1" applyFill="1" applyAlignment="1">
      <alignment horizontal="center"/>
    </xf>
    <xf numFmtId="0" fontId="42" fillId="24" borderId="0" xfId="1" applyFont="1" applyFill="1" applyAlignment="1">
      <alignment horizontal="left"/>
    </xf>
    <xf numFmtId="0" fontId="5" fillId="24" borderId="0" xfId="1" applyFont="1" applyFill="1"/>
    <xf numFmtId="0" fontId="5" fillId="24" borderId="0" xfId="48" quotePrefix="1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46" fillId="24" borderId="0" xfId="1" applyFont="1" applyFill="1" applyAlignment="1">
      <alignment vertical="center"/>
    </xf>
    <xf numFmtId="0" fontId="5" fillId="24" borderId="0" xfId="48" applyFont="1" applyFill="1" applyAlignment="1">
      <alignment horizontal="center" vertical="center" wrapText="1"/>
    </xf>
    <xf numFmtId="0" fontId="70" fillId="24" borderId="0" xfId="48" applyFont="1" applyFill="1"/>
    <xf numFmtId="0" fontId="46" fillId="24" borderId="0" xfId="1" applyFont="1" applyFill="1"/>
    <xf numFmtId="0" fontId="58" fillId="26" borderId="47" xfId="0" applyFont="1" applyFill="1" applyBorder="1" applyAlignment="1">
      <alignment horizontal="center" vertical="center" wrapText="1"/>
    </xf>
    <xf numFmtId="0" fontId="59" fillId="26" borderId="48" xfId="0" applyFont="1" applyFill="1" applyBorder="1" applyAlignment="1">
      <alignment horizontal="center" vertical="center" wrapText="1"/>
    </xf>
    <xf numFmtId="0" fontId="58" fillId="26" borderId="48" xfId="0" applyFont="1" applyFill="1" applyBorder="1" applyAlignment="1">
      <alignment horizontal="left" vertical="center" wrapText="1"/>
    </xf>
    <xf numFmtId="0" fontId="58" fillId="26" borderId="48" xfId="0" applyFont="1" applyFill="1" applyBorder="1" applyAlignment="1">
      <alignment vertical="center" wrapText="1"/>
    </xf>
    <xf numFmtId="0" fontId="58" fillId="26" borderId="1" xfId="0" applyFont="1" applyFill="1" applyBorder="1" applyAlignment="1">
      <alignment horizontal="center" textRotation="90" wrapText="1"/>
    </xf>
    <xf numFmtId="3" fontId="58" fillId="26" borderId="1" xfId="0" applyNumberFormat="1" applyFont="1" applyFill="1" applyBorder="1" applyAlignment="1">
      <alignment horizontal="center" vertical="center" wrapText="1"/>
    </xf>
    <xf numFmtId="0" fontId="61" fillId="24" borderId="1" xfId="1" applyFont="1" applyFill="1" applyBorder="1" applyAlignment="1">
      <alignment vertical="center"/>
    </xf>
    <xf numFmtId="0" fontId="2" fillId="24" borderId="1" xfId="1" applyFont="1" applyFill="1" applyBorder="1" applyAlignment="1">
      <alignment horizontal="left" vertical="center" indent="1"/>
    </xf>
    <xf numFmtId="0" fontId="3" fillId="24" borderId="1" xfId="1" applyFont="1" applyFill="1" applyBorder="1" applyAlignment="1">
      <alignment horizontal="left" vertical="center"/>
    </xf>
    <xf numFmtId="0" fontId="61" fillId="24" borderId="1" xfId="1" applyFont="1" applyFill="1" applyBorder="1" applyAlignment="1">
      <alignment horizontal="left" vertical="center"/>
    </xf>
    <xf numFmtId="0" fontId="4" fillId="24" borderId="26" xfId="0" applyFont="1" applyFill="1" applyBorder="1" applyAlignment="1">
      <alignment horizontal="center" vertical="center" wrapText="1"/>
    </xf>
    <xf numFmtId="0" fontId="2" fillId="0" borderId="1" xfId="48" applyFont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3" fillId="24" borderId="2" xfId="1" applyFont="1" applyFill="1" applyBorder="1" applyAlignment="1">
      <alignment horizontal="left" vertical="center"/>
    </xf>
    <xf numFmtId="0" fontId="3" fillId="24" borderId="11" xfId="1" applyFont="1" applyFill="1" applyBorder="1" applyAlignment="1">
      <alignment horizontal="left" vertical="center"/>
    </xf>
    <xf numFmtId="0" fontId="2" fillId="0" borderId="4" xfId="48" applyFont="1" applyBorder="1" applyAlignment="1">
      <alignment horizontal="center" vertical="center" wrapText="1"/>
    </xf>
    <xf numFmtId="0" fontId="6" fillId="0" borderId="1" xfId="48" applyFont="1" applyBorder="1" applyAlignment="1">
      <alignment horizontal="center" vertical="center" wrapText="1"/>
    </xf>
    <xf numFmtId="0" fontId="6" fillId="0" borderId="2" xfId="48" applyFont="1" applyBorder="1" applyAlignment="1">
      <alignment horizontal="center" vertical="center" wrapText="1"/>
    </xf>
    <xf numFmtId="0" fontId="6" fillId="0" borderId="3" xfId="48" applyFont="1" applyBorder="1" applyAlignment="1">
      <alignment horizontal="center" vertical="center" wrapText="1"/>
    </xf>
    <xf numFmtId="0" fontId="6" fillId="0" borderId="11" xfId="48" applyFont="1" applyBorder="1" applyAlignment="1">
      <alignment horizontal="center" vertical="center" wrapText="1"/>
    </xf>
    <xf numFmtId="0" fontId="6" fillId="0" borderId="1" xfId="48" applyFont="1" applyBorder="1" applyAlignment="1">
      <alignment horizontal="center" textRotation="90" wrapText="1"/>
    </xf>
    <xf numFmtId="0" fontId="2" fillId="0" borderId="1" xfId="48" applyFont="1" applyBorder="1" applyAlignment="1">
      <alignment horizontal="center" textRotation="90" wrapText="1"/>
    </xf>
    <xf numFmtId="0" fontId="2" fillId="0" borderId="2" xfId="48" applyFont="1" applyBorder="1" applyAlignment="1">
      <alignment horizontal="center" textRotation="90" wrapText="1"/>
    </xf>
    <xf numFmtId="0" fontId="2" fillId="0" borderId="7" xfId="48" applyFont="1" applyBorder="1" applyAlignment="1">
      <alignment horizontal="center" textRotation="90" wrapText="1"/>
    </xf>
    <xf numFmtId="0" fontId="2" fillId="0" borderId="12" xfId="48" applyFont="1" applyBorder="1" applyAlignment="1">
      <alignment horizontal="center" textRotation="90" wrapText="1"/>
    </xf>
    <xf numFmtId="0" fontId="2" fillId="24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7" fillId="24" borderId="0" xfId="48" applyFont="1" applyFill="1" applyAlignment="1">
      <alignment horizontal="right" vertical="top"/>
    </xf>
    <xf numFmtId="0" fontId="41" fillId="24" borderId="0" xfId="48" applyFont="1" applyFill="1" applyAlignment="1">
      <alignment horizontal="center" vertical="center" wrapText="1"/>
    </xf>
    <xf numFmtId="0" fontId="2" fillId="24" borderId="27" xfId="0" applyFont="1" applyFill="1" applyBorder="1" applyAlignment="1">
      <alignment horizontal="center" textRotation="90" wrapText="1"/>
    </xf>
    <xf numFmtId="0" fontId="2" fillId="24" borderId="5" xfId="0" applyFont="1" applyFill="1" applyBorder="1" applyAlignment="1">
      <alignment horizontal="center" textRotation="90" wrapText="1"/>
    </xf>
    <xf numFmtId="0" fontId="2" fillId="24" borderId="6" xfId="0" applyFont="1" applyFill="1" applyBorder="1" applyAlignment="1">
      <alignment horizontal="center" textRotation="90" wrapText="1"/>
    </xf>
    <xf numFmtId="0" fontId="43" fillId="24" borderId="0" xfId="0" applyFont="1" applyFill="1" applyAlignment="1">
      <alignment horizontal="right" vertical="center"/>
    </xf>
    <xf numFmtId="0" fontId="4" fillId="24" borderId="0" xfId="48" applyFont="1" applyFill="1" applyAlignment="1">
      <alignment horizontal="left" vertical="center" wrapText="1"/>
    </xf>
    <xf numFmtId="0" fontId="4" fillId="24" borderId="0" xfId="48" applyFont="1" applyFill="1" applyAlignment="1">
      <alignment horizontal="center" vertical="center" wrapText="1"/>
    </xf>
    <xf numFmtId="0" fontId="41" fillId="24" borderId="0" xfId="0" applyFont="1" applyFill="1" applyAlignment="1">
      <alignment horizontal="center" vertical="center" wrapText="1"/>
    </xf>
    <xf numFmtId="0" fontId="4" fillId="24" borderId="3" xfId="1" applyFont="1" applyFill="1" applyBorder="1" applyAlignment="1">
      <alignment horizontal="center" vertical="center" wrapText="1"/>
    </xf>
    <xf numFmtId="0" fontId="4" fillId="24" borderId="11" xfId="1" applyFont="1" applyFill="1" applyBorder="1" applyAlignment="1">
      <alignment horizontal="center" vertical="center" wrapText="1"/>
    </xf>
    <xf numFmtId="0" fontId="4" fillId="24" borderId="25" xfId="1" applyFont="1" applyFill="1" applyBorder="1" applyAlignment="1">
      <alignment horizontal="center" textRotation="90" wrapText="1"/>
    </xf>
    <xf numFmtId="0" fontId="4" fillId="24" borderId="12" xfId="1" applyFont="1" applyFill="1" applyBorder="1" applyAlignment="1">
      <alignment horizontal="center" textRotation="90" wrapText="1"/>
    </xf>
    <xf numFmtId="0" fontId="4" fillId="24" borderId="1" xfId="0" applyFont="1" applyFill="1" applyBorder="1" applyAlignment="1">
      <alignment horizontal="center" vertical="center" wrapText="1"/>
    </xf>
    <xf numFmtId="0" fontId="4" fillId="24" borderId="7" xfId="0" applyFont="1" applyFill="1" applyBorder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7" xfId="1" applyFont="1" applyFill="1" applyBorder="1" applyAlignment="1">
      <alignment horizontal="center" textRotation="90" wrapText="1"/>
    </xf>
    <xf numFmtId="0" fontId="4" fillId="24" borderId="9" xfId="1" applyFont="1" applyFill="1" applyBorder="1" applyAlignment="1">
      <alignment horizontal="center" textRotation="90" wrapText="1"/>
    </xf>
    <xf numFmtId="0" fontId="4" fillId="24" borderId="1" xfId="1" applyFont="1" applyFill="1" applyBorder="1" applyAlignment="1">
      <alignment horizontal="center" textRotation="90"/>
    </xf>
    <xf numFmtId="0" fontId="4" fillId="24" borderId="1" xfId="0" applyFont="1" applyFill="1" applyBorder="1" applyAlignment="1">
      <alignment horizontal="left" vertical="center" wrapText="1" indent="1"/>
    </xf>
    <xf numFmtId="0" fontId="7" fillId="24" borderId="1" xfId="0" applyFont="1" applyFill="1" applyBorder="1" applyAlignment="1">
      <alignment vertical="center" wrapText="1"/>
    </xf>
    <xf numFmtId="0" fontId="5" fillId="24" borderId="2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41" fillId="24" borderId="0" xfId="48" applyFont="1" applyFill="1" applyAlignment="1">
      <alignment horizontal="right" vertical="top" wrapText="1"/>
    </xf>
    <xf numFmtId="0" fontId="4" fillId="24" borderId="3" xfId="1" applyFont="1" applyFill="1" applyBorder="1" applyAlignment="1">
      <alignment horizontal="center" vertical="center"/>
    </xf>
    <xf numFmtId="0" fontId="5" fillId="24" borderId="7" xfId="2" applyFont="1" applyFill="1" applyBorder="1" applyAlignment="1">
      <alignment horizontal="center" textRotation="90" wrapText="1"/>
    </xf>
    <xf numFmtId="0" fontId="5" fillId="24" borderId="9" xfId="2" applyFont="1" applyFill="1" applyBorder="1" applyAlignment="1">
      <alignment horizontal="center" textRotation="90" wrapText="1"/>
    </xf>
    <xf numFmtId="0" fontId="5" fillId="24" borderId="12" xfId="2" applyFont="1" applyFill="1" applyBorder="1" applyAlignment="1">
      <alignment horizontal="center" textRotation="90" wrapText="1"/>
    </xf>
    <xf numFmtId="0" fontId="4" fillId="24" borderId="1" xfId="2" applyFill="1" applyBorder="1" applyAlignment="1">
      <alignment horizontal="center" textRotation="90"/>
    </xf>
    <xf numFmtId="0" fontId="4" fillId="24" borderId="11" xfId="1" applyFont="1" applyFill="1" applyBorder="1" applyAlignment="1">
      <alignment horizontal="center" vertical="center"/>
    </xf>
    <xf numFmtId="0" fontId="4" fillId="24" borderId="1" xfId="1" applyFont="1" applyFill="1" applyBorder="1" applyAlignment="1">
      <alignment horizontal="center" vertical="center"/>
    </xf>
    <xf numFmtId="0" fontId="4" fillId="24" borderId="4" xfId="0" applyFont="1" applyFill="1" applyBorder="1" applyAlignment="1">
      <alignment horizontal="center" vertical="center" wrapText="1"/>
    </xf>
    <xf numFmtId="0" fontId="5" fillId="24" borderId="2" xfId="2" applyFont="1" applyFill="1" applyBorder="1" applyAlignment="1">
      <alignment horizontal="center" vertical="center" wrapText="1"/>
    </xf>
    <xf numFmtId="0" fontId="5" fillId="24" borderId="3" xfId="2" applyFont="1" applyFill="1" applyBorder="1" applyAlignment="1">
      <alignment horizontal="center" vertical="center" wrapText="1"/>
    </xf>
    <xf numFmtId="0" fontId="5" fillId="24" borderId="11" xfId="2" applyFont="1" applyFill="1" applyBorder="1" applyAlignment="1">
      <alignment horizontal="center" vertical="center" wrapText="1"/>
    </xf>
    <xf numFmtId="0" fontId="41" fillId="24" borderId="0" xfId="48" applyFont="1" applyFill="1" applyAlignment="1">
      <alignment horizontal="right" vertical="top"/>
    </xf>
    <xf numFmtId="0" fontId="6" fillId="24" borderId="1" xfId="2" applyFont="1" applyFill="1" applyBorder="1" applyAlignment="1">
      <alignment horizontal="center" vertical="center" wrapText="1"/>
    </xf>
    <xf numFmtId="0" fontId="6" fillId="24" borderId="2" xfId="2" applyFont="1" applyFill="1" applyBorder="1" applyAlignment="1">
      <alignment horizontal="center" vertical="center" wrapText="1"/>
    </xf>
    <xf numFmtId="0" fontId="2" fillId="24" borderId="4" xfId="2" applyFont="1" applyFill="1" applyBorder="1" applyAlignment="1">
      <alignment horizontal="center" textRotation="90"/>
    </xf>
    <xf numFmtId="0" fontId="2" fillId="24" borderId="6" xfId="2" applyFont="1" applyFill="1" applyBorder="1" applyAlignment="1">
      <alignment horizontal="center" textRotation="90"/>
    </xf>
    <xf numFmtId="0" fontId="2" fillId="24" borderId="9" xfId="2" applyFont="1" applyFill="1" applyBorder="1" applyAlignment="1">
      <alignment horizontal="center" textRotation="90"/>
    </xf>
    <xf numFmtId="0" fontId="2" fillId="24" borderId="12" xfId="2" applyFont="1" applyFill="1" applyBorder="1" applyAlignment="1">
      <alignment horizontal="center" textRotation="90"/>
    </xf>
    <xf numFmtId="0" fontId="6" fillId="24" borderId="9" xfId="2" applyFont="1" applyFill="1" applyBorder="1" applyAlignment="1">
      <alignment horizontal="center" textRotation="90" wrapText="1"/>
    </xf>
    <xf numFmtId="0" fontId="6" fillId="24" borderId="30" xfId="2" applyFont="1" applyFill="1" applyBorder="1" applyAlignment="1">
      <alignment horizontal="center" vertical="center" wrapText="1"/>
    </xf>
    <xf numFmtId="0" fontId="6" fillId="24" borderId="29" xfId="2" applyFont="1" applyFill="1" applyBorder="1" applyAlignment="1">
      <alignment horizontal="center" vertical="center" wrapText="1"/>
    </xf>
    <xf numFmtId="0" fontId="2" fillId="24" borderId="26" xfId="2" applyFont="1" applyFill="1" applyBorder="1" applyAlignment="1">
      <alignment horizontal="center" textRotation="90"/>
    </xf>
    <xf numFmtId="0" fontId="2" fillId="24" borderId="27" xfId="2" applyFont="1" applyFill="1" applyBorder="1" applyAlignment="1">
      <alignment horizontal="center" textRotation="90"/>
    </xf>
    <xf numFmtId="0" fontId="2" fillId="24" borderId="5" xfId="2" applyFont="1" applyFill="1" applyBorder="1" applyAlignment="1">
      <alignment horizontal="center" textRotation="90"/>
    </xf>
    <xf numFmtId="0" fontId="2" fillId="24" borderId="7" xfId="2" applyFont="1" applyFill="1" applyBorder="1" applyAlignment="1">
      <alignment horizontal="center" textRotation="90"/>
    </xf>
    <xf numFmtId="0" fontId="6" fillId="24" borderId="7" xfId="2" applyFont="1" applyFill="1" applyBorder="1" applyAlignment="1">
      <alignment horizontal="center" textRotation="90" wrapText="1"/>
    </xf>
    <xf numFmtId="0" fontId="6" fillId="24" borderId="12" xfId="2" applyFont="1" applyFill="1" applyBorder="1" applyAlignment="1">
      <alignment horizontal="center" textRotation="90" wrapText="1"/>
    </xf>
    <xf numFmtId="0" fontId="4" fillId="24" borderId="1" xfId="1" applyFont="1" applyFill="1" applyBorder="1" applyAlignment="1">
      <alignment horizontal="left" vertical="center" indent="1"/>
    </xf>
    <xf numFmtId="0" fontId="7" fillId="24" borderId="1" xfId="1" applyFont="1" applyFill="1" applyBorder="1" applyAlignment="1">
      <alignment horizontal="left" vertical="center"/>
    </xf>
    <xf numFmtId="0" fontId="1" fillId="24" borderId="1" xfId="1" applyFill="1" applyBorder="1" applyAlignment="1">
      <alignment vertical="center"/>
    </xf>
    <xf numFmtId="0" fontId="4" fillId="24" borderId="25" xfId="0" applyFont="1" applyFill="1" applyBorder="1" applyAlignment="1">
      <alignment horizontal="center" textRotation="90" wrapText="1"/>
    </xf>
    <xf numFmtId="0" fontId="4" fillId="24" borderId="9" xfId="0" applyFont="1" applyFill="1" applyBorder="1" applyAlignment="1">
      <alignment horizontal="center" textRotation="90" wrapText="1"/>
    </xf>
    <xf numFmtId="0" fontId="4" fillId="24" borderId="12" xfId="0" applyFont="1" applyFill="1" applyBorder="1" applyAlignment="1">
      <alignment horizontal="center" textRotation="90" wrapText="1"/>
    </xf>
    <xf numFmtId="0" fontId="7" fillId="24" borderId="2" xfId="1" applyFont="1" applyFill="1" applyBorder="1" applyAlignment="1">
      <alignment horizontal="left" vertical="center"/>
    </xf>
    <xf numFmtId="0" fontId="7" fillId="24" borderId="11" xfId="1" applyFont="1" applyFill="1" applyBorder="1" applyAlignment="1">
      <alignment horizontal="left" vertical="center"/>
    </xf>
    <xf numFmtId="0" fontId="11" fillId="24" borderId="28" xfId="1" applyFont="1" applyFill="1" applyBorder="1" applyAlignment="1">
      <alignment horizontal="left" vertical="center"/>
    </xf>
    <xf numFmtId="0" fontId="11" fillId="24" borderId="29" xfId="1" applyFont="1" applyFill="1" applyBorder="1" applyAlignment="1">
      <alignment horizontal="left" vertical="center"/>
    </xf>
    <xf numFmtId="0" fontId="4" fillId="24" borderId="30" xfId="0" applyFont="1" applyFill="1" applyBorder="1" applyAlignment="1">
      <alignment horizontal="center" wrapText="1"/>
    </xf>
    <xf numFmtId="0" fontId="4" fillId="24" borderId="29" xfId="0" applyFont="1" applyFill="1" applyBorder="1" applyAlignment="1">
      <alignment horizontal="center" wrapText="1"/>
    </xf>
    <xf numFmtId="0" fontId="4" fillId="24" borderId="26" xfId="2" applyFill="1" applyBorder="1" applyAlignment="1">
      <alignment horizontal="center" textRotation="90"/>
    </xf>
    <xf numFmtId="0" fontId="4" fillId="24" borderId="3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60" fillId="26" borderId="0" xfId="0" applyFont="1" applyFill="1" applyAlignment="1">
      <alignment horizontal="center" vertical="top" wrapText="1"/>
    </xf>
    <xf numFmtId="0" fontId="59" fillId="26" borderId="0" xfId="0" applyFont="1" applyFill="1" applyAlignment="1">
      <alignment horizontal="left" vertical="center" wrapText="1"/>
    </xf>
    <xf numFmtId="0" fontId="58" fillId="26" borderId="0" xfId="0" applyFont="1" applyFill="1" applyAlignment="1">
      <alignment horizontal="left" vertical="center" wrapText="1"/>
    </xf>
    <xf numFmtId="0" fontId="58" fillId="26" borderId="1" xfId="0" applyFont="1" applyFill="1" applyBorder="1" applyAlignment="1">
      <alignment horizontal="left" vertical="center" wrapText="1"/>
    </xf>
    <xf numFmtId="0" fontId="59" fillId="26" borderId="1" xfId="0" applyFont="1" applyFill="1" applyBorder="1" applyAlignment="1">
      <alignment horizontal="left" vertical="center" wrapText="1"/>
    </xf>
    <xf numFmtId="0" fontId="59" fillId="26" borderId="35" xfId="0" applyFont="1" applyFill="1" applyBorder="1" applyAlignment="1">
      <alignment horizontal="center" vertical="center" wrapText="1"/>
    </xf>
    <xf numFmtId="0" fontId="58" fillId="26" borderId="34" xfId="0" applyFont="1" applyFill="1" applyBorder="1" applyAlignment="1">
      <alignment horizontal="center" textRotation="90" wrapText="1"/>
    </xf>
    <xf numFmtId="0" fontId="58" fillId="26" borderId="1" xfId="0" applyFont="1" applyFill="1" applyBorder="1" applyAlignment="1">
      <alignment horizontal="center" textRotation="90" wrapText="1"/>
    </xf>
    <xf numFmtId="0" fontId="59" fillId="26" borderId="1" xfId="0" applyFont="1" applyFill="1" applyBorder="1" applyAlignment="1">
      <alignment horizontal="center" vertical="center" wrapText="1"/>
    </xf>
    <xf numFmtId="0" fontId="58" fillId="26" borderId="1" xfId="0" applyFont="1" applyFill="1" applyBorder="1" applyAlignment="1">
      <alignment horizontal="center" vertical="center" wrapText="1"/>
    </xf>
    <xf numFmtId="0" fontId="58" fillId="26" borderId="35" xfId="0" applyFont="1" applyFill="1" applyBorder="1" applyAlignment="1">
      <alignment horizontal="center" vertical="center" wrapText="1"/>
    </xf>
    <xf numFmtId="0" fontId="58" fillId="26" borderId="34" xfId="0" applyFont="1" applyFill="1" applyBorder="1" applyAlignment="1">
      <alignment horizontal="center" vertical="center" wrapText="1"/>
    </xf>
    <xf numFmtId="0" fontId="59" fillId="26" borderId="36" xfId="0" applyFont="1" applyFill="1" applyBorder="1" applyAlignment="1">
      <alignment horizontal="center" vertical="center" wrapText="1"/>
    </xf>
    <xf numFmtId="0" fontId="59" fillId="26" borderId="37" xfId="0" applyFont="1" applyFill="1" applyBorder="1" applyAlignment="1">
      <alignment horizontal="center" vertical="center" wrapText="1"/>
    </xf>
    <xf numFmtId="0" fontId="57" fillId="26" borderId="0" xfId="0" applyFont="1" applyFill="1" applyAlignment="1">
      <alignment horizontal="center" vertical="center" wrapText="1"/>
    </xf>
    <xf numFmtId="0" fontId="52" fillId="26" borderId="0" xfId="0" applyFont="1" applyFill="1" applyAlignment="1">
      <alignment horizontal="left" vertical="top" wrapText="1"/>
    </xf>
    <xf numFmtId="0" fontId="4" fillId="24" borderId="1" xfId="0" applyFont="1" applyFill="1" applyBorder="1" applyAlignment="1">
      <alignment horizontal="center" vertical="center"/>
    </xf>
    <xf numFmtId="0" fontId="4" fillId="24" borderId="1" xfId="0" applyFont="1" applyFill="1" applyBorder="1"/>
    <xf numFmtId="0" fontId="4" fillId="24" borderId="2" xfId="0" applyFont="1" applyFill="1" applyBorder="1" applyAlignment="1">
      <alignment horizontal="center" vertical="center"/>
    </xf>
    <xf numFmtId="0" fontId="4" fillId="24" borderId="28" xfId="0" applyFont="1" applyFill="1" applyBorder="1" applyAlignment="1">
      <alignment horizontal="center" vertical="center"/>
    </xf>
    <xf numFmtId="0" fontId="5" fillId="24" borderId="25" xfId="2" applyFont="1" applyFill="1" applyBorder="1" applyAlignment="1">
      <alignment horizontal="center" textRotation="90" wrapText="1"/>
    </xf>
    <xf numFmtId="0" fontId="41" fillId="24" borderId="0" xfId="48" applyFont="1" applyFill="1" applyAlignment="1">
      <alignment horizontal="center" vertical="top" wrapText="1"/>
    </xf>
    <xf numFmtId="0" fontId="4" fillId="24" borderId="25" xfId="0" applyFont="1" applyFill="1" applyBorder="1" applyAlignment="1">
      <alignment horizontal="center" textRotation="90"/>
    </xf>
    <xf numFmtId="0" fontId="4" fillId="24" borderId="9" xfId="0" applyFont="1" applyFill="1" applyBorder="1" applyAlignment="1">
      <alignment horizontal="center" textRotation="90"/>
    </xf>
    <xf numFmtId="0" fontId="4" fillId="24" borderId="12" xfId="0" applyFont="1" applyFill="1" applyBorder="1" applyAlignment="1">
      <alignment horizontal="center" textRotation="90"/>
    </xf>
    <xf numFmtId="0" fontId="4" fillId="24" borderId="3" xfId="0" applyFont="1" applyFill="1" applyBorder="1" applyAlignment="1">
      <alignment horizontal="center" wrapText="1"/>
    </xf>
    <xf numFmtId="0" fontId="4" fillId="24" borderId="27" xfId="0" applyFont="1" applyFill="1" applyBorder="1" applyAlignment="1">
      <alignment horizontal="center" vertical="center"/>
    </xf>
    <xf numFmtId="0" fontId="4" fillId="24" borderId="5" xfId="0" applyFont="1" applyFill="1" applyBorder="1" applyAlignment="1">
      <alignment horizontal="center" vertical="center"/>
    </xf>
    <xf numFmtId="0" fontId="4" fillId="24" borderId="6" xfId="0" applyFont="1" applyFill="1" applyBorder="1" applyAlignment="1">
      <alignment horizontal="center" vertical="center"/>
    </xf>
    <xf numFmtId="0" fontId="5" fillId="24" borderId="4" xfId="2" applyFont="1" applyFill="1" applyBorder="1" applyAlignment="1">
      <alignment horizontal="center" vertical="center" wrapText="1"/>
    </xf>
    <xf numFmtId="0" fontId="5" fillId="24" borderId="1" xfId="2" applyFont="1" applyFill="1" applyBorder="1" applyAlignment="1">
      <alignment horizontal="center" vertical="center" wrapText="1"/>
    </xf>
    <xf numFmtId="0" fontId="4" fillId="24" borderId="3" xfId="2" applyFill="1" applyBorder="1" applyAlignment="1">
      <alignment horizontal="center" vertical="center"/>
    </xf>
    <xf numFmtId="0" fontId="4" fillId="24" borderId="11" xfId="2" applyFill="1" applyBorder="1" applyAlignment="1">
      <alignment horizontal="center" vertical="center"/>
    </xf>
    <xf numFmtId="0" fontId="41" fillId="0" borderId="0" xfId="2" applyFont="1" applyAlignment="1">
      <alignment horizontal="right" vertical="center"/>
    </xf>
    <xf numFmtId="0" fontId="4" fillId="24" borderId="1" xfId="2" applyFill="1" applyBorder="1" applyAlignment="1">
      <alignment horizontal="center" textRotation="90" wrapText="1"/>
    </xf>
    <xf numFmtId="0" fontId="4" fillId="24" borderId="25" xfId="2" applyFill="1" applyBorder="1" applyAlignment="1">
      <alignment horizontal="center" textRotation="90"/>
    </xf>
    <xf numFmtId="0" fontId="4" fillId="24" borderId="12" xfId="2" applyFill="1" applyBorder="1" applyAlignment="1">
      <alignment horizontal="center" textRotation="90"/>
    </xf>
    <xf numFmtId="0" fontId="4" fillId="24" borderId="2" xfId="2" applyFill="1" applyBorder="1" applyAlignment="1">
      <alignment horizontal="left" vertical="center" wrapText="1" indent="1"/>
    </xf>
    <xf numFmtId="0" fontId="4" fillId="24" borderId="3" xfId="2" applyFill="1" applyBorder="1" applyAlignment="1">
      <alignment horizontal="left" vertical="center" wrapText="1" indent="1"/>
    </xf>
    <xf numFmtId="0" fontId="7" fillId="24" borderId="2" xfId="1" applyFont="1" applyFill="1" applyBorder="1" applyAlignment="1">
      <alignment horizontal="left" vertical="center" wrapText="1"/>
    </xf>
    <xf numFmtId="0" fontId="7" fillId="24" borderId="3" xfId="1" applyFont="1" applyFill="1" applyBorder="1" applyAlignment="1">
      <alignment horizontal="left" vertical="center" wrapText="1"/>
    </xf>
    <xf numFmtId="0" fontId="37" fillId="24" borderId="2" xfId="2" applyFont="1" applyFill="1" applyBorder="1" applyAlignment="1">
      <alignment horizontal="left" vertical="center" wrapText="1"/>
    </xf>
    <xf numFmtId="0" fontId="37" fillId="24" borderId="3" xfId="2" applyFont="1" applyFill="1" applyBorder="1" applyAlignment="1">
      <alignment horizontal="left" vertical="center" wrapText="1"/>
    </xf>
    <xf numFmtId="0" fontId="38" fillId="24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5" xfId="2" applyFont="1" applyFill="1" applyBorder="1" applyAlignment="1">
      <alignment horizontal="center" vertical="center" wrapText="1"/>
    </xf>
    <xf numFmtId="0" fontId="5" fillId="24" borderId="6" xfId="2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left" vertical="center" wrapText="1"/>
    </xf>
    <xf numFmtId="0" fontId="5" fillId="24" borderId="25" xfId="0" applyFont="1" applyFill="1" applyBorder="1" applyAlignment="1">
      <alignment horizontal="center" textRotation="90" wrapText="1"/>
    </xf>
    <xf numFmtId="0" fontId="5" fillId="24" borderId="9" xfId="0" applyFont="1" applyFill="1" applyBorder="1" applyAlignment="1">
      <alignment horizontal="center" textRotation="90" wrapText="1"/>
    </xf>
    <xf numFmtId="0" fontId="5" fillId="24" borderId="12" xfId="0" applyFont="1" applyFill="1" applyBorder="1" applyAlignment="1">
      <alignment horizontal="center" textRotation="90" wrapText="1"/>
    </xf>
    <xf numFmtId="0" fontId="5" fillId="24" borderId="27" xfId="0" applyFont="1" applyFill="1" applyBorder="1" applyAlignment="1">
      <alignment horizontal="center" textRotation="90" wrapText="1"/>
    </xf>
    <xf numFmtId="0" fontId="5" fillId="24" borderId="5" xfId="0" applyFont="1" applyFill="1" applyBorder="1" applyAlignment="1">
      <alignment horizontal="center" textRotation="90" wrapText="1"/>
    </xf>
    <xf numFmtId="0" fontId="5" fillId="24" borderId="6" xfId="0" applyFont="1" applyFill="1" applyBorder="1" applyAlignment="1">
      <alignment horizontal="center" textRotation="90" wrapText="1"/>
    </xf>
    <xf numFmtId="0" fontId="6" fillId="24" borderId="27" xfId="0" applyFont="1" applyFill="1" applyBorder="1" applyAlignment="1">
      <alignment horizontal="left" vertical="center"/>
    </xf>
    <xf numFmtId="0" fontId="6" fillId="24" borderId="5" xfId="0" applyFont="1" applyFill="1" applyBorder="1" applyAlignment="1">
      <alignment horizontal="left" vertical="center"/>
    </xf>
    <xf numFmtId="0" fontId="6" fillId="24" borderId="6" xfId="0" applyFont="1" applyFill="1" applyBorder="1" applyAlignment="1">
      <alignment horizontal="left" vertical="center"/>
    </xf>
    <xf numFmtId="0" fontId="6" fillId="24" borderId="27" xfId="0" applyFont="1" applyFill="1" applyBorder="1" applyAlignment="1">
      <alignment horizontal="left" vertical="center" wrapText="1"/>
    </xf>
    <xf numFmtId="0" fontId="6" fillId="24" borderId="5" xfId="0" applyFont="1" applyFill="1" applyBorder="1" applyAlignment="1">
      <alignment horizontal="left" vertical="center" wrapText="1"/>
    </xf>
    <xf numFmtId="0" fontId="6" fillId="24" borderId="6" xfId="0" applyFont="1" applyFill="1" applyBorder="1" applyAlignment="1">
      <alignment horizontal="left" vertical="center" wrapText="1"/>
    </xf>
    <xf numFmtId="0" fontId="6" fillId="24" borderId="3" xfId="2" applyFont="1" applyFill="1" applyBorder="1" applyAlignment="1">
      <alignment horizontal="center" vertical="center" wrapText="1"/>
    </xf>
    <xf numFmtId="0" fontId="6" fillId="24" borderId="11" xfId="2" applyFont="1" applyFill="1" applyBorder="1" applyAlignment="1">
      <alignment horizontal="center" vertical="center" wrapText="1"/>
    </xf>
    <xf numFmtId="0" fontId="4" fillId="24" borderId="26" xfId="0" applyFont="1" applyFill="1" applyBorder="1" applyAlignment="1">
      <alignment horizontal="center" textRotation="90" wrapText="1"/>
    </xf>
    <xf numFmtId="0" fontId="4" fillId="24" borderId="30" xfId="0" applyFont="1" applyFill="1" applyBorder="1" applyAlignment="1">
      <alignment horizontal="center" vertical="center"/>
    </xf>
    <xf numFmtId="0" fontId="4" fillId="24" borderId="29" xfId="0" applyFont="1" applyFill="1" applyBorder="1" applyAlignment="1">
      <alignment horizontal="center" vertical="center"/>
    </xf>
    <xf numFmtId="0" fontId="49" fillId="24" borderId="2" xfId="2" applyFont="1" applyFill="1" applyBorder="1" applyAlignment="1">
      <alignment horizontal="center" vertical="center" wrapText="1"/>
    </xf>
    <xf numFmtId="0" fontId="49" fillId="24" borderId="3" xfId="2" applyFont="1" applyFill="1" applyBorder="1" applyAlignment="1">
      <alignment horizontal="center" vertical="center" wrapText="1"/>
    </xf>
    <xf numFmtId="0" fontId="49" fillId="24" borderId="11" xfId="2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right" vertical="top" wrapText="1"/>
    </xf>
    <xf numFmtId="0" fontId="5" fillId="24" borderId="27" xfId="2" applyFont="1" applyFill="1" applyBorder="1" applyAlignment="1">
      <alignment horizontal="center" vertical="center" wrapText="1"/>
    </xf>
    <xf numFmtId="0" fontId="7" fillId="24" borderId="0" xfId="48" applyFont="1" applyFill="1" applyAlignment="1">
      <alignment horizontal="right" vertical="top" wrapText="1"/>
    </xf>
    <xf numFmtId="0" fontId="4" fillId="24" borderId="25" xfId="0" applyFont="1" applyFill="1" applyBorder="1" applyAlignment="1">
      <alignment horizontal="center" vertical="center"/>
    </xf>
    <xf numFmtId="0" fontId="4" fillId="24" borderId="9" xfId="0" applyFont="1" applyFill="1" applyBorder="1" applyAlignment="1">
      <alignment horizontal="center" vertical="center"/>
    </xf>
    <xf numFmtId="0" fontId="4" fillId="24" borderId="12" xfId="0" applyFont="1" applyFill="1" applyBorder="1" applyAlignment="1">
      <alignment horizontal="center" vertical="center"/>
    </xf>
    <xf numFmtId="0" fontId="4" fillId="24" borderId="30" xfId="0" applyFont="1" applyFill="1" applyBorder="1" applyAlignment="1">
      <alignment horizontal="center" vertical="center" wrapText="1"/>
    </xf>
    <xf numFmtId="0" fontId="4" fillId="24" borderId="30" xfId="0" applyFont="1" applyFill="1" applyBorder="1" applyAlignment="1">
      <alignment horizontal="center"/>
    </xf>
    <xf numFmtId="0" fontId="4" fillId="24" borderId="11" xfId="0" applyFont="1" applyFill="1" applyBorder="1" applyAlignment="1">
      <alignment horizontal="center"/>
    </xf>
    <xf numFmtId="0" fontId="12" fillId="24" borderId="31" xfId="1" applyFont="1" applyFill="1" applyBorder="1" applyAlignment="1">
      <alignment horizontal="center" vertical="center" wrapText="1"/>
    </xf>
    <xf numFmtId="0" fontId="12" fillId="24" borderId="0" xfId="1" applyFont="1" applyFill="1" applyAlignment="1">
      <alignment horizontal="center" vertical="center" wrapText="1"/>
    </xf>
    <xf numFmtId="0" fontId="12" fillId="24" borderId="31" xfId="1" applyFont="1" applyFill="1" applyBorder="1" applyAlignment="1">
      <alignment horizontal="center" vertical="top" wrapText="1"/>
    </xf>
    <xf numFmtId="0" fontId="12" fillId="24" borderId="0" xfId="1" applyFont="1" applyFill="1" applyAlignment="1">
      <alignment horizontal="center" vertical="top" wrapText="1"/>
    </xf>
    <xf numFmtId="0" fontId="4" fillId="24" borderId="29" xfId="0" applyFont="1" applyFill="1" applyBorder="1" applyAlignment="1">
      <alignment horizontal="center"/>
    </xf>
    <xf numFmtId="0" fontId="5" fillId="24" borderId="27" xfId="0" applyFont="1" applyFill="1" applyBorder="1" applyAlignment="1">
      <alignment horizontal="left" vertical="center"/>
    </xf>
    <xf numFmtId="0" fontId="5" fillId="24" borderId="5" xfId="0" applyFont="1" applyFill="1" applyBorder="1" applyAlignment="1">
      <alignment horizontal="left" vertical="center"/>
    </xf>
    <xf numFmtId="0" fontId="5" fillId="24" borderId="6" xfId="0" applyFont="1" applyFill="1" applyBorder="1" applyAlignment="1">
      <alignment horizontal="left" vertical="center"/>
    </xf>
    <xf numFmtId="0" fontId="5" fillId="24" borderId="27" xfId="0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left" vertical="center" wrapText="1"/>
    </xf>
    <xf numFmtId="0" fontId="37" fillId="24" borderId="2" xfId="2" applyFont="1" applyFill="1" applyBorder="1" applyAlignment="1">
      <alignment horizontal="center" vertical="center" wrapText="1"/>
    </xf>
    <xf numFmtId="0" fontId="37" fillId="24" borderId="3" xfId="2" applyFont="1" applyFill="1" applyBorder="1" applyAlignment="1">
      <alignment horizontal="center" vertical="center" wrapText="1"/>
    </xf>
    <xf numFmtId="0" fontId="37" fillId="24" borderId="11" xfId="2" applyFont="1" applyFill="1" applyBorder="1" applyAlignment="1">
      <alignment horizontal="center" vertical="center" wrapText="1"/>
    </xf>
    <xf numFmtId="0" fontId="5" fillId="24" borderId="27" xfId="0" applyFont="1" applyFill="1" applyBorder="1" applyAlignment="1">
      <alignment horizontal="left" vertical="center" wrapText="1"/>
    </xf>
    <xf numFmtId="0" fontId="5" fillId="24" borderId="5" xfId="0" applyFont="1" applyFill="1" applyBorder="1" applyAlignment="1">
      <alignment horizontal="left" vertical="center" wrapText="1"/>
    </xf>
    <xf numFmtId="0" fontId="5" fillId="24" borderId="1" xfId="0" applyFont="1" applyFill="1" applyBorder="1" applyAlignment="1">
      <alignment horizontal="center" textRotation="90" wrapText="1"/>
    </xf>
    <xf numFmtId="0" fontId="4" fillId="24" borderId="1" xfId="0" applyFont="1" applyFill="1" applyBorder="1" applyAlignment="1">
      <alignment horizontal="center" textRotation="90" wrapText="1"/>
    </xf>
    <xf numFmtId="0" fontId="4" fillId="24" borderId="4" xfId="0" applyFont="1" applyFill="1" applyBorder="1" applyAlignment="1">
      <alignment horizontal="center" vertical="center"/>
    </xf>
    <xf numFmtId="0" fontId="4" fillId="24" borderId="3" xfId="0" applyFon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  <xf numFmtId="0" fontId="3" fillId="24" borderId="3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 wrapText="1"/>
    </xf>
    <xf numFmtId="0" fontId="6" fillId="24" borderId="4" xfId="0" applyFont="1" applyFill="1" applyBorder="1" applyAlignment="1">
      <alignment horizontal="center" vertical="center"/>
    </xf>
    <xf numFmtId="0" fontId="6" fillId="24" borderId="6" xfId="0" applyFont="1" applyFill="1" applyBorder="1" applyAlignment="1">
      <alignment horizontal="center" vertical="center"/>
    </xf>
    <xf numFmtId="0" fontId="6" fillId="24" borderId="5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6" fillId="24" borderId="4" xfId="0" applyFont="1" applyFill="1" applyBorder="1" applyAlignment="1">
      <alignment horizontal="left" vertical="center"/>
    </xf>
    <xf numFmtId="0" fontId="6" fillId="24" borderId="1" xfId="0" applyFont="1" applyFill="1" applyBorder="1" applyAlignment="1">
      <alignment horizontal="left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10" fillId="24" borderId="0" xfId="48" applyFont="1" applyFill="1" applyAlignment="1">
      <alignment horizontal="right" vertical="top" wrapText="1"/>
    </xf>
    <xf numFmtId="0" fontId="4" fillId="24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49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27" xfId="49" applyNumberFormat="1" applyFont="1" applyFill="1" applyBorder="1" applyAlignment="1">
      <alignment horizontal="center" vertical="center"/>
    </xf>
    <xf numFmtId="164" fontId="6" fillId="0" borderId="5" xfId="49" applyNumberFormat="1" applyFont="1" applyFill="1" applyBorder="1" applyAlignment="1">
      <alignment horizontal="center" vertical="center"/>
    </xf>
    <xf numFmtId="164" fontId="6" fillId="0" borderId="6" xfId="49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7" xfId="49" applyNumberFormat="1" applyFont="1" applyFill="1" applyBorder="1" applyAlignment="1">
      <alignment horizontal="center" vertical="center" wrapText="1"/>
    </xf>
    <xf numFmtId="164" fontId="6" fillId="0" borderId="6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49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0" xfId="48" applyFont="1" applyAlignment="1">
      <alignment horizontal="right" vertical="top" wrapText="1"/>
    </xf>
    <xf numFmtId="0" fontId="10" fillId="0" borderId="0" xfId="48" applyFont="1" applyAlignment="1">
      <alignment horizontal="right" vertical="top" wrapText="1"/>
    </xf>
    <xf numFmtId="0" fontId="6" fillId="0" borderId="4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6" fillId="0" borderId="27" xfId="0" applyFont="1" applyBorder="1" applyAlignment="1">
      <alignment horizontal="center" textRotation="90" wrapText="1"/>
    </xf>
    <xf numFmtId="0" fontId="43" fillId="0" borderId="0" xfId="48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64" fontId="3" fillId="0" borderId="2" xfId="49" applyNumberFormat="1" applyFont="1" applyFill="1" applyBorder="1" applyAlignment="1">
      <alignment horizontal="center" vertical="center"/>
    </xf>
    <xf numFmtId="164" fontId="3" fillId="0" borderId="11" xfId="49" applyNumberFormat="1" applyFont="1" applyFill="1" applyBorder="1" applyAlignment="1">
      <alignment horizontal="center" vertical="center"/>
    </xf>
    <xf numFmtId="0" fontId="41" fillId="24" borderId="0" xfId="1" applyFont="1" applyFill="1" applyAlignment="1">
      <alignment horizontal="center" wrapText="1"/>
    </xf>
    <xf numFmtId="0" fontId="2" fillId="24" borderId="1" xfId="2" applyFont="1" applyFill="1" applyBorder="1" applyAlignment="1">
      <alignment horizontal="center" vertical="center" wrapText="1"/>
    </xf>
    <xf numFmtId="0" fontId="2" fillId="24" borderId="4" xfId="2" applyFont="1" applyFill="1" applyBorder="1" applyAlignment="1">
      <alignment horizontal="center" vertical="center"/>
    </xf>
    <xf numFmtId="0" fontId="2" fillId="24" borderId="9" xfId="2" applyFont="1" applyFill="1" applyBorder="1" applyAlignment="1">
      <alignment horizontal="center" vertical="center"/>
    </xf>
    <xf numFmtId="0" fontId="2" fillId="24" borderId="12" xfId="2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textRotation="90" wrapText="1"/>
    </xf>
    <xf numFmtId="0" fontId="54" fillId="0" borderId="6" xfId="0" applyFont="1" applyBorder="1"/>
    <xf numFmtId="0" fontId="2" fillId="24" borderId="2" xfId="0" applyFont="1" applyFill="1" applyBorder="1" applyAlignment="1">
      <alignment horizontal="center" textRotation="90" wrapText="1"/>
    </xf>
    <xf numFmtId="0" fontId="2" fillId="24" borderId="25" xfId="0" applyFont="1" applyFill="1" applyBorder="1" applyAlignment="1">
      <alignment horizontal="center" textRotation="90" wrapText="1"/>
    </xf>
    <xf numFmtId="0" fontId="2" fillId="24" borderId="9" xfId="0" applyFont="1" applyFill="1" applyBorder="1" applyAlignment="1">
      <alignment horizontal="center" textRotation="90" wrapText="1"/>
    </xf>
    <xf numFmtId="0" fontId="2" fillId="24" borderId="12" xfId="0" applyFont="1" applyFill="1" applyBorder="1" applyAlignment="1">
      <alignment horizontal="center" textRotation="90" wrapText="1"/>
    </xf>
    <xf numFmtId="0" fontId="2" fillId="24" borderId="3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2" fillId="24" borderId="2" xfId="2" applyFont="1" applyFill="1" applyBorder="1" applyAlignment="1">
      <alignment horizontal="left" vertical="center" indent="1"/>
    </xf>
    <xf numFmtId="0" fontId="2" fillId="24" borderId="11" xfId="2" applyFont="1" applyFill="1" applyBorder="1" applyAlignment="1">
      <alignment horizontal="left" vertical="center" indent="1"/>
    </xf>
    <xf numFmtId="0" fontId="4" fillId="24" borderId="1" xfId="2" applyFill="1" applyBorder="1" applyAlignment="1">
      <alignment horizontal="center" vertical="center"/>
    </xf>
    <xf numFmtId="0" fontId="3" fillId="24" borderId="2" xfId="2" applyFont="1" applyFill="1" applyBorder="1" applyAlignment="1">
      <alignment horizontal="left" vertical="center"/>
    </xf>
    <xf numFmtId="0" fontId="3" fillId="24" borderId="11" xfId="2" applyFont="1" applyFill="1" applyBorder="1" applyAlignment="1">
      <alignment horizontal="left" vertical="center"/>
    </xf>
    <xf numFmtId="0" fontId="5" fillId="24" borderId="0" xfId="0" applyFont="1" applyFill="1" applyAlignment="1">
      <alignment horizontal="right"/>
    </xf>
    <xf numFmtId="0" fontId="2" fillId="24" borderId="7" xfId="0" applyFont="1" applyFill="1" applyBorder="1" applyAlignment="1">
      <alignment horizontal="center" textRotation="90" wrapText="1"/>
    </xf>
    <xf numFmtId="0" fontId="54" fillId="0" borderId="9" xfId="0" applyFont="1" applyBorder="1"/>
    <xf numFmtId="0" fontId="54" fillId="0" borderId="12" xfId="0" applyFont="1" applyBorder="1"/>
    <xf numFmtId="0" fontId="3" fillId="24" borderId="2" xfId="2" applyFont="1" applyFill="1" applyBorder="1" applyAlignment="1">
      <alignment horizontal="left" vertical="center" wrapText="1"/>
    </xf>
    <xf numFmtId="0" fontId="3" fillId="24" borderId="11" xfId="2" applyFont="1" applyFill="1" applyBorder="1" applyAlignment="1">
      <alignment horizontal="left" vertical="center" wrapText="1"/>
    </xf>
    <xf numFmtId="0" fontId="2" fillId="24" borderId="28" xfId="0" applyFont="1" applyFill="1" applyBorder="1" applyAlignment="1">
      <alignment horizontal="left" vertical="center" wrapText="1" indent="1"/>
    </xf>
    <xf numFmtId="0" fontId="2" fillId="24" borderId="30" xfId="0" applyFont="1" applyFill="1" applyBorder="1" applyAlignment="1">
      <alignment horizontal="left" vertical="center" wrapText="1" indent="1"/>
    </xf>
    <xf numFmtId="0" fontId="2" fillId="24" borderId="29" xfId="0" applyFont="1" applyFill="1" applyBorder="1" applyAlignment="1">
      <alignment horizontal="left" vertical="center" wrapText="1" indent="1"/>
    </xf>
    <xf numFmtId="0" fontId="7" fillId="24" borderId="28" xfId="0" applyFont="1" applyFill="1" applyBorder="1" applyAlignment="1">
      <alignment horizontal="left" vertical="center"/>
    </xf>
    <xf numFmtId="0" fontId="7" fillId="24" borderId="30" xfId="0" applyFont="1" applyFill="1" applyBorder="1" applyAlignment="1">
      <alignment horizontal="left" vertical="center"/>
    </xf>
    <xf numFmtId="0" fontId="7" fillId="24" borderId="29" xfId="0" applyFont="1" applyFill="1" applyBorder="1" applyAlignment="1">
      <alignment horizontal="left" vertical="center"/>
    </xf>
    <xf numFmtId="0" fontId="4" fillId="24" borderId="31" xfId="0" applyFont="1" applyFill="1" applyBorder="1" applyAlignment="1">
      <alignment horizontal="center" vertical="center"/>
    </xf>
    <xf numFmtId="0" fontId="4" fillId="24" borderId="32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7" xfId="0" applyFont="1" applyFill="1" applyBorder="1" applyAlignment="1">
      <alignment horizontal="center" textRotation="90" wrapText="1"/>
    </xf>
    <xf numFmtId="0" fontId="2" fillId="24" borderId="2" xfId="0" applyFont="1" applyFill="1" applyBorder="1" applyAlignment="1">
      <alignment horizontal="left" vertical="center" wrapText="1"/>
    </xf>
    <xf numFmtId="0" fontId="2" fillId="24" borderId="3" xfId="0" applyFont="1" applyFill="1" applyBorder="1" applyAlignment="1">
      <alignment horizontal="left" vertical="center" wrapText="1"/>
    </xf>
    <xf numFmtId="0" fontId="2" fillId="24" borderId="11" xfId="0" applyFont="1" applyFill="1" applyBorder="1" applyAlignment="1">
      <alignment horizontal="left" vertical="center" wrapText="1"/>
    </xf>
    <xf numFmtId="0" fontId="2" fillId="24" borderId="2" xfId="0" applyFont="1" applyFill="1" applyBorder="1" applyAlignment="1">
      <alignment horizontal="left" vertical="center" wrapText="1" indent="1"/>
    </xf>
    <xf numFmtId="0" fontId="2" fillId="24" borderId="3" xfId="0" applyFont="1" applyFill="1" applyBorder="1" applyAlignment="1">
      <alignment horizontal="left" vertical="center" wrapText="1" indent="1"/>
    </xf>
    <xf numFmtId="0" fontId="2" fillId="24" borderId="11" xfId="0" applyFont="1" applyFill="1" applyBorder="1" applyAlignment="1">
      <alignment horizontal="left" vertical="center" wrapText="1" indent="1"/>
    </xf>
    <xf numFmtId="0" fontId="2" fillId="24" borderId="28" xfId="0" applyFont="1" applyFill="1" applyBorder="1" applyAlignment="1">
      <alignment horizontal="left" vertical="center" indent="1"/>
    </xf>
    <xf numFmtId="0" fontId="2" fillId="24" borderId="30" xfId="0" applyFont="1" applyFill="1" applyBorder="1" applyAlignment="1">
      <alignment horizontal="left" vertical="center" indent="1"/>
    </xf>
    <xf numFmtId="0" fontId="2" fillId="24" borderId="29" xfId="0" applyFont="1" applyFill="1" applyBorder="1" applyAlignment="1">
      <alignment horizontal="left" vertical="center" indent="1"/>
    </xf>
    <xf numFmtId="0" fontId="6" fillId="24" borderId="25" xfId="0" applyFont="1" applyFill="1" applyBorder="1" applyAlignment="1">
      <alignment horizontal="center" textRotation="90" wrapText="1"/>
    </xf>
    <xf numFmtId="0" fontId="6" fillId="24" borderId="12" xfId="0" applyFont="1" applyFill="1" applyBorder="1" applyAlignment="1">
      <alignment horizontal="center" textRotation="90" wrapText="1"/>
    </xf>
    <xf numFmtId="0" fontId="6" fillId="24" borderId="3" xfId="0" applyFont="1" applyFill="1" applyBorder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 wrapText="1"/>
    </xf>
    <xf numFmtId="0" fontId="54" fillId="24" borderId="3" xfId="0" applyFont="1" applyFill="1" applyBorder="1" applyAlignment="1">
      <alignment horizontal="center"/>
    </xf>
    <xf numFmtId="0" fontId="54" fillId="24" borderId="11" xfId="0" applyFont="1" applyFill="1" applyBorder="1" applyAlignment="1">
      <alignment horizontal="center"/>
    </xf>
    <xf numFmtId="0" fontId="43" fillId="24" borderId="0" xfId="48" applyFont="1" applyFill="1" applyAlignment="1">
      <alignment horizontal="center" vertical="center" wrapText="1"/>
    </xf>
    <xf numFmtId="0" fontId="6" fillId="24" borderId="7" xfId="0" applyFont="1" applyFill="1" applyBorder="1" applyAlignment="1">
      <alignment horizontal="center" textRotation="90" wrapText="1"/>
    </xf>
    <xf numFmtId="0" fontId="6" fillId="24" borderId="9" xfId="0" applyFont="1" applyFill="1" applyBorder="1" applyAlignment="1">
      <alignment horizontal="center" textRotation="90" wrapText="1"/>
    </xf>
    <xf numFmtId="0" fontId="6" fillId="24" borderId="1" xfId="0" applyFont="1" applyFill="1" applyBorder="1" applyAlignment="1">
      <alignment horizontal="center" textRotation="90" wrapText="1"/>
    </xf>
    <xf numFmtId="0" fontId="6" fillId="24" borderId="2" xfId="0" applyFont="1" applyFill="1" applyBorder="1" applyAlignment="1">
      <alignment horizontal="center" vertical="center" wrapText="1"/>
    </xf>
  </cellXfs>
  <cellStyles count="50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Comma" xfId="49" builtinId="3"/>
    <cellStyle name="Explanatory Text 2" xfId="31" xr:uid="{00000000-0005-0000-0000-00001B000000}"/>
    <cellStyle name="Good 2" xfId="32" xr:uid="{00000000-0005-0000-0000-00001C000000}"/>
    <cellStyle name="Heading 1 2" xfId="33" xr:uid="{00000000-0005-0000-0000-00001D000000}"/>
    <cellStyle name="Heading 2 2" xfId="34" xr:uid="{00000000-0005-0000-0000-00001E000000}"/>
    <cellStyle name="Heading 3 2" xfId="35" xr:uid="{00000000-0005-0000-0000-00001F000000}"/>
    <cellStyle name="Heading 4 2" xfId="36" xr:uid="{00000000-0005-0000-0000-000020000000}"/>
    <cellStyle name="Input 2" xfId="37" xr:uid="{00000000-0005-0000-0000-000021000000}"/>
    <cellStyle name="Linked Cell 2" xfId="38" xr:uid="{00000000-0005-0000-0000-000022000000}"/>
    <cellStyle name="Neutral 2" xfId="39" xr:uid="{00000000-0005-0000-0000-000023000000}"/>
    <cellStyle name="Normal" xfId="0" builtinId="0"/>
    <cellStyle name="Normal 106 2" xfId="48" xr:uid="{00000000-0005-0000-0000-000025000000}"/>
    <cellStyle name="Normal 2" xfId="1" xr:uid="{00000000-0005-0000-0000-000026000000}"/>
    <cellStyle name="Normal 2 2" xfId="47" xr:uid="{00000000-0005-0000-0000-000027000000}"/>
    <cellStyle name="Normal 3" xfId="2" xr:uid="{00000000-0005-0000-0000-000028000000}"/>
    <cellStyle name="Normal 3 2" xfId="45" xr:uid="{00000000-0005-0000-0000-000029000000}"/>
    <cellStyle name="Normal 4" xfId="3" xr:uid="{00000000-0005-0000-0000-00002A000000}"/>
    <cellStyle name="Normal 4 2" xfId="46" xr:uid="{00000000-0005-0000-0000-00002B000000}"/>
    <cellStyle name="Note 2" xfId="40" xr:uid="{00000000-0005-0000-0000-00002C000000}"/>
    <cellStyle name="Output 2" xfId="41" xr:uid="{00000000-0005-0000-0000-00002D000000}"/>
    <cellStyle name="Title 2" xfId="42" xr:uid="{00000000-0005-0000-0000-00002E000000}"/>
    <cellStyle name="Total 2" xfId="43" xr:uid="{00000000-0005-0000-0000-00002F000000}"/>
    <cellStyle name="Warning Text 2" xfId="44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7625"/>
          <a:ext cx="0" cy="523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mn-MN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БАЙГУУЛЛАГА</a:t>
          </a:r>
        </a:p>
        <a:p>
          <a:pPr algn="ctr" rtl="0">
            <a:defRPr sz="1000"/>
          </a:pPr>
          <a:r>
            <a:rPr lang="mn-MN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mn-MN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өмчийн</a:t>
          </a:r>
          <a:r>
            <a:rPr lang="mn-MN" sz="11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хэлбэр, ангилал, хэв шинж</a:t>
          </a:r>
          <a:r>
            <a:rPr lang="en-US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mn-MN" sz="11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mn-MN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.……../……</a:t>
          </a:r>
          <a:r>
            <a:rPr lang="en-US" sz="11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mn-MN" sz="11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оны хичээлийн жил</a:t>
          </a:r>
        </a:p>
      </xdr:txBody>
    </xdr:sp>
    <xdr:clientData/>
  </xdr:twoCellAnchor>
  <xdr:twoCellAnchor>
    <xdr:from>
      <xdr:col>6</xdr:col>
      <xdr:colOff>403412</xdr:colOff>
      <xdr:row>2</xdr:row>
      <xdr:rowOff>44824</xdr:rowOff>
    </xdr:from>
    <xdr:to>
      <xdr:col>18</xdr:col>
      <xdr:colOff>328614</xdr:colOff>
      <xdr:row>3</xdr:row>
      <xdr:rowOff>123824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9B2722DB-A3AC-4389-AF65-F58FFD56AAAE}"/>
            </a:ext>
          </a:extLst>
        </xdr:cNvPr>
        <xdr:cNvSpPr txBox="1">
          <a:spLocks noChangeArrowheads="1"/>
        </xdr:cNvSpPr>
      </xdr:nvSpPr>
      <xdr:spPr bwMode="auto">
        <a:xfrm>
          <a:off x="3089462" y="1159249"/>
          <a:ext cx="4840102" cy="60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1.Боловсролын ерөнхий газар жил бүрийн 10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2.Боловсролын асуудал эрхэлсэн төрийн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499503</xdr:colOff>
      <xdr:row>47</xdr:row>
      <xdr:rowOff>196661</xdr:rowOff>
    </xdr:from>
    <xdr:to>
      <xdr:col>17</xdr:col>
      <xdr:colOff>266700</xdr:colOff>
      <xdr:row>53</xdr:row>
      <xdr:rowOff>138113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91D76AB5-D5F5-4E7C-9798-E7CA54EE3500}"/>
            </a:ext>
          </a:extLst>
        </xdr:cNvPr>
        <xdr:cNvGrpSpPr>
          <a:grpSpLocks/>
        </xdr:cNvGrpSpPr>
      </xdr:nvGrpSpPr>
      <xdr:grpSpPr bwMode="auto">
        <a:xfrm>
          <a:off x="499503" y="12617261"/>
          <a:ext cx="6958572" cy="1713102"/>
          <a:chOff x="1020919" y="4093206"/>
          <a:chExt cx="2122582" cy="755669"/>
        </a:xfrm>
      </xdr:grpSpPr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A5BA2F3C-A779-69B1-FE7C-4DA6D8CC757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AF9FF6F8-6683-77D4-48F2-D88BFC9CB01E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     Т.Бат-Эрдэнэ        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167714</xdr:colOff>
      <xdr:row>1</xdr:row>
      <xdr:rowOff>299758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FFAF54-0C77-4D5D-AA5F-B4DDD7F96640}"/>
            </a:ext>
          </a:extLst>
        </xdr:cNvPr>
        <xdr:cNvSpPr/>
      </xdr:nvSpPr>
      <xdr:spPr>
        <a:xfrm>
          <a:off x="0" y="0"/>
          <a:ext cx="2853764" cy="6521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71</xdr:row>
      <xdr:rowOff>0</xdr:rowOff>
    </xdr:from>
    <xdr:to>
      <xdr:col>0</xdr:col>
      <xdr:colOff>485775</xdr:colOff>
      <xdr:row>71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485775" y="817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6677025" y="2381250"/>
          <a:ext cx="1343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ÒÌ  Ìàÿãò ÄÁ-2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                                                                                          ªì÷èéí á¿õ òºðëèéí èõ ñóðãóóëü, êîëëåæèóä õàðüÿà ñóðãóóëü íýã á¿ðýýð ãàðãàæ, íýãòãýýä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10-ð ñàðûí 10-íä Ãß-íä, ßàì 10-ð ñàðûí 25-íä ¯íäýñíèé ñòàòèñòèêèéí ãàçàðò èð¿¿ëíý.</a:t>
          </a:r>
        </a:p>
      </xdr:txBody>
    </xdr:sp>
    <xdr:clientData/>
  </xdr:twoCellAnchor>
  <xdr:twoCellAnchor>
    <xdr:from>
      <xdr:col>0</xdr:col>
      <xdr:colOff>485775</xdr:colOff>
      <xdr:row>71</xdr:row>
      <xdr:rowOff>0</xdr:rowOff>
    </xdr:from>
    <xdr:to>
      <xdr:col>0</xdr:col>
      <xdr:colOff>485775</xdr:colOff>
      <xdr:row>71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485775" y="817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199158</xdr:colOff>
      <xdr:row>2</xdr:row>
      <xdr:rowOff>57150</xdr:rowOff>
    </xdr:from>
    <xdr:to>
      <xdr:col>18</xdr:col>
      <xdr:colOff>314325</xdr:colOff>
      <xdr:row>4</xdr:row>
      <xdr:rowOff>180975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E915B8B2-DC4D-4F89-A201-5A25FB06CE76}"/>
            </a:ext>
          </a:extLst>
        </xdr:cNvPr>
        <xdr:cNvSpPr txBox="1">
          <a:spLocks noChangeArrowheads="1"/>
        </xdr:cNvSpPr>
      </xdr:nvSpPr>
      <xdr:spPr bwMode="auto">
        <a:xfrm>
          <a:off x="5619749" y="1260764"/>
          <a:ext cx="5120121" cy="8338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3 дугаар сарын 25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4 дүгээр сарын 01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ий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0</xdr:col>
      <xdr:colOff>25977</xdr:colOff>
      <xdr:row>0</xdr:row>
      <xdr:rowOff>34637</xdr:rowOff>
    </xdr:from>
    <xdr:to>
      <xdr:col>1</xdr:col>
      <xdr:colOff>1610591</xdr:colOff>
      <xdr:row>1</xdr:row>
      <xdr:rowOff>8659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6C0E3D-5AC7-4D86-A94A-0BC96654B33C}"/>
            </a:ext>
          </a:extLst>
        </xdr:cNvPr>
        <xdr:cNvSpPr/>
      </xdr:nvSpPr>
      <xdr:spPr>
        <a:xfrm>
          <a:off x="25977" y="34637"/>
          <a:ext cx="2753591" cy="7013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</xdr:col>
      <xdr:colOff>943841</xdr:colOff>
      <xdr:row>95</xdr:row>
      <xdr:rowOff>60614</xdr:rowOff>
    </xdr:from>
    <xdr:to>
      <xdr:col>12</xdr:col>
      <xdr:colOff>283101</xdr:colOff>
      <xdr:row>106</xdr:row>
      <xdr:rowOff>86591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F12E5C4-F267-4AFC-8675-A6CD935C4279}"/>
            </a:ext>
          </a:extLst>
        </xdr:cNvPr>
        <xdr:cNvGrpSpPr>
          <a:grpSpLocks/>
        </xdr:cNvGrpSpPr>
      </xdr:nvGrpSpPr>
      <xdr:grpSpPr bwMode="auto">
        <a:xfrm>
          <a:off x="2112818" y="27613841"/>
          <a:ext cx="7461488" cy="1835727"/>
          <a:chOff x="1110925" y="3947765"/>
          <a:chExt cx="1777890" cy="416143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94B10E7D-CA01-4DC3-E928-55EE73AEBBEE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401811C-C6DD-5C5E-4599-0690E54524EB}"/>
              </a:ext>
            </a:extLst>
          </xdr:cNvPr>
          <xdr:cNvSpPr txBox="1"/>
        </xdr:nvSpPr>
        <xdr:spPr>
          <a:xfrm>
            <a:off x="1369217" y="3947765"/>
            <a:ext cx="1519598" cy="416143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482601</xdr:colOff>
      <xdr:row>4</xdr:row>
      <xdr:rowOff>158751</xdr:rowOff>
    </xdr:from>
    <xdr:to>
      <xdr:col>13</xdr:col>
      <xdr:colOff>460375</xdr:colOff>
      <xdr:row>8</xdr:row>
      <xdr:rowOff>31750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39916AC-73F8-483D-B52E-3BB2DA4B0087}"/>
            </a:ext>
          </a:extLst>
        </xdr:cNvPr>
        <xdr:cNvSpPr txBox="1">
          <a:spLocks noChangeArrowheads="1"/>
        </xdr:cNvSpPr>
      </xdr:nvSpPr>
      <xdr:spPr bwMode="auto">
        <a:xfrm>
          <a:off x="3832226" y="1555751"/>
          <a:ext cx="4406899" cy="9842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/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1.Боловсролын ерөнхий газар жил бүрийн 10 дугаар сарын 25-ны өдрийн дотор Боловсролын асуудал эрхэлсэн төрийн захиргааны төв байгууллагад цахим шуудан болон маягтаар ирүүлнэ.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Боловсролын асуудал эрхэлсэн төрийн захиргааны төв байгууллага нь жил бүрийн 11 сарын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5-ны дотор Үндэсний статистикийн хороонд цахим шуудан болон маягтаар ирүүлнэ</a:t>
          </a:r>
          <a:r>
            <a:rPr lang="mn-MN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endParaRPr lang="en-US" sz="11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104775</xdr:colOff>
      <xdr:row>0</xdr:row>
      <xdr:rowOff>66675</xdr:rowOff>
    </xdr:from>
    <xdr:to>
      <xdr:col>3</xdr:col>
      <xdr:colOff>10391</xdr:colOff>
      <xdr:row>2</xdr:row>
      <xdr:rowOff>342900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047A8E1-627B-49CE-AAC9-43C86C604D36}"/>
            </a:ext>
          </a:extLst>
        </xdr:cNvPr>
        <xdr:cNvSpPr/>
      </xdr:nvSpPr>
      <xdr:spPr>
        <a:xfrm>
          <a:off x="104775" y="66675"/>
          <a:ext cx="2753591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15</xdr:col>
      <xdr:colOff>301626</xdr:colOff>
      <xdr:row>50</xdr:row>
      <xdr:rowOff>142875</xdr:rowOff>
    </xdr:from>
    <xdr:to>
      <xdr:col>25</xdr:col>
      <xdr:colOff>396875</xdr:colOff>
      <xdr:row>61</xdr:row>
      <xdr:rowOff>57727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1A4B9F4-AF45-4A3E-82B6-D486836F52FF}"/>
            </a:ext>
          </a:extLst>
        </xdr:cNvPr>
        <xdr:cNvGrpSpPr>
          <a:grpSpLocks/>
        </xdr:cNvGrpSpPr>
      </xdr:nvGrpSpPr>
      <xdr:grpSpPr bwMode="auto">
        <a:xfrm>
          <a:off x="8905876" y="11721042"/>
          <a:ext cx="7302499" cy="1893935"/>
          <a:chOff x="1114708" y="3947765"/>
          <a:chExt cx="1774107" cy="416143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14EBC84D-3549-B5A5-FCB7-5EA1B1CF589C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4708" y="4051696"/>
            <a:ext cx="181566" cy="12278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B59AE4C-ADA3-17AB-3231-508B3B8F2F59}"/>
              </a:ext>
            </a:extLst>
          </xdr:cNvPr>
          <xdr:cNvSpPr txBox="1"/>
        </xdr:nvSpPr>
        <xdr:spPr>
          <a:xfrm>
            <a:off x="1369217" y="3947765"/>
            <a:ext cx="1519598" cy="416143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</xdr:row>
      <xdr:rowOff>38101</xdr:rowOff>
    </xdr:from>
    <xdr:to>
      <xdr:col>14</xdr:col>
      <xdr:colOff>333375</xdr:colOff>
      <xdr:row>5</xdr:row>
      <xdr:rowOff>0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554B3211-60A9-405E-9CCD-904F8CD2253A}"/>
            </a:ext>
          </a:extLst>
        </xdr:cNvPr>
        <xdr:cNvSpPr txBox="1">
          <a:spLocks noChangeArrowheads="1"/>
        </xdr:cNvSpPr>
      </xdr:nvSpPr>
      <xdr:spPr bwMode="auto">
        <a:xfrm>
          <a:off x="3571875" y="933451"/>
          <a:ext cx="4791075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/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1.Боловсролын ерөнхий газар жил бүрийн 10 дугаар сарын 25-ны өдрийн дотор Боловсролын асуудал эрхэлсэн төрийн захиргааны төв байгууллагад цахим шуудан болон маягтаар ирүүлнэ.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Боловсролын асуудал эрхэлсэн төрийн захиргааны төв байгууллага нь жил бүрийн 11 сарын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5-ны дотор Үндэсний статистикийн хороонд цахим шуудан болон маягтаар ирүүлнэ. 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44824</xdr:colOff>
      <xdr:row>0</xdr:row>
      <xdr:rowOff>78441</xdr:rowOff>
    </xdr:from>
    <xdr:to>
      <xdr:col>3</xdr:col>
      <xdr:colOff>324971</xdr:colOff>
      <xdr:row>1</xdr:row>
      <xdr:rowOff>638735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432A9FC-B6C9-44F1-9580-2F5629B23038}"/>
            </a:ext>
          </a:extLst>
        </xdr:cNvPr>
        <xdr:cNvSpPr/>
      </xdr:nvSpPr>
      <xdr:spPr>
        <a:xfrm>
          <a:off x="44824" y="78441"/>
          <a:ext cx="3003176" cy="76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15</xdr:col>
      <xdr:colOff>705969</xdr:colOff>
      <xdr:row>50</xdr:row>
      <xdr:rowOff>112059</xdr:rowOff>
    </xdr:from>
    <xdr:to>
      <xdr:col>26</xdr:col>
      <xdr:colOff>97115</xdr:colOff>
      <xdr:row>61</xdr:row>
      <xdr:rowOff>33758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CFD3C35-7756-4821-B0CC-217D860050AD}"/>
            </a:ext>
          </a:extLst>
        </xdr:cNvPr>
        <xdr:cNvGrpSpPr>
          <a:grpSpLocks/>
        </xdr:cNvGrpSpPr>
      </xdr:nvGrpSpPr>
      <xdr:grpSpPr bwMode="auto">
        <a:xfrm>
          <a:off x="9142398" y="14018559"/>
          <a:ext cx="7296896" cy="1867520"/>
          <a:chOff x="1114708" y="3947765"/>
          <a:chExt cx="1774107" cy="416143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DA0F9291-AE20-5B88-04F0-08375BC9CA66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4708" y="4051696"/>
            <a:ext cx="181566" cy="12278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CF438CF3-E218-396B-6E0B-E71BC4BF3D4E}"/>
              </a:ext>
            </a:extLst>
          </xdr:cNvPr>
          <xdr:cNvSpPr txBox="1"/>
        </xdr:nvSpPr>
        <xdr:spPr>
          <a:xfrm>
            <a:off x="1369217" y="3947765"/>
            <a:ext cx="1519598" cy="416143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</xdr:row>
      <xdr:rowOff>47626</xdr:rowOff>
    </xdr:from>
    <xdr:to>
      <xdr:col>18</xdr:col>
      <xdr:colOff>30817</xdr:colOff>
      <xdr:row>5</xdr:row>
      <xdr:rowOff>142875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7B4DBC37-B628-4967-B4FF-AF59F1F9ED2C}"/>
            </a:ext>
          </a:extLst>
        </xdr:cNvPr>
        <xdr:cNvSpPr txBox="1">
          <a:spLocks noChangeArrowheads="1"/>
        </xdr:cNvSpPr>
      </xdr:nvSpPr>
      <xdr:spPr bwMode="auto">
        <a:xfrm>
          <a:off x="5000625" y="1381126"/>
          <a:ext cx="4183717" cy="8762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/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1.Боловсролын ерөнхий газар жил бүрийн 10 дугаар сарын 25-ны өдрийн дотор Боловсролын асуудал эрхэлсэн төрийн захиргааны төв байгууллагад цахим шуудан болон маягтаар ирүүлнэ.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Боловсролын асуудал эрхэлсэн төрийн захиргааны төв байгууллага нь жил бүрийн 11 сарын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5-ны дотор Үндэсний статистикийн хороонд цахим шуудан болон маягтаар ирүүлнэ. 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393326</xdr:colOff>
      <xdr:row>2</xdr:row>
      <xdr:rowOff>285750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2F8721F-FF48-4C03-AD9E-73B97FA8EB3B}"/>
            </a:ext>
          </a:extLst>
        </xdr:cNvPr>
        <xdr:cNvSpPr/>
      </xdr:nvSpPr>
      <xdr:spPr>
        <a:xfrm>
          <a:off x="0" y="0"/>
          <a:ext cx="3003176" cy="76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</xdr:col>
      <xdr:colOff>190500</xdr:colOff>
      <xdr:row>33</xdr:row>
      <xdr:rowOff>152400</xdr:rowOff>
    </xdr:from>
    <xdr:to>
      <xdr:col>16</xdr:col>
      <xdr:colOff>44449</xdr:colOff>
      <xdr:row>45</xdr:row>
      <xdr:rowOff>84185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C1C1169-AE81-4CBB-9D00-1F9F48AF2007}"/>
            </a:ext>
          </a:extLst>
        </xdr:cNvPr>
        <xdr:cNvGrpSpPr>
          <a:grpSpLocks/>
        </xdr:cNvGrpSpPr>
      </xdr:nvGrpSpPr>
      <xdr:grpSpPr bwMode="auto">
        <a:xfrm>
          <a:off x="1038225" y="10077450"/>
          <a:ext cx="7302499" cy="1893935"/>
          <a:chOff x="1114708" y="3947765"/>
          <a:chExt cx="1774107" cy="416143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026FF9AB-822C-F6CC-E700-91901E5418D9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4708" y="4051696"/>
            <a:ext cx="181566" cy="12278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F8A82DA4-97C7-492F-46F4-70E9D37F4BAF}"/>
              </a:ext>
            </a:extLst>
          </xdr:cNvPr>
          <xdr:cNvSpPr txBox="1"/>
        </xdr:nvSpPr>
        <xdr:spPr>
          <a:xfrm>
            <a:off x="1369217" y="3947765"/>
            <a:ext cx="1519598" cy="416143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293077</xdr:colOff>
      <xdr:row>2</xdr:row>
      <xdr:rowOff>123825</xdr:rowOff>
    </xdr:from>
    <xdr:to>
      <xdr:col>17</xdr:col>
      <xdr:colOff>273326</xdr:colOff>
      <xdr:row>4</xdr:row>
      <xdr:rowOff>149087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DAF30615-8327-4027-A90D-CECEF25EB168}"/>
            </a:ext>
          </a:extLst>
        </xdr:cNvPr>
        <xdr:cNvSpPr txBox="1">
          <a:spLocks noChangeArrowheads="1"/>
        </xdr:cNvSpPr>
      </xdr:nvSpPr>
      <xdr:spPr bwMode="auto">
        <a:xfrm>
          <a:off x="3216838" y="1308238"/>
          <a:ext cx="4850423" cy="6547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/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1.Боловсролын ерөнхий газар жил бүрийн 10 дугаар сарын 25-ны өдрийн дотор Боловсролын асуудал эрхэлсэн төрийн захиргааны төв байгууллагад цахим шуудан болон маягтаар ирүүлнэ.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Боловсролын асуудал эрхэлсэн төрийн захиргааны төв байгууллага нь жил бүрийн 11 сарын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5-ны дотор Үндэсний статистикийн хороонд цахим шуудан болон маягтаар ирүүлнэ. 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388327</xdr:colOff>
      <xdr:row>50</xdr:row>
      <xdr:rowOff>131887</xdr:rowOff>
    </xdr:from>
    <xdr:to>
      <xdr:col>16</xdr:col>
      <xdr:colOff>297961</xdr:colOff>
      <xdr:row>59</xdr:row>
      <xdr:rowOff>99392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DA2632E-73E7-47F5-A133-4485AF0A8AFC}"/>
            </a:ext>
          </a:extLst>
        </xdr:cNvPr>
        <xdr:cNvGrpSpPr>
          <a:grpSpLocks/>
        </xdr:cNvGrpSpPr>
      </xdr:nvGrpSpPr>
      <xdr:grpSpPr bwMode="auto">
        <a:xfrm>
          <a:off x="388327" y="14541851"/>
          <a:ext cx="7325527" cy="1763648"/>
          <a:chOff x="1114708" y="3947765"/>
          <a:chExt cx="1774107" cy="385829"/>
        </a:xfrm>
      </xdr:grpSpPr>
      <xdr:sp macro="" textlink="">
        <xdr:nvSpPr>
          <xdr:cNvPr id="4" name="Text Box 8">
            <a:extLst>
              <a:ext uri="{FF2B5EF4-FFF2-40B4-BE49-F238E27FC236}">
                <a16:creationId xmlns:a16="http://schemas.microsoft.com/office/drawing/2014/main" id="{C32DAF45-92C8-35C7-A013-EE3E676C6137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4708" y="4051696"/>
            <a:ext cx="181566" cy="12278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7AB3E5F-062D-29C8-F818-B5D417DF65B2}"/>
              </a:ext>
            </a:extLst>
          </xdr:cNvPr>
          <xdr:cNvSpPr txBox="1"/>
        </xdr:nvSpPr>
        <xdr:spPr>
          <a:xfrm>
            <a:off x="1369217" y="3947765"/>
            <a:ext cx="1519598" cy="38582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1</xdr:rowOff>
    </xdr:from>
    <xdr:to>
      <xdr:col>5</xdr:col>
      <xdr:colOff>123695</xdr:colOff>
      <xdr:row>0</xdr:row>
      <xdr:rowOff>637761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641726A-3E60-4B54-9667-8C2C2EF2AF9C}"/>
            </a:ext>
          </a:extLst>
        </xdr:cNvPr>
        <xdr:cNvSpPr/>
      </xdr:nvSpPr>
      <xdr:spPr>
        <a:xfrm>
          <a:off x="0" y="1"/>
          <a:ext cx="3047456" cy="637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381001</xdr:colOff>
      <xdr:row>1</xdr:row>
      <xdr:rowOff>485776</xdr:rowOff>
    </xdr:from>
    <xdr:to>
      <xdr:col>22</xdr:col>
      <xdr:colOff>219076</xdr:colOff>
      <xdr:row>5</xdr:row>
      <xdr:rowOff>28575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4BC74B53-4348-4A2E-9598-A3BFDC868B5F}"/>
            </a:ext>
          </a:extLst>
        </xdr:cNvPr>
        <xdr:cNvSpPr txBox="1">
          <a:spLocks noChangeArrowheads="1"/>
        </xdr:cNvSpPr>
      </xdr:nvSpPr>
      <xdr:spPr bwMode="auto">
        <a:xfrm>
          <a:off x="5514976" y="1276351"/>
          <a:ext cx="5657850" cy="7715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/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1.Боловсролын ерөнхий газар жил бүрийн 10 дугаар сарын 25-ны өдрийн дотор Боловсролын асуудал эрхэлсэн төрийн захиргааны төв байгууллагад цахим шуудан болон маягтаар ирүүлнэ.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Боловсролын асуудал эрхэлсэн төрийн захиргааны төв байгууллага нь жил бүрийн 11 сарын </a:t>
          </a:r>
          <a:r>
            <a:rPr lang="en-US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</a:t>
          </a:r>
          <a:r>
            <a:rPr lang="mn-MN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5-ны дотор Үндэсний статистикийн хороонд цахим шуудан болон маягтаар ирүүлнэ. </a:t>
          </a:r>
          <a:endParaRPr lang="en-US" sz="8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0</xdr:row>
      <xdr:rowOff>66675</xdr:rowOff>
    </xdr:from>
    <xdr:to>
      <xdr:col>4</xdr:col>
      <xdr:colOff>200025</xdr:colOff>
      <xdr:row>0</xdr:row>
      <xdr:rowOff>666750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6DE080-3852-485B-A8BF-621C94D22705}"/>
            </a:ext>
          </a:extLst>
        </xdr:cNvPr>
        <xdr:cNvSpPr/>
      </xdr:nvSpPr>
      <xdr:spPr>
        <a:xfrm>
          <a:off x="57150" y="66675"/>
          <a:ext cx="3038475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2</xdr:col>
      <xdr:colOff>247650</xdr:colOff>
      <xdr:row>57</xdr:row>
      <xdr:rowOff>76200</xdr:rowOff>
    </xdr:from>
    <xdr:to>
      <xdr:col>18</xdr:col>
      <xdr:colOff>382571</xdr:colOff>
      <xdr:row>66</xdr:row>
      <xdr:rowOff>88431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CFD54A8-C6B9-4491-9F51-72654B415ACC}"/>
            </a:ext>
          </a:extLst>
        </xdr:cNvPr>
        <xdr:cNvGrpSpPr>
          <a:grpSpLocks/>
        </xdr:cNvGrpSpPr>
      </xdr:nvGrpSpPr>
      <xdr:grpSpPr bwMode="auto">
        <a:xfrm>
          <a:off x="2247900" y="14325600"/>
          <a:ext cx="7297721" cy="1764831"/>
          <a:chOff x="1114708" y="3947765"/>
          <a:chExt cx="1774107" cy="385829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A36D1A03-B000-928A-6908-83C9A7A1E78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4708" y="4051696"/>
            <a:ext cx="181566" cy="12278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642D1D0-E8B9-06A5-9CE7-2D12106B794F}"/>
              </a:ext>
            </a:extLst>
          </xdr:cNvPr>
          <xdr:cNvSpPr txBox="1"/>
        </xdr:nvSpPr>
        <xdr:spPr>
          <a:xfrm>
            <a:off x="1369217" y="3947765"/>
            <a:ext cx="1519598" cy="38582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123265</xdr:colOff>
      <xdr:row>4</xdr:row>
      <xdr:rowOff>12326</xdr:rowOff>
    </xdr:from>
    <xdr:to>
      <xdr:col>23</xdr:col>
      <xdr:colOff>235323</xdr:colOff>
      <xdr:row>8</xdr:row>
      <xdr:rowOff>179293</xdr:rowOff>
    </xdr:to>
    <xdr:sp macro="" textlink="">
      <xdr:nvSpPr>
        <xdr:cNvPr id="2051" name="TextBox 10">
          <a:extLst>
            <a:ext uri="{FF2B5EF4-FFF2-40B4-BE49-F238E27FC236}">
              <a16:creationId xmlns:a16="http://schemas.microsoft.com/office/drawing/2014/main" id="{6A4EAD16-3BD3-F161-34DF-123541285786}"/>
            </a:ext>
          </a:extLst>
        </xdr:cNvPr>
        <xdr:cNvSpPr txBox="1">
          <a:spLocks noChangeArrowheads="1"/>
        </xdr:cNvSpPr>
      </xdr:nvSpPr>
      <xdr:spPr bwMode="auto">
        <a:xfrm>
          <a:off x="4370294" y="1357032"/>
          <a:ext cx="6858000" cy="11306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2119312</xdr:colOff>
      <xdr:row>26</xdr:row>
      <xdr:rowOff>47625</xdr:rowOff>
    </xdr:from>
    <xdr:to>
      <xdr:col>41</xdr:col>
      <xdr:colOff>396875</xdr:colOff>
      <xdr:row>38</xdr:row>
      <xdr:rowOff>109727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4ACCF0C-78E9-47FD-86DE-A391EBADA976}"/>
            </a:ext>
          </a:extLst>
        </xdr:cNvPr>
        <xdr:cNvGrpSpPr>
          <a:grpSpLocks/>
        </xdr:cNvGrpSpPr>
      </xdr:nvGrpSpPr>
      <xdr:grpSpPr bwMode="auto">
        <a:xfrm>
          <a:off x="15105062" y="7445375"/>
          <a:ext cx="7342188" cy="1967102"/>
          <a:chOff x="1020919" y="4093206"/>
          <a:chExt cx="2122582" cy="755669"/>
        </a:xfrm>
      </xdr:grpSpPr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102C4FEB-9517-A0D2-60EE-149244AAF884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0919" y="4357435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1CD23D5-7CED-E4DF-2614-E052169CE3C6}"/>
              </a:ext>
            </a:extLst>
          </xdr:cNvPr>
          <xdr:cNvSpPr txBox="1"/>
        </xdr:nvSpPr>
        <xdr:spPr>
          <a:xfrm>
            <a:off x="1405490" y="4093206"/>
            <a:ext cx="1738011" cy="755669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59764</xdr:colOff>
      <xdr:row>2</xdr:row>
      <xdr:rowOff>112433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171CA8B-BC94-41FF-AE56-749E8BEEBDF0}"/>
            </a:ext>
          </a:extLst>
        </xdr:cNvPr>
        <xdr:cNvSpPr/>
      </xdr:nvSpPr>
      <xdr:spPr>
        <a:xfrm>
          <a:off x="0" y="0"/>
          <a:ext cx="2853764" cy="6521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277439</xdr:colOff>
      <xdr:row>2</xdr:row>
      <xdr:rowOff>65928</xdr:rowOff>
    </xdr:from>
    <xdr:to>
      <xdr:col>31</xdr:col>
      <xdr:colOff>134470</xdr:colOff>
      <xdr:row>3</xdr:row>
      <xdr:rowOff>151653</xdr:rowOff>
    </xdr:to>
    <xdr:sp macro="" textlink="">
      <xdr:nvSpPr>
        <xdr:cNvPr id="3073" name="TextBox 10">
          <a:extLst>
            <a:ext uri="{FF2B5EF4-FFF2-40B4-BE49-F238E27FC236}">
              <a16:creationId xmlns:a16="http://schemas.microsoft.com/office/drawing/2014/main" id="{690E5565-E208-4AF1-9675-F415B95D5270}"/>
            </a:ext>
          </a:extLst>
        </xdr:cNvPr>
        <xdr:cNvSpPr txBox="1">
          <a:spLocks noChangeArrowheads="1"/>
        </xdr:cNvSpPr>
      </xdr:nvSpPr>
      <xdr:spPr bwMode="auto">
        <a:xfrm>
          <a:off x="6625572" y="1057649"/>
          <a:ext cx="6076296" cy="7076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388563</xdr:colOff>
      <xdr:row>37</xdr:row>
      <xdr:rowOff>45475</xdr:rowOff>
    </xdr:from>
    <xdr:to>
      <xdr:col>24</xdr:col>
      <xdr:colOff>153613</xdr:colOff>
      <xdr:row>48</xdr:row>
      <xdr:rowOff>89644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AA35249-A249-436A-B3C6-ABB4DA8A3145}"/>
            </a:ext>
          </a:extLst>
        </xdr:cNvPr>
        <xdr:cNvGrpSpPr>
          <a:grpSpLocks/>
        </xdr:cNvGrpSpPr>
      </xdr:nvGrpSpPr>
      <xdr:grpSpPr bwMode="auto">
        <a:xfrm>
          <a:off x="1946181" y="9996299"/>
          <a:ext cx="7485903" cy="1680227"/>
          <a:chOff x="1027720" y="3947765"/>
          <a:chExt cx="2079508" cy="661416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2E42D070-03AF-A66D-C0A0-CCF29E90EA11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7720" y="4098479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AC357A0-0FA6-2C90-A91C-4E56D1DA1D6B}"/>
              </a:ext>
            </a:extLst>
          </xdr:cNvPr>
          <xdr:cNvSpPr txBox="1"/>
        </xdr:nvSpPr>
        <xdr:spPr>
          <a:xfrm>
            <a:off x="1369217" y="3947765"/>
            <a:ext cx="1738011" cy="66141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56029</xdr:colOff>
      <xdr:row>0</xdr:row>
      <xdr:rowOff>33619</xdr:rowOff>
    </xdr:from>
    <xdr:to>
      <xdr:col>5</xdr:col>
      <xdr:colOff>235324</xdr:colOff>
      <xdr:row>0</xdr:row>
      <xdr:rowOff>750795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45AF124-E9D6-4ADE-BE5C-1A917CA60DAA}"/>
            </a:ext>
          </a:extLst>
        </xdr:cNvPr>
        <xdr:cNvSpPr/>
      </xdr:nvSpPr>
      <xdr:spPr>
        <a:xfrm>
          <a:off x="56029" y="33619"/>
          <a:ext cx="2902324" cy="7171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298450</xdr:colOff>
      <xdr:row>2</xdr:row>
      <xdr:rowOff>76201</xdr:rowOff>
    </xdr:from>
    <xdr:to>
      <xdr:col>17</xdr:col>
      <xdr:colOff>269875</xdr:colOff>
      <xdr:row>5</xdr:row>
      <xdr:rowOff>9525</xdr:rowOff>
    </xdr:to>
    <xdr:sp macro="" textlink="">
      <xdr:nvSpPr>
        <xdr:cNvPr id="4097" name="TextBox 10">
          <a:extLst>
            <a:ext uri="{FF2B5EF4-FFF2-40B4-BE49-F238E27FC236}">
              <a16:creationId xmlns:a16="http://schemas.microsoft.com/office/drawing/2014/main" id="{479AFAD3-4412-7479-4BF0-EF8D7000DD37}"/>
            </a:ext>
          </a:extLst>
        </xdr:cNvPr>
        <xdr:cNvSpPr txBox="1">
          <a:spLocks noChangeArrowheads="1"/>
        </xdr:cNvSpPr>
      </xdr:nvSpPr>
      <xdr:spPr bwMode="auto">
        <a:xfrm>
          <a:off x="2527300" y="1247776"/>
          <a:ext cx="6181725" cy="6762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590550</xdr:colOff>
      <xdr:row>50</xdr:row>
      <xdr:rowOff>19048</xdr:rowOff>
    </xdr:from>
    <xdr:to>
      <xdr:col>15</xdr:col>
      <xdr:colOff>428624</xdr:colOff>
      <xdr:row>62</xdr:row>
      <xdr:rowOff>95248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9CB2B64-F5E5-4D77-84A3-B4990FE425AA}"/>
            </a:ext>
          </a:extLst>
        </xdr:cNvPr>
        <xdr:cNvGrpSpPr>
          <a:grpSpLocks/>
        </xdr:cNvGrpSpPr>
      </xdr:nvGrpSpPr>
      <xdr:grpSpPr bwMode="auto">
        <a:xfrm>
          <a:off x="590550" y="12287248"/>
          <a:ext cx="7410449" cy="1971675"/>
          <a:chOff x="1027720" y="3947765"/>
          <a:chExt cx="1861095" cy="609036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D48FCDB0-9328-3F24-A19A-2762536A5B57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027720" y="4098479"/>
            <a:ext cx="271798" cy="1971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9C302C4-970A-923B-B6CF-49CAB5A1976C}"/>
              </a:ext>
            </a:extLst>
          </xdr:cNvPr>
          <xdr:cNvSpPr txBox="1"/>
        </xdr:nvSpPr>
        <xdr:spPr>
          <a:xfrm>
            <a:off x="1369217" y="3947765"/>
            <a:ext cx="1519598" cy="609036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lang="en-US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lang="en-US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lang="en-US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95250</xdr:colOff>
      <xdr:row>0</xdr:row>
      <xdr:rowOff>19050</xdr:rowOff>
    </xdr:from>
    <xdr:to>
      <xdr:col>6</xdr:col>
      <xdr:colOff>6724</xdr:colOff>
      <xdr:row>0</xdr:row>
      <xdr:rowOff>685800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443ADAA-C399-4B29-9162-1B904740C524}"/>
            </a:ext>
          </a:extLst>
        </xdr:cNvPr>
        <xdr:cNvSpPr/>
      </xdr:nvSpPr>
      <xdr:spPr>
        <a:xfrm>
          <a:off x="95250" y="19050"/>
          <a:ext cx="2902324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434837</xdr:colOff>
      <xdr:row>3</xdr:row>
      <xdr:rowOff>88762</xdr:rowOff>
    </xdr:from>
    <xdr:to>
      <xdr:col>20</xdr:col>
      <xdr:colOff>331718</xdr:colOff>
      <xdr:row>3</xdr:row>
      <xdr:rowOff>736462</xdr:rowOff>
    </xdr:to>
    <xdr:sp macro="" textlink="">
      <xdr:nvSpPr>
        <xdr:cNvPr id="5" name="TextBox 10">
          <a:extLst>
            <a:ext uri="{FF2B5EF4-FFF2-40B4-BE49-F238E27FC236}">
              <a16:creationId xmlns:a16="http://schemas.microsoft.com/office/drawing/2014/main" id="{E92C5186-AE34-4B12-8F5B-541A9E67815B}"/>
            </a:ext>
          </a:extLst>
        </xdr:cNvPr>
        <xdr:cNvSpPr txBox="1">
          <a:spLocks noChangeArrowheads="1"/>
        </xdr:cNvSpPr>
      </xdr:nvSpPr>
      <xdr:spPr bwMode="auto">
        <a:xfrm>
          <a:off x="4567859" y="1339436"/>
          <a:ext cx="4916142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1.Боловсролын ерөнхий газар жил бүрийн 10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2.Боловсролын асуудал эрхэлсэн төрийн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74544</xdr:colOff>
      <xdr:row>0</xdr:row>
      <xdr:rowOff>57978</xdr:rowOff>
    </xdr:from>
    <xdr:to>
      <xdr:col>6</xdr:col>
      <xdr:colOff>270940</xdr:colOff>
      <xdr:row>2</xdr:row>
      <xdr:rowOff>144945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99A1463-EA9B-4EE6-869E-79DBD060BCF3}"/>
            </a:ext>
          </a:extLst>
        </xdr:cNvPr>
        <xdr:cNvSpPr/>
      </xdr:nvSpPr>
      <xdr:spPr>
        <a:xfrm>
          <a:off x="74544" y="57978"/>
          <a:ext cx="3111874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21</xdr:col>
      <xdr:colOff>884581</xdr:colOff>
      <xdr:row>36</xdr:row>
      <xdr:rowOff>159026</xdr:rowOff>
    </xdr:from>
    <xdr:to>
      <xdr:col>40</xdr:col>
      <xdr:colOff>249719</xdr:colOff>
      <xdr:row>46</xdr:row>
      <xdr:rowOff>54251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BB332B6-3C0E-4B56-A8AB-07B0DCA9E9A2}"/>
            </a:ext>
          </a:extLst>
        </xdr:cNvPr>
        <xdr:cNvGrpSpPr>
          <a:grpSpLocks/>
        </xdr:cNvGrpSpPr>
      </xdr:nvGrpSpPr>
      <xdr:grpSpPr bwMode="auto">
        <a:xfrm>
          <a:off x="10514356" y="10198376"/>
          <a:ext cx="7099438" cy="1800225"/>
          <a:chOff x="1110925" y="3947765"/>
          <a:chExt cx="1777890" cy="711351"/>
        </a:xfrm>
      </xdr:grpSpPr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7495D37F-C967-F297-D348-551FF146016A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BA3889D9-9CF0-E8C0-BB0E-90E2B899F1D3}"/>
              </a:ext>
            </a:extLst>
          </xdr:cNvPr>
          <xdr:cNvSpPr txBox="1"/>
        </xdr:nvSpPr>
        <xdr:spPr>
          <a:xfrm>
            <a:off x="1369217" y="3947765"/>
            <a:ext cx="1519598" cy="71135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30</xdr:row>
      <xdr:rowOff>0</xdr:rowOff>
    </xdr:from>
    <xdr:to>
      <xdr:col>0</xdr:col>
      <xdr:colOff>485775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857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17</xdr:col>
      <xdr:colOff>0</xdr:colOff>
      <xdr:row>7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7305675" y="1295400"/>
          <a:ext cx="2390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ÒÌ  Ìàÿãò ÄÁ-2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                                                                                          ªì÷èéí á¿õ òºðëèéí èõ ñóðãóóëü, êîëëåæèóä õàðüÿà ñóðãóóëü íýã á¿ðýýð ãàðãàæ, íýãòãýýä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10-ð ñàðûí 10-íä Ãß-íä, ßàì 10-ð ñàðûí 25-íä ¯íäýñíèé ñòàòèñòèêèéí ãàçàðò èð¿¿ëíý.</a:t>
          </a:r>
        </a:p>
      </xdr:txBody>
    </xdr:sp>
    <xdr:clientData/>
  </xdr:twoCellAnchor>
  <xdr:twoCellAnchor>
    <xdr:from>
      <xdr:col>20</xdr:col>
      <xdr:colOff>485775</xdr:colOff>
      <xdr:row>30</xdr:row>
      <xdr:rowOff>0</xdr:rowOff>
    </xdr:from>
    <xdr:to>
      <xdr:col>20</xdr:col>
      <xdr:colOff>485775</xdr:colOff>
      <xdr:row>30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85775" y="6276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485775</xdr:colOff>
      <xdr:row>30</xdr:row>
      <xdr:rowOff>0</xdr:rowOff>
    </xdr:from>
    <xdr:to>
      <xdr:col>20</xdr:col>
      <xdr:colOff>485775</xdr:colOff>
      <xdr:row>30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8854362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106331</xdr:colOff>
      <xdr:row>3</xdr:row>
      <xdr:rowOff>9332</xdr:rowOff>
    </xdr:from>
    <xdr:to>
      <xdr:col>19</xdr:col>
      <xdr:colOff>262423</xdr:colOff>
      <xdr:row>6</xdr:row>
      <xdr:rowOff>9720</xdr:rowOff>
    </xdr:to>
    <xdr:sp macro="" textlink="">
      <xdr:nvSpPr>
        <xdr:cNvPr id="5121" name="TextBox 10">
          <a:extLst>
            <a:ext uri="{FF2B5EF4-FFF2-40B4-BE49-F238E27FC236}">
              <a16:creationId xmlns:a16="http://schemas.microsoft.com/office/drawing/2014/main" id="{35A0F6E2-BC74-8F5A-C0D7-61638513809D}"/>
            </a:ext>
          </a:extLst>
        </xdr:cNvPr>
        <xdr:cNvSpPr txBox="1">
          <a:spLocks noChangeArrowheads="1"/>
        </xdr:cNvSpPr>
      </xdr:nvSpPr>
      <xdr:spPr bwMode="auto">
        <a:xfrm>
          <a:off x="5063219" y="1165939"/>
          <a:ext cx="4675607" cy="79737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0</xdr:row>
      <xdr:rowOff>19050</xdr:rowOff>
    </xdr:from>
    <xdr:to>
      <xdr:col>6</xdr:col>
      <xdr:colOff>38612</xdr:colOff>
      <xdr:row>2</xdr:row>
      <xdr:rowOff>38100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06ED880-FEB9-4D4F-9A6B-B3D20538EF5A}"/>
            </a:ext>
          </a:extLst>
        </xdr:cNvPr>
        <xdr:cNvSpPr/>
      </xdr:nvSpPr>
      <xdr:spPr>
        <a:xfrm>
          <a:off x="104775" y="19050"/>
          <a:ext cx="2962787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20</xdr:col>
      <xdr:colOff>505408</xdr:colOff>
      <xdr:row>42</xdr:row>
      <xdr:rowOff>68036</xdr:rowOff>
    </xdr:from>
    <xdr:to>
      <xdr:col>41</xdr:col>
      <xdr:colOff>256135</xdr:colOff>
      <xdr:row>53</xdr:row>
      <xdr:rowOff>50735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66A802D-C48B-423F-B23E-71E07633182F}"/>
            </a:ext>
          </a:extLst>
        </xdr:cNvPr>
        <xdr:cNvGrpSpPr>
          <a:grpSpLocks/>
        </xdr:cNvGrpSpPr>
      </xdr:nvGrpSpPr>
      <xdr:grpSpPr bwMode="auto">
        <a:xfrm>
          <a:off x="10390025" y="10846837"/>
          <a:ext cx="7079146" cy="1800225"/>
          <a:chOff x="1110925" y="3947765"/>
          <a:chExt cx="1777890" cy="711351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2D272B43-B3A6-D2D6-C5FC-9FBF1B037ED0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1856056E-A466-022F-3391-8882E533B221}"/>
              </a:ext>
            </a:extLst>
          </xdr:cNvPr>
          <xdr:cNvSpPr txBox="1"/>
        </xdr:nvSpPr>
        <xdr:spPr>
          <a:xfrm>
            <a:off x="1369217" y="3947765"/>
            <a:ext cx="1519598" cy="71135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ЦБСМХ-ийн дарга                        Т.Бат-Эрдэнэ      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                       					           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340178</xdr:colOff>
      <xdr:row>3</xdr:row>
      <xdr:rowOff>369335</xdr:rowOff>
    </xdr:from>
    <xdr:to>
      <xdr:col>25</xdr:col>
      <xdr:colOff>153567</xdr:colOff>
      <xdr:row>7</xdr:row>
      <xdr:rowOff>77754</xdr:rowOff>
    </xdr:to>
    <xdr:sp macro="" textlink="">
      <xdr:nvSpPr>
        <xdr:cNvPr id="6145" name="TextBox 10">
          <a:extLst>
            <a:ext uri="{FF2B5EF4-FFF2-40B4-BE49-F238E27FC236}">
              <a16:creationId xmlns:a16="http://schemas.microsoft.com/office/drawing/2014/main" id="{4029CD68-E697-2916-4A13-0689E192BFED}"/>
            </a:ext>
          </a:extLst>
        </xdr:cNvPr>
        <xdr:cNvSpPr txBox="1">
          <a:spLocks noChangeArrowheads="1"/>
        </xdr:cNvSpPr>
      </xdr:nvSpPr>
      <xdr:spPr bwMode="auto">
        <a:xfrm>
          <a:off x="7318698" y="1010815"/>
          <a:ext cx="4964665" cy="7483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505408</xdr:colOff>
      <xdr:row>37</xdr:row>
      <xdr:rowOff>38881</xdr:rowOff>
    </xdr:from>
    <xdr:to>
      <xdr:col>19</xdr:col>
      <xdr:colOff>97194</xdr:colOff>
      <xdr:row>49</xdr:row>
      <xdr:rowOff>29160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0AF4F18-0ABE-41CB-9638-4332B8334ACF}"/>
            </a:ext>
          </a:extLst>
        </xdr:cNvPr>
        <xdr:cNvGrpSpPr>
          <a:grpSpLocks/>
        </xdr:cNvGrpSpPr>
      </xdr:nvGrpSpPr>
      <xdr:grpSpPr bwMode="auto">
        <a:xfrm>
          <a:off x="1905000" y="8135131"/>
          <a:ext cx="7386735" cy="1739769"/>
          <a:chOff x="1110925" y="3947765"/>
          <a:chExt cx="1777890" cy="633491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A3B2C436-8CDC-C7B2-E4E4-A6CC810AF1A2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BEB5FF2-87F7-A42A-AD01-590837DA0CA3}"/>
              </a:ext>
            </a:extLst>
          </xdr:cNvPr>
          <xdr:cNvSpPr txBox="1"/>
        </xdr:nvSpPr>
        <xdr:spPr>
          <a:xfrm>
            <a:off x="1369217" y="3947765"/>
            <a:ext cx="1519598" cy="63349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97194</xdr:rowOff>
    </xdr:from>
    <xdr:to>
      <xdr:col>7</xdr:col>
      <xdr:colOff>342051</xdr:colOff>
      <xdr:row>3</xdr:row>
      <xdr:rowOff>116244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9CD5F29-D538-4212-AD42-65B4E1C96EEE}"/>
            </a:ext>
          </a:extLst>
        </xdr:cNvPr>
        <xdr:cNvSpPr/>
      </xdr:nvSpPr>
      <xdr:spPr>
        <a:xfrm>
          <a:off x="0" y="97194"/>
          <a:ext cx="2888531" cy="6605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168146</xdr:colOff>
      <xdr:row>2</xdr:row>
      <xdr:rowOff>106913</xdr:rowOff>
    </xdr:from>
    <xdr:to>
      <xdr:col>17</xdr:col>
      <xdr:colOff>463226</xdr:colOff>
      <xdr:row>4</xdr:row>
      <xdr:rowOff>171255</xdr:rowOff>
    </xdr:to>
    <xdr:sp macro="" textlink="">
      <xdr:nvSpPr>
        <xdr:cNvPr id="7169" name="TextBox 10">
          <a:extLst>
            <a:ext uri="{FF2B5EF4-FFF2-40B4-BE49-F238E27FC236}">
              <a16:creationId xmlns:a16="http://schemas.microsoft.com/office/drawing/2014/main" id="{54A38D3E-726C-B65E-F76C-33A762253E02}"/>
            </a:ext>
          </a:extLst>
        </xdr:cNvPr>
        <xdr:cNvSpPr txBox="1">
          <a:spLocks noChangeArrowheads="1"/>
        </xdr:cNvSpPr>
      </xdr:nvSpPr>
      <xdr:spPr bwMode="auto">
        <a:xfrm>
          <a:off x="6612100" y="1059413"/>
          <a:ext cx="4960386" cy="7349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05-ны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835868</xdr:colOff>
      <xdr:row>94</xdr:row>
      <xdr:rowOff>48596</xdr:rowOff>
    </xdr:from>
    <xdr:to>
      <xdr:col>12</xdr:col>
      <xdr:colOff>369336</xdr:colOff>
      <xdr:row>103</xdr:row>
      <xdr:rowOff>58316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08BC54-FFD3-4A30-AD39-4C51A9BA804B}"/>
            </a:ext>
          </a:extLst>
        </xdr:cNvPr>
        <xdr:cNvGrpSpPr>
          <a:grpSpLocks/>
        </xdr:cNvGrpSpPr>
      </xdr:nvGrpSpPr>
      <xdr:grpSpPr bwMode="auto">
        <a:xfrm>
          <a:off x="2225740" y="27000458"/>
          <a:ext cx="7104872" cy="1681455"/>
          <a:chOff x="1110925" y="3947765"/>
          <a:chExt cx="1777890" cy="633491"/>
        </a:xfrm>
      </xdr:grpSpPr>
      <xdr:sp macro="" textlink="">
        <xdr:nvSpPr>
          <xdr:cNvPr id="3" name="Text Box 8">
            <a:extLst>
              <a:ext uri="{FF2B5EF4-FFF2-40B4-BE49-F238E27FC236}">
                <a16:creationId xmlns:a16="http://schemas.microsoft.com/office/drawing/2014/main" id="{2CA0FAC3-3AE9-5B9B-FDB7-00F7EB53EF1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FFB7E87-6B6E-A928-D3EE-FA6EAE40641D}"/>
              </a:ext>
            </a:extLst>
          </xdr:cNvPr>
          <xdr:cNvSpPr txBox="1"/>
        </xdr:nvSpPr>
        <xdr:spPr>
          <a:xfrm>
            <a:off x="1369217" y="3947765"/>
            <a:ext cx="1519598" cy="63349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1498659</xdr:colOff>
      <xdr:row>1</xdr:row>
      <xdr:rowOff>291193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C75DDA2-9624-487F-8BB5-1D5719E50204}"/>
            </a:ext>
          </a:extLst>
        </xdr:cNvPr>
        <xdr:cNvSpPr/>
      </xdr:nvSpPr>
      <xdr:spPr>
        <a:xfrm>
          <a:off x="0" y="0"/>
          <a:ext cx="2888531" cy="6605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31</xdr:row>
      <xdr:rowOff>0</xdr:rowOff>
    </xdr:from>
    <xdr:to>
      <xdr:col>0</xdr:col>
      <xdr:colOff>485775</xdr:colOff>
      <xdr:row>31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485775" y="6429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8</xdr:row>
      <xdr:rowOff>0</xdr:rowOff>
    </xdr:from>
    <xdr:to>
      <xdr:col>17</xdr:col>
      <xdr:colOff>0</xdr:colOff>
      <xdr:row>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1819275"/>
          <a:ext cx="10572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ÒÌ  Ìàÿãò ÄÁ-2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                                                                                          ªì÷èéí á¿õ òºðëèéí èõ ñóðãóóëü, êîëëåæèóä õàðüÿà ñóðãóóëü íýã á¿ðýýð ãàðãàæ, íýãòãýýä</a:t>
          </a:r>
        </a:p>
        <a:p>
          <a:pPr algn="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Mon"/>
            </a:rPr>
            <a:t> 10-ð ñàðûí 10-íä Ãß-íä, ßàì 10-ð ñàðûí 25-íä ¯íäýñíèé ñòàòèñòèêèéí ãàçàðò èð¿¿ëíý.</a:t>
          </a:r>
        </a:p>
      </xdr:txBody>
    </xdr:sp>
    <xdr:clientData/>
  </xdr:twoCellAnchor>
  <xdr:twoCellAnchor>
    <xdr:from>
      <xdr:col>0</xdr:col>
      <xdr:colOff>485775</xdr:colOff>
      <xdr:row>31</xdr:row>
      <xdr:rowOff>0</xdr:rowOff>
    </xdr:from>
    <xdr:to>
      <xdr:col>0</xdr:col>
      <xdr:colOff>485775</xdr:colOff>
      <xdr:row>31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485775" y="863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485775</xdr:colOff>
      <xdr:row>31</xdr:row>
      <xdr:rowOff>0</xdr:rowOff>
    </xdr:from>
    <xdr:to>
      <xdr:col>17</xdr:col>
      <xdr:colOff>485775</xdr:colOff>
      <xdr:row>31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485775" y="8277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485775</xdr:colOff>
      <xdr:row>31</xdr:row>
      <xdr:rowOff>0</xdr:rowOff>
    </xdr:from>
    <xdr:to>
      <xdr:col>17</xdr:col>
      <xdr:colOff>485775</xdr:colOff>
      <xdr:row>31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485775" y="8277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4</xdr:row>
      <xdr:rowOff>95250</xdr:rowOff>
    </xdr:from>
    <xdr:to>
      <xdr:col>16</xdr:col>
      <xdr:colOff>190500</xdr:colOff>
      <xdr:row>7</xdr:row>
      <xdr:rowOff>200025</xdr:rowOff>
    </xdr:to>
    <xdr:sp macro="" textlink="">
      <xdr:nvSpPr>
        <xdr:cNvPr id="8193" name="TextBox 10">
          <a:extLst>
            <a:ext uri="{FF2B5EF4-FFF2-40B4-BE49-F238E27FC236}">
              <a16:creationId xmlns:a16="http://schemas.microsoft.com/office/drawing/2014/main" id="{E5E74C04-8228-5B35-380E-81BB7D0DAED3}"/>
            </a:ext>
          </a:extLst>
        </xdr:cNvPr>
        <xdr:cNvSpPr txBox="1">
          <a:spLocks noChangeArrowheads="1"/>
        </xdr:cNvSpPr>
      </xdr:nvSpPr>
      <xdr:spPr bwMode="auto">
        <a:xfrm>
          <a:off x="2838450" y="1238250"/>
          <a:ext cx="4924425" cy="971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1.Боловсролын ерөнхий газар жил бүрийн 10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дугаар сарын 25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3 дугаар сарын 25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-ны өдрийн дотор Боловсролын асуудал эрхэлсэн төрийн захиргааны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төв байгууллагад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2.Боловсролын асуудал эрхэлсэн төрийн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захиргааны төв байгууллага нь жил бүрийн 11 сарын 05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, 4 дүгээр сарын 01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-н</a:t>
          </a:r>
          <a:r>
            <a:rPr lang="mn-MN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ий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дотор Үндэсний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статистикийн хороонд цахим шуудан болон маягтаар ирүүлнэ.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0</xdr:row>
      <xdr:rowOff>28575</xdr:rowOff>
    </xdr:from>
    <xdr:to>
      <xdr:col>5</xdr:col>
      <xdr:colOff>116756</xdr:colOff>
      <xdr:row>3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3236A2F-BBF3-4D48-976E-2C64A4E06904}"/>
            </a:ext>
          </a:extLst>
        </xdr:cNvPr>
        <xdr:cNvSpPr/>
      </xdr:nvSpPr>
      <xdr:spPr>
        <a:xfrm>
          <a:off x="38100" y="28575"/>
          <a:ext cx="2155106" cy="60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just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n-MN" sz="1000">
              <a:solidFill>
                <a:sysClr val="windowText" lastClr="000000"/>
              </a:solidFill>
              <a:effectLst/>
              <a:latin typeface="Arial" pitchFamily="34" charset="0"/>
              <a:ea typeface="Times New Roman"/>
              <a:cs typeface="Arial" pitchFamily="34" charset="0"/>
            </a:rPr>
            <a:t>Үндэсний статистикийн хорооны даргын 2022 оны 08 сарын 30-ны өдрийн А/137 тоот тушаалаар батлав.</a:t>
          </a:r>
          <a:endParaRPr lang="en-US" sz="1000">
            <a:solidFill>
              <a:sysClr val="windowText" lastClr="000000"/>
            </a:solidFill>
            <a:effectLst/>
            <a:latin typeface="Arial" pitchFamily="34" charset="0"/>
            <a:ea typeface="Times New Roman"/>
            <a:cs typeface="Arial" pitchFamily="34" charset="0"/>
          </a:endParaRPr>
        </a:p>
      </xdr:txBody>
    </xdr:sp>
    <xdr:clientData/>
  </xdr:twoCellAnchor>
  <xdr:twoCellAnchor>
    <xdr:from>
      <xdr:col>18</xdr:col>
      <xdr:colOff>101973</xdr:colOff>
      <xdr:row>42</xdr:row>
      <xdr:rowOff>184333</xdr:rowOff>
    </xdr:from>
    <xdr:to>
      <xdr:col>35</xdr:col>
      <xdr:colOff>431426</xdr:colOff>
      <xdr:row>51</xdr:row>
      <xdr:rowOff>108134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903B9EC-2987-4E14-B7A5-3FAE6A5B7887}"/>
            </a:ext>
          </a:extLst>
        </xdr:cNvPr>
        <xdr:cNvGrpSpPr>
          <a:grpSpLocks/>
        </xdr:cNvGrpSpPr>
      </xdr:nvGrpSpPr>
      <xdr:grpSpPr bwMode="auto">
        <a:xfrm>
          <a:off x="8696885" y="11121274"/>
          <a:ext cx="7635688" cy="1459007"/>
          <a:chOff x="1110925" y="3947765"/>
          <a:chExt cx="1777890" cy="416143"/>
        </a:xfrm>
      </xdr:grpSpPr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C4C1E203-F809-6435-8110-FD25DF0ACFDD}"/>
              </a:ext>
            </a:extLst>
          </xdr:cNvPr>
          <xdr:cNvSpPr txBox="1">
            <a:spLocks noChangeArrowheads="1"/>
          </xdr:cNvSpPr>
        </xdr:nvSpPr>
        <xdr:spPr bwMode="auto">
          <a:xfrm flipH="1">
            <a:off x="1110925" y="4098479"/>
            <a:ext cx="188593" cy="1896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Тамг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а</a:t>
            </a: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itchFamily="34" charset="0"/>
                <a:ea typeface="+mn-ea"/>
                <a:cs typeface="Arial" pitchFamily="34" charset="0"/>
              </a:rPr>
              <a:t>тэмдэг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616FB80A-991C-43FC-9335-A25E032F832C}"/>
              </a:ext>
            </a:extLst>
          </xdr:cNvPr>
          <xdr:cNvSpPr txBox="1"/>
        </xdr:nvSpPr>
        <xdr:spPr>
          <a:xfrm>
            <a:off x="1369217" y="3947765"/>
            <a:ext cx="1519598" cy="416143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хянасан: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дарга             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Т.Бат-Эрдэнэ           .............................  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Тайлан гаргаж нэгтгэсэн:  </a:t>
            </a:r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ЦБСМХ-ийн ахлах шинжээч           Д.Анхзаяа           .............................    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eaLnBrk="1" fontAlgn="auto" latinLnBrk="0" hangingPunct="1"/>
            <a:r>
              <a:rPr lang="mn-MN" sz="10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                                   /Албан тушаал/                                      /Нэр/                     /Гарын үсэг/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2025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оны 10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сарын </a:t>
            </a:r>
            <a:r>
              <a:rPr kumimoji="0" 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30 </a:t>
            </a:r>
            <a:r>
              <a:rPr kumimoji="0" lang="mn-MN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өдөр </a:t>
            </a:r>
          </a:p>
        </xdr:txBody>
      </xdr:sp>
    </xdr:grpSp>
    <xdr:clientData/>
  </xdr:twoCellAnchor>
  <xdr:twoCellAnchor>
    <xdr:from>
      <xdr:col>0</xdr:col>
      <xdr:colOff>485775</xdr:colOff>
      <xdr:row>31</xdr:row>
      <xdr:rowOff>0</xdr:rowOff>
    </xdr:from>
    <xdr:to>
      <xdr:col>0</xdr:col>
      <xdr:colOff>485775</xdr:colOff>
      <xdr:row>31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2B0AE70-66DD-46C6-B5D6-08991BD04A4D}"/>
            </a:ext>
          </a:extLst>
        </xdr:cNvPr>
        <xdr:cNvSpPr>
          <a:spLocks noChangeShapeType="1"/>
        </xdr:cNvSpPr>
      </xdr:nvSpPr>
      <xdr:spPr bwMode="auto">
        <a:xfrm>
          <a:off x="485775" y="829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485775</xdr:colOff>
      <xdr:row>31</xdr:row>
      <xdr:rowOff>0</xdr:rowOff>
    </xdr:from>
    <xdr:to>
      <xdr:col>0</xdr:col>
      <xdr:colOff>485775</xdr:colOff>
      <xdr:row>31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BA7A5FB3-08DF-4EDD-BD59-0C4588532444}"/>
            </a:ext>
          </a:extLst>
        </xdr:cNvPr>
        <xdr:cNvSpPr>
          <a:spLocks noChangeShapeType="1"/>
        </xdr:cNvSpPr>
      </xdr:nvSpPr>
      <xdr:spPr bwMode="auto">
        <a:xfrm>
          <a:off x="485775" y="829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485775</xdr:colOff>
      <xdr:row>31</xdr:row>
      <xdr:rowOff>0</xdr:rowOff>
    </xdr:from>
    <xdr:to>
      <xdr:col>17</xdr:col>
      <xdr:colOff>485775</xdr:colOff>
      <xdr:row>31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D29AE1BB-C001-4B78-9327-B715759BA04F}"/>
            </a:ext>
          </a:extLst>
        </xdr:cNvPr>
        <xdr:cNvSpPr>
          <a:spLocks noChangeShapeType="1"/>
        </xdr:cNvSpPr>
      </xdr:nvSpPr>
      <xdr:spPr bwMode="auto">
        <a:xfrm>
          <a:off x="8505825" y="829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485775</xdr:colOff>
      <xdr:row>31</xdr:row>
      <xdr:rowOff>0</xdr:rowOff>
    </xdr:from>
    <xdr:to>
      <xdr:col>17</xdr:col>
      <xdr:colOff>485775</xdr:colOff>
      <xdr:row>31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02662CC-68D3-4474-8F59-DC80F7C2C7CB}"/>
            </a:ext>
          </a:extLst>
        </xdr:cNvPr>
        <xdr:cNvSpPr>
          <a:spLocks noChangeShapeType="1"/>
        </xdr:cNvSpPr>
      </xdr:nvSpPr>
      <xdr:spPr bwMode="auto">
        <a:xfrm>
          <a:off x="8505825" y="829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U61"/>
  <sheetViews>
    <sheetView tabSelected="1" view="pageBreakPreview" zoomScaleNormal="115" zoomScaleSheetLayoutView="100" workbookViewId="0">
      <selection activeCell="AF3" sqref="AF3"/>
    </sheetView>
  </sheetViews>
  <sheetFormatPr defaultColWidth="8.85546875" defaultRowHeight="11.25"/>
  <cols>
    <col min="1" max="1" width="11.5703125" style="16" customWidth="1"/>
    <col min="2" max="2" width="6.42578125" style="16" customWidth="1"/>
    <col min="3" max="3" width="3.85546875" style="16" customWidth="1"/>
    <col min="4" max="19" width="6.140625" style="16" customWidth="1"/>
    <col min="20" max="201" width="8.85546875" style="16"/>
    <col min="202" max="202" width="10.85546875" style="16" customWidth="1"/>
    <col min="203" max="203" width="47.85546875" style="16" customWidth="1"/>
    <col min="204" max="211" width="11.140625" style="16" customWidth="1"/>
    <col min="212" max="226" width="0" style="16" hidden="1" customWidth="1"/>
    <col min="227" max="457" width="8.85546875" style="16"/>
    <col min="458" max="458" width="10.85546875" style="16" customWidth="1"/>
    <col min="459" max="459" width="47.85546875" style="16" customWidth="1"/>
    <col min="460" max="467" width="11.140625" style="16" customWidth="1"/>
    <col min="468" max="482" width="0" style="16" hidden="1" customWidth="1"/>
    <col min="483" max="713" width="8.85546875" style="16"/>
    <col min="714" max="714" width="10.85546875" style="16" customWidth="1"/>
    <col min="715" max="715" width="47.85546875" style="16" customWidth="1"/>
    <col min="716" max="723" width="11.140625" style="16" customWidth="1"/>
    <col min="724" max="738" width="0" style="16" hidden="1" customWidth="1"/>
    <col min="739" max="969" width="8.85546875" style="16"/>
    <col min="970" max="970" width="10.85546875" style="16" customWidth="1"/>
    <col min="971" max="971" width="47.85546875" style="16" customWidth="1"/>
    <col min="972" max="979" width="11.140625" style="16" customWidth="1"/>
    <col min="980" max="994" width="0" style="16" hidden="1" customWidth="1"/>
    <col min="995" max="1225" width="8.85546875" style="16"/>
    <col min="1226" max="1226" width="10.85546875" style="16" customWidth="1"/>
    <col min="1227" max="1227" width="47.85546875" style="16" customWidth="1"/>
    <col min="1228" max="1235" width="11.140625" style="16" customWidth="1"/>
    <col min="1236" max="1250" width="0" style="16" hidden="1" customWidth="1"/>
    <col min="1251" max="1481" width="8.85546875" style="16"/>
    <col min="1482" max="1482" width="10.85546875" style="16" customWidth="1"/>
    <col min="1483" max="1483" width="47.85546875" style="16" customWidth="1"/>
    <col min="1484" max="1491" width="11.140625" style="16" customWidth="1"/>
    <col min="1492" max="1506" width="0" style="16" hidden="1" customWidth="1"/>
    <col min="1507" max="1737" width="8.85546875" style="16"/>
    <col min="1738" max="1738" width="10.85546875" style="16" customWidth="1"/>
    <col min="1739" max="1739" width="47.85546875" style="16" customWidth="1"/>
    <col min="1740" max="1747" width="11.140625" style="16" customWidth="1"/>
    <col min="1748" max="1762" width="0" style="16" hidden="1" customWidth="1"/>
    <col min="1763" max="1993" width="8.85546875" style="16"/>
    <col min="1994" max="1994" width="10.85546875" style="16" customWidth="1"/>
    <col min="1995" max="1995" width="47.85546875" style="16" customWidth="1"/>
    <col min="1996" max="2003" width="11.140625" style="16" customWidth="1"/>
    <col min="2004" max="2018" width="0" style="16" hidden="1" customWidth="1"/>
    <col min="2019" max="2249" width="8.85546875" style="16"/>
    <col min="2250" max="2250" width="10.85546875" style="16" customWidth="1"/>
    <col min="2251" max="2251" width="47.85546875" style="16" customWidth="1"/>
    <col min="2252" max="2259" width="11.140625" style="16" customWidth="1"/>
    <col min="2260" max="2274" width="0" style="16" hidden="1" customWidth="1"/>
    <col min="2275" max="2505" width="8.85546875" style="16"/>
    <col min="2506" max="2506" width="10.85546875" style="16" customWidth="1"/>
    <col min="2507" max="2507" width="47.85546875" style="16" customWidth="1"/>
    <col min="2508" max="2515" width="11.140625" style="16" customWidth="1"/>
    <col min="2516" max="2530" width="0" style="16" hidden="1" customWidth="1"/>
    <col min="2531" max="2761" width="8.85546875" style="16"/>
    <col min="2762" max="2762" width="10.85546875" style="16" customWidth="1"/>
    <col min="2763" max="2763" width="47.85546875" style="16" customWidth="1"/>
    <col min="2764" max="2771" width="11.140625" style="16" customWidth="1"/>
    <col min="2772" max="2786" width="0" style="16" hidden="1" customWidth="1"/>
    <col min="2787" max="3017" width="8.85546875" style="16"/>
    <col min="3018" max="3018" width="10.85546875" style="16" customWidth="1"/>
    <col min="3019" max="3019" width="47.85546875" style="16" customWidth="1"/>
    <col min="3020" max="3027" width="11.140625" style="16" customWidth="1"/>
    <col min="3028" max="3042" width="0" style="16" hidden="1" customWidth="1"/>
    <col min="3043" max="3273" width="8.85546875" style="16"/>
    <col min="3274" max="3274" width="10.85546875" style="16" customWidth="1"/>
    <col min="3275" max="3275" width="47.85546875" style="16" customWidth="1"/>
    <col min="3276" max="3283" width="11.140625" style="16" customWidth="1"/>
    <col min="3284" max="3298" width="0" style="16" hidden="1" customWidth="1"/>
    <col min="3299" max="3529" width="8.85546875" style="16"/>
    <col min="3530" max="3530" width="10.85546875" style="16" customWidth="1"/>
    <col min="3531" max="3531" width="47.85546875" style="16" customWidth="1"/>
    <col min="3532" max="3539" width="11.140625" style="16" customWidth="1"/>
    <col min="3540" max="3554" width="0" style="16" hidden="1" customWidth="1"/>
    <col min="3555" max="3785" width="8.85546875" style="16"/>
    <col min="3786" max="3786" width="10.85546875" style="16" customWidth="1"/>
    <col min="3787" max="3787" width="47.85546875" style="16" customWidth="1"/>
    <col min="3788" max="3795" width="11.140625" style="16" customWidth="1"/>
    <col min="3796" max="3810" width="0" style="16" hidden="1" customWidth="1"/>
    <col min="3811" max="4041" width="8.85546875" style="16"/>
    <col min="4042" max="4042" width="10.85546875" style="16" customWidth="1"/>
    <col min="4043" max="4043" width="47.85546875" style="16" customWidth="1"/>
    <col min="4044" max="4051" width="11.140625" style="16" customWidth="1"/>
    <col min="4052" max="4066" width="0" style="16" hidden="1" customWidth="1"/>
    <col min="4067" max="4297" width="8.85546875" style="16"/>
    <col min="4298" max="4298" width="10.85546875" style="16" customWidth="1"/>
    <col min="4299" max="4299" width="47.85546875" style="16" customWidth="1"/>
    <col min="4300" max="4307" width="11.140625" style="16" customWidth="1"/>
    <col min="4308" max="4322" width="0" style="16" hidden="1" customWidth="1"/>
    <col min="4323" max="4553" width="8.85546875" style="16"/>
    <col min="4554" max="4554" width="10.85546875" style="16" customWidth="1"/>
    <col min="4555" max="4555" width="47.85546875" style="16" customWidth="1"/>
    <col min="4556" max="4563" width="11.140625" style="16" customWidth="1"/>
    <col min="4564" max="4578" width="0" style="16" hidden="1" customWidth="1"/>
    <col min="4579" max="4809" width="8.85546875" style="16"/>
    <col min="4810" max="4810" width="10.85546875" style="16" customWidth="1"/>
    <col min="4811" max="4811" width="47.85546875" style="16" customWidth="1"/>
    <col min="4812" max="4819" width="11.140625" style="16" customWidth="1"/>
    <col min="4820" max="4834" width="0" style="16" hidden="1" customWidth="1"/>
    <col min="4835" max="5065" width="8.85546875" style="16"/>
    <col min="5066" max="5066" width="10.85546875" style="16" customWidth="1"/>
    <col min="5067" max="5067" width="47.85546875" style="16" customWidth="1"/>
    <col min="5068" max="5075" width="11.140625" style="16" customWidth="1"/>
    <col min="5076" max="5090" width="0" style="16" hidden="1" customWidth="1"/>
    <col min="5091" max="5321" width="8.85546875" style="16"/>
    <col min="5322" max="5322" width="10.85546875" style="16" customWidth="1"/>
    <col min="5323" max="5323" width="47.85546875" style="16" customWidth="1"/>
    <col min="5324" max="5331" width="11.140625" style="16" customWidth="1"/>
    <col min="5332" max="5346" width="0" style="16" hidden="1" customWidth="1"/>
    <col min="5347" max="5577" width="8.85546875" style="16"/>
    <col min="5578" max="5578" width="10.85546875" style="16" customWidth="1"/>
    <col min="5579" max="5579" width="47.85546875" style="16" customWidth="1"/>
    <col min="5580" max="5587" width="11.140625" style="16" customWidth="1"/>
    <col min="5588" max="5602" width="0" style="16" hidden="1" customWidth="1"/>
    <col min="5603" max="5833" width="8.85546875" style="16"/>
    <col min="5834" max="5834" width="10.85546875" style="16" customWidth="1"/>
    <col min="5835" max="5835" width="47.85546875" style="16" customWidth="1"/>
    <col min="5836" max="5843" width="11.140625" style="16" customWidth="1"/>
    <col min="5844" max="5858" width="0" style="16" hidden="1" customWidth="1"/>
    <col min="5859" max="6089" width="8.85546875" style="16"/>
    <col min="6090" max="6090" width="10.85546875" style="16" customWidth="1"/>
    <col min="6091" max="6091" width="47.85546875" style="16" customWidth="1"/>
    <col min="6092" max="6099" width="11.140625" style="16" customWidth="1"/>
    <col min="6100" max="6114" width="0" style="16" hidden="1" customWidth="1"/>
    <col min="6115" max="6345" width="8.85546875" style="16"/>
    <col min="6346" max="6346" width="10.85546875" style="16" customWidth="1"/>
    <col min="6347" max="6347" width="47.85546875" style="16" customWidth="1"/>
    <col min="6348" max="6355" width="11.140625" style="16" customWidth="1"/>
    <col min="6356" max="6370" width="0" style="16" hidden="1" customWidth="1"/>
    <col min="6371" max="6601" width="8.85546875" style="16"/>
    <col min="6602" max="6602" width="10.85546875" style="16" customWidth="1"/>
    <col min="6603" max="6603" width="47.85546875" style="16" customWidth="1"/>
    <col min="6604" max="6611" width="11.140625" style="16" customWidth="1"/>
    <col min="6612" max="6626" width="0" style="16" hidden="1" customWidth="1"/>
    <col min="6627" max="6857" width="8.85546875" style="16"/>
    <col min="6858" max="6858" width="10.85546875" style="16" customWidth="1"/>
    <col min="6859" max="6859" width="47.85546875" style="16" customWidth="1"/>
    <col min="6860" max="6867" width="11.140625" style="16" customWidth="1"/>
    <col min="6868" max="6882" width="0" style="16" hidden="1" customWidth="1"/>
    <col min="6883" max="7113" width="8.85546875" style="16"/>
    <col min="7114" max="7114" width="10.85546875" style="16" customWidth="1"/>
    <col min="7115" max="7115" width="47.85546875" style="16" customWidth="1"/>
    <col min="7116" max="7123" width="11.140625" style="16" customWidth="1"/>
    <col min="7124" max="7138" width="0" style="16" hidden="1" customWidth="1"/>
    <col min="7139" max="7369" width="8.85546875" style="16"/>
    <col min="7370" max="7370" width="10.85546875" style="16" customWidth="1"/>
    <col min="7371" max="7371" width="47.85546875" style="16" customWidth="1"/>
    <col min="7372" max="7379" width="11.140625" style="16" customWidth="1"/>
    <col min="7380" max="7394" width="0" style="16" hidden="1" customWidth="1"/>
    <col min="7395" max="7625" width="8.85546875" style="16"/>
    <col min="7626" max="7626" width="10.85546875" style="16" customWidth="1"/>
    <col min="7627" max="7627" width="47.85546875" style="16" customWidth="1"/>
    <col min="7628" max="7635" width="11.140625" style="16" customWidth="1"/>
    <col min="7636" max="7650" width="0" style="16" hidden="1" customWidth="1"/>
    <col min="7651" max="7881" width="8.85546875" style="16"/>
    <col min="7882" max="7882" width="10.85546875" style="16" customWidth="1"/>
    <col min="7883" max="7883" width="47.85546875" style="16" customWidth="1"/>
    <col min="7884" max="7891" width="11.140625" style="16" customWidth="1"/>
    <col min="7892" max="7906" width="0" style="16" hidden="1" customWidth="1"/>
    <col min="7907" max="8137" width="8.85546875" style="16"/>
    <col min="8138" max="8138" width="10.85546875" style="16" customWidth="1"/>
    <col min="8139" max="8139" width="47.85546875" style="16" customWidth="1"/>
    <col min="8140" max="8147" width="11.140625" style="16" customWidth="1"/>
    <col min="8148" max="8162" width="0" style="16" hidden="1" customWidth="1"/>
    <col min="8163" max="8393" width="8.85546875" style="16"/>
    <col min="8394" max="8394" width="10.85546875" style="16" customWidth="1"/>
    <col min="8395" max="8395" width="47.85546875" style="16" customWidth="1"/>
    <col min="8396" max="8403" width="11.140625" style="16" customWidth="1"/>
    <col min="8404" max="8418" width="0" style="16" hidden="1" customWidth="1"/>
    <col min="8419" max="8649" width="8.85546875" style="16"/>
    <col min="8650" max="8650" width="10.85546875" style="16" customWidth="1"/>
    <col min="8651" max="8651" width="47.85546875" style="16" customWidth="1"/>
    <col min="8652" max="8659" width="11.140625" style="16" customWidth="1"/>
    <col min="8660" max="8674" width="0" style="16" hidden="1" customWidth="1"/>
    <col min="8675" max="8905" width="8.85546875" style="16"/>
    <col min="8906" max="8906" width="10.85546875" style="16" customWidth="1"/>
    <col min="8907" max="8907" width="47.85546875" style="16" customWidth="1"/>
    <col min="8908" max="8915" width="11.140625" style="16" customWidth="1"/>
    <col min="8916" max="8930" width="0" style="16" hidden="1" customWidth="1"/>
    <col min="8931" max="9161" width="8.85546875" style="16"/>
    <col min="9162" max="9162" width="10.85546875" style="16" customWidth="1"/>
    <col min="9163" max="9163" width="47.85546875" style="16" customWidth="1"/>
    <col min="9164" max="9171" width="11.140625" style="16" customWidth="1"/>
    <col min="9172" max="9186" width="0" style="16" hidden="1" customWidth="1"/>
    <col min="9187" max="9417" width="8.85546875" style="16"/>
    <col min="9418" max="9418" width="10.85546875" style="16" customWidth="1"/>
    <col min="9419" max="9419" width="47.85546875" style="16" customWidth="1"/>
    <col min="9420" max="9427" width="11.140625" style="16" customWidth="1"/>
    <col min="9428" max="9442" width="0" style="16" hidden="1" customWidth="1"/>
    <col min="9443" max="9673" width="8.85546875" style="16"/>
    <col min="9674" max="9674" width="10.85546875" style="16" customWidth="1"/>
    <col min="9675" max="9675" width="47.85546875" style="16" customWidth="1"/>
    <col min="9676" max="9683" width="11.140625" style="16" customWidth="1"/>
    <col min="9684" max="9698" width="0" style="16" hidden="1" customWidth="1"/>
    <col min="9699" max="9929" width="8.85546875" style="16"/>
    <col min="9930" max="9930" width="10.85546875" style="16" customWidth="1"/>
    <col min="9931" max="9931" width="47.85546875" style="16" customWidth="1"/>
    <col min="9932" max="9939" width="11.140625" style="16" customWidth="1"/>
    <col min="9940" max="9954" width="0" style="16" hidden="1" customWidth="1"/>
    <col min="9955" max="10185" width="8.85546875" style="16"/>
    <col min="10186" max="10186" width="10.85546875" style="16" customWidth="1"/>
    <col min="10187" max="10187" width="47.85546875" style="16" customWidth="1"/>
    <col min="10188" max="10195" width="11.140625" style="16" customWidth="1"/>
    <col min="10196" max="10210" width="0" style="16" hidden="1" customWidth="1"/>
    <col min="10211" max="10441" width="8.85546875" style="16"/>
    <col min="10442" max="10442" width="10.85546875" style="16" customWidth="1"/>
    <col min="10443" max="10443" width="47.85546875" style="16" customWidth="1"/>
    <col min="10444" max="10451" width="11.140625" style="16" customWidth="1"/>
    <col min="10452" max="10466" width="0" style="16" hidden="1" customWidth="1"/>
    <col min="10467" max="10697" width="8.85546875" style="16"/>
    <col min="10698" max="10698" width="10.85546875" style="16" customWidth="1"/>
    <col min="10699" max="10699" width="47.85546875" style="16" customWidth="1"/>
    <col min="10700" max="10707" width="11.140625" style="16" customWidth="1"/>
    <col min="10708" max="10722" width="0" style="16" hidden="1" customWidth="1"/>
    <col min="10723" max="10953" width="8.85546875" style="16"/>
    <col min="10954" max="10954" width="10.85546875" style="16" customWidth="1"/>
    <col min="10955" max="10955" width="47.85546875" style="16" customWidth="1"/>
    <col min="10956" max="10963" width="11.140625" style="16" customWidth="1"/>
    <col min="10964" max="10978" width="0" style="16" hidden="1" customWidth="1"/>
    <col min="10979" max="11209" width="8.85546875" style="16"/>
    <col min="11210" max="11210" width="10.85546875" style="16" customWidth="1"/>
    <col min="11211" max="11211" width="47.85546875" style="16" customWidth="1"/>
    <col min="11212" max="11219" width="11.140625" style="16" customWidth="1"/>
    <col min="11220" max="11234" width="0" style="16" hidden="1" customWidth="1"/>
    <col min="11235" max="11465" width="8.85546875" style="16"/>
    <col min="11466" max="11466" width="10.85546875" style="16" customWidth="1"/>
    <col min="11467" max="11467" width="47.85546875" style="16" customWidth="1"/>
    <col min="11468" max="11475" width="11.140625" style="16" customWidth="1"/>
    <col min="11476" max="11490" width="0" style="16" hidden="1" customWidth="1"/>
    <col min="11491" max="11721" width="8.85546875" style="16"/>
    <col min="11722" max="11722" width="10.85546875" style="16" customWidth="1"/>
    <col min="11723" max="11723" width="47.85546875" style="16" customWidth="1"/>
    <col min="11724" max="11731" width="11.140625" style="16" customWidth="1"/>
    <col min="11732" max="11746" width="0" style="16" hidden="1" customWidth="1"/>
    <col min="11747" max="11977" width="8.85546875" style="16"/>
    <col min="11978" max="11978" width="10.85546875" style="16" customWidth="1"/>
    <col min="11979" max="11979" width="47.85546875" style="16" customWidth="1"/>
    <col min="11980" max="11987" width="11.140625" style="16" customWidth="1"/>
    <col min="11988" max="12002" width="0" style="16" hidden="1" customWidth="1"/>
    <col min="12003" max="12233" width="8.85546875" style="16"/>
    <col min="12234" max="12234" width="10.85546875" style="16" customWidth="1"/>
    <col min="12235" max="12235" width="47.85546875" style="16" customWidth="1"/>
    <col min="12236" max="12243" width="11.140625" style="16" customWidth="1"/>
    <col min="12244" max="12258" width="0" style="16" hidden="1" customWidth="1"/>
    <col min="12259" max="12489" width="8.85546875" style="16"/>
    <col min="12490" max="12490" width="10.85546875" style="16" customWidth="1"/>
    <col min="12491" max="12491" width="47.85546875" style="16" customWidth="1"/>
    <col min="12492" max="12499" width="11.140625" style="16" customWidth="1"/>
    <col min="12500" max="12514" width="0" style="16" hidden="1" customWidth="1"/>
    <col min="12515" max="12745" width="8.85546875" style="16"/>
    <col min="12746" max="12746" width="10.85546875" style="16" customWidth="1"/>
    <col min="12747" max="12747" width="47.85546875" style="16" customWidth="1"/>
    <col min="12748" max="12755" width="11.140625" style="16" customWidth="1"/>
    <col min="12756" max="12770" width="0" style="16" hidden="1" customWidth="1"/>
    <col min="12771" max="13001" width="8.85546875" style="16"/>
    <col min="13002" max="13002" width="10.85546875" style="16" customWidth="1"/>
    <col min="13003" max="13003" width="47.85546875" style="16" customWidth="1"/>
    <col min="13004" max="13011" width="11.140625" style="16" customWidth="1"/>
    <col min="13012" max="13026" width="0" style="16" hidden="1" customWidth="1"/>
    <col min="13027" max="13257" width="8.85546875" style="16"/>
    <col min="13258" max="13258" width="10.85546875" style="16" customWidth="1"/>
    <col min="13259" max="13259" width="47.85546875" style="16" customWidth="1"/>
    <col min="13260" max="13267" width="11.140625" style="16" customWidth="1"/>
    <col min="13268" max="13282" width="0" style="16" hidden="1" customWidth="1"/>
    <col min="13283" max="13513" width="8.85546875" style="16"/>
    <col min="13514" max="13514" width="10.85546875" style="16" customWidth="1"/>
    <col min="13515" max="13515" width="47.85546875" style="16" customWidth="1"/>
    <col min="13516" max="13523" width="11.140625" style="16" customWidth="1"/>
    <col min="13524" max="13538" width="0" style="16" hidden="1" customWidth="1"/>
    <col min="13539" max="13769" width="8.85546875" style="16"/>
    <col min="13770" max="13770" width="10.85546875" style="16" customWidth="1"/>
    <col min="13771" max="13771" width="47.85546875" style="16" customWidth="1"/>
    <col min="13772" max="13779" width="11.140625" style="16" customWidth="1"/>
    <col min="13780" max="13794" width="0" style="16" hidden="1" customWidth="1"/>
    <col min="13795" max="14025" width="8.85546875" style="16"/>
    <col min="14026" max="14026" width="10.85546875" style="16" customWidth="1"/>
    <col min="14027" max="14027" width="47.85546875" style="16" customWidth="1"/>
    <col min="14028" max="14035" width="11.140625" style="16" customWidth="1"/>
    <col min="14036" max="14050" width="0" style="16" hidden="1" customWidth="1"/>
    <col min="14051" max="14281" width="8.85546875" style="16"/>
    <col min="14282" max="14282" width="10.85546875" style="16" customWidth="1"/>
    <col min="14283" max="14283" width="47.85546875" style="16" customWidth="1"/>
    <col min="14284" max="14291" width="11.140625" style="16" customWidth="1"/>
    <col min="14292" max="14306" width="0" style="16" hidden="1" customWidth="1"/>
    <col min="14307" max="14537" width="8.85546875" style="16"/>
    <col min="14538" max="14538" width="10.85546875" style="16" customWidth="1"/>
    <col min="14539" max="14539" width="47.85546875" style="16" customWidth="1"/>
    <col min="14540" max="14547" width="11.140625" style="16" customWidth="1"/>
    <col min="14548" max="14562" width="0" style="16" hidden="1" customWidth="1"/>
    <col min="14563" max="14793" width="8.85546875" style="16"/>
    <col min="14794" max="14794" width="10.85546875" style="16" customWidth="1"/>
    <col min="14795" max="14795" width="47.85546875" style="16" customWidth="1"/>
    <col min="14796" max="14803" width="11.140625" style="16" customWidth="1"/>
    <col min="14804" max="14818" width="0" style="16" hidden="1" customWidth="1"/>
    <col min="14819" max="15049" width="8.85546875" style="16"/>
    <col min="15050" max="15050" width="10.85546875" style="16" customWidth="1"/>
    <col min="15051" max="15051" width="47.85546875" style="16" customWidth="1"/>
    <col min="15052" max="15059" width="11.140625" style="16" customWidth="1"/>
    <col min="15060" max="15074" width="0" style="16" hidden="1" customWidth="1"/>
    <col min="15075" max="15305" width="8.85546875" style="16"/>
    <col min="15306" max="15306" width="10.85546875" style="16" customWidth="1"/>
    <col min="15307" max="15307" width="47.85546875" style="16" customWidth="1"/>
    <col min="15308" max="15315" width="11.140625" style="16" customWidth="1"/>
    <col min="15316" max="15330" width="0" style="16" hidden="1" customWidth="1"/>
    <col min="15331" max="15561" width="8.85546875" style="16"/>
    <col min="15562" max="15562" width="10.85546875" style="16" customWidth="1"/>
    <col min="15563" max="15563" width="47.85546875" style="16" customWidth="1"/>
    <col min="15564" max="15571" width="11.140625" style="16" customWidth="1"/>
    <col min="15572" max="15586" width="0" style="16" hidden="1" customWidth="1"/>
    <col min="15587" max="15817" width="8.85546875" style="16"/>
    <col min="15818" max="15818" width="10.85546875" style="16" customWidth="1"/>
    <col min="15819" max="15819" width="47.85546875" style="16" customWidth="1"/>
    <col min="15820" max="15827" width="11.140625" style="16" customWidth="1"/>
    <col min="15828" max="15842" width="0" style="16" hidden="1" customWidth="1"/>
    <col min="15843" max="16073" width="8.85546875" style="16"/>
    <col min="16074" max="16074" width="10.85546875" style="16" customWidth="1"/>
    <col min="16075" max="16075" width="47.85546875" style="16" customWidth="1"/>
    <col min="16076" max="16083" width="11.140625" style="16" customWidth="1"/>
    <col min="16084" max="16098" width="0" style="16" hidden="1" customWidth="1"/>
    <col min="16099" max="16384" width="8.85546875" style="16"/>
  </cols>
  <sheetData>
    <row r="1" spans="1:21" ht="46.5" customHeight="1">
      <c r="R1" s="392" t="s">
        <v>71</v>
      </c>
      <c r="S1" s="392"/>
    </row>
    <row r="2" spans="1:21" ht="41.25" customHeight="1">
      <c r="A2" s="393" t="s">
        <v>428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21" ht="41.2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21" ht="12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1" ht="18" customHeight="1">
      <c r="A5" s="74" t="s">
        <v>81</v>
      </c>
      <c r="B5" s="17"/>
      <c r="C5" s="17"/>
      <c r="D5" s="17"/>
      <c r="E5" s="18"/>
      <c r="F5" s="18"/>
      <c r="G5" s="18"/>
      <c r="H5" s="18"/>
      <c r="S5" s="141" t="s">
        <v>149</v>
      </c>
    </row>
    <row r="6" spans="1:21" s="17" customFormat="1" ht="26.25" customHeight="1">
      <c r="A6" s="372" t="s">
        <v>240</v>
      </c>
      <c r="B6" s="372"/>
      <c r="C6" s="388" t="s">
        <v>63</v>
      </c>
      <c r="D6" s="394" t="s">
        <v>147</v>
      </c>
      <c r="E6" s="373" t="s">
        <v>11</v>
      </c>
      <c r="F6" s="373"/>
      <c r="G6" s="373"/>
      <c r="H6" s="373"/>
      <c r="I6" s="373"/>
      <c r="J6" s="373"/>
      <c r="K6" s="373"/>
      <c r="L6" s="373"/>
      <c r="M6" s="373"/>
      <c r="N6" s="373"/>
      <c r="O6" s="389" t="s">
        <v>118</v>
      </c>
      <c r="P6" s="373" t="s">
        <v>119</v>
      </c>
      <c r="Q6" s="373"/>
      <c r="R6" s="378"/>
      <c r="S6" s="378"/>
    </row>
    <row r="7" spans="1:21" s="19" customFormat="1" ht="16.899999999999999" customHeight="1">
      <c r="A7" s="372"/>
      <c r="B7" s="372"/>
      <c r="C7" s="388"/>
      <c r="D7" s="395"/>
      <c r="E7" s="379" t="s">
        <v>166</v>
      </c>
      <c r="F7" s="379"/>
      <c r="G7" s="379"/>
      <c r="H7" s="379" t="s">
        <v>120</v>
      </c>
      <c r="I7" s="379"/>
      <c r="J7" s="379"/>
      <c r="K7" s="380" t="s">
        <v>121</v>
      </c>
      <c r="L7" s="381"/>
      <c r="M7" s="382"/>
      <c r="N7" s="383" t="s">
        <v>122</v>
      </c>
      <c r="O7" s="390"/>
      <c r="P7" s="384" t="s">
        <v>123</v>
      </c>
      <c r="Q7" s="385" t="s">
        <v>124</v>
      </c>
      <c r="R7" s="386" t="s">
        <v>125</v>
      </c>
      <c r="S7" s="224"/>
    </row>
    <row r="8" spans="1:21" s="19" customFormat="1" ht="78.75" customHeight="1">
      <c r="A8" s="372"/>
      <c r="B8" s="372"/>
      <c r="C8" s="388"/>
      <c r="D8" s="396"/>
      <c r="E8" s="222" t="s">
        <v>126</v>
      </c>
      <c r="F8" s="222" t="s">
        <v>127</v>
      </c>
      <c r="G8" s="222" t="s">
        <v>128</v>
      </c>
      <c r="H8" s="225" t="s">
        <v>129</v>
      </c>
      <c r="I8" s="225" t="s">
        <v>130</v>
      </c>
      <c r="J8" s="225" t="s">
        <v>131</v>
      </c>
      <c r="K8" s="225" t="s">
        <v>126</v>
      </c>
      <c r="L8" s="225" t="s">
        <v>127</v>
      </c>
      <c r="M8" s="225" t="s">
        <v>128</v>
      </c>
      <c r="N8" s="383"/>
      <c r="O8" s="391"/>
      <c r="P8" s="384"/>
      <c r="Q8" s="385"/>
      <c r="R8" s="387"/>
      <c r="S8" s="223" t="s">
        <v>10</v>
      </c>
    </row>
    <row r="9" spans="1:21" ht="16.5" customHeight="1">
      <c r="A9" s="374" t="s">
        <v>6</v>
      </c>
      <c r="B9" s="375"/>
      <c r="C9" s="146" t="s">
        <v>7</v>
      </c>
      <c r="D9" s="27">
        <v>1</v>
      </c>
      <c r="E9" s="27">
        <v>2</v>
      </c>
      <c r="F9" s="27">
        <v>3</v>
      </c>
      <c r="G9" s="27">
        <v>4</v>
      </c>
      <c r="H9" s="27">
        <v>5</v>
      </c>
      <c r="I9" s="27">
        <v>6</v>
      </c>
      <c r="J9" s="27">
        <v>7</v>
      </c>
      <c r="K9" s="27">
        <v>8</v>
      </c>
      <c r="L9" s="27">
        <v>9</v>
      </c>
      <c r="M9" s="27">
        <v>10</v>
      </c>
      <c r="N9" s="27">
        <v>11</v>
      </c>
      <c r="O9" s="27">
        <v>12</v>
      </c>
      <c r="P9" s="27">
        <f>+O9+1</f>
        <v>13</v>
      </c>
      <c r="Q9" s="27">
        <f>+P9+1</f>
        <v>14</v>
      </c>
      <c r="R9" s="104">
        <f>+Q9+1</f>
        <v>15</v>
      </c>
      <c r="S9" s="103">
        <f>+R9+1</f>
        <v>16</v>
      </c>
    </row>
    <row r="10" spans="1:21" ht="18" customHeight="1">
      <c r="A10" s="376" t="s">
        <v>82</v>
      </c>
      <c r="B10" s="377"/>
      <c r="C10" s="146">
        <v>1</v>
      </c>
      <c r="D10" s="226">
        <v>68</v>
      </c>
      <c r="E10" s="226">
        <v>17</v>
      </c>
      <c r="F10" s="226">
        <v>1</v>
      </c>
      <c r="G10" s="226">
        <v>0</v>
      </c>
      <c r="H10" s="226">
        <v>44</v>
      </c>
      <c r="I10" s="226">
        <v>1</v>
      </c>
      <c r="J10" s="226">
        <v>2</v>
      </c>
      <c r="K10" s="226">
        <v>0</v>
      </c>
      <c r="L10" s="226">
        <v>0</v>
      </c>
      <c r="M10" s="226">
        <v>0</v>
      </c>
      <c r="N10" s="226">
        <v>3</v>
      </c>
      <c r="O10" s="226">
        <v>1</v>
      </c>
      <c r="P10" s="226">
        <v>46</v>
      </c>
      <c r="Q10" s="226">
        <v>0</v>
      </c>
      <c r="R10" s="227">
        <v>22</v>
      </c>
      <c r="S10" s="226">
        <v>3</v>
      </c>
      <c r="T10" s="16">
        <f>SUM(E10:N10)-D10</f>
        <v>0</v>
      </c>
      <c r="U10" s="16">
        <f>SUM(P10:R10)-D10</f>
        <v>0</v>
      </c>
    </row>
    <row r="11" spans="1:21" ht="18" customHeight="1">
      <c r="A11" s="370" t="s">
        <v>83</v>
      </c>
      <c r="B11" s="370"/>
      <c r="C11" s="146">
        <f>+C10+1</f>
        <v>2</v>
      </c>
      <c r="D11" s="226">
        <f>D12+D13+D14+D15+D16</f>
        <v>1</v>
      </c>
      <c r="E11" s="226">
        <f t="shared" ref="E11:S11" si="0">E12+E13+E14+E15+E16</f>
        <v>1</v>
      </c>
      <c r="F11" s="226">
        <f t="shared" si="0"/>
        <v>0</v>
      </c>
      <c r="G11" s="226">
        <f t="shared" si="0"/>
        <v>0</v>
      </c>
      <c r="H11" s="226">
        <f t="shared" si="0"/>
        <v>0</v>
      </c>
      <c r="I11" s="226">
        <f t="shared" si="0"/>
        <v>0</v>
      </c>
      <c r="J11" s="226">
        <f t="shared" si="0"/>
        <v>0</v>
      </c>
      <c r="K11" s="226">
        <f t="shared" si="0"/>
        <v>0</v>
      </c>
      <c r="L11" s="226">
        <f t="shared" si="0"/>
        <v>0</v>
      </c>
      <c r="M11" s="226">
        <f t="shared" si="0"/>
        <v>0</v>
      </c>
      <c r="N11" s="226">
        <f t="shared" si="0"/>
        <v>0</v>
      </c>
      <c r="O11" s="226">
        <f t="shared" si="0"/>
        <v>0</v>
      </c>
      <c r="P11" s="226">
        <f t="shared" si="0"/>
        <v>0</v>
      </c>
      <c r="Q11" s="226">
        <f t="shared" si="0"/>
        <v>0</v>
      </c>
      <c r="R11" s="226">
        <f t="shared" si="0"/>
        <v>1</v>
      </c>
      <c r="S11" s="226">
        <f t="shared" si="0"/>
        <v>0</v>
      </c>
      <c r="T11" s="16">
        <f t="shared" ref="T11:T45" si="1">SUM(E11:N11)-D11</f>
        <v>0</v>
      </c>
      <c r="U11" s="16">
        <f t="shared" ref="U11:U45" si="2">SUM(P11:R11)-D11</f>
        <v>0</v>
      </c>
    </row>
    <row r="12" spans="1:21" ht="18" customHeight="1">
      <c r="A12" s="369" t="s">
        <v>84</v>
      </c>
      <c r="B12" s="369"/>
      <c r="C12" s="146">
        <f t="shared" ref="C12:C45" si="3">+C11+1</f>
        <v>3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228">
        <v>0</v>
      </c>
      <c r="S12" s="146">
        <v>0</v>
      </c>
      <c r="T12" s="16">
        <f t="shared" si="1"/>
        <v>0</v>
      </c>
      <c r="U12" s="16">
        <f t="shared" si="2"/>
        <v>0</v>
      </c>
    </row>
    <row r="13" spans="1:21" ht="18" customHeight="1">
      <c r="A13" s="369" t="s">
        <v>85</v>
      </c>
      <c r="B13" s="369"/>
      <c r="C13" s="146">
        <f t="shared" si="3"/>
        <v>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228">
        <v>0</v>
      </c>
      <c r="S13" s="146">
        <v>0</v>
      </c>
      <c r="T13" s="16">
        <f t="shared" si="1"/>
        <v>0</v>
      </c>
      <c r="U13" s="16">
        <f t="shared" si="2"/>
        <v>0</v>
      </c>
    </row>
    <row r="14" spans="1:21" ht="18" customHeight="1">
      <c r="A14" s="369" t="s">
        <v>86</v>
      </c>
      <c r="B14" s="369"/>
      <c r="C14" s="146">
        <f t="shared" si="3"/>
        <v>5</v>
      </c>
      <c r="D14" s="146">
        <v>1</v>
      </c>
      <c r="E14" s="146">
        <v>1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228">
        <v>1</v>
      </c>
      <c r="S14" s="146">
        <v>0</v>
      </c>
      <c r="T14" s="16">
        <f t="shared" si="1"/>
        <v>0</v>
      </c>
      <c r="U14" s="16">
        <f t="shared" si="2"/>
        <v>0</v>
      </c>
    </row>
    <row r="15" spans="1:21" ht="18" customHeight="1">
      <c r="A15" s="369" t="s">
        <v>87</v>
      </c>
      <c r="B15" s="369"/>
      <c r="C15" s="146">
        <f t="shared" si="3"/>
        <v>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228">
        <v>0</v>
      </c>
      <c r="S15" s="146">
        <v>0</v>
      </c>
      <c r="T15" s="16">
        <f t="shared" si="1"/>
        <v>0</v>
      </c>
      <c r="U15" s="16">
        <f t="shared" si="2"/>
        <v>0</v>
      </c>
    </row>
    <row r="16" spans="1:21" ht="18" customHeight="1">
      <c r="A16" s="369" t="s">
        <v>88</v>
      </c>
      <c r="B16" s="369"/>
      <c r="C16" s="146">
        <f t="shared" si="3"/>
        <v>7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228">
        <v>0</v>
      </c>
      <c r="S16" s="146">
        <v>0</v>
      </c>
      <c r="T16" s="16">
        <f t="shared" si="1"/>
        <v>0</v>
      </c>
      <c r="U16" s="16">
        <f t="shared" si="2"/>
        <v>0</v>
      </c>
    </row>
    <row r="17" spans="1:21" ht="18" customHeight="1">
      <c r="A17" s="370" t="s">
        <v>89</v>
      </c>
      <c r="B17" s="370"/>
      <c r="C17" s="146">
        <f t="shared" si="3"/>
        <v>8</v>
      </c>
      <c r="D17" s="226">
        <f>D18+D19+D20+D21+D22+D23</f>
        <v>1</v>
      </c>
      <c r="E17" s="226">
        <f t="shared" ref="E17:S17" si="4">E18+E19+E20+E21+E22+E23</f>
        <v>1</v>
      </c>
      <c r="F17" s="226">
        <f t="shared" si="4"/>
        <v>0</v>
      </c>
      <c r="G17" s="226">
        <f t="shared" si="4"/>
        <v>0</v>
      </c>
      <c r="H17" s="226">
        <f t="shared" si="4"/>
        <v>0</v>
      </c>
      <c r="I17" s="226">
        <f t="shared" si="4"/>
        <v>0</v>
      </c>
      <c r="J17" s="226">
        <f t="shared" si="4"/>
        <v>0</v>
      </c>
      <c r="K17" s="226">
        <f t="shared" si="4"/>
        <v>0</v>
      </c>
      <c r="L17" s="226">
        <f t="shared" si="4"/>
        <v>0</v>
      </c>
      <c r="M17" s="226">
        <f t="shared" si="4"/>
        <v>0</v>
      </c>
      <c r="N17" s="226">
        <f t="shared" si="4"/>
        <v>0</v>
      </c>
      <c r="O17" s="226">
        <f t="shared" si="4"/>
        <v>0</v>
      </c>
      <c r="P17" s="226">
        <f t="shared" si="4"/>
        <v>1</v>
      </c>
      <c r="Q17" s="226">
        <f t="shared" si="4"/>
        <v>0</v>
      </c>
      <c r="R17" s="226">
        <f t="shared" si="4"/>
        <v>0</v>
      </c>
      <c r="S17" s="226">
        <f t="shared" si="4"/>
        <v>0</v>
      </c>
      <c r="T17" s="16">
        <f t="shared" si="1"/>
        <v>0</v>
      </c>
      <c r="U17" s="16">
        <f t="shared" si="2"/>
        <v>0</v>
      </c>
    </row>
    <row r="18" spans="1:21" ht="18" customHeight="1">
      <c r="A18" s="369" t="s">
        <v>90</v>
      </c>
      <c r="B18" s="369"/>
      <c r="C18" s="146">
        <f t="shared" si="3"/>
        <v>9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228">
        <v>0</v>
      </c>
      <c r="S18" s="146">
        <v>0</v>
      </c>
      <c r="T18" s="16">
        <f t="shared" si="1"/>
        <v>0</v>
      </c>
      <c r="U18" s="16">
        <f t="shared" si="2"/>
        <v>0</v>
      </c>
    </row>
    <row r="19" spans="1:21" ht="18" customHeight="1">
      <c r="A19" s="369" t="s">
        <v>91</v>
      </c>
      <c r="B19" s="369"/>
      <c r="C19" s="146">
        <f t="shared" si="3"/>
        <v>10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228">
        <v>0</v>
      </c>
      <c r="S19" s="146">
        <v>0</v>
      </c>
      <c r="T19" s="16">
        <f t="shared" si="1"/>
        <v>0</v>
      </c>
      <c r="U19" s="16">
        <f t="shared" si="2"/>
        <v>0</v>
      </c>
    </row>
    <row r="20" spans="1:21" ht="18" customHeight="1">
      <c r="A20" s="369" t="s">
        <v>92</v>
      </c>
      <c r="B20" s="369"/>
      <c r="C20" s="146">
        <f t="shared" si="3"/>
        <v>11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228">
        <v>0</v>
      </c>
      <c r="S20" s="146">
        <v>0</v>
      </c>
      <c r="T20" s="16">
        <f t="shared" si="1"/>
        <v>0</v>
      </c>
      <c r="U20" s="16">
        <f t="shared" si="2"/>
        <v>0</v>
      </c>
    </row>
    <row r="21" spans="1:21" ht="18" customHeight="1">
      <c r="A21" s="369" t="s">
        <v>93</v>
      </c>
      <c r="B21" s="369"/>
      <c r="C21" s="146">
        <f t="shared" si="3"/>
        <v>12</v>
      </c>
      <c r="D21" s="146">
        <v>1</v>
      </c>
      <c r="E21" s="146">
        <v>1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1</v>
      </c>
      <c r="Q21" s="146">
        <v>0</v>
      </c>
      <c r="R21" s="228">
        <v>0</v>
      </c>
      <c r="S21" s="146">
        <v>0</v>
      </c>
      <c r="T21" s="16">
        <f t="shared" si="1"/>
        <v>0</v>
      </c>
      <c r="U21" s="16">
        <f t="shared" si="2"/>
        <v>0</v>
      </c>
    </row>
    <row r="22" spans="1:21" ht="18" customHeight="1">
      <c r="A22" s="369" t="s">
        <v>94</v>
      </c>
      <c r="B22" s="369"/>
      <c r="C22" s="146">
        <f t="shared" si="3"/>
        <v>13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228">
        <v>0</v>
      </c>
      <c r="S22" s="146">
        <v>0</v>
      </c>
      <c r="T22" s="16">
        <f t="shared" si="1"/>
        <v>0</v>
      </c>
      <c r="U22" s="16">
        <f t="shared" si="2"/>
        <v>0</v>
      </c>
    </row>
    <row r="23" spans="1:21" ht="18" customHeight="1">
      <c r="A23" s="369" t="s">
        <v>95</v>
      </c>
      <c r="B23" s="369"/>
      <c r="C23" s="146">
        <f t="shared" si="3"/>
        <v>14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228">
        <v>0</v>
      </c>
      <c r="S23" s="146">
        <v>0</v>
      </c>
      <c r="T23" s="16">
        <f t="shared" si="1"/>
        <v>0</v>
      </c>
      <c r="U23" s="16">
        <f t="shared" si="2"/>
        <v>0</v>
      </c>
    </row>
    <row r="24" spans="1:21" ht="18" customHeight="1">
      <c r="A24" s="370" t="s">
        <v>96</v>
      </c>
      <c r="B24" s="370"/>
      <c r="C24" s="146">
        <f t="shared" si="3"/>
        <v>15</v>
      </c>
      <c r="D24" s="226">
        <f>D25+D26+D27+D28+D29+D30+D31</f>
        <v>3</v>
      </c>
      <c r="E24" s="226">
        <f t="shared" ref="E24:S24" si="5">E25+E26+E27+E28+E29+E30+E31</f>
        <v>0</v>
      </c>
      <c r="F24" s="226">
        <f t="shared" si="5"/>
        <v>1</v>
      </c>
      <c r="G24" s="226">
        <f t="shared" si="5"/>
        <v>0</v>
      </c>
      <c r="H24" s="226">
        <f t="shared" si="5"/>
        <v>2</v>
      </c>
      <c r="I24" s="226">
        <f t="shared" si="5"/>
        <v>0</v>
      </c>
      <c r="J24" s="226">
        <f t="shared" si="5"/>
        <v>0</v>
      </c>
      <c r="K24" s="226">
        <f t="shared" si="5"/>
        <v>0</v>
      </c>
      <c r="L24" s="226">
        <f t="shared" si="5"/>
        <v>0</v>
      </c>
      <c r="M24" s="226">
        <f t="shared" si="5"/>
        <v>0</v>
      </c>
      <c r="N24" s="226">
        <f t="shared" si="5"/>
        <v>0</v>
      </c>
      <c r="O24" s="226">
        <f t="shared" si="5"/>
        <v>0</v>
      </c>
      <c r="P24" s="226">
        <f t="shared" si="5"/>
        <v>0</v>
      </c>
      <c r="Q24" s="226">
        <f t="shared" si="5"/>
        <v>0</v>
      </c>
      <c r="R24" s="226">
        <f t="shared" si="5"/>
        <v>3</v>
      </c>
      <c r="S24" s="226">
        <f t="shared" si="5"/>
        <v>0</v>
      </c>
      <c r="T24" s="16">
        <f t="shared" si="1"/>
        <v>0</v>
      </c>
      <c r="U24" s="16">
        <f t="shared" si="2"/>
        <v>0</v>
      </c>
    </row>
    <row r="25" spans="1:21" ht="18" customHeight="1">
      <c r="A25" s="369" t="s">
        <v>97</v>
      </c>
      <c r="B25" s="369"/>
      <c r="C25" s="146">
        <f t="shared" si="3"/>
        <v>16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228">
        <v>0</v>
      </c>
      <c r="S25" s="146">
        <v>0</v>
      </c>
      <c r="T25" s="16">
        <f t="shared" si="1"/>
        <v>0</v>
      </c>
      <c r="U25" s="16">
        <f t="shared" si="2"/>
        <v>0</v>
      </c>
    </row>
    <row r="26" spans="1:21" ht="18" customHeight="1">
      <c r="A26" s="369" t="s">
        <v>98</v>
      </c>
      <c r="B26" s="369"/>
      <c r="C26" s="146">
        <f t="shared" si="3"/>
        <v>17</v>
      </c>
      <c r="D26" s="146">
        <v>2</v>
      </c>
      <c r="E26" s="146">
        <v>0</v>
      </c>
      <c r="F26" s="146">
        <v>0</v>
      </c>
      <c r="G26" s="146">
        <v>0</v>
      </c>
      <c r="H26" s="146">
        <v>2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228">
        <v>2</v>
      </c>
      <c r="S26" s="146">
        <v>0</v>
      </c>
      <c r="T26" s="16">
        <f t="shared" si="1"/>
        <v>0</v>
      </c>
      <c r="U26" s="16">
        <f t="shared" si="2"/>
        <v>0</v>
      </c>
    </row>
    <row r="27" spans="1:21" ht="18" customHeight="1">
      <c r="A27" s="369" t="s">
        <v>99</v>
      </c>
      <c r="B27" s="369"/>
      <c r="C27" s="146">
        <f t="shared" si="3"/>
        <v>18</v>
      </c>
      <c r="D27" s="146">
        <v>0</v>
      </c>
      <c r="E27" s="229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228">
        <v>0</v>
      </c>
      <c r="S27" s="146">
        <v>0</v>
      </c>
      <c r="T27" s="16">
        <f t="shared" si="1"/>
        <v>0</v>
      </c>
      <c r="U27" s="16">
        <f t="shared" si="2"/>
        <v>0</v>
      </c>
    </row>
    <row r="28" spans="1:21" ht="18" customHeight="1">
      <c r="A28" s="369" t="s">
        <v>100</v>
      </c>
      <c r="B28" s="369"/>
      <c r="C28" s="146">
        <f t="shared" si="3"/>
        <v>19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228">
        <v>0</v>
      </c>
      <c r="S28" s="146">
        <v>0</v>
      </c>
      <c r="T28" s="16">
        <f t="shared" si="1"/>
        <v>0</v>
      </c>
      <c r="U28" s="16">
        <f t="shared" si="2"/>
        <v>0</v>
      </c>
    </row>
    <row r="29" spans="1:21" ht="18" customHeight="1">
      <c r="A29" s="369" t="s">
        <v>101</v>
      </c>
      <c r="B29" s="369"/>
      <c r="C29" s="146">
        <f t="shared" si="3"/>
        <v>20</v>
      </c>
      <c r="D29" s="146">
        <v>1</v>
      </c>
      <c r="E29" s="146">
        <v>0</v>
      </c>
      <c r="F29" s="146">
        <v>1</v>
      </c>
      <c r="G29" s="146">
        <v>0</v>
      </c>
      <c r="H29" s="146">
        <v>0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228">
        <v>1</v>
      </c>
      <c r="S29" s="146">
        <v>0</v>
      </c>
      <c r="T29" s="16">
        <f t="shared" si="1"/>
        <v>0</v>
      </c>
      <c r="U29" s="16">
        <f t="shared" si="2"/>
        <v>0</v>
      </c>
    </row>
    <row r="30" spans="1:21" ht="18" customHeight="1">
      <c r="A30" s="369" t="s">
        <v>102</v>
      </c>
      <c r="B30" s="369"/>
      <c r="C30" s="146">
        <f t="shared" si="3"/>
        <v>21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6">
        <f t="shared" si="1"/>
        <v>0</v>
      </c>
      <c r="U30" s="16">
        <f t="shared" si="2"/>
        <v>0</v>
      </c>
    </row>
    <row r="31" spans="1:21" ht="18" customHeight="1">
      <c r="A31" s="369" t="s">
        <v>103</v>
      </c>
      <c r="B31" s="369"/>
      <c r="C31" s="146">
        <f t="shared" si="3"/>
        <v>22</v>
      </c>
      <c r="D31" s="146">
        <v>0</v>
      </c>
      <c r="E31" s="146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  <c r="P31" s="146">
        <v>0</v>
      </c>
      <c r="Q31" s="146">
        <v>0</v>
      </c>
      <c r="R31" s="146">
        <v>0</v>
      </c>
      <c r="S31" s="146">
        <v>0</v>
      </c>
      <c r="T31" s="16">
        <f t="shared" si="1"/>
        <v>0</v>
      </c>
      <c r="U31" s="16">
        <f t="shared" si="2"/>
        <v>0</v>
      </c>
    </row>
    <row r="32" spans="1:21" ht="18" customHeight="1">
      <c r="A32" s="370" t="s">
        <v>104</v>
      </c>
      <c r="B32" s="370"/>
      <c r="C32" s="146">
        <f t="shared" si="3"/>
        <v>23</v>
      </c>
      <c r="D32" s="226">
        <v>0</v>
      </c>
      <c r="E32" s="226">
        <v>0</v>
      </c>
      <c r="F32" s="226">
        <v>0</v>
      </c>
      <c r="G32" s="226">
        <v>0</v>
      </c>
      <c r="H32" s="226">
        <v>0</v>
      </c>
      <c r="I32" s="226">
        <v>0</v>
      </c>
      <c r="J32" s="226">
        <v>0</v>
      </c>
      <c r="K32" s="226">
        <v>0</v>
      </c>
      <c r="L32" s="226">
        <v>0</v>
      </c>
      <c r="M32" s="226">
        <v>0</v>
      </c>
      <c r="N32" s="226">
        <v>0</v>
      </c>
      <c r="O32" s="226">
        <v>0</v>
      </c>
      <c r="P32" s="226">
        <v>0</v>
      </c>
      <c r="Q32" s="226">
        <v>0</v>
      </c>
      <c r="R32" s="226">
        <v>0</v>
      </c>
      <c r="S32" s="226">
        <v>0</v>
      </c>
      <c r="T32" s="16">
        <f t="shared" si="1"/>
        <v>0</v>
      </c>
      <c r="U32" s="16">
        <f t="shared" si="2"/>
        <v>0</v>
      </c>
    </row>
    <row r="33" spans="1:21" ht="18" customHeight="1">
      <c r="A33" s="369" t="s">
        <v>105</v>
      </c>
      <c r="B33" s="369"/>
      <c r="C33" s="146">
        <f t="shared" si="3"/>
        <v>24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6">
        <f t="shared" si="1"/>
        <v>0</v>
      </c>
      <c r="U33" s="16">
        <f t="shared" si="2"/>
        <v>0</v>
      </c>
    </row>
    <row r="34" spans="1:21" ht="18" customHeight="1">
      <c r="A34" s="369" t="s">
        <v>106</v>
      </c>
      <c r="B34" s="369"/>
      <c r="C34" s="146">
        <f t="shared" si="3"/>
        <v>25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6">
        <f t="shared" si="1"/>
        <v>0</v>
      </c>
      <c r="U34" s="16">
        <f t="shared" si="2"/>
        <v>0</v>
      </c>
    </row>
    <row r="35" spans="1:21" ht="18" customHeight="1">
      <c r="A35" s="369" t="s">
        <v>107</v>
      </c>
      <c r="B35" s="369"/>
      <c r="C35" s="146">
        <f t="shared" si="3"/>
        <v>26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6">
        <f t="shared" si="1"/>
        <v>0</v>
      </c>
      <c r="U35" s="16">
        <f t="shared" si="2"/>
        <v>0</v>
      </c>
    </row>
    <row r="36" spans="1:21" ht="18" customHeight="1">
      <c r="A36" s="370" t="s">
        <v>108</v>
      </c>
      <c r="B36" s="370"/>
      <c r="C36" s="146">
        <f t="shared" si="3"/>
        <v>27</v>
      </c>
      <c r="D36" s="226">
        <f>D37+D38+D39+D40+D41+D42+D43+D44+D45</f>
        <v>63</v>
      </c>
      <c r="E36" s="226">
        <f t="shared" ref="E36:S36" si="6">E37+E38+E39+E40+E41+E42+E43+E44+E45</f>
        <v>15</v>
      </c>
      <c r="F36" s="226">
        <f t="shared" si="6"/>
        <v>0</v>
      </c>
      <c r="G36" s="226">
        <f t="shared" si="6"/>
        <v>0</v>
      </c>
      <c r="H36" s="226">
        <f t="shared" si="6"/>
        <v>42</v>
      </c>
      <c r="I36" s="226">
        <f t="shared" si="6"/>
        <v>1</v>
      </c>
      <c r="J36" s="226">
        <f t="shared" si="6"/>
        <v>2</v>
      </c>
      <c r="K36" s="226">
        <f t="shared" si="6"/>
        <v>0</v>
      </c>
      <c r="L36" s="226">
        <f t="shared" si="6"/>
        <v>0</v>
      </c>
      <c r="M36" s="226">
        <f t="shared" si="6"/>
        <v>0</v>
      </c>
      <c r="N36" s="226">
        <f t="shared" si="6"/>
        <v>3</v>
      </c>
      <c r="O36" s="226">
        <f t="shared" si="6"/>
        <v>1</v>
      </c>
      <c r="P36" s="226">
        <f t="shared" si="6"/>
        <v>45</v>
      </c>
      <c r="Q36" s="226">
        <f t="shared" si="6"/>
        <v>0</v>
      </c>
      <c r="R36" s="226">
        <f t="shared" si="6"/>
        <v>18</v>
      </c>
      <c r="S36" s="226">
        <f t="shared" si="6"/>
        <v>3</v>
      </c>
      <c r="T36" s="16">
        <f t="shared" si="1"/>
        <v>0</v>
      </c>
      <c r="U36" s="16">
        <f t="shared" si="2"/>
        <v>0</v>
      </c>
    </row>
    <row r="37" spans="1:21" ht="18" customHeight="1">
      <c r="A37" s="368" t="s">
        <v>109</v>
      </c>
      <c r="B37" s="368"/>
      <c r="C37" s="146">
        <f t="shared" si="3"/>
        <v>28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228">
        <v>0</v>
      </c>
      <c r="S37" s="146">
        <v>0</v>
      </c>
      <c r="T37" s="16">
        <f t="shared" si="1"/>
        <v>0</v>
      </c>
      <c r="U37" s="16">
        <f t="shared" si="2"/>
        <v>0</v>
      </c>
    </row>
    <row r="38" spans="1:21" ht="18" customHeight="1">
      <c r="A38" s="368" t="s">
        <v>110</v>
      </c>
      <c r="B38" s="368"/>
      <c r="C38" s="146">
        <f t="shared" si="3"/>
        <v>29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46">
        <v>0</v>
      </c>
      <c r="L38" s="146">
        <v>0</v>
      </c>
      <c r="M38" s="146">
        <v>0</v>
      </c>
      <c r="N38" s="146">
        <v>0</v>
      </c>
      <c r="O38" s="146">
        <v>0</v>
      </c>
      <c r="P38" s="146">
        <v>0</v>
      </c>
      <c r="Q38" s="146">
        <v>0</v>
      </c>
      <c r="R38" s="228">
        <v>0</v>
      </c>
      <c r="S38" s="146">
        <v>0</v>
      </c>
      <c r="T38" s="16">
        <f t="shared" si="1"/>
        <v>0</v>
      </c>
      <c r="U38" s="16">
        <f t="shared" si="2"/>
        <v>0</v>
      </c>
    </row>
    <row r="39" spans="1:21" ht="18" customHeight="1">
      <c r="A39" s="368" t="s">
        <v>111</v>
      </c>
      <c r="B39" s="368"/>
      <c r="C39" s="146">
        <f t="shared" si="3"/>
        <v>30</v>
      </c>
      <c r="D39" s="146">
        <v>13</v>
      </c>
      <c r="E39" s="146">
        <v>1</v>
      </c>
      <c r="F39" s="146">
        <v>0</v>
      </c>
      <c r="G39" s="146">
        <v>0</v>
      </c>
      <c r="H39" s="146">
        <v>10</v>
      </c>
      <c r="I39" s="146">
        <v>0</v>
      </c>
      <c r="J39" s="146">
        <v>1</v>
      </c>
      <c r="K39" s="146">
        <v>0</v>
      </c>
      <c r="L39" s="146">
        <v>0</v>
      </c>
      <c r="M39" s="146">
        <v>0</v>
      </c>
      <c r="N39" s="146">
        <v>1</v>
      </c>
      <c r="O39" s="146">
        <v>0</v>
      </c>
      <c r="P39" s="146">
        <v>8</v>
      </c>
      <c r="Q39" s="146">
        <v>0</v>
      </c>
      <c r="R39" s="228">
        <v>5</v>
      </c>
      <c r="S39" s="146">
        <v>1</v>
      </c>
      <c r="T39" s="16">
        <f t="shared" si="1"/>
        <v>0</v>
      </c>
      <c r="U39" s="16">
        <f t="shared" si="2"/>
        <v>0</v>
      </c>
    </row>
    <row r="40" spans="1:21" ht="18" customHeight="1">
      <c r="A40" s="368" t="s">
        <v>112</v>
      </c>
      <c r="B40" s="368"/>
      <c r="C40" s="146">
        <f t="shared" si="3"/>
        <v>31</v>
      </c>
      <c r="D40" s="146">
        <v>16</v>
      </c>
      <c r="E40" s="146">
        <v>3</v>
      </c>
      <c r="F40" s="146">
        <v>0</v>
      </c>
      <c r="G40" s="146">
        <v>0</v>
      </c>
      <c r="H40" s="146">
        <v>10</v>
      </c>
      <c r="I40" s="146">
        <v>1</v>
      </c>
      <c r="J40" s="146">
        <v>1</v>
      </c>
      <c r="K40" s="146">
        <v>0</v>
      </c>
      <c r="L40" s="146">
        <v>0</v>
      </c>
      <c r="M40" s="146">
        <v>0</v>
      </c>
      <c r="N40" s="146">
        <v>1</v>
      </c>
      <c r="O40" s="146">
        <v>1</v>
      </c>
      <c r="P40" s="146">
        <v>11</v>
      </c>
      <c r="Q40" s="146">
        <v>0</v>
      </c>
      <c r="R40" s="228">
        <v>5</v>
      </c>
      <c r="S40" s="146">
        <v>1</v>
      </c>
      <c r="T40" s="16">
        <f t="shared" si="1"/>
        <v>0</v>
      </c>
      <c r="U40" s="16">
        <f t="shared" si="2"/>
        <v>0</v>
      </c>
    </row>
    <row r="41" spans="1:21" ht="18" customHeight="1">
      <c r="A41" s="368" t="s">
        <v>113</v>
      </c>
      <c r="B41" s="368"/>
      <c r="C41" s="146">
        <f t="shared" si="3"/>
        <v>32</v>
      </c>
      <c r="D41" s="146">
        <v>1</v>
      </c>
      <c r="E41" s="146">
        <v>1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1</v>
      </c>
      <c r="Q41" s="146">
        <v>0</v>
      </c>
      <c r="R41" s="228">
        <v>0</v>
      </c>
      <c r="S41" s="146">
        <v>0</v>
      </c>
      <c r="T41" s="16">
        <f t="shared" si="1"/>
        <v>0</v>
      </c>
      <c r="U41" s="16">
        <f t="shared" si="2"/>
        <v>0</v>
      </c>
    </row>
    <row r="42" spans="1:21" ht="18" customHeight="1">
      <c r="A42" s="368" t="s">
        <v>114</v>
      </c>
      <c r="B42" s="368"/>
      <c r="C42" s="146">
        <f t="shared" si="3"/>
        <v>33</v>
      </c>
      <c r="D42" s="146">
        <v>3</v>
      </c>
      <c r="E42" s="146">
        <v>0</v>
      </c>
      <c r="F42" s="146">
        <v>0</v>
      </c>
      <c r="G42" s="146">
        <v>0</v>
      </c>
      <c r="H42" s="146">
        <v>3</v>
      </c>
      <c r="I42" s="146">
        <v>0</v>
      </c>
      <c r="J42" s="146">
        <v>0</v>
      </c>
      <c r="K42" s="146">
        <v>0</v>
      </c>
      <c r="L42" s="146">
        <v>0</v>
      </c>
      <c r="M42" s="146">
        <v>0</v>
      </c>
      <c r="N42" s="146">
        <v>0</v>
      </c>
      <c r="O42" s="146">
        <v>0</v>
      </c>
      <c r="P42" s="146">
        <v>3</v>
      </c>
      <c r="Q42" s="146">
        <v>0</v>
      </c>
      <c r="R42" s="228">
        <v>0</v>
      </c>
      <c r="S42" s="146">
        <v>0</v>
      </c>
      <c r="T42" s="16">
        <f t="shared" si="1"/>
        <v>0</v>
      </c>
      <c r="U42" s="16">
        <f t="shared" si="2"/>
        <v>0</v>
      </c>
    </row>
    <row r="43" spans="1:21" ht="18" customHeight="1">
      <c r="A43" s="368" t="s">
        <v>115</v>
      </c>
      <c r="B43" s="368"/>
      <c r="C43" s="146">
        <f t="shared" si="3"/>
        <v>34</v>
      </c>
      <c r="D43" s="146">
        <v>18</v>
      </c>
      <c r="E43" s="146">
        <v>6</v>
      </c>
      <c r="F43" s="146">
        <v>0</v>
      </c>
      <c r="G43" s="146">
        <v>0</v>
      </c>
      <c r="H43" s="146">
        <v>12</v>
      </c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6">
        <v>0</v>
      </c>
      <c r="P43" s="146">
        <v>14</v>
      </c>
      <c r="Q43" s="146">
        <v>0</v>
      </c>
      <c r="R43" s="228">
        <v>4</v>
      </c>
      <c r="S43" s="146">
        <v>1</v>
      </c>
      <c r="T43" s="16">
        <f t="shared" si="1"/>
        <v>0</v>
      </c>
      <c r="U43" s="16">
        <f t="shared" si="2"/>
        <v>0</v>
      </c>
    </row>
    <row r="44" spans="1:21" ht="18" customHeight="1">
      <c r="A44" s="368" t="s">
        <v>117</v>
      </c>
      <c r="B44" s="368"/>
      <c r="C44" s="146">
        <f t="shared" si="3"/>
        <v>35</v>
      </c>
      <c r="D44" s="146">
        <v>7</v>
      </c>
      <c r="E44" s="146">
        <v>2</v>
      </c>
      <c r="F44" s="146">
        <v>0</v>
      </c>
      <c r="G44" s="146">
        <v>0</v>
      </c>
      <c r="H44" s="146">
        <v>5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6">
        <v>0</v>
      </c>
      <c r="P44" s="146">
        <v>4</v>
      </c>
      <c r="Q44" s="146">
        <v>0</v>
      </c>
      <c r="R44" s="228">
        <v>3</v>
      </c>
      <c r="S44" s="146">
        <v>0</v>
      </c>
      <c r="T44" s="16">
        <f t="shared" si="1"/>
        <v>0</v>
      </c>
      <c r="U44" s="16">
        <f t="shared" si="2"/>
        <v>0</v>
      </c>
    </row>
    <row r="45" spans="1:21" ht="18" customHeight="1">
      <c r="A45" s="371" t="s">
        <v>266</v>
      </c>
      <c r="B45" s="371"/>
      <c r="C45" s="146">
        <f t="shared" si="3"/>
        <v>36</v>
      </c>
      <c r="D45" s="146">
        <v>5</v>
      </c>
      <c r="E45" s="146">
        <v>2</v>
      </c>
      <c r="F45" s="146">
        <v>0</v>
      </c>
      <c r="G45" s="146">
        <v>0</v>
      </c>
      <c r="H45" s="146">
        <v>2</v>
      </c>
      <c r="I45" s="146">
        <v>0</v>
      </c>
      <c r="J45" s="146">
        <v>0</v>
      </c>
      <c r="K45" s="146">
        <v>0</v>
      </c>
      <c r="L45" s="146">
        <v>0</v>
      </c>
      <c r="M45" s="146">
        <v>0</v>
      </c>
      <c r="N45" s="146">
        <v>1</v>
      </c>
      <c r="O45" s="146">
        <v>0</v>
      </c>
      <c r="P45" s="146">
        <v>4</v>
      </c>
      <c r="Q45" s="146">
        <v>0</v>
      </c>
      <c r="R45" s="228">
        <v>1</v>
      </c>
      <c r="S45" s="146">
        <v>0</v>
      </c>
      <c r="T45" s="16">
        <f t="shared" si="1"/>
        <v>0</v>
      </c>
      <c r="U45" s="16">
        <f t="shared" si="2"/>
        <v>0</v>
      </c>
    </row>
    <row r="46" spans="1:21" ht="19.5" customHeight="1">
      <c r="A46" s="69" t="s">
        <v>80</v>
      </c>
      <c r="B46" s="69"/>
      <c r="D46" s="230" t="s">
        <v>516</v>
      </c>
      <c r="E46" s="231"/>
      <c r="G46" s="230"/>
      <c r="H46" s="230"/>
      <c r="I46" s="230"/>
      <c r="J46" s="230"/>
      <c r="K46" s="230"/>
      <c r="L46" s="230"/>
      <c r="P46" s="77"/>
      <c r="Q46" s="77"/>
    </row>
    <row r="47" spans="1:21" ht="12.75">
      <c r="A47" s="76"/>
      <c r="B47" s="76"/>
      <c r="D47" s="230" t="s">
        <v>517</v>
      </c>
      <c r="E47" s="231"/>
      <c r="G47" s="230"/>
      <c r="H47" s="230"/>
      <c r="I47" s="230"/>
      <c r="J47" s="230"/>
      <c r="K47" s="230"/>
      <c r="L47" s="230"/>
      <c r="P47" s="52"/>
      <c r="Q47" s="52"/>
    </row>
    <row r="48" spans="1:21" ht="23.25" customHeight="1">
      <c r="P48" s="52"/>
      <c r="Q48" s="52"/>
    </row>
    <row r="49" spans="4:19" ht="23.25" customHeight="1">
      <c r="P49" s="52"/>
      <c r="Q49" s="52"/>
    </row>
    <row r="50" spans="4:19" ht="23.25" customHeight="1">
      <c r="P50" s="52"/>
      <c r="Q50" s="52"/>
    </row>
    <row r="51" spans="4:19" ht="23.25" customHeight="1">
      <c r="P51" s="52"/>
      <c r="Q51" s="52"/>
    </row>
    <row r="52" spans="4:19" ht="23.25" customHeight="1">
      <c r="P52" s="52"/>
      <c r="Q52" s="52"/>
    </row>
    <row r="53" spans="4:19" ht="23.25" customHeight="1">
      <c r="P53" s="52"/>
      <c r="Q53" s="52"/>
    </row>
    <row r="54" spans="4:19" ht="23.25" customHeight="1">
      <c r="P54" s="52"/>
      <c r="Q54" s="52"/>
    </row>
    <row r="55" spans="4:19" ht="23.25" customHeight="1">
      <c r="P55" s="52"/>
      <c r="Q55" s="52"/>
    </row>
    <row r="56" spans="4:19" ht="23.25" customHeight="1">
      <c r="P56" s="52"/>
      <c r="Q56" s="52"/>
    </row>
    <row r="57" spans="4:19" ht="23.25" customHeight="1">
      <c r="P57" s="52"/>
      <c r="Q57" s="52"/>
    </row>
    <row r="58" spans="4:19" ht="23.25" customHeight="1">
      <c r="P58" s="52"/>
      <c r="Q58" s="52"/>
    </row>
    <row r="61" spans="4:19">
      <c r="D61" s="16">
        <f>D10-D11-D17-D24-D32-D36</f>
        <v>0</v>
      </c>
      <c r="E61" s="16">
        <f t="shared" ref="E61:S61" si="7">E10-E11-E17-E24-E32-E36</f>
        <v>0</v>
      </c>
      <c r="F61" s="16">
        <f t="shared" si="7"/>
        <v>0</v>
      </c>
      <c r="G61" s="16">
        <f t="shared" si="7"/>
        <v>0</v>
      </c>
      <c r="H61" s="16">
        <f t="shared" si="7"/>
        <v>0</v>
      </c>
      <c r="I61" s="16">
        <f t="shared" si="7"/>
        <v>0</v>
      </c>
      <c r="J61" s="16">
        <f t="shared" si="7"/>
        <v>0</v>
      </c>
      <c r="K61" s="16">
        <f t="shared" si="7"/>
        <v>0</v>
      </c>
      <c r="L61" s="16">
        <f t="shared" si="7"/>
        <v>0</v>
      </c>
      <c r="M61" s="16">
        <f t="shared" si="7"/>
        <v>0</v>
      </c>
      <c r="N61" s="16">
        <f t="shared" si="7"/>
        <v>0</v>
      </c>
      <c r="O61" s="16">
        <f t="shared" si="7"/>
        <v>0</v>
      </c>
      <c r="P61" s="16">
        <f t="shared" si="7"/>
        <v>0</v>
      </c>
      <c r="Q61" s="16">
        <f t="shared" si="7"/>
        <v>0</v>
      </c>
      <c r="R61" s="16">
        <f t="shared" si="7"/>
        <v>0</v>
      </c>
      <c r="S61" s="16">
        <f t="shared" si="7"/>
        <v>0</v>
      </c>
    </row>
  </sheetData>
  <mergeCells count="52">
    <mergeCell ref="A16:B16"/>
    <mergeCell ref="R1:S1"/>
    <mergeCell ref="A22:B22"/>
    <mergeCell ref="A23:B23"/>
    <mergeCell ref="A24:B24"/>
    <mergeCell ref="A20:B20"/>
    <mergeCell ref="A17:B17"/>
    <mergeCell ref="A2:S2"/>
    <mergeCell ref="A13:B13"/>
    <mergeCell ref="D6:D8"/>
    <mergeCell ref="A14:B14"/>
    <mergeCell ref="A15:B15"/>
    <mergeCell ref="A25:B25"/>
    <mergeCell ref="P6:S6"/>
    <mergeCell ref="E7:G7"/>
    <mergeCell ref="H7:J7"/>
    <mergeCell ref="K7:M7"/>
    <mergeCell ref="N7:N8"/>
    <mergeCell ref="P7:P8"/>
    <mergeCell ref="Q7:Q8"/>
    <mergeCell ref="R7:R8"/>
    <mergeCell ref="A21:B21"/>
    <mergeCell ref="A11:B11"/>
    <mergeCell ref="C6:C8"/>
    <mergeCell ref="A12:B12"/>
    <mergeCell ref="O6:O8"/>
    <mergeCell ref="A18:B18"/>
    <mergeCell ref="A19:B19"/>
    <mergeCell ref="A45:B45"/>
    <mergeCell ref="A6:B8"/>
    <mergeCell ref="E6:N6"/>
    <mergeCell ref="A9:B9"/>
    <mergeCell ref="A10:B10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26:B26"/>
    <mergeCell ref="A27:B27"/>
    <mergeCell ref="A43:B43"/>
    <mergeCell ref="A44:B44"/>
    <mergeCell ref="A37:B37"/>
    <mergeCell ref="A28:B28"/>
    <mergeCell ref="A29:B29"/>
    <mergeCell ref="A30:B30"/>
    <mergeCell ref="A31:B31"/>
    <mergeCell ref="A32:B32"/>
  </mergeCells>
  <pageMargins left="0.7" right="0.7" top="0.66" bottom="0.75" header="0.3" footer="0.3"/>
  <pageSetup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W109"/>
  <sheetViews>
    <sheetView view="pageBreakPreview" topLeftCell="A82" zoomScale="110" zoomScaleNormal="100" zoomScaleSheetLayoutView="110" workbookViewId="0">
      <selection activeCell="Q101" sqref="Q101"/>
    </sheetView>
  </sheetViews>
  <sheetFormatPr defaultColWidth="8.85546875" defaultRowHeight="12.75"/>
  <cols>
    <col min="1" max="1" width="17.5703125" style="6" customWidth="1"/>
    <col min="2" max="2" width="32.85546875" style="6" customWidth="1"/>
    <col min="3" max="3" width="31.7109375" style="5" customWidth="1"/>
    <col min="4" max="4" width="5.140625" style="5" customWidth="1"/>
    <col min="5" max="5" width="6.85546875" style="6" customWidth="1"/>
    <col min="6" max="7" width="7" style="6" customWidth="1"/>
    <col min="8" max="8" width="5.85546875" style="6" customWidth="1"/>
    <col min="9" max="10" width="5.7109375" style="6" customWidth="1"/>
    <col min="11" max="11" width="8.140625" style="6" customWidth="1"/>
    <col min="12" max="12" width="5.7109375" style="6" customWidth="1"/>
    <col min="13" max="13" width="6.85546875" style="6" customWidth="1"/>
    <col min="14" max="14" width="6.7109375" style="6" customWidth="1"/>
    <col min="15" max="16" width="5.7109375" style="6" customWidth="1"/>
    <col min="17" max="17" width="6.140625" style="6" customWidth="1"/>
    <col min="18" max="19" width="5.7109375" style="6" customWidth="1"/>
    <col min="20" max="16384" width="8.85546875" style="6"/>
  </cols>
  <sheetData>
    <row r="1" spans="1:23" ht="57" customHeight="1">
      <c r="R1" s="532" t="s">
        <v>77</v>
      </c>
      <c r="S1" s="532"/>
    </row>
    <row r="2" spans="1:23" ht="37.5" customHeight="1">
      <c r="A2" s="393" t="s">
        <v>435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23" ht="34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3" ht="21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23" ht="14.2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23" ht="18" customHeight="1">
      <c r="A6" s="74" t="s">
        <v>81</v>
      </c>
      <c r="B6" s="74"/>
      <c r="S6" s="114" t="s">
        <v>149</v>
      </c>
    </row>
    <row r="7" spans="1:23" ht="18" customHeight="1">
      <c r="A7" s="504" t="s">
        <v>228</v>
      </c>
      <c r="B7" s="510" t="s">
        <v>242</v>
      </c>
      <c r="C7" s="554" t="s">
        <v>243</v>
      </c>
      <c r="D7" s="488" t="s">
        <v>63</v>
      </c>
      <c r="E7" s="447" t="s">
        <v>162</v>
      </c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43"/>
    </row>
    <row r="8" spans="1:23" ht="32.25" customHeight="1">
      <c r="A8" s="505"/>
      <c r="B8" s="511"/>
      <c r="C8" s="554"/>
      <c r="D8" s="507"/>
      <c r="E8" s="448"/>
      <c r="F8" s="456" t="s">
        <v>135</v>
      </c>
      <c r="G8" s="456" t="s">
        <v>16</v>
      </c>
      <c r="H8" s="447" t="s">
        <v>260</v>
      </c>
      <c r="I8" s="457"/>
      <c r="J8" s="458"/>
      <c r="K8" s="447" t="s">
        <v>261</v>
      </c>
      <c r="L8" s="457"/>
      <c r="M8" s="458"/>
      <c r="N8" s="447" t="s">
        <v>262</v>
      </c>
      <c r="O8" s="457"/>
      <c r="P8" s="458"/>
      <c r="Q8" s="447" t="s">
        <v>263</v>
      </c>
      <c r="R8" s="457"/>
      <c r="S8" s="458"/>
    </row>
    <row r="9" spans="1:23" s="7" customFormat="1" ht="58.5" customHeight="1">
      <c r="A9" s="506"/>
      <c r="B9" s="512"/>
      <c r="C9" s="554"/>
      <c r="D9" s="508"/>
      <c r="E9" s="449"/>
      <c r="F9" s="456"/>
      <c r="G9" s="456"/>
      <c r="H9" s="449"/>
      <c r="I9" s="85" t="s">
        <v>135</v>
      </c>
      <c r="J9" s="85" t="s">
        <v>16</v>
      </c>
      <c r="K9" s="449"/>
      <c r="L9" s="85" t="s">
        <v>135</v>
      </c>
      <c r="M9" s="85" t="s">
        <v>16</v>
      </c>
      <c r="N9" s="449"/>
      <c r="O9" s="85" t="s">
        <v>135</v>
      </c>
      <c r="P9" s="85" t="s">
        <v>16</v>
      </c>
      <c r="Q9" s="449"/>
      <c r="R9" s="83" t="s">
        <v>135</v>
      </c>
      <c r="S9" s="83" t="s">
        <v>16</v>
      </c>
    </row>
    <row r="10" spans="1:23" s="5" customFormat="1" ht="18" customHeight="1">
      <c r="A10" s="425" t="s">
        <v>6</v>
      </c>
      <c r="B10" s="426"/>
      <c r="C10" s="426"/>
      <c r="D10" s="92" t="s">
        <v>7</v>
      </c>
      <c r="E10" s="34">
        <v>1</v>
      </c>
      <c r="F10" s="34">
        <v>2</v>
      </c>
      <c r="G10" s="34">
        <v>3</v>
      </c>
      <c r="H10" s="34">
        <v>4</v>
      </c>
      <c r="I10" s="34">
        <v>5</v>
      </c>
      <c r="J10" s="34">
        <v>6</v>
      </c>
      <c r="K10" s="34">
        <v>7</v>
      </c>
      <c r="L10" s="34">
        <v>8</v>
      </c>
      <c r="M10" s="34">
        <v>9</v>
      </c>
      <c r="N10" s="34">
        <v>10</v>
      </c>
      <c r="O10" s="34">
        <v>11</v>
      </c>
      <c r="P10" s="34">
        <v>12</v>
      </c>
      <c r="Q10" s="88">
        <v>13</v>
      </c>
      <c r="R10" s="88">
        <v>14</v>
      </c>
      <c r="S10" s="88">
        <v>15</v>
      </c>
    </row>
    <row r="11" spans="1:23" ht="18" customHeight="1">
      <c r="A11" s="549" t="s">
        <v>0</v>
      </c>
      <c r="B11" s="550"/>
      <c r="C11" s="551"/>
      <c r="D11" s="92">
        <v>0</v>
      </c>
      <c r="E11" s="237">
        <v>32506</v>
      </c>
      <c r="F11" s="237">
        <v>11601</v>
      </c>
      <c r="G11" s="237">
        <v>20905</v>
      </c>
      <c r="H11" s="237">
        <v>759</v>
      </c>
      <c r="I11" s="237">
        <v>248</v>
      </c>
      <c r="J11" s="237">
        <v>511</v>
      </c>
      <c r="K11" s="237">
        <v>27199</v>
      </c>
      <c r="L11" s="237">
        <v>9973</v>
      </c>
      <c r="M11" s="237">
        <v>17226</v>
      </c>
      <c r="N11" s="237">
        <v>4220</v>
      </c>
      <c r="O11" s="237">
        <v>1249</v>
      </c>
      <c r="P11" s="237">
        <v>2971</v>
      </c>
      <c r="Q11" s="237">
        <v>328</v>
      </c>
      <c r="R11" s="237">
        <v>131</v>
      </c>
      <c r="S11" s="237">
        <v>197</v>
      </c>
      <c r="T11" s="250">
        <f>+E11-F11-G11</f>
        <v>0</v>
      </c>
      <c r="U11" s="250">
        <f>+E11-H11-K11-N11-Q11</f>
        <v>0</v>
      </c>
      <c r="V11" s="250">
        <f>+F11-I11-L11-O11-R11</f>
        <v>0</v>
      </c>
      <c r="W11" s="250">
        <f>+G11-J11-M11-P11-S11</f>
        <v>0</v>
      </c>
    </row>
    <row r="12" spans="1:23" ht="18" customHeight="1">
      <c r="A12" s="544" t="s">
        <v>231</v>
      </c>
      <c r="B12" s="147" t="s">
        <v>269</v>
      </c>
      <c r="C12" s="105" t="s">
        <v>270</v>
      </c>
      <c r="D12" s="146">
        <v>1</v>
      </c>
      <c r="E12" s="238">
        <v>905</v>
      </c>
      <c r="F12" s="238">
        <v>133</v>
      </c>
      <c r="G12" s="238">
        <v>772</v>
      </c>
      <c r="H12" s="238">
        <v>0</v>
      </c>
      <c r="I12" s="238">
        <v>0</v>
      </c>
      <c r="J12" s="238">
        <v>0</v>
      </c>
      <c r="K12" s="238">
        <v>44</v>
      </c>
      <c r="L12" s="238">
        <v>6</v>
      </c>
      <c r="M12" s="238">
        <v>38</v>
      </c>
      <c r="N12" s="238">
        <v>813</v>
      </c>
      <c r="O12" s="238">
        <v>117</v>
      </c>
      <c r="P12" s="238">
        <v>696</v>
      </c>
      <c r="Q12" s="238">
        <v>48</v>
      </c>
      <c r="R12" s="238">
        <v>10</v>
      </c>
      <c r="S12" s="238">
        <v>38</v>
      </c>
      <c r="T12" s="250">
        <f t="shared" ref="T12:T75" si="0">+E12-F12-G12</f>
        <v>0</v>
      </c>
      <c r="U12" s="250">
        <f t="shared" ref="U12:U75" si="1">+E12-H12-K12-N12-Q12</f>
        <v>0</v>
      </c>
      <c r="V12" s="250">
        <f t="shared" ref="V12:V75" si="2">+F12-I12-L12-O12-R12</f>
        <v>0</v>
      </c>
      <c r="W12" s="250">
        <f t="shared" ref="W12:W75" si="3">+G12-J12-M12-P12-S12</f>
        <v>0</v>
      </c>
    </row>
    <row r="13" spans="1:23" ht="18" customHeight="1">
      <c r="A13" s="545"/>
      <c r="B13" s="147" t="s">
        <v>269</v>
      </c>
      <c r="C13" s="148" t="s">
        <v>271</v>
      </c>
      <c r="D13" s="146">
        <v>2</v>
      </c>
      <c r="E13" s="238">
        <v>3948</v>
      </c>
      <c r="F13" s="238">
        <v>843</v>
      </c>
      <c r="G13" s="238">
        <v>3105</v>
      </c>
      <c r="H13" s="238">
        <v>0</v>
      </c>
      <c r="I13" s="238">
        <v>0</v>
      </c>
      <c r="J13" s="238">
        <v>0</v>
      </c>
      <c r="K13" s="238">
        <v>3783</v>
      </c>
      <c r="L13" s="238">
        <v>794</v>
      </c>
      <c r="M13" s="238">
        <v>2989</v>
      </c>
      <c r="N13" s="238">
        <v>165</v>
      </c>
      <c r="O13" s="238">
        <v>49</v>
      </c>
      <c r="P13" s="238">
        <v>116</v>
      </c>
      <c r="Q13" s="238">
        <v>0</v>
      </c>
      <c r="R13" s="238">
        <v>0</v>
      </c>
      <c r="S13" s="238">
        <v>0</v>
      </c>
      <c r="T13" s="250">
        <f t="shared" si="0"/>
        <v>0</v>
      </c>
      <c r="U13" s="250">
        <f t="shared" si="1"/>
        <v>0</v>
      </c>
      <c r="V13" s="250">
        <f t="shared" si="2"/>
        <v>0</v>
      </c>
      <c r="W13" s="250">
        <f t="shared" si="3"/>
        <v>0</v>
      </c>
    </row>
    <row r="14" spans="1:23" ht="25.5" customHeight="1">
      <c r="A14" s="546"/>
      <c r="B14" s="147" t="s">
        <v>272</v>
      </c>
      <c r="C14" s="148" t="s">
        <v>272</v>
      </c>
      <c r="D14" s="146">
        <v>3</v>
      </c>
      <c r="E14" s="238">
        <v>17</v>
      </c>
      <c r="F14" s="238">
        <v>11</v>
      </c>
      <c r="G14" s="238">
        <v>6</v>
      </c>
      <c r="H14" s="238">
        <v>0</v>
      </c>
      <c r="I14" s="238">
        <v>0</v>
      </c>
      <c r="J14" s="238">
        <v>0</v>
      </c>
      <c r="K14" s="238">
        <v>17</v>
      </c>
      <c r="L14" s="238">
        <v>11</v>
      </c>
      <c r="M14" s="238">
        <v>6</v>
      </c>
      <c r="N14" s="238">
        <v>0</v>
      </c>
      <c r="O14" s="238">
        <v>0</v>
      </c>
      <c r="P14" s="238">
        <v>0</v>
      </c>
      <c r="Q14" s="238">
        <v>0</v>
      </c>
      <c r="R14" s="238">
        <v>0</v>
      </c>
      <c r="S14" s="238">
        <v>0</v>
      </c>
      <c r="T14" s="250">
        <f t="shared" si="0"/>
        <v>0</v>
      </c>
      <c r="U14" s="250">
        <f t="shared" si="1"/>
        <v>0</v>
      </c>
      <c r="V14" s="250">
        <f t="shared" si="2"/>
        <v>0</v>
      </c>
      <c r="W14" s="250">
        <f t="shared" si="3"/>
        <v>0</v>
      </c>
    </row>
    <row r="15" spans="1:23" ht="23.25" customHeight="1">
      <c r="A15" s="548" t="s">
        <v>232</v>
      </c>
      <c r="B15" s="147" t="s">
        <v>273</v>
      </c>
      <c r="C15" s="105" t="s">
        <v>274</v>
      </c>
      <c r="D15" s="146">
        <v>4</v>
      </c>
      <c r="E15" s="238">
        <v>606</v>
      </c>
      <c r="F15" s="238">
        <v>285</v>
      </c>
      <c r="G15" s="238">
        <v>321</v>
      </c>
      <c r="H15" s="238">
        <v>0</v>
      </c>
      <c r="I15" s="238">
        <v>0</v>
      </c>
      <c r="J15" s="238">
        <v>0</v>
      </c>
      <c r="K15" s="238">
        <v>597</v>
      </c>
      <c r="L15" s="238">
        <v>281</v>
      </c>
      <c r="M15" s="238">
        <v>316</v>
      </c>
      <c r="N15" s="238">
        <v>9</v>
      </c>
      <c r="O15" s="238">
        <v>4</v>
      </c>
      <c r="P15" s="238">
        <v>5</v>
      </c>
      <c r="Q15" s="238">
        <v>0</v>
      </c>
      <c r="R15" s="238">
        <v>0</v>
      </c>
      <c r="S15" s="238">
        <v>0</v>
      </c>
      <c r="T15" s="250">
        <f t="shared" si="0"/>
        <v>0</v>
      </c>
      <c r="U15" s="250">
        <f t="shared" si="1"/>
        <v>0</v>
      </c>
      <c r="V15" s="250">
        <f t="shared" si="2"/>
        <v>0</v>
      </c>
      <c r="W15" s="250">
        <f t="shared" si="3"/>
        <v>0</v>
      </c>
    </row>
    <row r="16" spans="1:23" ht="23.25" customHeight="1">
      <c r="A16" s="548"/>
      <c r="B16" s="147" t="s">
        <v>273</v>
      </c>
      <c r="C16" s="148" t="s">
        <v>275</v>
      </c>
      <c r="D16" s="146">
        <v>5</v>
      </c>
      <c r="E16" s="238">
        <v>331</v>
      </c>
      <c r="F16" s="238">
        <v>52</v>
      </c>
      <c r="G16" s="238">
        <v>279</v>
      </c>
      <c r="H16" s="238">
        <v>0</v>
      </c>
      <c r="I16" s="238">
        <v>0</v>
      </c>
      <c r="J16" s="238">
        <v>0</v>
      </c>
      <c r="K16" s="238">
        <v>321</v>
      </c>
      <c r="L16" s="238">
        <v>50</v>
      </c>
      <c r="M16" s="238">
        <v>271</v>
      </c>
      <c r="N16" s="238">
        <v>10</v>
      </c>
      <c r="O16" s="238">
        <v>2</v>
      </c>
      <c r="P16" s="238">
        <v>8</v>
      </c>
      <c r="Q16" s="238">
        <v>0</v>
      </c>
      <c r="R16" s="238">
        <v>0</v>
      </c>
      <c r="S16" s="238">
        <v>0</v>
      </c>
      <c r="T16" s="250">
        <f t="shared" si="0"/>
        <v>0</v>
      </c>
      <c r="U16" s="250">
        <f t="shared" si="1"/>
        <v>0</v>
      </c>
      <c r="V16" s="250">
        <f t="shared" si="2"/>
        <v>0</v>
      </c>
      <c r="W16" s="250">
        <f t="shared" si="3"/>
        <v>0</v>
      </c>
    </row>
    <row r="17" spans="1:23" ht="23.25" customHeight="1">
      <c r="A17" s="548"/>
      <c r="B17" s="147" t="s">
        <v>273</v>
      </c>
      <c r="C17" s="148" t="s">
        <v>276</v>
      </c>
      <c r="D17" s="146">
        <v>6</v>
      </c>
      <c r="E17" s="238">
        <v>104</v>
      </c>
      <c r="F17" s="238">
        <v>27</v>
      </c>
      <c r="G17" s="238">
        <v>77</v>
      </c>
      <c r="H17" s="238">
        <v>0</v>
      </c>
      <c r="I17" s="238">
        <v>0</v>
      </c>
      <c r="J17" s="238">
        <v>0</v>
      </c>
      <c r="K17" s="238">
        <v>102</v>
      </c>
      <c r="L17" s="238">
        <v>27</v>
      </c>
      <c r="M17" s="238">
        <v>75</v>
      </c>
      <c r="N17" s="238">
        <v>2</v>
      </c>
      <c r="O17" s="238">
        <v>0</v>
      </c>
      <c r="P17" s="238">
        <v>2</v>
      </c>
      <c r="Q17" s="238">
        <v>0</v>
      </c>
      <c r="R17" s="238">
        <v>0</v>
      </c>
      <c r="S17" s="238">
        <v>0</v>
      </c>
      <c r="T17" s="250">
        <f t="shared" si="0"/>
        <v>0</v>
      </c>
      <c r="U17" s="250">
        <f t="shared" si="1"/>
        <v>0</v>
      </c>
      <c r="V17" s="250">
        <f t="shared" si="2"/>
        <v>0</v>
      </c>
      <c r="W17" s="250">
        <f t="shared" si="3"/>
        <v>0</v>
      </c>
    </row>
    <row r="18" spans="1:23" ht="23.25" customHeight="1">
      <c r="A18" s="548"/>
      <c r="B18" s="147" t="s">
        <v>273</v>
      </c>
      <c r="C18" s="148" t="s">
        <v>277</v>
      </c>
      <c r="D18" s="146">
        <v>7</v>
      </c>
      <c r="E18" s="238">
        <v>572</v>
      </c>
      <c r="F18" s="238">
        <v>237</v>
      </c>
      <c r="G18" s="238">
        <v>335</v>
      </c>
      <c r="H18" s="238">
        <v>0</v>
      </c>
      <c r="I18" s="238">
        <v>0</v>
      </c>
      <c r="J18" s="238">
        <v>0</v>
      </c>
      <c r="K18" s="238">
        <v>528</v>
      </c>
      <c r="L18" s="238">
        <v>219</v>
      </c>
      <c r="M18" s="238">
        <v>309</v>
      </c>
      <c r="N18" s="238">
        <v>44</v>
      </c>
      <c r="O18" s="238">
        <v>18</v>
      </c>
      <c r="P18" s="238">
        <v>26</v>
      </c>
      <c r="Q18" s="238">
        <v>0</v>
      </c>
      <c r="R18" s="238">
        <v>0</v>
      </c>
      <c r="S18" s="238">
        <v>0</v>
      </c>
      <c r="T18" s="250">
        <f t="shared" si="0"/>
        <v>0</v>
      </c>
      <c r="U18" s="250">
        <f t="shared" si="1"/>
        <v>0</v>
      </c>
      <c r="V18" s="250">
        <f t="shared" si="2"/>
        <v>0</v>
      </c>
      <c r="W18" s="250">
        <f t="shared" si="3"/>
        <v>0</v>
      </c>
    </row>
    <row r="19" spans="1:23" ht="23.25" customHeight="1">
      <c r="A19" s="548"/>
      <c r="B19" s="147" t="s">
        <v>375</v>
      </c>
      <c r="C19" s="148" t="s">
        <v>280</v>
      </c>
      <c r="D19" s="146">
        <v>8</v>
      </c>
      <c r="E19" s="238">
        <v>19</v>
      </c>
      <c r="F19" s="238">
        <v>3</v>
      </c>
      <c r="G19" s="238">
        <v>16</v>
      </c>
      <c r="H19" s="238">
        <v>0</v>
      </c>
      <c r="I19" s="238">
        <v>0</v>
      </c>
      <c r="J19" s="238">
        <v>0</v>
      </c>
      <c r="K19" s="238">
        <v>17</v>
      </c>
      <c r="L19" s="238">
        <v>3</v>
      </c>
      <c r="M19" s="238">
        <v>14</v>
      </c>
      <c r="N19" s="238">
        <v>1</v>
      </c>
      <c r="O19" s="238">
        <v>0</v>
      </c>
      <c r="P19" s="238">
        <v>1</v>
      </c>
      <c r="Q19" s="238">
        <v>1</v>
      </c>
      <c r="R19" s="238">
        <v>0</v>
      </c>
      <c r="S19" s="238">
        <v>1</v>
      </c>
      <c r="T19" s="250">
        <f t="shared" si="0"/>
        <v>0</v>
      </c>
      <c r="U19" s="250">
        <f t="shared" si="1"/>
        <v>0</v>
      </c>
      <c r="V19" s="250">
        <f t="shared" si="2"/>
        <v>0</v>
      </c>
      <c r="W19" s="250">
        <f t="shared" si="3"/>
        <v>0</v>
      </c>
    </row>
    <row r="20" spans="1:23" ht="23.25" customHeight="1">
      <c r="A20" s="548"/>
      <c r="B20" s="147" t="s">
        <v>375</v>
      </c>
      <c r="C20" s="148" t="s">
        <v>281</v>
      </c>
      <c r="D20" s="146">
        <v>9</v>
      </c>
      <c r="E20" s="238">
        <v>390</v>
      </c>
      <c r="F20" s="238">
        <v>114</v>
      </c>
      <c r="G20" s="238">
        <v>276</v>
      </c>
      <c r="H20" s="238">
        <v>0</v>
      </c>
      <c r="I20" s="238">
        <v>0</v>
      </c>
      <c r="J20" s="238">
        <v>0</v>
      </c>
      <c r="K20" s="238">
        <v>358</v>
      </c>
      <c r="L20" s="238">
        <v>94</v>
      </c>
      <c r="M20" s="238">
        <v>264</v>
      </c>
      <c r="N20" s="238">
        <v>28</v>
      </c>
      <c r="O20" s="238">
        <v>18</v>
      </c>
      <c r="P20" s="238">
        <v>10</v>
      </c>
      <c r="Q20" s="238">
        <v>4</v>
      </c>
      <c r="R20" s="238">
        <v>2</v>
      </c>
      <c r="S20" s="238">
        <v>2</v>
      </c>
      <c r="T20" s="250">
        <f t="shared" si="0"/>
        <v>0</v>
      </c>
      <c r="U20" s="250">
        <f t="shared" si="1"/>
        <v>0</v>
      </c>
      <c r="V20" s="250">
        <f t="shared" si="2"/>
        <v>0</v>
      </c>
      <c r="W20" s="250">
        <f t="shared" si="3"/>
        <v>0</v>
      </c>
    </row>
    <row r="21" spans="1:23" ht="23.25" customHeight="1">
      <c r="A21" s="548"/>
      <c r="B21" s="147" t="s">
        <v>279</v>
      </c>
      <c r="C21" s="148" t="s">
        <v>283</v>
      </c>
      <c r="D21" s="146">
        <v>10</v>
      </c>
      <c r="E21" s="238">
        <v>37</v>
      </c>
      <c r="F21" s="238">
        <v>14</v>
      </c>
      <c r="G21" s="238">
        <v>23</v>
      </c>
      <c r="H21" s="238">
        <v>0</v>
      </c>
      <c r="I21" s="238">
        <v>0</v>
      </c>
      <c r="J21" s="238">
        <v>0</v>
      </c>
      <c r="K21" s="238">
        <v>34</v>
      </c>
      <c r="L21" s="238">
        <v>12</v>
      </c>
      <c r="M21" s="238">
        <v>22</v>
      </c>
      <c r="N21" s="238">
        <v>2</v>
      </c>
      <c r="O21" s="238">
        <v>1</v>
      </c>
      <c r="P21" s="238">
        <v>1</v>
      </c>
      <c r="Q21" s="238">
        <v>1</v>
      </c>
      <c r="R21" s="238">
        <v>1</v>
      </c>
      <c r="S21" s="238">
        <v>0</v>
      </c>
      <c r="T21" s="250">
        <f t="shared" si="0"/>
        <v>0</v>
      </c>
      <c r="U21" s="250">
        <f t="shared" si="1"/>
        <v>0</v>
      </c>
      <c r="V21" s="250">
        <f t="shared" si="2"/>
        <v>0</v>
      </c>
      <c r="W21" s="250">
        <f t="shared" si="3"/>
        <v>0</v>
      </c>
    </row>
    <row r="22" spans="1:23" ht="23.25" customHeight="1">
      <c r="A22" s="548"/>
      <c r="B22" s="147" t="s">
        <v>284</v>
      </c>
      <c r="C22" s="148" t="s">
        <v>285</v>
      </c>
      <c r="D22" s="146">
        <v>11</v>
      </c>
      <c r="E22" s="238">
        <v>541</v>
      </c>
      <c r="F22" s="238">
        <v>124</v>
      </c>
      <c r="G22" s="238">
        <v>417</v>
      </c>
      <c r="H22" s="238">
        <v>0</v>
      </c>
      <c r="I22" s="238">
        <v>0</v>
      </c>
      <c r="J22" s="238">
        <v>0</v>
      </c>
      <c r="K22" s="238">
        <v>529</v>
      </c>
      <c r="L22" s="238">
        <v>122</v>
      </c>
      <c r="M22" s="238">
        <v>407</v>
      </c>
      <c r="N22" s="238">
        <v>12</v>
      </c>
      <c r="O22" s="238">
        <v>2</v>
      </c>
      <c r="P22" s="238">
        <v>10</v>
      </c>
      <c r="Q22" s="238">
        <v>0</v>
      </c>
      <c r="R22" s="238">
        <v>0</v>
      </c>
      <c r="S22" s="238">
        <v>0</v>
      </c>
      <c r="T22" s="250">
        <f t="shared" si="0"/>
        <v>0</v>
      </c>
      <c r="U22" s="250">
        <f t="shared" si="1"/>
        <v>0</v>
      </c>
      <c r="V22" s="250">
        <f t="shared" si="2"/>
        <v>0</v>
      </c>
      <c r="W22" s="250">
        <f t="shared" si="3"/>
        <v>0</v>
      </c>
    </row>
    <row r="23" spans="1:23" ht="23.25" customHeight="1">
      <c r="A23" s="548"/>
      <c r="B23" s="147" t="s">
        <v>284</v>
      </c>
      <c r="C23" s="148" t="s">
        <v>286</v>
      </c>
      <c r="D23" s="146">
        <v>12</v>
      </c>
      <c r="E23" s="238">
        <v>220</v>
      </c>
      <c r="F23" s="238">
        <v>34</v>
      </c>
      <c r="G23" s="238">
        <v>186</v>
      </c>
      <c r="H23" s="238">
        <v>0</v>
      </c>
      <c r="I23" s="238">
        <v>0</v>
      </c>
      <c r="J23" s="238">
        <v>0</v>
      </c>
      <c r="K23" s="238">
        <v>175</v>
      </c>
      <c r="L23" s="238">
        <v>24</v>
      </c>
      <c r="M23" s="238">
        <v>151</v>
      </c>
      <c r="N23" s="238">
        <v>39</v>
      </c>
      <c r="O23" s="238">
        <v>9</v>
      </c>
      <c r="P23" s="238">
        <v>30</v>
      </c>
      <c r="Q23" s="238">
        <v>6</v>
      </c>
      <c r="R23" s="238">
        <v>1</v>
      </c>
      <c r="S23" s="238">
        <v>5</v>
      </c>
      <c r="T23" s="250">
        <f t="shared" si="0"/>
        <v>0</v>
      </c>
      <c r="U23" s="250">
        <f t="shared" si="1"/>
        <v>0</v>
      </c>
      <c r="V23" s="250">
        <f t="shared" si="2"/>
        <v>0</v>
      </c>
      <c r="W23" s="250">
        <f t="shared" si="3"/>
        <v>0</v>
      </c>
    </row>
    <row r="24" spans="1:23" ht="23.25" customHeight="1">
      <c r="A24" s="548"/>
      <c r="B24" s="147" t="s">
        <v>287</v>
      </c>
      <c r="C24" s="105" t="s">
        <v>287</v>
      </c>
      <c r="D24" s="146">
        <v>13</v>
      </c>
      <c r="E24" s="238">
        <v>123</v>
      </c>
      <c r="F24" s="238">
        <v>35</v>
      </c>
      <c r="G24" s="238">
        <v>88</v>
      </c>
      <c r="H24" s="238">
        <v>0</v>
      </c>
      <c r="I24" s="238">
        <v>0</v>
      </c>
      <c r="J24" s="238">
        <v>0</v>
      </c>
      <c r="K24" s="238">
        <v>60</v>
      </c>
      <c r="L24" s="238">
        <v>5</v>
      </c>
      <c r="M24" s="238">
        <v>55</v>
      </c>
      <c r="N24" s="238">
        <v>30</v>
      </c>
      <c r="O24" s="238">
        <v>15</v>
      </c>
      <c r="P24" s="238">
        <v>15</v>
      </c>
      <c r="Q24" s="238">
        <v>33</v>
      </c>
      <c r="R24" s="238">
        <v>15</v>
      </c>
      <c r="S24" s="238">
        <v>18</v>
      </c>
      <c r="T24" s="250">
        <f t="shared" si="0"/>
        <v>0</v>
      </c>
      <c r="U24" s="250">
        <f t="shared" si="1"/>
        <v>0</v>
      </c>
      <c r="V24" s="250">
        <f t="shared" si="2"/>
        <v>0</v>
      </c>
      <c r="W24" s="250">
        <f t="shared" si="3"/>
        <v>0</v>
      </c>
    </row>
    <row r="25" spans="1:23" ht="27.75" customHeight="1">
      <c r="A25" s="548" t="s">
        <v>233</v>
      </c>
      <c r="B25" s="147" t="s">
        <v>288</v>
      </c>
      <c r="C25" s="105" t="s">
        <v>289</v>
      </c>
      <c r="D25" s="146">
        <v>14</v>
      </c>
      <c r="E25" s="238">
        <v>335</v>
      </c>
      <c r="F25" s="238">
        <v>135</v>
      </c>
      <c r="G25" s="238">
        <v>200</v>
      </c>
      <c r="H25" s="238">
        <v>0</v>
      </c>
      <c r="I25" s="238">
        <v>0</v>
      </c>
      <c r="J25" s="238">
        <v>0</v>
      </c>
      <c r="K25" s="238">
        <v>321</v>
      </c>
      <c r="L25" s="238">
        <v>131</v>
      </c>
      <c r="M25" s="238">
        <v>190</v>
      </c>
      <c r="N25" s="238">
        <v>13</v>
      </c>
      <c r="O25" s="238">
        <v>4</v>
      </c>
      <c r="P25" s="238">
        <v>9</v>
      </c>
      <c r="Q25" s="238">
        <v>1</v>
      </c>
      <c r="R25" s="238">
        <v>0</v>
      </c>
      <c r="S25" s="238">
        <v>1</v>
      </c>
      <c r="T25" s="250">
        <f t="shared" si="0"/>
        <v>0</v>
      </c>
      <c r="U25" s="250">
        <f t="shared" si="1"/>
        <v>0</v>
      </c>
      <c r="V25" s="250">
        <f t="shared" si="2"/>
        <v>0</v>
      </c>
      <c r="W25" s="250">
        <f t="shared" si="3"/>
        <v>0</v>
      </c>
    </row>
    <row r="26" spans="1:23" ht="27.75" customHeight="1">
      <c r="A26" s="548"/>
      <c r="B26" s="147" t="s">
        <v>288</v>
      </c>
      <c r="C26" s="148" t="s">
        <v>290</v>
      </c>
      <c r="D26" s="146">
        <v>15</v>
      </c>
      <c r="E26" s="238">
        <v>448</v>
      </c>
      <c r="F26" s="238">
        <v>128</v>
      </c>
      <c r="G26" s="238">
        <v>320</v>
      </c>
      <c r="H26" s="238">
        <v>0</v>
      </c>
      <c r="I26" s="238">
        <v>0</v>
      </c>
      <c r="J26" s="238">
        <v>0</v>
      </c>
      <c r="K26" s="238">
        <v>400</v>
      </c>
      <c r="L26" s="238">
        <v>108</v>
      </c>
      <c r="M26" s="238">
        <v>292</v>
      </c>
      <c r="N26" s="238">
        <v>36</v>
      </c>
      <c r="O26" s="238">
        <v>15</v>
      </c>
      <c r="P26" s="238">
        <v>21</v>
      </c>
      <c r="Q26" s="238">
        <v>12</v>
      </c>
      <c r="R26" s="238">
        <v>5</v>
      </c>
      <c r="S26" s="238">
        <v>7</v>
      </c>
      <c r="T26" s="250">
        <f t="shared" si="0"/>
        <v>0</v>
      </c>
      <c r="U26" s="250">
        <f t="shared" si="1"/>
        <v>0</v>
      </c>
      <c r="V26" s="250">
        <f t="shared" si="2"/>
        <v>0</v>
      </c>
      <c r="W26" s="250">
        <f t="shared" si="3"/>
        <v>0</v>
      </c>
    </row>
    <row r="27" spans="1:23" ht="27.75" customHeight="1">
      <c r="A27" s="548"/>
      <c r="B27" s="147" t="s">
        <v>288</v>
      </c>
      <c r="C27" s="148" t="s">
        <v>291</v>
      </c>
      <c r="D27" s="146">
        <v>16</v>
      </c>
      <c r="E27" s="238">
        <v>1303</v>
      </c>
      <c r="F27" s="238">
        <v>197</v>
      </c>
      <c r="G27" s="238">
        <v>1106</v>
      </c>
      <c r="H27" s="238">
        <v>0</v>
      </c>
      <c r="I27" s="238">
        <v>0</v>
      </c>
      <c r="J27" s="238">
        <v>0</v>
      </c>
      <c r="K27" s="238">
        <v>1114</v>
      </c>
      <c r="L27" s="238">
        <v>168</v>
      </c>
      <c r="M27" s="238">
        <v>946</v>
      </c>
      <c r="N27" s="238">
        <v>166</v>
      </c>
      <c r="O27" s="238">
        <v>24</v>
      </c>
      <c r="P27" s="238">
        <v>142</v>
      </c>
      <c r="Q27" s="238">
        <v>23</v>
      </c>
      <c r="R27" s="238">
        <v>5</v>
      </c>
      <c r="S27" s="238">
        <v>18</v>
      </c>
      <c r="T27" s="250">
        <f t="shared" si="0"/>
        <v>0</v>
      </c>
      <c r="U27" s="250">
        <f t="shared" si="1"/>
        <v>0</v>
      </c>
      <c r="V27" s="250">
        <f t="shared" si="2"/>
        <v>0</v>
      </c>
      <c r="W27" s="250">
        <f t="shared" si="3"/>
        <v>0</v>
      </c>
    </row>
    <row r="28" spans="1:23" ht="27.75" customHeight="1">
      <c r="A28" s="548"/>
      <c r="B28" s="147" t="s">
        <v>288</v>
      </c>
      <c r="C28" s="148" t="s">
        <v>376</v>
      </c>
      <c r="D28" s="146">
        <v>17</v>
      </c>
      <c r="E28" s="238">
        <v>176</v>
      </c>
      <c r="F28" s="238">
        <v>51</v>
      </c>
      <c r="G28" s="238">
        <v>125</v>
      </c>
      <c r="H28" s="238">
        <v>0</v>
      </c>
      <c r="I28" s="238">
        <v>0</v>
      </c>
      <c r="J28" s="238">
        <v>0</v>
      </c>
      <c r="K28" s="238">
        <v>119</v>
      </c>
      <c r="L28" s="238">
        <v>30</v>
      </c>
      <c r="M28" s="238">
        <v>89</v>
      </c>
      <c r="N28" s="238">
        <v>39</v>
      </c>
      <c r="O28" s="238">
        <v>12</v>
      </c>
      <c r="P28" s="238">
        <v>27</v>
      </c>
      <c r="Q28" s="238">
        <v>18</v>
      </c>
      <c r="R28" s="238">
        <v>9</v>
      </c>
      <c r="S28" s="238">
        <v>9</v>
      </c>
      <c r="T28" s="250">
        <f t="shared" si="0"/>
        <v>0</v>
      </c>
      <c r="U28" s="250">
        <f t="shared" si="1"/>
        <v>0</v>
      </c>
      <c r="V28" s="250">
        <f t="shared" si="2"/>
        <v>0</v>
      </c>
      <c r="W28" s="250">
        <f t="shared" si="3"/>
        <v>0</v>
      </c>
    </row>
    <row r="29" spans="1:23" ht="27.75" customHeight="1">
      <c r="A29" s="548"/>
      <c r="B29" s="147" t="s">
        <v>294</v>
      </c>
      <c r="C29" s="148" t="s">
        <v>295</v>
      </c>
      <c r="D29" s="146">
        <v>18</v>
      </c>
      <c r="E29" s="238">
        <v>286</v>
      </c>
      <c r="F29" s="238">
        <v>41</v>
      </c>
      <c r="G29" s="238">
        <v>245</v>
      </c>
      <c r="H29" s="238">
        <v>0</v>
      </c>
      <c r="I29" s="238">
        <v>0</v>
      </c>
      <c r="J29" s="238">
        <v>0</v>
      </c>
      <c r="K29" s="238">
        <v>272</v>
      </c>
      <c r="L29" s="238">
        <v>39</v>
      </c>
      <c r="M29" s="238">
        <v>233</v>
      </c>
      <c r="N29" s="238">
        <v>14</v>
      </c>
      <c r="O29" s="238">
        <v>2</v>
      </c>
      <c r="P29" s="238">
        <v>12</v>
      </c>
      <c r="Q29" s="238">
        <v>0</v>
      </c>
      <c r="R29" s="238">
        <v>0</v>
      </c>
      <c r="S29" s="238">
        <v>0</v>
      </c>
      <c r="T29" s="250">
        <f t="shared" si="0"/>
        <v>0</v>
      </c>
      <c r="U29" s="250">
        <f t="shared" si="1"/>
        <v>0</v>
      </c>
      <c r="V29" s="250">
        <f t="shared" si="2"/>
        <v>0</v>
      </c>
      <c r="W29" s="250">
        <f t="shared" si="3"/>
        <v>0</v>
      </c>
    </row>
    <row r="30" spans="1:23" ht="27.75" customHeight="1">
      <c r="A30" s="548"/>
      <c r="B30" s="147" t="s">
        <v>294</v>
      </c>
      <c r="C30" s="148" t="s">
        <v>296</v>
      </c>
      <c r="D30" s="146">
        <v>19</v>
      </c>
      <c r="E30" s="238">
        <v>40</v>
      </c>
      <c r="F30" s="238">
        <v>7</v>
      </c>
      <c r="G30" s="238">
        <v>33</v>
      </c>
      <c r="H30" s="238">
        <v>0</v>
      </c>
      <c r="I30" s="238">
        <v>0</v>
      </c>
      <c r="J30" s="238">
        <v>0</v>
      </c>
      <c r="K30" s="238">
        <v>39</v>
      </c>
      <c r="L30" s="238">
        <v>7</v>
      </c>
      <c r="M30" s="238">
        <v>32</v>
      </c>
      <c r="N30" s="238">
        <v>1</v>
      </c>
      <c r="O30" s="238">
        <v>0</v>
      </c>
      <c r="P30" s="238">
        <v>1</v>
      </c>
      <c r="Q30" s="238">
        <v>0</v>
      </c>
      <c r="R30" s="238">
        <v>0</v>
      </c>
      <c r="S30" s="238">
        <v>0</v>
      </c>
      <c r="T30" s="250">
        <f t="shared" si="0"/>
        <v>0</v>
      </c>
      <c r="U30" s="250">
        <f t="shared" si="1"/>
        <v>0</v>
      </c>
      <c r="V30" s="250">
        <f t="shared" si="2"/>
        <v>0</v>
      </c>
      <c r="W30" s="250">
        <f t="shared" si="3"/>
        <v>0</v>
      </c>
    </row>
    <row r="31" spans="1:23" ht="42" customHeight="1">
      <c r="A31" s="548"/>
      <c r="B31" s="147" t="s">
        <v>297</v>
      </c>
      <c r="C31" s="148" t="s">
        <v>297</v>
      </c>
      <c r="D31" s="146">
        <v>20</v>
      </c>
      <c r="E31" s="238">
        <v>14</v>
      </c>
      <c r="F31" s="238">
        <v>1</v>
      </c>
      <c r="G31" s="238">
        <v>13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14</v>
      </c>
      <c r="O31" s="238">
        <v>1</v>
      </c>
      <c r="P31" s="238">
        <v>13</v>
      </c>
      <c r="Q31" s="238">
        <v>0</v>
      </c>
      <c r="R31" s="238">
        <v>0</v>
      </c>
      <c r="S31" s="238">
        <v>0</v>
      </c>
      <c r="T31" s="250">
        <f t="shared" si="0"/>
        <v>0</v>
      </c>
      <c r="U31" s="250">
        <f t="shared" si="1"/>
        <v>0</v>
      </c>
      <c r="V31" s="250">
        <f t="shared" si="2"/>
        <v>0</v>
      </c>
      <c r="W31" s="250">
        <f t="shared" si="3"/>
        <v>0</v>
      </c>
    </row>
    <row r="32" spans="1:23" ht="24" customHeight="1">
      <c r="A32" s="548" t="s">
        <v>234</v>
      </c>
      <c r="B32" s="147" t="s">
        <v>298</v>
      </c>
      <c r="C32" s="105" t="s">
        <v>299</v>
      </c>
      <c r="D32" s="146">
        <v>21</v>
      </c>
      <c r="E32" s="238">
        <v>1718</v>
      </c>
      <c r="F32" s="238">
        <v>486</v>
      </c>
      <c r="G32" s="238">
        <v>1232</v>
      </c>
      <c r="H32" s="238">
        <v>0</v>
      </c>
      <c r="I32" s="238">
        <v>0</v>
      </c>
      <c r="J32" s="238">
        <v>0</v>
      </c>
      <c r="K32" s="238">
        <v>1570</v>
      </c>
      <c r="L32" s="238">
        <v>459</v>
      </c>
      <c r="M32" s="238">
        <v>1111</v>
      </c>
      <c r="N32" s="238">
        <v>148</v>
      </c>
      <c r="O32" s="238">
        <v>27</v>
      </c>
      <c r="P32" s="238">
        <v>121</v>
      </c>
      <c r="Q32" s="238">
        <v>0</v>
      </c>
      <c r="R32" s="238">
        <v>0</v>
      </c>
      <c r="S32" s="238">
        <v>0</v>
      </c>
      <c r="T32" s="250">
        <f t="shared" si="0"/>
        <v>0</v>
      </c>
      <c r="U32" s="250">
        <f t="shared" si="1"/>
        <v>0</v>
      </c>
      <c r="V32" s="250">
        <f t="shared" si="2"/>
        <v>0</v>
      </c>
      <c r="W32" s="250">
        <f t="shared" si="3"/>
        <v>0</v>
      </c>
    </row>
    <row r="33" spans="1:23" ht="24" customHeight="1">
      <c r="A33" s="548"/>
      <c r="B33" s="147" t="s">
        <v>298</v>
      </c>
      <c r="C33" s="148" t="s">
        <v>300</v>
      </c>
      <c r="D33" s="146">
        <v>22</v>
      </c>
      <c r="E33" s="238">
        <v>105</v>
      </c>
      <c r="F33" s="238">
        <v>31</v>
      </c>
      <c r="G33" s="238">
        <v>74</v>
      </c>
      <c r="H33" s="238">
        <v>0</v>
      </c>
      <c r="I33" s="238">
        <v>0</v>
      </c>
      <c r="J33" s="238">
        <v>0</v>
      </c>
      <c r="K33" s="238">
        <v>8</v>
      </c>
      <c r="L33" s="238">
        <v>5</v>
      </c>
      <c r="M33" s="238">
        <v>3</v>
      </c>
      <c r="N33" s="238">
        <v>97</v>
      </c>
      <c r="O33" s="238">
        <v>26</v>
      </c>
      <c r="P33" s="238">
        <v>71</v>
      </c>
      <c r="Q33" s="238">
        <v>0</v>
      </c>
      <c r="R33" s="238">
        <v>0</v>
      </c>
      <c r="S33" s="238">
        <v>0</v>
      </c>
      <c r="T33" s="250">
        <f t="shared" si="0"/>
        <v>0</v>
      </c>
      <c r="U33" s="250">
        <f t="shared" si="1"/>
        <v>0</v>
      </c>
      <c r="V33" s="250">
        <f t="shared" si="2"/>
        <v>0</v>
      </c>
      <c r="W33" s="250">
        <f t="shared" si="3"/>
        <v>0</v>
      </c>
    </row>
    <row r="34" spans="1:23" ht="24" customHeight="1">
      <c r="A34" s="548"/>
      <c r="B34" s="147" t="s">
        <v>298</v>
      </c>
      <c r="C34" s="148" t="s">
        <v>300</v>
      </c>
      <c r="D34" s="146">
        <v>23</v>
      </c>
      <c r="E34" s="238">
        <v>14</v>
      </c>
      <c r="F34" s="238">
        <v>5</v>
      </c>
      <c r="G34" s="238">
        <v>9</v>
      </c>
      <c r="H34" s="238">
        <v>0</v>
      </c>
      <c r="I34" s="238">
        <v>0</v>
      </c>
      <c r="J34" s="238">
        <v>0</v>
      </c>
      <c r="K34" s="238">
        <v>14</v>
      </c>
      <c r="L34" s="238">
        <v>5</v>
      </c>
      <c r="M34" s="238">
        <v>9</v>
      </c>
      <c r="N34" s="238">
        <v>0</v>
      </c>
      <c r="O34" s="238">
        <v>0</v>
      </c>
      <c r="P34" s="238">
        <v>0</v>
      </c>
      <c r="Q34" s="238">
        <v>0</v>
      </c>
      <c r="R34" s="238">
        <v>0</v>
      </c>
      <c r="S34" s="238">
        <v>0</v>
      </c>
      <c r="T34" s="250">
        <f t="shared" si="0"/>
        <v>0</v>
      </c>
      <c r="U34" s="250">
        <f t="shared" si="1"/>
        <v>0</v>
      </c>
      <c r="V34" s="250">
        <f t="shared" si="2"/>
        <v>0</v>
      </c>
      <c r="W34" s="250">
        <f t="shared" si="3"/>
        <v>0</v>
      </c>
    </row>
    <row r="35" spans="1:23" ht="24" customHeight="1">
      <c r="A35" s="548"/>
      <c r="B35" s="147" t="s">
        <v>298</v>
      </c>
      <c r="C35" s="148" t="s">
        <v>301</v>
      </c>
      <c r="D35" s="146">
        <v>24</v>
      </c>
      <c r="E35" s="238">
        <v>1729</v>
      </c>
      <c r="F35" s="238">
        <v>596</v>
      </c>
      <c r="G35" s="238">
        <v>1133</v>
      </c>
      <c r="H35" s="238">
        <v>0</v>
      </c>
      <c r="I35" s="238">
        <v>0</v>
      </c>
      <c r="J35" s="238">
        <v>0</v>
      </c>
      <c r="K35" s="238">
        <v>850</v>
      </c>
      <c r="L35" s="238">
        <v>288</v>
      </c>
      <c r="M35" s="238">
        <v>562</v>
      </c>
      <c r="N35" s="238">
        <v>847</v>
      </c>
      <c r="O35" s="238">
        <v>293</v>
      </c>
      <c r="P35" s="238">
        <v>554</v>
      </c>
      <c r="Q35" s="238">
        <v>32</v>
      </c>
      <c r="R35" s="238">
        <v>15</v>
      </c>
      <c r="S35" s="238">
        <v>17</v>
      </c>
      <c r="T35" s="250">
        <f t="shared" si="0"/>
        <v>0</v>
      </c>
      <c r="U35" s="250">
        <f t="shared" si="1"/>
        <v>0</v>
      </c>
      <c r="V35" s="250">
        <f t="shared" si="2"/>
        <v>0</v>
      </c>
      <c r="W35" s="250">
        <f t="shared" si="3"/>
        <v>0</v>
      </c>
    </row>
    <row r="36" spans="1:23" ht="24" customHeight="1">
      <c r="A36" s="548"/>
      <c r="B36" s="147" t="s">
        <v>298</v>
      </c>
      <c r="C36" s="148" t="s">
        <v>302</v>
      </c>
      <c r="D36" s="146">
        <v>25</v>
      </c>
      <c r="E36" s="238">
        <v>292</v>
      </c>
      <c r="F36" s="238">
        <v>107</v>
      </c>
      <c r="G36" s="238">
        <v>185</v>
      </c>
      <c r="H36" s="238">
        <v>0</v>
      </c>
      <c r="I36" s="238">
        <v>0</v>
      </c>
      <c r="J36" s="238">
        <v>0</v>
      </c>
      <c r="K36" s="238">
        <v>274</v>
      </c>
      <c r="L36" s="238">
        <v>105</v>
      </c>
      <c r="M36" s="238">
        <v>169</v>
      </c>
      <c r="N36" s="238">
        <v>18</v>
      </c>
      <c r="O36" s="238">
        <v>2</v>
      </c>
      <c r="P36" s="238">
        <v>16</v>
      </c>
      <c r="Q36" s="238">
        <v>0</v>
      </c>
      <c r="R36" s="238">
        <v>0</v>
      </c>
      <c r="S36" s="238">
        <v>0</v>
      </c>
      <c r="T36" s="250">
        <f t="shared" si="0"/>
        <v>0</v>
      </c>
      <c r="U36" s="250">
        <f t="shared" si="1"/>
        <v>0</v>
      </c>
      <c r="V36" s="250">
        <f t="shared" si="2"/>
        <v>0</v>
      </c>
      <c r="W36" s="250">
        <f t="shared" si="3"/>
        <v>0</v>
      </c>
    </row>
    <row r="37" spans="1:23" ht="24" customHeight="1">
      <c r="A37" s="548"/>
      <c r="B37" s="147" t="s">
        <v>298</v>
      </c>
      <c r="C37" s="148" t="s">
        <v>303</v>
      </c>
      <c r="D37" s="146">
        <v>26</v>
      </c>
      <c r="E37" s="238">
        <v>222</v>
      </c>
      <c r="F37" s="238">
        <v>65</v>
      </c>
      <c r="G37" s="238">
        <v>157</v>
      </c>
      <c r="H37" s="238">
        <v>0</v>
      </c>
      <c r="I37" s="238">
        <v>0</v>
      </c>
      <c r="J37" s="238">
        <v>0</v>
      </c>
      <c r="K37" s="238">
        <v>203</v>
      </c>
      <c r="L37" s="238">
        <v>61</v>
      </c>
      <c r="M37" s="238">
        <v>142</v>
      </c>
      <c r="N37" s="238">
        <v>19</v>
      </c>
      <c r="O37" s="238">
        <v>4</v>
      </c>
      <c r="P37" s="238">
        <v>15</v>
      </c>
      <c r="Q37" s="238">
        <v>0</v>
      </c>
      <c r="R37" s="238">
        <v>0</v>
      </c>
      <c r="S37" s="238">
        <v>0</v>
      </c>
      <c r="T37" s="250">
        <f t="shared" si="0"/>
        <v>0</v>
      </c>
      <c r="U37" s="250">
        <f t="shared" si="1"/>
        <v>0</v>
      </c>
      <c r="V37" s="250">
        <f t="shared" si="2"/>
        <v>0</v>
      </c>
      <c r="W37" s="250">
        <f t="shared" si="3"/>
        <v>0</v>
      </c>
    </row>
    <row r="38" spans="1:23" ht="24" customHeight="1">
      <c r="A38" s="548"/>
      <c r="B38" s="147" t="s">
        <v>304</v>
      </c>
      <c r="C38" s="148" t="s">
        <v>304</v>
      </c>
      <c r="D38" s="146">
        <v>27</v>
      </c>
      <c r="E38" s="238">
        <v>2107</v>
      </c>
      <c r="F38" s="238">
        <v>691</v>
      </c>
      <c r="G38" s="238">
        <v>1416</v>
      </c>
      <c r="H38" s="238">
        <v>0</v>
      </c>
      <c r="I38" s="238">
        <v>0</v>
      </c>
      <c r="J38" s="238">
        <v>0</v>
      </c>
      <c r="K38" s="238">
        <v>1768</v>
      </c>
      <c r="L38" s="238">
        <v>563</v>
      </c>
      <c r="M38" s="238">
        <v>1205</v>
      </c>
      <c r="N38" s="238">
        <v>323</v>
      </c>
      <c r="O38" s="238">
        <v>119</v>
      </c>
      <c r="P38" s="238">
        <v>204</v>
      </c>
      <c r="Q38" s="238">
        <v>16</v>
      </c>
      <c r="R38" s="238">
        <v>9</v>
      </c>
      <c r="S38" s="238">
        <v>7</v>
      </c>
      <c r="T38" s="250">
        <f t="shared" si="0"/>
        <v>0</v>
      </c>
      <c r="U38" s="250">
        <f t="shared" si="1"/>
        <v>0</v>
      </c>
      <c r="V38" s="250">
        <f t="shared" si="2"/>
        <v>0</v>
      </c>
      <c r="W38" s="250">
        <f t="shared" si="3"/>
        <v>0</v>
      </c>
    </row>
    <row r="39" spans="1:23" ht="24" customHeight="1">
      <c r="A39" s="548"/>
      <c r="B39" s="147" t="s">
        <v>377</v>
      </c>
      <c r="C39" s="105" t="s">
        <v>377</v>
      </c>
      <c r="D39" s="146">
        <v>28</v>
      </c>
      <c r="E39" s="238">
        <v>33</v>
      </c>
      <c r="F39" s="238">
        <v>13</v>
      </c>
      <c r="G39" s="238">
        <v>20</v>
      </c>
      <c r="H39" s="238">
        <v>0</v>
      </c>
      <c r="I39" s="238">
        <v>0</v>
      </c>
      <c r="J39" s="238">
        <v>0</v>
      </c>
      <c r="K39" s="238">
        <v>18</v>
      </c>
      <c r="L39" s="238">
        <v>6</v>
      </c>
      <c r="M39" s="238">
        <v>12</v>
      </c>
      <c r="N39" s="238">
        <v>15</v>
      </c>
      <c r="O39" s="238">
        <v>7</v>
      </c>
      <c r="P39" s="238">
        <v>8</v>
      </c>
      <c r="Q39" s="238">
        <v>0</v>
      </c>
      <c r="R39" s="238">
        <v>0</v>
      </c>
      <c r="S39" s="238">
        <v>0</v>
      </c>
      <c r="T39" s="250">
        <f t="shared" si="0"/>
        <v>0</v>
      </c>
      <c r="U39" s="250">
        <f t="shared" si="1"/>
        <v>0</v>
      </c>
      <c r="V39" s="250">
        <f t="shared" si="2"/>
        <v>0</v>
      </c>
      <c r="W39" s="250">
        <f t="shared" si="3"/>
        <v>0</v>
      </c>
    </row>
    <row r="40" spans="1:23" ht="18" customHeight="1">
      <c r="A40" s="548" t="s">
        <v>235</v>
      </c>
      <c r="B40" s="147" t="s">
        <v>306</v>
      </c>
      <c r="C40" s="105" t="s">
        <v>307</v>
      </c>
      <c r="D40" s="146">
        <v>29</v>
      </c>
      <c r="E40" s="238">
        <v>54</v>
      </c>
      <c r="F40" s="238">
        <v>15</v>
      </c>
      <c r="G40" s="238">
        <v>39</v>
      </c>
      <c r="H40" s="238">
        <v>0</v>
      </c>
      <c r="I40" s="238">
        <v>0</v>
      </c>
      <c r="J40" s="238">
        <v>0</v>
      </c>
      <c r="K40" s="238">
        <v>35</v>
      </c>
      <c r="L40" s="238">
        <v>6</v>
      </c>
      <c r="M40" s="238">
        <v>29</v>
      </c>
      <c r="N40" s="238">
        <v>15</v>
      </c>
      <c r="O40" s="238">
        <v>7</v>
      </c>
      <c r="P40" s="238">
        <v>8</v>
      </c>
      <c r="Q40" s="238">
        <v>4</v>
      </c>
      <c r="R40" s="238">
        <v>2</v>
      </c>
      <c r="S40" s="238">
        <v>2</v>
      </c>
      <c r="T40" s="250">
        <f t="shared" si="0"/>
        <v>0</v>
      </c>
      <c r="U40" s="250">
        <f t="shared" si="1"/>
        <v>0</v>
      </c>
      <c r="V40" s="250">
        <f t="shared" si="2"/>
        <v>0</v>
      </c>
      <c r="W40" s="250">
        <f t="shared" si="3"/>
        <v>0</v>
      </c>
    </row>
    <row r="41" spans="1:23" ht="18" customHeight="1">
      <c r="A41" s="548"/>
      <c r="B41" s="147" t="s">
        <v>306</v>
      </c>
      <c r="C41" s="148" t="s">
        <v>378</v>
      </c>
      <c r="D41" s="146">
        <v>30</v>
      </c>
      <c r="E41" s="238">
        <v>106</v>
      </c>
      <c r="F41" s="238">
        <v>26</v>
      </c>
      <c r="G41" s="238">
        <v>80</v>
      </c>
      <c r="H41" s="238">
        <v>0</v>
      </c>
      <c r="I41" s="238">
        <v>0</v>
      </c>
      <c r="J41" s="238">
        <v>0</v>
      </c>
      <c r="K41" s="238">
        <v>99</v>
      </c>
      <c r="L41" s="238">
        <v>25</v>
      </c>
      <c r="M41" s="238">
        <v>74</v>
      </c>
      <c r="N41" s="238">
        <v>7</v>
      </c>
      <c r="O41" s="238">
        <v>1</v>
      </c>
      <c r="P41" s="238">
        <v>6</v>
      </c>
      <c r="Q41" s="238">
        <v>0</v>
      </c>
      <c r="R41" s="238">
        <v>0</v>
      </c>
      <c r="S41" s="238">
        <v>0</v>
      </c>
      <c r="T41" s="250">
        <f t="shared" si="0"/>
        <v>0</v>
      </c>
      <c r="U41" s="250">
        <f t="shared" si="1"/>
        <v>0</v>
      </c>
      <c r="V41" s="250">
        <f t="shared" si="2"/>
        <v>0</v>
      </c>
      <c r="W41" s="250">
        <f t="shared" si="3"/>
        <v>0</v>
      </c>
    </row>
    <row r="42" spans="1:23" ht="18" customHeight="1">
      <c r="A42" s="548"/>
      <c r="B42" s="147" t="s">
        <v>308</v>
      </c>
      <c r="C42" s="148" t="s">
        <v>379</v>
      </c>
      <c r="D42" s="146">
        <v>31</v>
      </c>
      <c r="E42" s="238">
        <v>85</v>
      </c>
      <c r="F42" s="238">
        <v>33</v>
      </c>
      <c r="G42" s="238">
        <v>52</v>
      </c>
      <c r="H42" s="238">
        <v>0</v>
      </c>
      <c r="I42" s="238">
        <v>0</v>
      </c>
      <c r="J42" s="238">
        <v>0</v>
      </c>
      <c r="K42" s="238">
        <v>73</v>
      </c>
      <c r="L42" s="238">
        <v>31</v>
      </c>
      <c r="M42" s="238">
        <v>42</v>
      </c>
      <c r="N42" s="238">
        <v>9</v>
      </c>
      <c r="O42" s="238">
        <v>2</v>
      </c>
      <c r="P42" s="238">
        <v>7</v>
      </c>
      <c r="Q42" s="238">
        <v>3</v>
      </c>
      <c r="R42" s="238">
        <v>0</v>
      </c>
      <c r="S42" s="238">
        <v>3</v>
      </c>
      <c r="T42" s="250">
        <f t="shared" si="0"/>
        <v>0</v>
      </c>
      <c r="U42" s="250">
        <f t="shared" si="1"/>
        <v>0</v>
      </c>
      <c r="V42" s="250">
        <f t="shared" si="2"/>
        <v>0</v>
      </c>
      <c r="W42" s="250">
        <f t="shared" si="3"/>
        <v>0</v>
      </c>
    </row>
    <row r="43" spans="1:23" ht="18" customHeight="1">
      <c r="A43" s="548"/>
      <c r="B43" s="147" t="s">
        <v>311</v>
      </c>
      <c r="C43" s="148" t="s">
        <v>312</v>
      </c>
      <c r="D43" s="146">
        <v>32</v>
      </c>
      <c r="E43" s="238">
        <v>59</v>
      </c>
      <c r="F43" s="238">
        <v>14</v>
      </c>
      <c r="G43" s="238">
        <v>45</v>
      </c>
      <c r="H43" s="238">
        <v>0</v>
      </c>
      <c r="I43" s="238">
        <v>0</v>
      </c>
      <c r="J43" s="238">
        <v>0</v>
      </c>
      <c r="K43" s="238">
        <v>47</v>
      </c>
      <c r="L43" s="238">
        <v>13</v>
      </c>
      <c r="M43" s="238">
        <v>34</v>
      </c>
      <c r="N43" s="238">
        <v>9</v>
      </c>
      <c r="O43" s="238">
        <v>1</v>
      </c>
      <c r="P43" s="238">
        <v>8</v>
      </c>
      <c r="Q43" s="238">
        <v>3</v>
      </c>
      <c r="R43" s="238">
        <v>0</v>
      </c>
      <c r="S43" s="238">
        <v>3</v>
      </c>
      <c r="T43" s="250">
        <f t="shared" si="0"/>
        <v>0</v>
      </c>
      <c r="U43" s="250">
        <f t="shared" si="1"/>
        <v>0</v>
      </c>
      <c r="V43" s="250">
        <f t="shared" si="2"/>
        <v>0</v>
      </c>
      <c r="W43" s="250">
        <f t="shared" si="3"/>
        <v>0</v>
      </c>
    </row>
    <row r="44" spans="1:23" ht="18" customHeight="1">
      <c r="A44" s="548"/>
      <c r="B44" s="147" t="s">
        <v>311</v>
      </c>
      <c r="C44" s="148" t="s">
        <v>313</v>
      </c>
      <c r="D44" s="146">
        <v>33</v>
      </c>
      <c r="E44" s="238">
        <v>254</v>
      </c>
      <c r="F44" s="238">
        <v>153</v>
      </c>
      <c r="G44" s="238">
        <v>101</v>
      </c>
      <c r="H44" s="238">
        <v>0</v>
      </c>
      <c r="I44" s="238">
        <v>0</v>
      </c>
      <c r="J44" s="238">
        <v>0</v>
      </c>
      <c r="K44" s="238">
        <v>223</v>
      </c>
      <c r="L44" s="238">
        <v>132</v>
      </c>
      <c r="M44" s="238">
        <v>91</v>
      </c>
      <c r="N44" s="238">
        <v>23</v>
      </c>
      <c r="O44" s="238">
        <v>16</v>
      </c>
      <c r="P44" s="238">
        <v>7</v>
      </c>
      <c r="Q44" s="238">
        <v>8</v>
      </c>
      <c r="R44" s="238">
        <v>5</v>
      </c>
      <c r="S44" s="238">
        <v>3</v>
      </c>
      <c r="T44" s="250">
        <f t="shared" si="0"/>
        <v>0</v>
      </c>
      <c r="U44" s="250">
        <f t="shared" si="1"/>
        <v>0</v>
      </c>
      <c r="V44" s="250">
        <f t="shared" si="2"/>
        <v>0</v>
      </c>
      <c r="W44" s="250">
        <f t="shared" si="3"/>
        <v>0</v>
      </c>
    </row>
    <row r="45" spans="1:23" ht="18" customHeight="1">
      <c r="A45" s="548"/>
      <c r="B45" s="147" t="s">
        <v>311</v>
      </c>
      <c r="C45" s="148" t="s">
        <v>314</v>
      </c>
      <c r="D45" s="146">
        <v>34</v>
      </c>
      <c r="E45" s="238">
        <v>48</v>
      </c>
      <c r="F45" s="238">
        <v>24</v>
      </c>
      <c r="G45" s="238">
        <v>24</v>
      </c>
      <c r="H45" s="238">
        <v>0</v>
      </c>
      <c r="I45" s="238">
        <v>0</v>
      </c>
      <c r="J45" s="238">
        <v>0</v>
      </c>
      <c r="K45" s="238">
        <v>38</v>
      </c>
      <c r="L45" s="238">
        <v>21</v>
      </c>
      <c r="M45" s="238">
        <v>17</v>
      </c>
      <c r="N45" s="238">
        <v>10</v>
      </c>
      <c r="O45" s="238">
        <v>3</v>
      </c>
      <c r="P45" s="238">
        <v>7</v>
      </c>
      <c r="Q45" s="238">
        <v>0</v>
      </c>
      <c r="R45" s="238">
        <v>0</v>
      </c>
      <c r="S45" s="238">
        <v>0</v>
      </c>
      <c r="T45" s="250">
        <f t="shared" si="0"/>
        <v>0</v>
      </c>
      <c r="U45" s="250">
        <f t="shared" si="1"/>
        <v>0</v>
      </c>
      <c r="V45" s="250">
        <f t="shared" si="2"/>
        <v>0</v>
      </c>
      <c r="W45" s="250">
        <f t="shared" si="3"/>
        <v>0</v>
      </c>
    </row>
    <row r="46" spans="1:23" ht="18" customHeight="1">
      <c r="A46" s="548"/>
      <c r="B46" s="147" t="s">
        <v>317</v>
      </c>
      <c r="C46" s="148" t="s">
        <v>316</v>
      </c>
      <c r="D46" s="146">
        <v>35</v>
      </c>
      <c r="E46" s="238">
        <v>88</v>
      </c>
      <c r="F46" s="238">
        <v>38</v>
      </c>
      <c r="G46" s="238">
        <v>50</v>
      </c>
      <c r="H46" s="238">
        <v>0</v>
      </c>
      <c r="I46" s="238">
        <v>0</v>
      </c>
      <c r="J46" s="238">
        <v>0</v>
      </c>
      <c r="K46" s="238">
        <v>86</v>
      </c>
      <c r="L46" s="238">
        <v>38</v>
      </c>
      <c r="M46" s="238">
        <v>48</v>
      </c>
      <c r="N46" s="238">
        <v>1</v>
      </c>
      <c r="O46" s="238">
        <v>0</v>
      </c>
      <c r="P46" s="238">
        <v>1</v>
      </c>
      <c r="Q46" s="238">
        <v>1</v>
      </c>
      <c r="R46" s="238">
        <v>0</v>
      </c>
      <c r="S46" s="238">
        <v>1</v>
      </c>
      <c r="T46" s="250">
        <f t="shared" si="0"/>
        <v>0</v>
      </c>
      <c r="U46" s="250">
        <f t="shared" si="1"/>
        <v>0</v>
      </c>
      <c r="V46" s="250">
        <f t="shared" si="2"/>
        <v>0</v>
      </c>
      <c r="W46" s="250">
        <f t="shared" si="3"/>
        <v>0</v>
      </c>
    </row>
    <row r="47" spans="1:23" ht="18" customHeight="1">
      <c r="A47" s="548"/>
      <c r="B47" s="147" t="s">
        <v>317</v>
      </c>
      <c r="C47" s="148" t="s">
        <v>318</v>
      </c>
      <c r="D47" s="146">
        <v>36</v>
      </c>
      <c r="E47" s="238">
        <v>104</v>
      </c>
      <c r="F47" s="238">
        <v>33</v>
      </c>
      <c r="G47" s="238">
        <v>71</v>
      </c>
      <c r="H47" s="238">
        <v>0</v>
      </c>
      <c r="I47" s="238">
        <v>0</v>
      </c>
      <c r="J47" s="238">
        <v>0</v>
      </c>
      <c r="K47" s="238">
        <v>103</v>
      </c>
      <c r="L47" s="238">
        <v>33</v>
      </c>
      <c r="M47" s="238">
        <v>70</v>
      </c>
      <c r="N47" s="238">
        <v>1</v>
      </c>
      <c r="O47" s="238">
        <v>0</v>
      </c>
      <c r="P47" s="238">
        <v>1</v>
      </c>
      <c r="Q47" s="238">
        <v>0</v>
      </c>
      <c r="R47" s="238">
        <v>0</v>
      </c>
      <c r="S47" s="238">
        <v>0</v>
      </c>
      <c r="T47" s="250">
        <f t="shared" si="0"/>
        <v>0</v>
      </c>
      <c r="U47" s="250">
        <f t="shared" si="1"/>
        <v>0</v>
      </c>
      <c r="V47" s="250">
        <f t="shared" si="2"/>
        <v>0</v>
      </c>
      <c r="W47" s="250">
        <f t="shared" si="3"/>
        <v>0</v>
      </c>
    </row>
    <row r="48" spans="1:23" ht="39.75" customHeight="1">
      <c r="A48" s="548"/>
      <c r="B48" s="147" t="s">
        <v>319</v>
      </c>
      <c r="C48" s="148" t="s">
        <v>319</v>
      </c>
      <c r="D48" s="146">
        <v>37</v>
      </c>
      <c r="E48" s="238">
        <v>79</v>
      </c>
      <c r="F48" s="238">
        <v>55</v>
      </c>
      <c r="G48" s="238">
        <v>24</v>
      </c>
      <c r="H48" s="238">
        <v>0</v>
      </c>
      <c r="I48" s="238">
        <v>0</v>
      </c>
      <c r="J48" s="238">
        <v>0</v>
      </c>
      <c r="K48" s="238">
        <v>59</v>
      </c>
      <c r="L48" s="238">
        <v>40</v>
      </c>
      <c r="M48" s="238">
        <v>19</v>
      </c>
      <c r="N48" s="238">
        <v>20</v>
      </c>
      <c r="O48" s="238">
        <v>15</v>
      </c>
      <c r="P48" s="238">
        <v>5</v>
      </c>
      <c r="Q48" s="238">
        <v>0</v>
      </c>
      <c r="R48" s="238">
        <v>0</v>
      </c>
      <c r="S48" s="238">
        <v>0</v>
      </c>
      <c r="T48" s="250">
        <f t="shared" si="0"/>
        <v>0</v>
      </c>
      <c r="U48" s="250">
        <f t="shared" si="1"/>
        <v>0</v>
      </c>
      <c r="V48" s="250">
        <f t="shared" si="2"/>
        <v>0</v>
      </c>
      <c r="W48" s="250">
        <f t="shared" si="3"/>
        <v>0</v>
      </c>
    </row>
    <row r="49" spans="1:23" ht="30" customHeight="1">
      <c r="A49" s="547" t="s">
        <v>236</v>
      </c>
      <c r="B49" s="147" t="s">
        <v>323</v>
      </c>
      <c r="C49" s="105" t="s">
        <v>380</v>
      </c>
      <c r="D49" s="146">
        <v>38</v>
      </c>
      <c r="E49" s="238">
        <v>421</v>
      </c>
      <c r="F49" s="238">
        <v>277</v>
      </c>
      <c r="G49" s="238">
        <v>144</v>
      </c>
      <c r="H49" s="238">
        <v>0</v>
      </c>
      <c r="I49" s="238">
        <v>0</v>
      </c>
      <c r="J49" s="238">
        <v>0</v>
      </c>
      <c r="K49" s="238">
        <v>386</v>
      </c>
      <c r="L49" s="238">
        <v>261</v>
      </c>
      <c r="M49" s="238">
        <v>125</v>
      </c>
      <c r="N49" s="238">
        <v>35</v>
      </c>
      <c r="O49" s="238">
        <v>16</v>
      </c>
      <c r="P49" s="238">
        <v>19</v>
      </c>
      <c r="Q49" s="238">
        <v>0</v>
      </c>
      <c r="R49" s="238">
        <v>0</v>
      </c>
      <c r="S49" s="238">
        <v>0</v>
      </c>
      <c r="T49" s="250">
        <f t="shared" si="0"/>
        <v>0</v>
      </c>
      <c r="U49" s="250">
        <f t="shared" si="1"/>
        <v>0</v>
      </c>
      <c r="V49" s="250">
        <f t="shared" si="2"/>
        <v>0</v>
      </c>
      <c r="W49" s="250">
        <f t="shared" si="3"/>
        <v>0</v>
      </c>
    </row>
    <row r="50" spans="1:23" ht="30" customHeight="1">
      <c r="A50" s="505"/>
      <c r="B50" s="147" t="s">
        <v>323</v>
      </c>
      <c r="C50" s="148" t="s">
        <v>324</v>
      </c>
      <c r="D50" s="146">
        <v>39</v>
      </c>
      <c r="E50" s="238">
        <v>1158</v>
      </c>
      <c r="F50" s="238">
        <v>791</v>
      </c>
      <c r="G50" s="238">
        <v>367</v>
      </c>
      <c r="H50" s="238">
        <v>26</v>
      </c>
      <c r="I50" s="238">
        <v>26</v>
      </c>
      <c r="J50" s="238">
        <v>0</v>
      </c>
      <c r="K50" s="238">
        <v>1077</v>
      </c>
      <c r="L50" s="238">
        <v>737</v>
      </c>
      <c r="M50" s="238">
        <v>340</v>
      </c>
      <c r="N50" s="238">
        <v>50</v>
      </c>
      <c r="O50" s="238">
        <v>24</v>
      </c>
      <c r="P50" s="238">
        <v>26</v>
      </c>
      <c r="Q50" s="238">
        <v>5</v>
      </c>
      <c r="R50" s="238">
        <v>4</v>
      </c>
      <c r="S50" s="238">
        <v>1</v>
      </c>
      <c r="T50" s="250">
        <f t="shared" si="0"/>
        <v>0</v>
      </c>
      <c r="U50" s="250">
        <f t="shared" si="1"/>
        <v>0</v>
      </c>
      <c r="V50" s="250">
        <f t="shared" si="2"/>
        <v>0</v>
      </c>
      <c r="W50" s="250">
        <f t="shared" si="3"/>
        <v>0</v>
      </c>
    </row>
    <row r="51" spans="1:23" ht="29.25" customHeight="1">
      <c r="A51" s="506"/>
      <c r="B51" s="147" t="s">
        <v>323</v>
      </c>
      <c r="C51" s="148" t="s">
        <v>381</v>
      </c>
      <c r="D51" s="146">
        <v>40</v>
      </c>
      <c r="E51" s="238">
        <v>159</v>
      </c>
      <c r="F51" s="238">
        <v>110</v>
      </c>
      <c r="G51" s="238">
        <v>49</v>
      </c>
      <c r="H51" s="238">
        <v>0</v>
      </c>
      <c r="I51" s="238">
        <v>0</v>
      </c>
      <c r="J51" s="238">
        <v>0</v>
      </c>
      <c r="K51" s="238">
        <v>140</v>
      </c>
      <c r="L51" s="238">
        <v>98</v>
      </c>
      <c r="M51" s="238">
        <v>42</v>
      </c>
      <c r="N51" s="238">
        <v>19</v>
      </c>
      <c r="O51" s="238">
        <v>12</v>
      </c>
      <c r="P51" s="238">
        <v>7</v>
      </c>
      <c r="Q51" s="238">
        <v>0</v>
      </c>
      <c r="R51" s="238">
        <v>0</v>
      </c>
      <c r="S51" s="238">
        <v>0</v>
      </c>
      <c r="T51" s="250">
        <f t="shared" si="0"/>
        <v>0</v>
      </c>
      <c r="U51" s="250">
        <f t="shared" si="1"/>
        <v>0</v>
      </c>
      <c r="V51" s="250">
        <f t="shared" si="2"/>
        <v>0</v>
      </c>
      <c r="W51" s="250">
        <f t="shared" si="3"/>
        <v>0</v>
      </c>
    </row>
    <row r="52" spans="1:23" ht="15.75" customHeight="1">
      <c r="A52" s="552" t="s">
        <v>237</v>
      </c>
      <c r="B52" s="147" t="s">
        <v>326</v>
      </c>
      <c r="C52" s="105" t="s">
        <v>327</v>
      </c>
      <c r="D52" s="146">
        <v>41</v>
      </c>
      <c r="E52" s="238">
        <v>201</v>
      </c>
      <c r="F52" s="238">
        <v>66</v>
      </c>
      <c r="G52" s="238">
        <v>135</v>
      </c>
      <c r="H52" s="238">
        <v>9</v>
      </c>
      <c r="I52" s="238">
        <v>7</v>
      </c>
      <c r="J52" s="238">
        <v>2</v>
      </c>
      <c r="K52" s="238">
        <v>176</v>
      </c>
      <c r="L52" s="238">
        <v>56</v>
      </c>
      <c r="M52" s="238">
        <v>120</v>
      </c>
      <c r="N52" s="238">
        <v>14</v>
      </c>
      <c r="O52" s="238">
        <v>3</v>
      </c>
      <c r="P52" s="238">
        <v>11</v>
      </c>
      <c r="Q52" s="238">
        <v>2</v>
      </c>
      <c r="R52" s="238">
        <v>0</v>
      </c>
      <c r="S52" s="238">
        <v>2</v>
      </c>
      <c r="T52" s="250">
        <f t="shared" si="0"/>
        <v>0</v>
      </c>
      <c r="U52" s="250">
        <f t="shared" si="1"/>
        <v>0</v>
      </c>
      <c r="V52" s="250">
        <f t="shared" si="2"/>
        <v>0</v>
      </c>
      <c r="W52" s="250">
        <f t="shared" si="3"/>
        <v>0</v>
      </c>
    </row>
    <row r="53" spans="1:23" ht="27.75" customHeight="1">
      <c r="A53" s="553"/>
      <c r="B53" s="147" t="s">
        <v>326</v>
      </c>
      <c r="C53" s="148" t="s">
        <v>328</v>
      </c>
      <c r="D53" s="146">
        <v>42</v>
      </c>
      <c r="E53" s="238">
        <v>106</v>
      </c>
      <c r="F53" s="238">
        <v>36</v>
      </c>
      <c r="G53" s="238">
        <v>70</v>
      </c>
      <c r="H53" s="238">
        <v>0</v>
      </c>
      <c r="I53" s="238">
        <v>0</v>
      </c>
      <c r="J53" s="238">
        <v>0</v>
      </c>
      <c r="K53" s="238">
        <v>91</v>
      </c>
      <c r="L53" s="238">
        <v>29</v>
      </c>
      <c r="M53" s="238">
        <v>62</v>
      </c>
      <c r="N53" s="238">
        <v>15</v>
      </c>
      <c r="O53" s="238">
        <v>7</v>
      </c>
      <c r="P53" s="238">
        <v>8</v>
      </c>
      <c r="Q53" s="238">
        <v>0</v>
      </c>
      <c r="R53" s="238">
        <v>0</v>
      </c>
      <c r="S53" s="238">
        <v>0</v>
      </c>
      <c r="T53" s="250">
        <f t="shared" si="0"/>
        <v>0</v>
      </c>
      <c r="U53" s="250">
        <f t="shared" si="1"/>
        <v>0</v>
      </c>
      <c r="V53" s="250">
        <f t="shared" si="2"/>
        <v>0</v>
      </c>
      <c r="W53" s="250">
        <f t="shared" si="3"/>
        <v>0</v>
      </c>
    </row>
    <row r="54" spans="1:23" ht="15.75" customHeight="1">
      <c r="A54" s="553"/>
      <c r="B54" s="147" t="s">
        <v>326</v>
      </c>
      <c r="C54" s="148" t="s">
        <v>329</v>
      </c>
      <c r="D54" s="146">
        <v>43</v>
      </c>
      <c r="E54" s="238">
        <v>964</v>
      </c>
      <c r="F54" s="238">
        <v>735</v>
      </c>
      <c r="G54" s="238">
        <v>229</v>
      </c>
      <c r="H54" s="238">
        <v>40</v>
      </c>
      <c r="I54" s="238">
        <v>31</v>
      </c>
      <c r="J54" s="238">
        <v>9</v>
      </c>
      <c r="K54" s="238">
        <v>833</v>
      </c>
      <c r="L54" s="238">
        <v>638</v>
      </c>
      <c r="M54" s="238">
        <v>195</v>
      </c>
      <c r="N54" s="238">
        <v>85</v>
      </c>
      <c r="O54" s="238">
        <v>61</v>
      </c>
      <c r="P54" s="238">
        <v>24</v>
      </c>
      <c r="Q54" s="238">
        <v>6</v>
      </c>
      <c r="R54" s="238">
        <v>5</v>
      </c>
      <c r="S54" s="238">
        <v>1</v>
      </c>
      <c r="T54" s="250">
        <f t="shared" si="0"/>
        <v>0</v>
      </c>
      <c r="U54" s="250">
        <f t="shared" si="1"/>
        <v>0</v>
      </c>
      <c r="V54" s="250">
        <f t="shared" si="2"/>
        <v>0</v>
      </c>
      <c r="W54" s="250">
        <f t="shared" si="3"/>
        <v>0</v>
      </c>
    </row>
    <row r="55" spans="1:23" ht="15.75" customHeight="1">
      <c r="A55" s="553"/>
      <c r="B55" s="147" t="s">
        <v>326</v>
      </c>
      <c r="C55" s="148" t="s">
        <v>330</v>
      </c>
      <c r="D55" s="146">
        <v>44</v>
      </c>
      <c r="E55" s="238">
        <v>598</v>
      </c>
      <c r="F55" s="238">
        <v>460</v>
      </c>
      <c r="G55" s="238">
        <v>138</v>
      </c>
      <c r="H55" s="238">
        <v>0</v>
      </c>
      <c r="I55" s="238">
        <v>0</v>
      </c>
      <c r="J55" s="238">
        <v>0</v>
      </c>
      <c r="K55" s="238">
        <v>585</v>
      </c>
      <c r="L55" s="238">
        <v>450</v>
      </c>
      <c r="M55" s="238">
        <v>135</v>
      </c>
      <c r="N55" s="238">
        <v>13</v>
      </c>
      <c r="O55" s="238">
        <v>10</v>
      </c>
      <c r="P55" s="238">
        <v>3</v>
      </c>
      <c r="Q55" s="238">
        <v>0</v>
      </c>
      <c r="R55" s="238">
        <v>0</v>
      </c>
      <c r="S55" s="238">
        <v>0</v>
      </c>
      <c r="T55" s="250">
        <f t="shared" si="0"/>
        <v>0</v>
      </c>
      <c r="U55" s="250">
        <f t="shared" si="1"/>
        <v>0</v>
      </c>
      <c r="V55" s="250">
        <f t="shared" si="2"/>
        <v>0</v>
      </c>
      <c r="W55" s="250">
        <f t="shared" si="3"/>
        <v>0</v>
      </c>
    </row>
    <row r="56" spans="1:23" ht="15.75" customHeight="1">
      <c r="A56" s="553"/>
      <c r="B56" s="147" t="s">
        <v>326</v>
      </c>
      <c r="C56" s="148" t="s">
        <v>331</v>
      </c>
      <c r="D56" s="146">
        <v>45</v>
      </c>
      <c r="E56" s="238">
        <v>574</v>
      </c>
      <c r="F56" s="238">
        <v>476</v>
      </c>
      <c r="G56" s="238">
        <v>98</v>
      </c>
      <c r="H56" s="238">
        <v>46</v>
      </c>
      <c r="I56" s="238">
        <v>44</v>
      </c>
      <c r="J56" s="238">
        <v>2</v>
      </c>
      <c r="K56" s="238">
        <v>493</v>
      </c>
      <c r="L56" s="238">
        <v>408</v>
      </c>
      <c r="M56" s="238">
        <v>85</v>
      </c>
      <c r="N56" s="238">
        <v>31</v>
      </c>
      <c r="O56" s="238">
        <v>22</v>
      </c>
      <c r="P56" s="238">
        <v>9</v>
      </c>
      <c r="Q56" s="238">
        <v>4</v>
      </c>
      <c r="R56" s="238">
        <v>2</v>
      </c>
      <c r="S56" s="238">
        <v>2</v>
      </c>
      <c r="T56" s="250">
        <f t="shared" si="0"/>
        <v>0</v>
      </c>
      <c r="U56" s="250">
        <f t="shared" si="1"/>
        <v>0</v>
      </c>
      <c r="V56" s="250">
        <f t="shared" si="2"/>
        <v>0</v>
      </c>
      <c r="W56" s="250">
        <f t="shared" si="3"/>
        <v>0</v>
      </c>
    </row>
    <row r="57" spans="1:23" ht="30" customHeight="1">
      <c r="A57" s="553"/>
      <c r="B57" s="147" t="s">
        <v>326</v>
      </c>
      <c r="C57" s="148" t="s">
        <v>332</v>
      </c>
      <c r="D57" s="146">
        <v>46</v>
      </c>
      <c r="E57" s="238">
        <v>313</v>
      </c>
      <c r="F57" s="238">
        <v>253</v>
      </c>
      <c r="G57" s="238">
        <v>60</v>
      </c>
      <c r="H57" s="238">
        <v>0</v>
      </c>
      <c r="I57" s="238">
        <v>0</v>
      </c>
      <c r="J57" s="238">
        <v>0</v>
      </c>
      <c r="K57" s="238">
        <v>304</v>
      </c>
      <c r="L57" s="238">
        <v>246</v>
      </c>
      <c r="M57" s="238">
        <v>58</v>
      </c>
      <c r="N57" s="238">
        <v>9</v>
      </c>
      <c r="O57" s="238">
        <v>7</v>
      </c>
      <c r="P57" s="238">
        <v>2</v>
      </c>
      <c r="Q57" s="238">
        <v>0</v>
      </c>
      <c r="R57" s="238">
        <v>0</v>
      </c>
      <c r="S57" s="238">
        <v>0</v>
      </c>
      <c r="T57" s="250">
        <f t="shared" si="0"/>
        <v>0</v>
      </c>
      <c r="U57" s="250">
        <f t="shared" si="1"/>
        <v>0</v>
      </c>
      <c r="V57" s="250">
        <f t="shared" si="2"/>
        <v>0</v>
      </c>
      <c r="W57" s="250">
        <f t="shared" si="3"/>
        <v>0</v>
      </c>
    </row>
    <row r="58" spans="1:23" ht="15.75" customHeight="1">
      <c r="A58" s="553"/>
      <c r="B58" s="147" t="s">
        <v>333</v>
      </c>
      <c r="C58" s="148" t="s">
        <v>382</v>
      </c>
      <c r="D58" s="146">
        <v>47</v>
      </c>
      <c r="E58" s="238">
        <v>234</v>
      </c>
      <c r="F58" s="238">
        <v>45</v>
      </c>
      <c r="G58" s="238">
        <v>189</v>
      </c>
      <c r="H58" s="238">
        <v>0</v>
      </c>
      <c r="I58" s="238">
        <v>0</v>
      </c>
      <c r="J58" s="238">
        <v>0</v>
      </c>
      <c r="K58" s="238">
        <v>210</v>
      </c>
      <c r="L58" s="238">
        <v>43</v>
      </c>
      <c r="M58" s="238">
        <v>167</v>
      </c>
      <c r="N58" s="238">
        <v>24</v>
      </c>
      <c r="O58" s="238">
        <v>2</v>
      </c>
      <c r="P58" s="238">
        <v>22</v>
      </c>
      <c r="Q58" s="238">
        <v>0</v>
      </c>
      <c r="R58" s="238">
        <v>0</v>
      </c>
      <c r="S58" s="238">
        <v>0</v>
      </c>
      <c r="T58" s="250">
        <f t="shared" si="0"/>
        <v>0</v>
      </c>
      <c r="U58" s="250">
        <f t="shared" si="1"/>
        <v>0</v>
      </c>
      <c r="V58" s="250">
        <f t="shared" si="2"/>
        <v>0</v>
      </c>
      <c r="W58" s="250">
        <f t="shared" si="3"/>
        <v>0</v>
      </c>
    </row>
    <row r="59" spans="1:23" ht="32.25" customHeight="1">
      <c r="A59" s="553"/>
      <c r="B59" s="147" t="s">
        <v>333</v>
      </c>
      <c r="C59" s="148" t="s">
        <v>335</v>
      </c>
      <c r="D59" s="146">
        <v>48</v>
      </c>
      <c r="E59" s="238">
        <v>32</v>
      </c>
      <c r="F59" s="238">
        <v>8</v>
      </c>
      <c r="G59" s="238">
        <v>24</v>
      </c>
      <c r="H59" s="238">
        <v>0</v>
      </c>
      <c r="I59" s="238">
        <v>0</v>
      </c>
      <c r="J59" s="238">
        <v>0</v>
      </c>
      <c r="K59" s="238">
        <v>31</v>
      </c>
      <c r="L59" s="238">
        <v>7</v>
      </c>
      <c r="M59" s="238">
        <v>24</v>
      </c>
      <c r="N59" s="238">
        <v>1</v>
      </c>
      <c r="O59" s="238">
        <v>1</v>
      </c>
      <c r="P59" s="238">
        <v>0</v>
      </c>
      <c r="Q59" s="238">
        <v>0</v>
      </c>
      <c r="R59" s="238">
        <v>0</v>
      </c>
      <c r="S59" s="238">
        <v>0</v>
      </c>
      <c r="T59" s="250">
        <f t="shared" si="0"/>
        <v>0</v>
      </c>
      <c r="U59" s="250">
        <f t="shared" si="1"/>
        <v>0</v>
      </c>
      <c r="V59" s="250">
        <f t="shared" si="2"/>
        <v>0</v>
      </c>
      <c r="W59" s="250">
        <f t="shared" si="3"/>
        <v>0</v>
      </c>
    </row>
    <row r="60" spans="1:23" ht="15.75" customHeight="1">
      <c r="A60" s="553"/>
      <c r="B60" s="147" t="s">
        <v>333</v>
      </c>
      <c r="C60" s="148" t="s">
        <v>336</v>
      </c>
      <c r="D60" s="146">
        <v>49</v>
      </c>
      <c r="E60" s="238">
        <v>24</v>
      </c>
      <c r="F60" s="238">
        <v>3</v>
      </c>
      <c r="G60" s="238">
        <v>21</v>
      </c>
      <c r="H60" s="238">
        <v>0</v>
      </c>
      <c r="I60" s="238">
        <v>0</v>
      </c>
      <c r="J60" s="238">
        <v>0</v>
      </c>
      <c r="K60" s="238">
        <v>19</v>
      </c>
      <c r="L60" s="238">
        <v>3</v>
      </c>
      <c r="M60" s="238">
        <v>16</v>
      </c>
      <c r="N60" s="238">
        <v>5</v>
      </c>
      <c r="O60" s="238">
        <v>0</v>
      </c>
      <c r="P60" s="238">
        <v>5</v>
      </c>
      <c r="Q60" s="238">
        <v>0</v>
      </c>
      <c r="R60" s="238">
        <v>0</v>
      </c>
      <c r="S60" s="238">
        <v>0</v>
      </c>
      <c r="T60" s="250">
        <f t="shared" si="0"/>
        <v>0</v>
      </c>
      <c r="U60" s="250">
        <f t="shared" si="1"/>
        <v>0</v>
      </c>
      <c r="V60" s="250">
        <f t="shared" si="2"/>
        <v>0</v>
      </c>
      <c r="W60" s="250">
        <f t="shared" si="3"/>
        <v>0</v>
      </c>
    </row>
    <row r="61" spans="1:23" ht="15.75" customHeight="1">
      <c r="A61" s="553"/>
      <c r="B61" s="147" t="s">
        <v>333</v>
      </c>
      <c r="C61" s="148" t="s">
        <v>383</v>
      </c>
      <c r="D61" s="146">
        <v>50</v>
      </c>
      <c r="E61" s="238">
        <v>471</v>
      </c>
      <c r="F61" s="238">
        <v>348</v>
      </c>
      <c r="G61" s="238">
        <v>123</v>
      </c>
      <c r="H61" s="238">
        <v>0</v>
      </c>
      <c r="I61" s="238">
        <v>0</v>
      </c>
      <c r="J61" s="238">
        <v>0</v>
      </c>
      <c r="K61" s="238">
        <v>427</v>
      </c>
      <c r="L61" s="238">
        <v>316</v>
      </c>
      <c r="M61" s="238">
        <v>111</v>
      </c>
      <c r="N61" s="238">
        <v>42</v>
      </c>
      <c r="O61" s="238">
        <v>30</v>
      </c>
      <c r="P61" s="238">
        <v>12</v>
      </c>
      <c r="Q61" s="238">
        <v>2</v>
      </c>
      <c r="R61" s="238">
        <v>2</v>
      </c>
      <c r="S61" s="238">
        <v>0</v>
      </c>
      <c r="T61" s="250">
        <f t="shared" si="0"/>
        <v>0</v>
      </c>
      <c r="U61" s="250">
        <f t="shared" si="1"/>
        <v>0</v>
      </c>
      <c r="V61" s="250">
        <f t="shared" si="2"/>
        <v>0</v>
      </c>
      <c r="W61" s="250">
        <f t="shared" si="3"/>
        <v>0</v>
      </c>
    </row>
    <row r="62" spans="1:23" ht="27" customHeight="1">
      <c r="A62" s="553"/>
      <c r="B62" s="147" t="s">
        <v>333</v>
      </c>
      <c r="C62" s="148" t="s">
        <v>384</v>
      </c>
      <c r="D62" s="146">
        <v>51</v>
      </c>
      <c r="E62" s="238">
        <v>66</v>
      </c>
      <c r="F62" s="238">
        <v>62</v>
      </c>
      <c r="G62" s="238">
        <v>4</v>
      </c>
      <c r="H62" s="238">
        <v>0</v>
      </c>
      <c r="I62" s="238">
        <v>0</v>
      </c>
      <c r="J62" s="238">
        <v>0</v>
      </c>
      <c r="K62" s="238">
        <v>49</v>
      </c>
      <c r="L62" s="238">
        <v>46</v>
      </c>
      <c r="M62" s="238">
        <v>3</v>
      </c>
      <c r="N62" s="238">
        <v>16</v>
      </c>
      <c r="O62" s="238">
        <v>16</v>
      </c>
      <c r="P62" s="238">
        <v>0</v>
      </c>
      <c r="Q62" s="238">
        <v>1</v>
      </c>
      <c r="R62" s="238">
        <v>0</v>
      </c>
      <c r="S62" s="238">
        <v>1</v>
      </c>
      <c r="T62" s="250">
        <f t="shared" si="0"/>
        <v>0</v>
      </c>
      <c r="U62" s="250">
        <f t="shared" si="1"/>
        <v>0</v>
      </c>
      <c r="V62" s="250">
        <f t="shared" si="2"/>
        <v>0</v>
      </c>
      <c r="W62" s="250">
        <f t="shared" si="3"/>
        <v>0</v>
      </c>
    </row>
    <row r="63" spans="1:23" ht="15.75" customHeight="1">
      <c r="A63" s="553"/>
      <c r="B63" s="147" t="s">
        <v>339</v>
      </c>
      <c r="C63" s="148" t="s">
        <v>340</v>
      </c>
      <c r="D63" s="146">
        <v>52</v>
      </c>
      <c r="E63" s="238">
        <v>348</v>
      </c>
      <c r="F63" s="238">
        <v>173</v>
      </c>
      <c r="G63" s="238">
        <v>175</v>
      </c>
      <c r="H63" s="238">
        <v>0</v>
      </c>
      <c r="I63" s="238">
        <v>0</v>
      </c>
      <c r="J63" s="238">
        <v>0</v>
      </c>
      <c r="K63" s="238">
        <v>313</v>
      </c>
      <c r="L63" s="238">
        <v>162</v>
      </c>
      <c r="M63" s="238">
        <v>151</v>
      </c>
      <c r="N63" s="238">
        <v>35</v>
      </c>
      <c r="O63" s="238">
        <v>11</v>
      </c>
      <c r="P63" s="238">
        <v>24</v>
      </c>
      <c r="Q63" s="238">
        <v>0</v>
      </c>
      <c r="R63" s="238">
        <v>0</v>
      </c>
      <c r="S63" s="238">
        <v>0</v>
      </c>
      <c r="T63" s="250">
        <f t="shared" si="0"/>
        <v>0</v>
      </c>
      <c r="U63" s="250">
        <f t="shared" si="1"/>
        <v>0</v>
      </c>
      <c r="V63" s="250">
        <f t="shared" si="2"/>
        <v>0</v>
      </c>
      <c r="W63" s="250">
        <f t="shared" si="3"/>
        <v>0</v>
      </c>
    </row>
    <row r="64" spans="1:23" ht="30.75" customHeight="1">
      <c r="A64" s="553"/>
      <c r="B64" s="147" t="s">
        <v>339</v>
      </c>
      <c r="C64" s="148" t="s">
        <v>341</v>
      </c>
      <c r="D64" s="146">
        <v>53</v>
      </c>
      <c r="E64" s="238">
        <v>792</v>
      </c>
      <c r="F64" s="238">
        <v>602</v>
      </c>
      <c r="G64" s="238">
        <v>190</v>
      </c>
      <c r="H64" s="238">
        <v>49</v>
      </c>
      <c r="I64" s="238">
        <v>38</v>
      </c>
      <c r="J64" s="238">
        <v>11</v>
      </c>
      <c r="K64" s="238">
        <v>668</v>
      </c>
      <c r="L64" s="238">
        <v>516</v>
      </c>
      <c r="M64" s="238">
        <v>152</v>
      </c>
      <c r="N64" s="238">
        <v>71</v>
      </c>
      <c r="O64" s="238">
        <v>48</v>
      </c>
      <c r="P64" s="238">
        <v>23</v>
      </c>
      <c r="Q64" s="238">
        <v>4</v>
      </c>
      <c r="R64" s="238">
        <v>0</v>
      </c>
      <c r="S64" s="238">
        <v>4</v>
      </c>
      <c r="T64" s="250">
        <f t="shared" si="0"/>
        <v>0</v>
      </c>
      <c r="U64" s="250">
        <f t="shared" si="1"/>
        <v>0</v>
      </c>
      <c r="V64" s="250">
        <f t="shared" si="2"/>
        <v>0</v>
      </c>
      <c r="W64" s="250">
        <f t="shared" si="3"/>
        <v>0</v>
      </c>
    </row>
    <row r="65" spans="1:23" ht="36" customHeight="1">
      <c r="A65" s="553"/>
      <c r="B65" s="147" t="s">
        <v>385</v>
      </c>
      <c r="C65" s="148" t="s">
        <v>385</v>
      </c>
      <c r="D65" s="146">
        <v>54</v>
      </c>
      <c r="E65" s="238">
        <v>247</v>
      </c>
      <c r="F65" s="238">
        <v>124</v>
      </c>
      <c r="G65" s="238">
        <v>123</v>
      </c>
      <c r="H65" s="238">
        <v>20</v>
      </c>
      <c r="I65" s="238">
        <v>15</v>
      </c>
      <c r="J65" s="238">
        <v>5</v>
      </c>
      <c r="K65" s="238">
        <v>217</v>
      </c>
      <c r="L65" s="238">
        <v>107</v>
      </c>
      <c r="M65" s="238">
        <v>110</v>
      </c>
      <c r="N65" s="238">
        <v>10</v>
      </c>
      <c r="O65" s="238">
        <v>2</v>
      </c>
      <c r="P65" s="238">
        <v>8</v>
      </c>
      <c r="Q65" s="238">
        <v>0</v>
      </c>
      <c r="R65" s="238">
        <v>0</v>
      </c>
      <c r="S65" s="238">
        <v>0</v>
      </c>
      <c r="T65" s="250">
        <f t="shared" si="0"/>
        <v>0</v>
      </c>
      <c r="U65" s="250">
        <f t="shared" si="1"/>
        <v>0</v>
      </c>
      <c r="V65" s="250">
        <f t="shared" si="2"/>
        <v>0</v>
      </c>
      <c r="W65" s="250">
        <f t="shared" si="3"/>
        <v>0</v>
      </c>
    </row>
    <row r="66" spans="1:23" ht="15.75" customHeight="1">
      <c r="A66" s="548" t="s">
        <v>238</v>
      </c>
      <c r="B66" s="147" t="s">
        <v>343</v>
      </c>
      <c r="C66" s="148" t="s">
        <v>344</v>
      </c>
      <c r="D66" s="146">
        <v>55</v>
      </c>
      <c r="E66" s="238">
        <v>105</v>
      </c>
      <c r="F66" s="238">
        <v>56</v>
      </c>
      <c r="G66" s="238">
        <v>49</v>
      </c>
      <c r="H66" s="238">
        <v>0</v>
      </c>
      <c r="I66" s="238">
        <v>0</v>
      </c>
      <c r="J66" s="238">
        <v>0</v>
      </c>
      <c r="K66" s="238">
        <v>95</v>
      </c>
      <c r="L66" s="238">
        <v>52</v>
      </c>
      <c r="M66" s="238">
        <v>43</v>
      </c>
      <c r="N66" s="238">
        <v>8</v>
      </c>
      <c r="O66" s="238">
        <v>3</v>
      </c>
      <c r="P66" s="238">
        <v>5</v>
      </c>
      <c r="Q66" s="238">
        <v>2</v>
      </c>
      <c r="R66" s="238">
        <v>1</v>
      </c>
      <c r="S66" s="238">
        <v>1</v>
      </c>
      <c r="T66" s="250">
        <f t="shared" si="0"/>
        <v>0</v>
      </c>
      <c r="U66" s="250">
        <f t="shared" si="1"/>
        <v>0</v>
      </c>
      <c r="V66" s="250">
        <f t="shared" si="2"/>
        <v>0</v>
      </c>
      <c r="W66" s="250">
        <f t="shared" si="3"/>
        <v>0</v>
      </c>
    </row>
    <row r="67" spans="1:23" ht="15.75" customHeight="1">
      <c r="A67" s="548"/>
      <c r="B67" s="147" t="s">
        <v>343</v>
      </c>
      <c r="C67" s="148" t="s">
        <v>345</v>
      </c>
      <c r="D67" s="146">
        <v>56</v>
      </c>
      <c r="E67" s="238">
        <v>3</v>
      </c>
      <c r="F67" s="238">
        <v>0</v>
      </c>
      <c r="G67" s="238">
        <v>3</v>
      </c>
      <c r="H67" s="238">
        <v>0</v>
      </c>
      <c r="I67" s="238">
        <v>0</v>
      </c>
      <c r="J67" s="238">
        <v>0</v>
      </c>
      <c r="K67" s="238">
        <v>0</v>
      </c>
      <c r="L67" s="238">
        <v>0</v>
      </c>
      <c r="M67" s="238">
        <v>0</v>
      </c>
      <c r="N67" s="238">
        <v>3</v>
      </c>
      <c r="O67" s="238">
        <v>0</v>
      </c>
      <c r="P67" s="238">
        <v>3</v>
      </c>
      <c r="Q67" s="238">
        <v>0</v>
      </c>
      <c r="R67" s="238">
        <v>0</v>
      </c>
      <c r="S67" s="238">
        <v>0</v>
      </c>
      <c r="T67" s="250">
        <f t="shared" si="0"/>
        <v>0</v>
      </c>
      <c r="U67" s="250">
        <f t="shared" si="1"/>
        <v>0</v>
      </c>
      <c r="V67" s="250">
        <f t="shared" si="2"/>
        <v>0</v>
      </c>
      <c r="W67" s="250">
        <f t="shared" si="3"/>
        <v>0</v>
      </c>
    </row>
    <row r="68" spans="1:23" ht="15.75" customHeight="1">
      <c r="A68" s="548"/>
      <c r="B68" s="147" t="s">
        <v>346</v>
      </c>
      <c r="C68" s="148" t="s">
        <v>346</v>
      </c>
      <c r="D68" s="146">
        <v>57</v>
      </c>
      <c r="E68" s="238">
        <v>41</v>
      </c>
      <c r="F68" s="238">
        <v>22</v>
      </c>
      <c r="G68" s="238">
        <v>19</v>
      </c>
      <c r="H68" s="238">
        <v>0</v>
      </c>
      <c r="I68" s="238">
        <v>0</v>
      </c>
      <c r="J68" s="238">
        <v>0</v>
      </c>
      <c r="K68" s="238">
        <v>30</v>
      </c>
      <c r="L68" s="238">
        <v>16</v>
      </c>
      <c r="M68" s="238">
        <v>14</v>
      </c>
      <c r="N68" s="238">
        <v>8</v>
      </c>
      <c r="O68" s="238">
        <v>5</v>
      </c>
      <c r="P68" s="238">
        <v>3</v>
      </c>
      <c r="Q68" s="238">
        <v>3</v>
      </c>
      <c r="R68" s="238">
        <v>1</v>
      </c>
      <c r="S68" s="238">
        <v>2</v>
      </c>
      <c r="T68" s="250">
        <f t="shared" si="0"/>
        <v>0</v>
      </c>
      <c r="U68" s="250">
        <f t="shared" si="1"/>
        <v>0</v>
      </c>
      <c r="V68" s="250">
        <f t="shared" si="2"/>
        <v>0</v>
      </c>
      <c r="W68" s="250">
        <f t="shared" si="3"/>
        <v>0</v>
      </c>
    </row>
    <row r="69" spans="1:23" ht="15.75" customHeight="1">
      <c r="A69" s="548"/>
      <c r="B69" s="147" t="s">
        <v>347</v>
      </c>
      <c r="C69" s="148" t="s">
        <v>348</v>
      </c>
      <c r="D69" s="146">
        <v>58</v>
      </c>
      <c r="E69" s="238">
        <v>1</v>
      </c>
      <c r="F69" s="238">
        <v>1</v>
      </c>
      <c r="G69" s="238">
        <v>0</v>
      </c>
      <c r="H69" s="238">
        <v>0</v>
      </c>
      <c r="I69" s="238">
        <v>0</v>
      </c>
      <c r="J69" s="238">
        <v>0</v>
      </c>
      <c r="K69" s="238">
        <v>1</v>
      </c>
      <c r="L69" s="238">
        <v>1</v>
      </c>
      <c r="M69" s="238">
        <v>0</v>
      </c>
      <c r="N69" s="238">
        <v>0</v>
      </c>
      <c r="O69" s="238">
        <v>0</v>
      </c>
      <c r="P69" s="238">
        <v>0</v>
      </c>
      <c r="Q69" s="238">
        <v>0</v>
      </c>
      <c r="R69" s="238">
        <v>0</v>
      </c>
      <c r="S69" s="238">
        <v>0</v>
      </c>
      <c r="T69" s="250">
        <f t="shared" si="0"/>
        <v>0</v>
      </c>
      <c r="U69" s="250">
        <f t="shared" si="1"/>
        <v>0</v>
      </c>
      <c r="V69" s="250">
        <f t="shared" si="2"/>
        <v>0</v>
      </c>
      <c r="W69" s="250">
        <f t="shared" si="3"/>
        <v>0</v>
      </c>
    </row>
    <row r="70" spans="1:23" ht="15.75" customHeight="1">
      <c r="A70" s="548"/>
      <c r="B70" s="147" t="s">
        <v>349</v>
      </c>
      <c r="C70" s="148" t="s">
        <v>349</v>
      </c>
      <c r="D70" s="146">
        <v>59</v>
      </c>
      <c r="E70" s="238">
        <v>36</v>
      </c>
      <c r="F70" s="238">
        <v>23</v>
      </c>
      <c r="G70" s="238">
        <v>13</v>
      </c>
      <c r="H70" s="238">
        <v>0</v>
      </c>
      <c r="I70" s="238">
        <v>0</v>
      </c>
      <c r="J70" s="238">
        <v>0</v>
      </c>
      <c r="K70" s="238">
        <v>36</v>
      </c>
      <c r="L70" s="238">
        <v>23</v>
      </c>
      <c r="M70" s="238">
        <v>13</v>
      </c>
      <c r="N70" s="238">
        <v>0</v>
      </c>
      <c r="O70" s="238">
        <v>0</v>
      </c>
      <c r="P70" s="238">
        <v>0</v>
      </c>
      <c r="Q70" s="238">
        <v>0</v>
      </c>
      <c r="R70" s="238">
        <v>0</v>
      </c>
      <c r="S70" s="238">
        <v>0</v>
      </c>
      <c r="T70" s="250">
        <f t="shared" si="0"/>
        <v>0</v>
      </c>
      <c r="U70" s="250">
        <f t="shared" si="1"/>
        <v>0</v>
      </c>
      <c r="V70" s="250">
        <f t="shared" si="2"/>
        <v>0</v>
      </c>
      <c r="W70" s="250">
        <f t="shared" si="3"/>
        <v>0</v>
      </c>
    </row>
    <row r="71" spans="1:23" ht="32.25" customHeight="1">
      <c r="A71" s="548"/>
      <c r="B71" s="147" t="s">
        <v>350</v>
      </c>
      <c r="C71" s="148" t="s">
        <v>350</v>
      </c>
      <c r="D71" s="146">
        <v>60</v>
      </c>
      <c r="E71" s="238">
        <v>86</v>
      </c>
      <c r="F71" s="238">
        <v>53</v>
      </c>
      <c r="G71" s="238">
        <v>33</v>
      </c>
      <c r="H71" s="238">
        <v>0</v>
      </c>
      <c r="I71" s="238">
        <v>0</v>
      </c>
      <c r="J71" s="238">
        <v>0</v>
      </c>
      <c r="K71" s="238">
        <v>86</v>
      </c>
      <c r="L71" s="238">
        <v>53</v>
      </c>
      <c r="M71" s="238">
        <v>33</v>
      </c>
      <c r="N71" s="238">
        <v>0</v>
      </c>
      <c r="O71" s="238">
        <v>0</v>
      </c>
      <c r="P71" s="238">
        <v>0</v>
      </c>
      <c r="Q71" s="238">
        <v>0</v>
      </c>
      <c r="R71" s="238">
        <v>0</v>
      </c>
      <c r="S71" s="238">
        <v>0</v>
      </c>
      <c r="T71" s="250">
        <f t="shared" si="0"/>
        <v>0</v>
      </c>
      <c r="U71" s="250">
        <f t="shared" si="1"/>
        <v>0</v>
      </c>
      <c r="V71" s="250">
        <f t="shared" si="2"/>
        <v>0</v>
      </c>
      <c r="W71" s="250">
        <f t="shared" si="3"/>
        <v>0</v>
      </c>
    </row>
    <row r="72" spans="1:23" ht="18" customHeight="1">
      <c r="A72" s="548" t="s">
        <v>239</v>
      </c>
      <c r="B72" s="147" t="s">
        <v>351</v>
      </c>
      <c r="C72" s="105" t="s">
        <v>352</v>
      </c>
      <c r="D72" s="146">
        <v>61</v>
      </c>
      <c r="E72" s="238">
        <v>629</v>
      </c>
      <c r="F72" s="238">
        <v>95</v>
      </c>
      <c r="G72" s="238">
        <v>534</v>
      </c>
      <c r="H72" s="238">
        <v>89</v>
      </c>
      <c r="I72" s="238">
        <v>15</v>
      </c>
      <c r="J72" s="238">
        <v>74</v>
      </c>
      <c r="K72" s="238">
        <v>506</v>
      </c>
      <c r="L72" s="238">
        <v>77</v>
      </c>
      <c r="M72" s="238">
        <v>429</v>
      </c>
      <c r="N72" s="238">
        <v>34</v>
      </c>
      <c r="O72" s="238">
        <v>3</v>
      </c>
      <c r="P72" s="238">
        <v>31</v>
      </c>
      <c r="Q72" s="238">
        <v>0</v>
      </c>
      <c r="R72" s="238">
        <v>0</v>
      </c>
      <c r="S72" s="238">
        <v>0</v>
      </c>
      <c r="T72" s="250">
        <f t="shared" si="0"/>
        <v>0</v>
      </c>
      <c r="U72" s="250">
        <f t="shared" si="1"/>
        <v>0</v>
      </c>
      <c r="V72" s="250">
        <f t="shared" si="2"/>
        <v>0</v>
      </c>
      <c r="W72" s="250">
        <f t="shared" si="3"/>
        <v>0</v>
      </c>
    </row>
    <row r="73" spans="1:23" ht="18" customHeight="1">
      <c r="A73" s="548"/>
      <c r="B73" s="147" t="s">
        <v>351</v>
      </c>
      <c r="C73" s="148" t="s">
        <v>353</v>
      </c>
      <c r="D73" s="146">
        <v>62</v>
      </c>
      <c r="E73" s="238">
        <v>1529</v>
      </c>
      <c r="F73" s="238">
        <v>308</v>
      </c>
      <c r="G73" s="238">
        <v>1221</v>
      </c>
      <c r="H73" s="238">
        <v>0</v>
      </c>
      <c r="I73" s="238">
        <v>0</v>
      </c>
      <c r="J73" s="238">
        <v>0</v>
      </c>
      <c r="K73" s="238">
        <v>1311</v>
      </c>
      <c r="L73" s="238">
        <v>279</v>
      </c>
      <c r="M73" s="238">
        <v>1032</v>
      </c>
      <c r="N73" s="238">
        <v>207</v>
      </c>
      <c r="O73" s="238">
        <v>28</v>
      </c>
      <c r="P73" s="238">
        <v>179</v>
      </c>
      <c r="Q73" s="238">
        <v>11</v>
      </c>
      <c r="R73" s="238">
        <v>1</v>
      </c>
      <c r="S73" s="238">
        <v>10</v>
      </c>
      <c r="T73" s="250">
        <f t="shared" si="0"/>
        <v>0</v>
      </c>
      <c r="U73" s="250">
        <f t="shared" si="1"/>
        <v>0</v>
      </c>
      <c r="V73" s="250">
        <f t="shared" si="2"/>
        <v>0</v>
      </c>
      <c r="W73" s="250">
        <f t="shared" si="3"/>
        <v>0</v>
      </c>
    </row>
    <row r="74" spans="1:23" ht="18" customHeight="1">
      <c r="A74" s="548"/>
      <c r="B74" s="147" t="s">
        <v>351</v>
      </c>
      <c r="C74" s="148" t="s">
        <v>386</v>
      </c>
      <c r="D74" s="146">
        <v>63</v>
      </c>
      <c r="E74" s="238">
        <v>1489</v>
      </c>
      <c r="F74" s="238">
        <v>120</v>
      </c>
      <c r="G74" s="238">
        <v>1369</v>
      </c>
      <c r="H74" s="238">
        <v>121</v>
      </c>
      <c r="I74" s="238">
        <v>9</v>
      </c>
      <c r="J74" s="238">
        <v>112</v>
      </c>
      <c r="K74" s="238">
        <v>1300</v>
      </c>
      <c r="L74" s="238">
        <v>110</v>
      </c>
      <c r="M74" s="238">
        <v>1190</v>
      </c>
      <c r="N74" s="238">
        <v>67</v>
      </c>
      <c r="O74" s="238">
        <v>1</v>
      </c>
      <c r="P74" s="238">
        <v>66</v>
      </c>
      <c r="Q74" s="238">
        <v>1</v>
      </c>
      <c r="R74" s="238">
        <v>0</v>
      </c>
      <c r="S74" s="238">
        <v>1</v>
      </c>
      <c r="T74" s="250">
        <f t="shared" si="0"/>
        <v>0</v>
      </c>
      <c r="U74" s="250">
        <f t="shared" si="1"/>
        <v>0</v>
      </c>
      <c r="V74" s="250">
        <f t="shared" si="2"/>
        <v>0</v>
      </c>
      <c r="W74" s="250">
        <f t="shared" si="3"/>
        <v>0</v>
      </c>
    </row>
    <row r="75" spans="1:23" ht="33.75" customHeight="1">
      <c r="A75" s="548"/>
      <c r="B75" s="147" t="s">
        <v>351</v>
      </c>
      <c r="C75" s="148" t="s">
        <v>355</v>
      </c>
      <c r="D75" s="146">
        <v>64</v>
      </c>
      <c r="E75" s="238">
        <v>290</v>
      </c>
      <c r="F75" s="238">
        <v>58</v>
      </c>
      <c r="G75" s="238">
        <v>232</v>
      </c>
      <c r="H75" s="238">
        <v>170</v>
      </c>
      <c r="I75" s="238">
        <v>35</v>
      </c>
      <c r="J75" s="238">
        <v>135</v>
      </c>
      <c r="K75" s="238">
        <v>88</v>
      </c>
      <c r="L75" s="238">
        <v>19</v>
      </c>
      <c r="M75" s="238">
        <v>69</v>
      </c>
      <c r="N75" s="238">
        <v>26</v>
      </c>
      <c r="O75" s="238">
        <v>3</v>
      </c>
      <c r="P75" s="238">
        <v>23</v>
      </c>
      <c r="Q75" s="238">
        <v>6</v>
      </c>
      <c r="R75" s="238">
        <v>1</v>
      </c>
      <c r="S75" s="238">
        <v>5</v>
      </c>
      <c r="T75" s="250">
        <f t="shared" si="0"/>
        <v>0</v>
      </c>
      <c r="U75" s="250">
        <f t="shared" si="1"/>
        <v>0</v>
      </c>
      <c r="V75" s="250">
        <f t="shared" si="2"/>
        <v>0</v>
      </c>
      <c r="W75" s="250">
        <f t="shared" si="3"/>
        <v>0</v>
      </c>
    </row>
    <row r="76" spans="1:23" ht="18" customHeight="1">
      <c r="A76" s="548"/>
      <c r="B76" s="147" t="s">
        <v>351</v>
      </c>
      <c r="C76" s="148" t="s">
        <v>356</v>
      </c>
      <c r="D76" s="146">
        <v>65</v>
      </c>
      <c r="E76" s="238">
        <v>225</v>
      </c>
      <c r="F76" s="238">
        <v>57</v>
      </c>
      <c r="G76" s="238">
        <v>168</v>
      </c>
      <c r="H76" s="238">
        <v>0</v>
      </c>
      <c r="I76" s="238">
        <v>0</v>
      </c>
      <c r="J76" s="238">
        <v>0</v>
      </c>
      <c r="K76" s="238">
        <v>224</v>
      </c>
      <c r="L76" s="238">
        <v>57</v>
      </c>
      <c r="M76" s="238">
        <v>167</v>
      </c>
      <c r="N76" s="238">
        <v>1</v>
      </c>
      <c r="O76" s="238">
        <v>0</v>
      </c>
      <c r="P76" s="238">
        <v>1</v>
      </c>
      <c r="Q76" s="238">
        <v>0</v>
      </c>
      <c r="R76" s="238">
        <v>0</v>
      </c>
      <c r="S76" s="238">
        <v>0</v>
      </c>
      <c r="T76" s="250">
        <f t="shared" ref="T76:T90" si="4">+E76-F76-G76</f>
        <v>0</v>
      </c>
      <c r="U76" s="250">
        <f t="shared" ref="U76:U90" si="5">+E76-H76-K76-N76-Q76</f>
        <v>0</v>
      </c>
      <c r="V76" s="250">
        <f t="shared" ref="V76:V90" si="6">+F76-I76-L76-O76-R76</f>
        <v>0</v>
      </c>
      <c r="W76" s="250">
        <f t="shared" ref="W76:W90" si="7">+G76-J76-M76-P76-S76</f>
        <v>0</v>
      </c>
    </row>
    <row r="77" spans="1:23" ht="18" customHeight="1">
      <c r="A77" s="548"/>
      <c r="B77" s="147" t="s">
        <v>351</v>
      </c>
      <c r="C77" s="148" t="s">
        <v>357</v>
      </c>
      <c r="D77" s="146">
        <v>66</v>
      </c>
      <c r="E77" s="238">
        <v>920</v>
      </c>
      <c r="F77" s="238">
        <v>96</v>
      </c>
      <c r="G77" s="238">
        <v>824</v>
      </c>
      <c r="H77" s="238">
        <v>178</v>
      </c>
      <c r="I77" s="238">
        <v>25</v>
      </c>
      <c r="J77" s="238">
        <v>153</v>
      </c>
      <c r="K77" s="238">
        <v>666</v>
      </c>
      <c r="L77" s="238">
        <v>64</v>
      </c>
      <c r="M77" s="238">
        <v>602</v>
      </c>
      <c r="N77" s="238">
        <v>70</v>
      </c>
      <c r="O77" s="238">
        <v>5</v>
      </c>
      <c r="P77" s="238">
        <v>65</v>
      </c>
      <c r="Q77" s="238">
        <v>6</v>
      </c>
      <c r="R77" s="238">
        <v>2</v>
      </c>
      <c r="S77" s="238">
        <v>4</v>
      </c>
      <c r="T77" s="250">
        <f t="shared" si="4"/>
        <v>0</v>
      </c>
      <c r="U77" s="250">
        <f t="shared" si="5"/>
        <v>0</v>
      </c>
      <c r="V77" s="250">
        <f t="shared" si="6"/>
        <v>0</v>
      </c>
      <c r="W77" s="250">
        <f t="shared" si="7"/>
        <v>0</v>
      </c>
    </row>
    <row r="78" spans="1:23" ht="18" customHeight="1">
      <c r="A78" s="548"/>
      <c r="B78" s="147" t="s">
        <v>351</v>
      </c>
      <c r="C78" s="148" t="s">
        <v>358</v>
      </c>
      <c r="D78" s="146">
        <v>67</v>
      </c>
      <c r="E78" s="238">
        <v>415</v>
      </c>
      <c r="F78" s="238">
        <v>104</v>
      </c>
      <c r="G78" s="238">
        <v>311</v>
      </c>
      <c r="H78" s="238">
        <v>11</v>
      </c>
      <c r="I78" s="238">
        <v>3</v>
      </c>
      <c r="J78" s="238">
        <v>8</v>
      </c>
      <c r="K78" s="238">
        <v>316</v>
      </c>
      <c r="L78" s="238">
        <v>84</v>
      </c>
      <c r="M78" s="238">
        <v>232</v>
      </c>
      <c r="N78" s="238">
        <v>72</v>
      </c>
      <c r="O78" s="238">
        <v>13</v>
      </c>
      <c r="P78" s="238">
        <v>59</v>
      </c>
      <c r="Q78" s="238">
        <v>16</v>
      </c>
      <c r="R78" s="238">
        <v>4</v>
      </c>
      <c r="S78" s="238">
        <v>12</v>
      </c>
      <c r="T78" s="250">
        <f t="shared" si="4"/>
        <v>0</v>
      </c>
      <c r="U78" s="250">
        <f t="shared" si="5"/>
        <v>0</v>
      </c>
      <c r="V78" s="250">
        <f t="shared" si="6"/>
        <v>0</v>
      </c>
      <c r="W78" s="250">
        <f t="shared" si="7"/>
        <v>0</v>
      </c>
    </row>
    <row r="79" spans="1:23" ht="18" customHeight="1">
      <c r="A79" s="548"/>
      <c r="B79" s="147" t="s">
        <v>387</v>
      </c>
      <c r="C79" s="148" t="s">
        <v>360</v>
      </c>
      <c r="D79" s="146">
        <v>68</v>
      </c>
      <c r="E79" s="238">
        <v>335</v>
      </c>
      <c r="F79" s="238">
        <v>56</v>
      </c>
      <c r="G79" s="238">
        <v>279</v>
      </c>
      <c r="H79" s="238">
        <v>0</v>
      </c>
      <c r="I79" s="238">
        <v>0</v>
      </c>
      <c r="J79" s="238">
        <v>0</v>
      </c>
      <c r="K79" s="238">
        <v>314</v>
      </c>
      <c r="L79" s="238">
        <v>52</v>
      </c>
      <c r="M79" s="238">
        <v>262</v>
      </c>
      <c r="N79" s="238">
        <v>20</v>
      </c>
      <c r="O79" s="238">
        <v>4</v>
      </c>
      <c r="P79" s="238">
        <v>16</v>
      </c>
      <c r="Q79" s="238">
        <v>1</v>
      </c>
      <c r="R79" s="238">
        <v>0</v>
      </c>
      <c r="S79" s="238">
        <v>1</v>
      </c>
      <c r="T79" s="250">
        <f t="shared" si="4"/>
        <v>0</v>
      </c>
      <c r="U79" s="250">
        <f t="shared" si="5"/>
        <v>0</v>
      </c>
      <c r="V79" s="250">
        <f t="shared" si="6"/>
        <v>0</v>
      </c>
      <c r="W79" s="250">
        <f t="shared" si="7"/>
        <v>0</v>
      </c>
    </row>
    <row r="80" spans="1:23" ht="29.25" customHeight="1">
      <c r="A80" s="548"/>
      <c r="B80" s="147" t="s">
        <v>388</v>
      </c>
      <c r="C80" s="148" t="s">
        <v>388</v>
      </c>
      <c r="D80" s="146">
        <v>69</v>
      </c>
      <c r="E80" s="238">
        <v>198</v>
      </c>
      <c r="F80" s="238">
        <v>25</v>
      </c>
      <c r="G80" s="238">
        <v>173</v>
      </c>
      <c r="H80" s="238">
        <v>0</v>
      </c>
      <c r="I80" s="238">
        <v>0</v>
      </c>
      <c r="J80" s="238">
        <v>0</v>
      </c>
      <c r="K80" s="238">
        <v>100</v>
      </c>
      <c r="L80" s="238">
        <v>13</v>
      </c>
      <c r="M80" s="238">
        <v>87</v>
      </c>
      <c r="N80" s="238">
        <v>88</v>
      </c>
      <c r="O80" s="238">
        <v>10</v>
      </c>
      <c r="P80" s="238">
        <v>78</v>
      </c>
      <c r="Q80" s="238">
        <v>10</v>
      </c>
      <c r="R80" s="238">
        <v>2</v>
      </c>
      <c r="S80" s="238">
        <v>8</v>
      </c>
      <c r="T80" s="250">
        <f t="shared" si="4"/>
        <v>0</v>
      </c>
      <c r="U80" s="250">
        <f t="shared" si="5"/>
        <v>0</v>
      </c>
      <c r="V80" s="250">
        <f t="shared" si="6"/>
        <v>0</v>
      </c>
      <c r="W80" s="250">
        <f t="shared" si="7"/>
        <v>0</v>
      </c>
    </row>
    <row r="81" spans="1:23" ht="18" customHeight="1">
      <c r="A81" s="548" t="s">
        <v>216</v>
      </c>
      <c r="B81" s="147" t="s">
        <v>362</v>
      </c>
      <c r="C81" s="105" t="s">
        <v>363</v>
      </c>
      <c r="D81" s="146">
        <v>70</v>
      </c>
      <c r="E81" s="238">
        <v>32</v>
      </c>
      <c r="F81" s="238">
        <v>5</v>
      </c>
      <c r="G81" s="238">
        <v>27</v>
      </c>
      <c r="H81" s="238">
        <v>0</v>
      </c>
      <c r="I81" s="238">
        <v>0</v>
      </c>
      <c r="J81" s="238">
        <v>0</v>
      </c>
      <c r="K81" s="238">
        <v>31</v>
      </c>
      <c r="L81" s="238">
        <v>4</v>
      </c>
      <c r="M81" s="238">
        <v>27</v>
      </c>
      <c r="N81" s="238">
        <v>1</v>
      </c>
      <c r="O81" s="238">
        <v>1</v>
      </c>
      <c r="P81" s="238">
        <v>0</v>
      </c>
      <c r="Q81" s="238">
        <v>0</v>
      </c>
      <c r="R81" s="238">
        <v>0</v>
      </c>
      <c r="S81" s="238">
        <v>0</v>
      </c>
      <c r="T81" s="250">
        <f t="shared" si="4"/>
        <v>0</v>
      </c>
      <c r="U81" s="250">
        <f t="shared" si="5"/>
        <v>0</v>
      </c>
      <c r="V81" s="250">
        <f t="shared" si="6"/>
        <v>0</v>
      </c>
      <c r="W81" s="250">
        <f t="shared" si="7"/>
        <v>0</v>
      </c>
    </row>
    <row r="82" spans="1:23" ht="18" customHeight="1">
      <c r="A82" s="548"/>
      <c r="B82" s="147" t="s">
        <v>362</v>
      </c>
      <c r="C82" s="148" t="s">
        <v>364</v>
      </c>
      <c r="D82" s="146">
        <v>71</v>
      </c>
      <c r="E82" s="238">
        <v>238</v>
      </c>
      <c r="F82" s="238">
        <v>109</v>
      </c>
      <c r="G82" s="238">
        <v>129</v>
      </c>
      <c r="H82" s="238">
        <v>0</v>
      </c>
      <c r="I82" s="238">
        <v>0</v>
      </c>
      <c r="J82" s="238">
        <v>0</v>
      </c>
      <c r="K82" s="238">
        <v>238</v>
      </c>
      <c r="L82" s="238">
        <v>109</v>
      </c>
      <c r="M82" s="238">
        <v>129</v>
      </c>
      <c r="N82" s="238">
        <v>0</v>
      </c>
      <c r="O82" s="238">
        <v>0</v>
      </c>
      <c r="P82" s="238">
        <v>0</v>
      </c>
      <c r="Q82" s="238">
        <v>0</v>
      </c>
      <c r="R82" s="238">
        <v>0</v>
      </c>
      <c r="S82" s="238">
        <v>0</v>
      </c>
      <c r="T82" s="250">
        <f t="shared" si="4"/>
        <v>0</v>
      </c>
      <c r="U82" s="250">
        <f t="shared" si="5"/>
        <v>0</v>
      </c>
      <c r="V82" s="250">
        <f t="shared" si="6"/>
        <v>0</v>
      </c>
      <c r="W82" s="250">
        <f t="shared" si="7"/>
        <v>0</v>
      </c>
    </row>
    <row r="83" spans="1:23" ht="18" customHeight="1">
      <c r="A83" s="548"/>
      <c r="B83" s="147" t="s">
        <v>362</v>
      </c>
      <c r="C83" s="148" t="s">
        <v>389</v>
      </c>
      <c r="D83" s="146">
        <v>72</v>
      </c>
      <c r="E83" s="238">
        <v>188</v>
      </c>
      <c r="F83" s="238">
        <v>79</v>
      </c>
      <c r="G83" s="238">
        <v>109</v>
      </c>
      <c r="H83" s="238">
        <v>0</v>
      </c>
      <c r="I83" s="238">
        <v>0</v>
      </c>
      <c r="J83" s="238">
        <v>0</v>
      </c>
      <c r="K83" s="238">
        <v>183</v>
      </c>
      <c r="L83" s="238">
        <v>77</v>
      </c>
      <c r="M83" s="238">
        <v>106</v>
      </c>
      <c r="N83" s="238">
        <v>5</v>
      </c>
      <c r="O83" s="238">
        <v>2</v>
      </c>
      <c r="P83" s="238">
        <v>3</v>
      </c>
      <c r="Q83" s="238">
        <v>0</v>
      </c>
      <c r="R83" s="238">
        <v>0</v>
      </c>
      <c r="S83" s="238">
        <v>0</v>
      </c>
      <c r="T83" s="250">
        <f t="shared" si="4"/>
        <v>0</v>
      </c>
      <c r="U83" s="250">
        <f t="shared" si="5"/>
        <v>0</v>
      </c>
      <c r="V83" s="250">
        <f t="shared" si="6"/>
        <v>0</v>
      </c>
      <c r="W83" s="250">
        <f t="shared" si="7"/>
        <v>0</v>
      </c>
    </row>
    <row r="84" spans="1:23" ht="31.5" customHeight="1">
      <c r="A84" s="548"/>
      <c r="B84" s="147" t="s">
        <v>366</v>
      </c>
      <c r="C84" s="148" t="s">
        <v>367</v>
      </c>
      <c r="D84" s="146">
        <v>73</v>
      </c>
      <c r="E84" s="238">
        <v>57</v>
      </c>
      <c r="F84" s="238">
        <v>12</v>
      </c>
      <c r="G84" s="238">
        <v>45</v>
      </c>
      <c r="H84" s="238">
        <v>0</v>
      </c>
      <c r="I84" s="238">
        <v>0</v>
      </c>
      <c r="J84" s="238">
        <v>0</v>
      </c>
      <c r="K84" s="238">
        <v>57</v>
      </c>
      <c r="L84" s="238">
        <v>12</v>
      </c>
      <c r="M84" s="238">
        <v>45</v>
      </c>
      <c r="N84" s="238">
        <v>0</v>
      </c>
      <c r="O84" s="238">
        <v>0</v>
      </c>
      <c r="P84" s="238">
        <v>0</v>
      </c>
      <c r="Q84" s="238">
        <v>0</v>
      </c>
      <c r="R84" s="238">
        <v>0</v>
      </c>
      <c r="S84" s="238">
        <v>0</v>
      </c>
      <c r="T84" s="250">
        <f t="shared" si="4"/>
        <v>0</v>
      </c>
      <c r="U84" s="250">
        <f t="shared" si="5"/>
        <v>0</v>
      </c>
      <c r="V84" s="250">
        <f t="shared" si="6"/>
        <v>0</v>
      </c>
      <c r="W84" s="250">
        <f t="shared" si="7"/>
        <v>0</v>
      </c>
    </row>
    <row r="85" spans="1:23" ht="32.25" customHeight="1">
      <c r="A85" s="548"/>
      <c r="B85" s="147" t="s">
        <v>366</v>
      </c>
      <c r="C85" s="148" t="s">
        <v>368</v>
      </c>
      <c r="D85" s="146">
        <v>74</v>
      </c>
      <c r="E85" s="238">
        <v>88</v>
      </c>
      <c r="F85" s="238">
        <v>34</v>
      </c>
      <c r="G85" s="238">
        <v>54</v>
      </c>
      <c r="H85" s="238">
        <v>0</v>
      </c>
      <c r="I85" s="238">
        <v>0</v>
      </c>
      <c r="J85" s="238">
        <v>0</v>
      </c>
      <c r="K85" s="238">
        <v>59</v>
      </c>
      <c r="L85" s="238">
        <v>21</v>
      </c>
      <c r="M85" s="238">
        <v>38</v>
      </c>
      <c r="N85" s="238">
        <v>29</v>
      </c>
      <c r="O85" s="238">
        <v>13</v>
      </c>
      <c r="P85" s="238">
        <v>16</v>
      </c>
      <c r="Q85" s="238">
        <v>0</v>
      </c>
      <c r="R85" s="238">
        <v>0</v>
      </c>
      <c r="S85" s="238">
        <v>0</v>
      </c>
      <c r="T85" s="250">
        <f t="shared" si="4"/>
        <v>0</v>
      </c>
      <c r="U85" s="250">
        <f t="shared" si="5"/>
        <v>0</v>
      </c>
      <c r="V85" s="250">
        <f t="shared" si="6"/>
        <v>0</v>
      </c>
      <c r="W85" s="250">
        <f t="shared" si="7"/>
        <v>0</v>
      </c>
    </row>
    <row r="86" spans="1:23" ht="18" customHeight="1">
      <c r="A86" s="548"/>
      <c r="B86" s="147" t="s">
        <v>369</v>
      </c>
      <c r="C86" s="148" t="s">
        <v>370</v>
      </c>
      <c r="D86" s="146">
        <v>75</v>
      </c>
      <c r="E86" s="238">
        <v>262</v>
      </c>
      <c r="F86" s="238">
        <v>212</v>
      </c>
      <c r="G86" s="238">
        <v>50</v>
      </c>
      <c r="H86" s="238">
        <v>0</v>
      </c>
      <c r="I86" s="238">
        <v>0</v>
      </c>
      <c r="J86" s="238">
        <v>0</v>
      </c>
      <c r="K86" s="238">
        <v>262</v>
      </c>
      <c r="L86" s="238">
        <v>212</v>
      </c>
      <c r="M86" s="238">
        <v>50</v>
      </c>
      <c r="N86" s="238">
        <v>0</v>
      </c>
      <c r="O86" s="238">
        <v>0</v>
      </c>
      <c r="P86" s="238">
        <v>0</v>
      </c>
      <c r="Q86" s="238">
        <v>0</v>
      </c>
      <c r="R86" s="238">
        <v>0</v>
      </c>
      <c r="S86" s="238">
        <v>0</v>
      </c>
      <c r="T86" s="250">
        <f t="shared" si="4"/>
        <v>0</v>
      </c>
      <c r="U86" s="250">
        <f t="shared" si="5"/>
        <v>0</v>
      </c>
      <c r="V86" s="250">
        <f t="shared" si="6"/>
        <v>0</v>
      </c>
      <c r="W86" s="250">
        <f t="shared" si="7"/>
        <v>0</v>
      </c>
    </row>
    <row r="87" spans="1:23" ht="18" customHeight="1">
      <c r="A87" s="548"/>
      <c r="B87" s="147" t="s">
        <v>369</v>
      </c>
      <c r="C87" s="148" t="s">
        <v>371</v>
      </c>
      <c r="D87" s="146">
        <v>76</v>
      </c>
      <c r="E87" s="238">
        <v>733</v>
      </c>
      <c r="F87" s="238">
        <v>437</v>
      </c>
      <c r="G87" s="238">
        <v>296</v>
      </c>
      <c r="H87" s="238">
        <v>0</v>
      </c>
      <c r="I87" s="238">
        <v>0</v>
      </c>
      <c r="J87" s="238">
        <v>0</v>
      </c>
      <c r="K87" s="238">
        <v>653</v>
      </c>
      <c r="L87" s="238">
        <v>385</v>
      </c>
      <c r="M87" s="238">
        <v>268</v>
      </c>
      <c r="N87" s="238">
        <v>57</v>
      </c>
      <c r="O87" s="238">
        <v>35</v>
      </c>
      <c r="P87" s="238">
        <v>22</v>
      </c>
      <c r="Q87" s="238">
        <v>23</v>
      </c>
      <c r="R87" s="238">
        <v>17</v>
      </c>
      <c r="S87" s="238">
        <v>6</v>
      </c>
      <c r="T87" s="250">
        <f t="shared" si="4"/>
        <v>0</v>
      </c>
      <c r="U87" s="250">
        <f t="shared" si="5"/>
        <v>0</v>
      </c>
      <c r="V87" s="250">
        <f t="shared" si="6"/>
        <v>0</v>
      </c>
      <c r="W87" s="250">
        <f t="shared" si="7"/>
        <v>0</v>
      </c>
    </row>
    <row r="88" spans="1:23" ht="24" customHeight="1">
      <c r="A88" s="548"/>
      <c r="B88" s="147" t="s">
        <v>369</v>
      </c>
      <c r="C88" s="105" t="s">
        <v>372</v>
      </c>
      <c r="D88" s="146">
        <v>77</v>
      </c>
      <c r="E88" s="238">
        <v>235</v>
      </c>
      <c r="F88" s="238">
        <v>178</v>
      </c>
      <c r="G88" s="238">
        <v>57</v>
      </c>
      <c r="H88" s="238">
        <v>0</v>
      </c>
      <c r="I88" s="238">
        <v>0</v>
      </c>
      <c r="J88" s="238">
        <v>0</v>
      </c>
      <c r="K88" s="238">
        <v>177</v>
      </c>
      <c r="L88" s="238">
        <v>134</v>
      </c>
      <c r="M88" s="238">
        <v>43</v>
      </c>
      <c r="N88" s="238">
        <v>47</v>
      </c>
      <c r="O88" s="238">
        <v>34</v>
      </c>
      <c r="P88" s="238">
        <v>13</v>
      </c>
      <c r="Q88" s="238">
        <v>11</v>
      </c>
      <c r="R88" s="238">
        <v>10</v>
      </c>
      <c r="S88" s="238">
        <v>1</v>
      </c>
      <c r="T88" s="250">
        <f t="shared" si="4"/>
        <v>0</v>
      </c>
      <c r="U88" s="250">
        <f t="shared" si="5"/>
        <v>0</v>
      </c>
      <c r="V88" s="250">
        <f t="shared" si="6"/>
        <v>0</v>
      </c>
      <c r="W88" s="250">
        <f t="shared" si="7"/>
        <v>0</v>
      </c>
    </row>
    <row r="89" spans="1:23" ht="18" customHeight="1">
      <c r="A89" s="548"/>
      <c r="B89" s="147" t="s">
        <v>373</v>
      </c>
      <c r="C89" s="105" t="s">
        <v>374</v>
      </c>
      <c r="D89" s="146">
        <v>78</v>
      </c>
      <c r="E89" s="238">
        <v>151</v>
      </c>
      <c r="F89" s="238">
        <v>35</v>
      </c>
      <c r="G89" s="238">
        <v>116</v>
      </c>
      <c r="H89" s="238">
        <v>0</v>
      </c>
      <c r="I89" s="238">
        <v>0</v>
      </c>
      <c r="J89" s="238">
        <v>0</v>
      </c>
      <c r="K89" s="238">
        <v>149</v>
      </c>
      <c r="L89" s="238">
        <v>34</v>
      </c>
      <c r="M89" s="238">
        <v>115</v>
      </c>
      <c r="N89" s="238">
        <v>2</v>
      </c>
      <c r="O89" s="238">
        <v>1</v>
      </c>
      <c r="P89" s="238">
        <v>1</v>
      </c>
      <c r="Q89" s="238">
        <v>0</v>
      </c>
      <c r="R89" s="238">
        <v>0</v>
      </c>
      <c r="S89" s="238">
        <v>0</v>
      </c>
      <c r="T89" s="250">
        <f t="shared" si="4"/>
        <v>0</v>
      </c>
      <c r="U89" s="250">
        <f t="shared" si="5"/>
        <v>0</v>
      </c>
      <c r="V89" s="250">
        <f t="shared" si="6"/>
        <v>0</v>
      </c>
      <c r="W89" s="250">
        <f t="shared" si="7"/>
        <v>0</v>
      </c>
    </row>
    <row r="90" spans="1:23">
      <c r="A90" s="61"/>
      <c r="D90" s="62"/>
      <c r="T90" s="250">
        <f t="shared" si="4"/>
        <v>0</v>
      </c>
      <c r="U90" s="250">
        <f t="shared" si="5"/>
        <v>0</v>
      </c>
      <c r="V90" s="250">
        <f t="shared" si="6"/>
        <v>0</v>
      </c>
      <c r="W90" s="250">
        <f t="shared" si="7"/>
        <v>0</v>
      </c>
    </row>
    <row r="91" spans="1:23">
      <c r="A91" s="69"/>
      <c r="B91" s="62"/>
      <c r="C91" s="76"/>
      <c r="D91" s="62"/>
    </row>
    <row r="109" spans="5:19">
      <c r="E109" s="250">
        <f>SUM(E12:E89)-E11</f>
        <v>0</v>
      </c>
      <c r="F109" s="250">
        <f t="shared" ref="F109:S109" si="8">SUM(F12:F89)-F11</f>
        <v>0</v>
      </c>
      <c r="G109" s="250">
        <f t="shared" si="8"/>
        <v>0</v>
      </c>
      <c r="H109" s="250">
        <f t="shared" si="8"/>
        <v>0</v>
      </c>
      <c r="I109" s="250">
        <f t="shared" si="8"/>
        <v>0</v>
      </c>
      <c r="J109" s="250">
        <f t="shared" si="8"/>
        <v>0</v>
      </c>
      <c r="K109" s="250">
        <f t="shared" si="8"/>
        <v>0</v>
      </c>
      <c r="L109" s="250">
        <f t="shared" si="8"/>
        <v>0</v>
      </c>
      <c r="M109" s="250">
        <f t="shared" si="8"/>
        <v>0</v>
      </c>
      <c r="N109" s="250">
        <f t="shared" si="8"/>
        <v>0</v>
      </c>
      <c r="O109" s="250">
        <f t="shared" si="8"/>
        <v>0</v>
      </c>
      <c r="P109" s="250">
        <f t="shared" si="8"/>
        <v>0</v>
      </c>
      <c r="Q109" s="250">
        <f t="shared" si="8"/>
        <v>0</v>
      </c>
      <c r="R109" s="250">
        <f t="shared" si="8"/>
        <v>0</v>
      </c>
      <c r="S109" s="250">
        <f t="shared" si="8"/>
        <v>0</v>
      </c>
    </row>
  </sheetData>
  <mergeCells count="30">
    <mergeCell ref="A12:A14"/>
    <mergeCell ref="A49:A51"/>
    <mergeCell ref="A81:A89"/>
    <mergeCell ref="D7:D9"/>
    <mergeCell ref="A10:C10"/>
    <mergeCell ref="A25:A31"/>
    <mergeCell ref="A11:C11"/>
    <mergeCell ref="A15:A24"/>
    <mergeCell ref="A32:A39"/>
    <mergeCell ref="A40:A48"/>
    <mergeCell ref="A52:A65"/>
    <mergeCell ref="A66:A71"/>
    <mergeCell ref="A72:A80"/>
    <mergeCell ref="C7:C9"/>
    <mergeCell ref="R1:S1"/>
    <mergeCell ref="A7:A9"/>
    <mergeCell ref="E7:E9"/>
    <mergeCell ref="F7:S7"/>
    <mergeCell ref="F8:F9"/>
    <mergeCell ref="G8:G9"/>
    <mergeCell ref="H8:H9"/>
    <mergeCell ref="I8:J8"/>
    <mergeCell ref="K8:K9"/>
    <mergeCell ref="L8:M8"/>
    <mergeCell ref="N8:N9"/>
    <mergeCell ref="O8:P8"/>
    <mergeCell ref="Q8:Q9"/>
    <mergeCell ref="R8:S8"/>
    <mergeCell ref="B7:B9"/>
    <mergeCell ref="A2:S2"/>
  </mergeCells>
  <pageMargins left="0.7" right="0.7" top="0.75" bottom="0.75" header="0.3" footer="0.3"/>
  <pageSetup scale="47" orientation="portrait" r:id="rId1"/>
  <rowBreaks count="1" manualBreakCount="1">
    <brk id="5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Z49"/>
  <sheetViews>
    <sheetView view="pageBreakPreview" topLeftCell="A20" zoomScale="90" zoomScaleNormal="100" zoomScaleSheetLayoutView="90" workbookViewId="0">
      <selection activeCell="B7" sqref="B7"/>
    </sheetView>
  </sheetViews>
  <sheetFormatPr defaultColWidth="8.85546875" defaultRowHeight="14.25"/>
  <cols>
    <col min="1" max="1" width="11.85546875" style="45" customWidth="1"/>
    <col min="2" max="2" width="24.7109375" style="32" customWidth="1"/>
    <col min="3" max="3" width="4.7109375" style="32" customWidth="1"/>
    <col min="4" max="15" width="7.28515625" style="32" customWidth="1"/>
    <col min="16" max="16" width="13.85546875" style="45" customWidth="1"/>
    <col min="17" max="17" width="23.140625" style="32" customWidth="1"/>
    <col min="18" max="18" width="4" style="32" customWidth="1"/>
    <col min="19" max="19" width="9.7109375" style="32" customWidth="1"/>
    <col min="20" max="21" width="7.140625" style="32" customWidth="1"/>
    <col min="22" max="22" width="10" style="32" customWidth="1"/>
    <col min="23" max="23" width="14.42578125" style="32" customWidth="1"/>
    <col min="24" max="26" width="9.28515625" style="32" customWidth="1"/>
    <col min="27" max="16384" width="8.85546875" style="32"/>
  </cols>
  <sheetData>
    <row r="1" spans="1:26" ht="17.25" customHeight="1">
      <c r="N1" s="532" t="s">
        <v>78</v>
      </c>
      <c r="O1" s="532"/>
      <c r="X1" s="73"/>
      <c r="Y1" s="532" t="s">
        <v>189</v>
      </c>
      <c r="Z1" s="532"/>
    </row>
    <row r="2" spans="1:26" ht="18" customHeight="1">
      <c r="A2" s="29"/>
      <c r="P2" s="29"/>
      <c r="X2" s="73"/>
      <c r="Y2" s="573" t="s">
        <v>164</v>
      </c>
      <c r="Z2" s="573"/>
    </row>
    <row r="3" spans="1:26" ht="36.75" customHeight="1">
      <c r="A3" s="29"/>
      <c r="P3" s="29"/>
      <c r="X3" s="73"/>
      <c r="Y3" s="73"/>
      <c r="Z3" s="70"/>
    </row>
    <row r="4" spans="1:26" ht="38.25" customHeight="1">
      <c r="A4" s="393" t="s">
        <v>436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44"/>
      <c r="Q4" s="44"/>
      <c r="R4" s="44"/>
      <c r="S4" s="44"/>
      <c r="T4" s="44"/>
      <c r="U4" s="44"/>
      <c r="V4" s="44"/>
    </row>
    <row r="5" spans="1:26" ht="25.5" customHeight="1"/>
    <row r="6" spans="1:26" ht="21.75" customHeight="1"/>
    <row r="7" spans="1:26" ht="20.25" customHeight="1"/>
    <row r="8" spans="1:26" ht="21.75" customHeight="1"/>
    <row r="9" spans="1:26" ht="18" customHeight="1">
      <c r="A9" s="39" t="s">
        <v>81</v>
      </c>
      <c r="O9" s="140" t="s">
        <v>149</v>
      </c>
      <c r="P9" s="39"/>
    </row>
    <row r="10" spans="1:26" ht="18" customHeight="1">
      <c r="A10" s="475" t="s">
        <v>136</v>
      </c>
      <c r="B10" s="533" t="s">
        <v>15</v>
      </c>
      <c r="C10" s="556" t="s">
        <v>63</v>
      </c>
      <c r="D10" s="447" t="s">
        <v>8</v>
      </c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8"/>
      <c r="P10" s="475" t="s">
        <v>136</v>
      </c>
      <c r="Q10" s="475" t="s">
        <v>15</v>
      </c>
      <c r="R10" s="556" t="s">
        <v>63</v>
      </c>
      <c r="S10" s="475" t="s">
        <v>204</v>
      </c>
      <c r="T10" s="475"/>
      <c r="U10" s="475"/>
      <c r="V10" s="574" t="s">
        <v>70</v>
      </c>
      <c r="W10" s="574"/>
      <c r="X10" s="574"/>
      <c r="Y10" s="574"/>
      <c r="Z10" s="574"/>
    </row>
    <row r="11" spans="1:26" ht="21.75" customHeight="1">
      <c r="A11" s="475"/>
      <c r="B11" s="534"/>
      <c r="C11" s="486"/>
      <c r="D11" s="448"/>
      <c r="E11" s="555" t="s">
        <v>135</v>
      </c>
      <c r="F11" s="555" t="s">
        <v>16</v>
      </c>
      <c r="G11" s="447" t="s">
        <v>260</v>
      </c>
      <c r="H11" s="457"/>
      <c r="I11" s="458"/>
      <c r="J11" s="447" t="s">
        <v>261</v>
      </c>
      <c r="K11" s="457"/>
      <c r="L11" s="458"/>
      <c r="M11" s="447" t="s">
        <v>262</v>
      </c>
      <c r="N11" s="457"/>
      <c r="O11" s="458"/>
      <c r="P11" s="475"/>
      <c r="Q11" s="475"/>
      <c r="R11" s="486"/>
      <c r="S11" s="447" t="s">
        <v>263</v>
      </c>
      <c r="T11" s="457"/>
      <c r="U11" s="458"/>
      <c r="V11" s="555" t="s">
        <v>207</v>
      </c>
      <c r="W11" s="569" t="s">
        <v>264</v>
      </c>
      <c r="X11" s="569" t="s">
        <v>200</v>
      </c>
      <c r="Y11" s="571" t="s">
        <v>144</v>
      </c>
      <c r="Z11" s="571" t="s">
        <v>167</v>
      </c>
    </row>
    <row r="12" spans="1:26" ht="71.25" customHeight="1">
      <c r="A12" s="475"/>
      <c r="B12" s="535"/>
      <c r="C12" s="487"/>
      <c r="D12" s="449"/>
      <c r="E12" s="555"/>
      <c r="F12" s="555"/>
      <c r="G12" s="449"/>
      <c r="H12" s="91" t="s">
        <v>135</v>
      </c>
      <c r="I12" s="91" t="s">
        <v>16</v>
      </c>
      <c r="J12" s="449"/>
      <c r="K12" s="91" t="s">
        <v>135</v>
      </c>
      <c r="L12" s="91" t="s">
        <v>16</v>
      </c>
      <c r="M12" s="449"/>
      <c r="N12" s="91" t="s">
        <v>135</v>
      </c>
      <c r="O12" s="91" t="s">
        <v>16</v>
      </c>
      <c r="P12" s="475"/>
      <c r="Q12" s="475"/>
      <c r="R12" s="487"/>
      <c r="S12" s="449"/>
      <c r="T12" s="91" t="s">
        <v>135</v>
      </c>
      <c r="U12" s="91" t="s">
        <v>16</v>
      </c>
      <c r="V12" s="555"/>
      <c r="W12" s="570"/>
      <c r="X12" s="570"/>
      <c r="Y12" s="572"/>
      <c r="Z12" s="572"/>
    </row>
    <row r="13" spans="1:26" ht="17.25" customHeight="1">
      <c r="A13" s="477" t="s">
        <v>6</v>
      </c>
      <c r="B13" s="557"/>
      <c r="C13" s="33" t="s">
        <v>7</v>
      </c>
      <c r="D13" s="94">
        <v>1</v>
      </c>
      <c r="E13" s="94">
        <v>2</v>
      </c>
      <c r="F13" s="94">
        <v>3</v>
      </c>
      <c r="G13" s="94">
        <v>4</v>
      </c>
      <c r="H13" s="94">
        <v>5</v>
      </c>
      <c r="I13" s="94">
        <v>6</v>
      </c>
      <c r="J13" s="94">
        <v>7</v>
      </c>
      <c r="K13" s="94">
        <v>8</v>
      </c>
      <c r="L13" s="94">
        <v>9</v>
      </c>
      <c r="M13" s="94">
        <v>10</v>
      </c>
      <c r="N13" s="94">
        <v>11</v>
      </c>
      <c r="O13" s="94">
        <v>12</v>
      </c>
      <c r="P13" s="477" t="s">
        <v>6</v>
      </c>
      <c r="Q13" s="567"/>
      <c r="R13" s="33" t="s">
        <v>7</v>
      </c>
      <c r="S13" s="33">
        <v>13</v>
      </c>
      <c r="T13" s="33">
        <v>14</v>
      </c>
      <c r="U13" s="33">
        <v>15</v>
      </c>
      <c r="V13" s="33">
        <v>16</v>
      </c>
      <c r="W13" s="33">
        <v>17</v>
      </c>
      <c r="X13" s="33">
        <v>18</v>
      </c>
      <c r="Y13" s="33">
        <v>19</v>
      </c>
      <c r="Z13" s="33">
        <v>20</v>
      </c>
    </row>
    <row r="14" spans="1:26" ht="17.25" customHeight="1">
      <c r="A14" s="558" t="s">
        <v>0</v>
      </c>
      <c r="B14" s="559"/>
      <c r="C14" s="153">
        <v>1</v>
      </c>
      <c r="D14" s="264">
        <f>+D16+D18+D37+D45+D48</f>
        <v>4355</v>
      </c>
      <c r="E14" s="264">
        <f t="shared" ref="E14:O14" si="0">+E16+E18+E37+E45+E48</f>
        <v>2261</v>
      </c>
      <c r="F14" s="264">
        <f t="shared" si="0"/>
        <v>2094</v>
      </c>
      <c r="G14" s="264">
        <f t="shared" si="0"/>
        <v>3</v>
      </c>
      <c r="H14" s="264">
        <f t="shared" si="0"/>
        <v>0</v>
      </c>
      <c r="I14" s="264">
        <f t="shared" si="0"/>
        <v>3</v>
      </c>
      <c r="J14" s="264">
        <f t="shared" si="0"/>
        <v>980</v>
      </c>
      <c r="K14" s="264">
        <f t="shared" si="0"/>
        <v>584</v>
      </c>
      <c r="L14" s="264">
        <f t="shared" si="0"/>
        <v>396</v>
      </c>
      <c r="M14" s="264">
        <f t="shared" si="0"/>
        <v>1904</v>
      </c>
      <c r="N14" s="264">
        <f t="shared" si="0"/>
        <v>999</v>
      </c>
      <c r="O14" s="264">
        <f t="shared" si="0"/>
        <v>905</v>
      </c>
      <c r="P14" s="558" t="s">
        <v>0</v>
      </c>
      <c r="Q14" s="568"/>
      <c r="R14" s="153">
        <v>1</v>
      </c>
      <c r="S14" s="277">
        <f>+S16+S18+S37+S45+S48</f>
        <v>1468</v>
      </c>
      <c r="T14" s="277">
        <f t="shared" ref="T14:Z14" si="1">+T16+T18+T37+T45+T48</f>
        <v>678</v>
      </c>
      <c r="U14" s="277">
        <f t="shared" si="1"/>
        <v>790</v>
      </c>
      <c r="V14" s="277">
        <f t="shared" si="1"/>
        <v>0</v>
      </c>
      <c r="W14" s="277">
        <f t="shared" si="1"/>
        <v>0</v>
      </c>
      <c r="X14" s="277">
        <f t="shared" si="1"/>
        <v>1</v>
      </c>
      <c r="Y14" s="277">
        <f t="shared" si="1"/>
        <v>109</v>
      </c>
      <c r="Z14" s="277">
        <f t="shared" si="1"/>
        <v>4245</v>
      </c>
    </row>
    <row r="15" spans="1:26">
      <c r="A15" s="561" t="s">
        <v>17</v>
      </c>
      <c r="B15" s="273" t="s">
        <v>390</v>
      </c>
      <c r="C15" s="153">
        <v>2</v>
      </c>
      <c r="D15" s="268">
        <v>3</v>
      </c>
      <c r="E15" s="268">
        <v>0</v>
      </c>
      <c r="F15" s="268">
        <v>3</v>
      </c>
      <c r="G15" s="269">
        <v>0</v>
      </c>
      <c r="H15" s="269">
        <v>0</v>
      </c>
      <c r="I15" s="269">
        <v>0</v>
      </c>
      <c r="J15" s="269">
        <v>3</v>
      </c>
      <c r="K15" s="269">
        <v>0</v>
      </c>
      <c r="L15" s="269">
        <v>3</v>
      </c>
      <c r="M15" s="269">
        <v>0</v>
      </c>
      <c r="N15" s="269">
        <v>0</v>
      </c>
      <c r="O15" s="269">
        <v>0</v>
      </c>
      <c r="P15" s="565" t="s">
        <v>17</v>
      </c>
      <c r="Q15" s="273" t="s">
        <v>390</v>
      </c>
      <c r="R15" s="153">
        <v>2</v>
      </c>
      <c r="S15" s="238">
        <v>0</v>
      </c>
      <c r="T15" s="238">
        <v>0</v>
      </c>
      <c r="U15" s="238">
        <v>0</v>
      </c>
      <c r="V15" s="269">
        <v>0</v>
      </c>
      <c r="W15" s="269">
        <v>0</v>
      </c>
      <c r="X15" s="269">
        <v>0</v>
      </c>
      <c r="Y15" s="271">
        <v>0</v>
      </c>
      <c r="Z15" s="271">
        <v>3</v>
      </c>
    </row>
    <row r="16" spans="1:26">
      <c r="A16" s="562"/>
      <c r="B16" s="276" t="s">
        <v>0</v>
      </c>
      <c r="C16" s="153">
        <v>3</v>
      </c>
      <c r="D16" s="270">
        <v>3</v>
      </c>
      <c r="E16" s="270">
        <v>0</v>
      </c>
      <c r="F16" s="270">
        <v>3</v>
      </c>
      <c r="G16" s="264">
        <v>0</v>
      </c>
      <c r="H16" s="264">
        <v>0</v>
      </c>
      <c r="I16" s="264">
        <v>0</v>
      </c>
      <c r="J16" s="264">
        <v>3</v>
      </c>
      <c r="K16" s="264">
        <v>0</v>
      </c>
      <c r="L16" s="264">
        <v>3</v>
      </c>
      <c r="M16" s="264">
        <v>0</v>
      </c>
      <c r="N16" s="264">
        <v>0</v>
      </c>
      <c r="O16" s="264">
        <v>0</v>
      </c>
      <c r="P16" s="518"/>
      <c r="Q16" s="274" t="s">
        <v>0</v>
      </c>
      <c r="R16" s="153">
        <v>3</v>
      </c>
      <c r="S16" s="237">
        <v>0</v>
      </c>
      <c r="T16" s="237">
        <v>0</v>
      </c>
      <c r="U16" s="237">
        <v>0</v>
      </c>
      <c r="V16" s="264">
        <v>0</v>
      </c>
      <c r="W16" s="264">
        <v>0</v>
      </c>
      <c r="X16" s="264">
        <v>0</v>
      </c>
      <c r="Y16" s="272">
        <v>0</v>
      </c>
      <c r="Z16" s="272">
        <v>3</v>
      </c>
    </row>
    <row r="17" spans="1:26" ht="21" customHeight="1">
      <c r="A17" s="561" t="s">
        <v>229</v>
      </c>
      <c r="B17" s="273" t="s">
        <v>391</v>
      </c>
      <c r="C17" s="153">
        <v>4</v>
      </c>
      <c r="D17" s="268">
        <v>2</v>
      </c>
      <c r="E17" s="268">
        <v>1</v>
      </c>
      <c r="F17" s="268">
        <v>1</v>
      </c>
      <c r="G17" s="269">
        <v>0</v>
      </c>
      <c r="H17" s="269">
        <v>0</v>
      </c>
      <c r="I17" s="269">
        <v>0</v>
      </c>
      <c r="J17" s="269">
        <v>1</v>
      </c>
      <c r="K17" s="269">
        <v>0</v>
      </c>
      <c r="L17" s="269">
        <v>1</v>
      </c>
      <c r="M17" s="269">
        <v>0</v>
      </c>
      <c r="N17" s="269">
        <v>0</v>
      </c>
      <c r="O17" s="269">
        <v>0</v>
      </c>
      <c r="P17" s="565" t="s">
        <v>229</v>
      </c>
      <c r="Q17" s="273" t="s">
        <v>391</v>
      </c>
      <c r="R17" s="153">
        <v>4</v>
      </c>
      <c r="S17" s="238">
        <v>1</v>
      </c>
      <c r="T17" s="238">
        <v>1</v>
      </c>
      <c r="U17" s="238">
        <v>0</v>
      </c>
      <c r="V17" s="269">
        <v>0</v>
      </c>
      <c r="W17" s="269">
        <v>0</v>
      </c>
      <c r="X17" s="269">
        <v>0</v>
      </c>
      <c r="Y17" s="271">
        <v>0</v>
      </c>
      <c r="Z17" s="271">
        <v>2</v>
      </c>
    </row>
    <row r="18" spans="1:26">
      <c r="A18" s="562"/>
      <c r="B18" s="276" t="s">
        <v>0</v>
      </c>
      <c r="C18" s="153">
        <v>5</v>
      </c>
      <c r="D18" s="270">
        <v>2</v>
      </c>
      <c r="E18" s="270">
        <v>1</v>
      </c>
      <c r="F18" s="270">
        <v>1</v>
      </c>
      <c r="G18" s="264">
        <v>0</v>
      </c>
      <c r="H18" s="264">
        <v>0</v>
      </c>
      <c r="I18" s="264">
        <v>0</v>
      </c>
      <c r="J18" s="264">
        <v>1</v>
      </c>
      <c r="K18" s="264">
        <v>0</v>
      </c>
      <c r="L18" s="264">
        <v>1</v>
      </c>
      <c r="M18" s="264">
        <v>0</v>
      </c>
      <c r="N18" s="264">
        <v>0</v>
      </c>
      <c r="O18" s="264">
        <v>0</v>
      </c>
      <c r="P18" s="518"/>
      <c r="Q18" s="274" t="s">
        <v>0</v>
      </c>
      <c r="R18" s="153">
        <v>5</v>
      </c>
      <c r="S18" s="237">
        <v>1</v>
      </c>
      <c r="T18" s="237">
        <v>1</v>
      </c>
      <c r="U18" s="237">
        <v>0</v>
      </c>
      <c r="V18" s="264">
        <v>0</v>
      </c>
      <c r="W18" s="264">
        <v>0</v>
      </c>
      <c r="X18" s="264">
        <v>0</v>
      </c>
      <c r="Y18" s="272">
        <v>0</v>
      </c>
      <c r="Z18" s="272">
        <v>2</v>
      </c>
    </row>
    <row r="19" spans="1:26">
      <c r="A19" s="561" t="s">
        <v>18</v>
      </c>
      <c r="B19" s="273" t="s">
        <v>392</v>
      </c>
      <c r="C19" s="153">
        <v>6</v>
      </c>
      <c r="D19" s="268">
        <v>9</v>
      </c>
      <c r="E19" s="268">
        <v>4</v>
      </c>
      <c r="F19" s="268">
        <v>5</v>
      </c>
      <c r="G19" s="269">
        <v>0</v>
      </c>
      <c r="H19" s="269">
        <v>0</v>
      </c>
      <c r="I19" s="269">
        <v>0</v>
      </c>
      <c r="J19" s="269">
        <v>4</v>
      </c>
      <c r="K19" s="269">
        <v>2</v>
      </c>
      <c r="L19" s="269">
        <v>2</v>
      </c>
      <c r="M19" s="269">
        <v>2</v>
      </c>
      <c r="N19" s="269">
        <v>2</v>
      </c>
      <c r="O19" s="269">
        <v>0</v>
      </c>
      <c r="P19" s="565" t="s">
        <v>18</v>
      </c>
      <c r="Q19" s="275" t="s">
        <v>392</v>
      </c>
      <c r="R19" s="153">
        <v>6</v>
      </c>
      <c r="S19" s="238">
        <v>3</v>
      </c>
      <c r="T19" s="238">
        <v>0</v>
      </c>
      <c r="U19" s="238">
        <v>3</v>
      </c>
      <c r="V19" s="269">
        <v>0</v>
      </c>
      <c r="W19" s="269">
        <v>0</v>
      </c>
      <c r="X19" s="269">
        <v>0</v>
      </c>
      <c r="Y19" s="271">
        <v>0</v>
      </c>
      <c r="Z19" s="271">
        <v>9</v>
      </c>
    </row>
    <row r="20" spans="1:26">
      <c r="A20" s="563"/>
      <c r="B20" s="273" t="s">
        <v>393</v>
      </c>
      <c r="C20" s="153">
        <v>7</v>
      </c>
      <c r="D20" s="268">
        <v>1</v>
      </c>
      <c r="E20" s="268">
        <v>0</v>
      </c>
      <c r="F20" s="268">
        <v>1</v>
      </c>
      <c r="G20" s="269">
        <v>0</v>
      </c>
      <c r="H20" s="269">
        <v>0</v>
      </c>
      <c r="I20" s="269">
        <v>0</v>
      </c>
      <c r="J20" s="269">
        <v>1</v>
      </c>
      <c r="K20" s="269">
        <v>0</v>
      </c>
      <c r="L20" s="269">
        <v>1</v>
      </c>
      <c r="M20" s="269">
        <v>0</v>
      </c>
      <c r="N20" s="269">
        <v>0</v>
      </c>
      <c r="O20" s="269">
        <v>0</v>
      </c>
      <c r="P20" s="517"/>
      <c r="Q20" s="275" t="s">
        <v>393</v>
      </c>
      <c r="R20" s="153">
        <v>7</v>
      </c>
      <c r="S20" s="238">
        <v>0</v>
      </c>
      <c r="T20" s="238">
        <v>0</v>
      </c>
      <c r="U20" s="238">
        <v>0</v>
      </c>
      <c r="V20" s="269">
        <v>0</v>
      </c>
      <c r="W20" s="269">
        <v>0</v>
      </c>
      <c r="X20" s="269">
        <v>0</v>
      </c>
      <c r="Y20" s="271">
        <v>0</v>
      </c>
      <c r="Z20" s="271">
        <v>1</v>
      </c>
    </row>
    <row r="21" spans="1:26">
      <c r="A21" s="563"/>
      <c r="B21" s="273" t="s">
        <v>394</v>
      </c>
      <c r="C21" s="153">
        <v>8</v>
      </c>
      <c r="D21" s="268">
        <v>3</v>
      </c>
      <c r="E21" s="268">
        <v>2</v>
      </c>
      <c r="F21" s="268">
        <v>1</v>
      </c>
      <c r="G21" s="269">
        <v>0</v>
      </c>
      <c r="H21" s="269">
        <v>0</v>
      </c>
      <c r="I21" s="269">
        <v>0</v>
      </c>
      <c r="J21" s="269">
        <v>1</v>
      </c>
      <c r="K21" s="269">
        <v>0</v>
      </c>
      <c r="L21" s="269">
        <v>1</v>
      </c>
      <c r="M21" s="269">
        <v>2</v>
      </c>
      <c r="N21" s="269">
        <v>2</v>
      </c>
      <c r="O21" s="269">
        <v>0</v>
      </c>
      <c r="P21" s="517"/>
      <c r="Q21" s="275" t="s">
        <v>394</v>
      </c>
      <c r="R21" s="153">
        <v>8</v>
      </c>
      <c r="S21" s="238">
        <v>0</v>
      </c>
      <c r="T21" s="238">
        <v>0</v>
      </c>
      <c r="U21" s="238">
        <v>0</v>
      </c>
      <c r="V21" s="269">
        <v>0</v>
      </c>
      <c r="W21" s="269">
        <v>0</v>
      </c>
      <c r="X21" s="269">
        <v>0</v>
      </c>
      <c r="Y21" s="271">
        <v>0</v>
      </c>
      <c r="Z21" s="271">
        <v>3</v>
      </c>
    </row>
    <row r="22" spans="1:26">
      <c r="A22" s="563"/>
      <c r="B22" s="273" t="s">
        <v>395</v>
      </c>
      <c r="C22" s="153">
        <v>9</v>
      </c>
      <c r="D22" s="268">
        <v>1</v>
      </c>
      <c r="E22" s="268">
        <v>1</v>
      </c>
      <c r="F22" s="268">
        <v>0</v>
      </c>
      <c r="G22" s="269">
        <v>0</v>
      </c>
      <c r="H22" s="269">
        <v>0</v>
      </c>
      <c r="I22" s="269">
        <v>0</v>
      </c>
      <c r="J22" s="269">
        <v>1</v>
      </c>
      <c r="K22" s="269">
        <v>1</v>
      </c>
      <c r="L22" s="269">
        <v>0</v>
      </c>
      <c r="M22" s="269">
        <v>0</v>
      </c>
      <c r="N22" s="269">
        <v>0</v>
      </c>
      <c r="O22" s="269">
        <v>0</v>
      </c>
      <c r="P22" s="517"/>
      <c r="Q22" s="275" t="s">
        <v>395</v>
      </c>
      <c r="R22" s="153">
        <v>9</v>
      </c>
      <c r="S22" s="238">
        <v>0</v>
      </c>
      <c r="T22" s="238">
        <v>0</v>
      </c>
      <c r="U22" s="238">
        <v>0</v>
      </c>
      <c r="V22" s="269">
        <v>0</v>
      </c>
      <c r="W22" s="269">
        <v>0</v>
      </c>
      <c r="X22" s="269">
        <v>0</v>
      </c>
      <c r="Y22" s="271">
        <v>0</v>
      </c>
      <c r="Z22" s="271">
        <v>1</v>
      </c>
    </row>
    <row r="23" spans="1:26">
      <c r="A23" s="563"/>
      <c r="B23" s="273" t="s">
        <v>396</v>
      </c>
      <c r="C23" s="153">
        <v>10</v>
      </c>
      <c r="D23" s="268">
        <v>1</v>
      </c>
      <c r="E23" s="268">
        <v>1</v>
      </c>
      <c r="F23" s="268">
        <v>0</v>
      </c>
      <c r="G23" s="269">
        <v>0</v>
      </c>
      <c r="H23" s="269">
        <v>0</v>
      </c>
      <c r="I23" s="269">
        <v>0</v>
      </c>
      <c r="J23" s="269">
        <v>1</v>
      </c>
      <c r="K23" s="269">
        <v>1</v>
      </c>
      <c r="L23" s="269">
        <v>0</v>
      </c>
      <c r="M23" s="269">
        <v>0</v>
      </c>
      <c r="N23" s="269">
        <v>0</v>
      </c>
      <c r="O23" s="269">
        <v>0</v>
      </c>
      <c r="P23" s="517"/>
      <c r="Q23" s="275" t="s">
        <v>396</v>
      </c>
      <c r="R23" s="153">
        <v>10</v>
      </c>
      <c r="S23" s="238">
        <v>0</v>
      </c>
      <c r="T23" s="238">
        <v>0</v>
      </c>
      <c r="U23" s="238">
        <v>0</v>
      </c>
      <c r="V23" s="269">
        <v>0</v>
      </c>
      <c r="W23" s="269">
        <v>0</v>
      </c>
      <c r="X23" s="269">
        <v>0</v>
      </c>
      <c r="Y23" s="271">
        <v>0</v>
      </c>
      <c r="Z23" s="271">
        <v>1</v>
      </c>
    </row>
    <row r="24" spans="1:26">
      <c r="A24" s="563"/>
      <c r="B24" s="273" t="s">
        <v>397</v>
      </c>
      <c r="C24" s="153">
        <v>11</v>
      </c>
      <c r="D24" s="268">
        <v>4</v>
      </c>
      <c r="E24" s="268">
        <v>3</v>
      </c>
      <c r="F24" s="268">
        <v>1</v>
      </c>
      <c r="G24" s="269">
        <v>0</v>
      </c>
      <c r="H24" s="269">
        <v>0</v>
      </c>
      <c r="I24" s="269">
        <v>0</v>
      </c>
      <c r="J24" s="269">
        <v>2</v>
      </c>
      <c r="K24" s="269">
        <v>1</v>
      </c>
      <c r="L24" s="269">
        <v>1</v>
      </c>
      <c r="M24" s="269">
        <v>2</v>
      </c>
      <c r="N24" s="269">
        <v>2</v>
      </c>
      <c r="O24" s="269">
        <v>0</v>
      </c>
      <c r="P24" s="517"/>
      <c r="Q24" s="275" t="s">
        <v>397</v>
      </c>
      <c r="R24" s="153">
        <v>11</v>
      </c>
      <c r="S24" s="238">
        <v>0</v>
      </c>
      <c r="T24" s="238">
        <v>0</v>
      </c>
      <c r="U24" s="238">
        <v>0</v>
      </c>
      <c r="V24" s="269">
        <v>0</v>
      </c>
      <c r="W24" s="269">
        <v>0</v>
      </c>
      <c r="X24" s="269">
        <v>0</v>
      </c>
      <c r="Y24" s="271">
        <v>0</v>
      </c>
      <c r="Z24" s="271">
        <v>4</v>
      </c>
    </row>
    <row r="25" spans="1:26">
      <c r="A25" s="563"/>
      <c r="B25" s="273" t="s">
        <v>398</v>
      </c>
      <c r="C25" s="153">
        <v>12</v>
      </c>
      <c r="D25" s="268">
        <v>36</v>
      </c>
      <c r="E25" s="268">
        <v>11</v>
      </c>
      <c r="F25" s="268">
        <v>25</v>
      </c>
      <c r="G25" s="269">
        <v>0</v>
      </c>
      <c r="H25" s="269">
        <v>0</v>
      </c>
      <c r="I25" s="269">
        <v>0</v>
      </c>
      <c r="J25" s="269">
        <v>2</v>
      </c>
      <c r="K25" s="269">
        <v>1</v>
      </c>
      <c r="L25" s="269">
        <v>1</v>
      </c>
      <c r="M25" s="269">
        <v>3</v>
      </c>
      <c r="N25" s="269">
        <v>0</v>
      </c>
      <c r="O25" s="269">
        <v>3</v>
      </c>
      <c r="P25" s="517"/>
      <c r="Q25" s="275" t="s">
        <v>398</v>
      </c>
      <c r="R25" s="153">
        <v>12</v>
      </c>
      <c r="S25" s="238">
        <v>31</v>
      </c>
      <c r="T25" s="238">
        <v>10</v>
      </c>
      <c r="U25" s="238">
        <v>21</v>
      </c>
      <c r="V25" s="269">
        <v>0</v>
      </c>
      <c r="W25" s="269">
        <v>0</v>
      </c>
      <c r="X25" s="269">
        <v>0</v>
      </c>
      <c r="Y25" s="271">
        <v>0</v>
      </c>
      <c r="Z25" s="271">
        <v>36</v>
      </c>
    </row>
    <row r="26" spans="1:26">
      <c r="A26" s="563"/>
      <c r="B26" s="273" t="s">
        <v>399</v>
      </c>
      <c r="C26" s="153">
        <v>13</v>
      </c>
      <c r="D26" s="268">
        <v>1</v>
      </c>
      <c r="E26" s="268">
        <v>1</v>
      </c>
      <c r="F26" s="268">
        <v>0</v>
      </c>
      <c r="G26" s="269">
        <v>0</v>
      </c>
      <c r="H26" s="269">
        <v>0</v>
      </c>
      <c r="I26" s="269">
        <v>0</v>
      </c>
      <c r="J26" s="269">
        <v>0</v>
      </c>
      <c r="K26" s="269">
        <v>0</v>
      </c>
      <c r="L26" s="269">
        <v>0</v>
      </c>
      <c r="M26" s="269">
        <v>1</v>
      </c>
      <c r="N26" s="269">
        <v>1</v>
      </c>
      <c r="O26" s="269">
        <v>0</v>
      </c>
      <c r="P26" s="517"/>
      <c r="Q26" s="275" t="s">
        <v>399</v>
      </c>
      <c r="R26" s="153">
        <v>13</v>
      </c>
      <c r="S26" s="238">
        <v>0</v>
      </c>
      <c r="T26" s="238">
        <v>0</v>
      </c>
      <c r="U26" s="238">
        <v>0</v>
      </c>
      <c r="V26" s="269">
        <v>0</v>
      </c>
      <c r="W26" s="269">
        <v>0</v>
      </c>
      <c r="X26" s="269">
        <v>0</v>
      </c>
      <c r="Y26" s="271">
        <v>0</v>
      </c>
      <c r="Z26" s="271">
        <v>1</v>
      </c>
    </row>
    <row r="27" spans="1:26">
      <c r="A27" s="563"/>
      <c r="B27" s="273" t="s">
        <v>400</v>
      </c>
      <c r="C27" s="153">
        <v>14</v>
      </c>
      <c r="D27" s="268">
        <v>3</v>
      </c>
      <c r="E27" s="268">
        <v>1</v>
      </c>
      <c r="F27" s="268">
        <v>2</v>
      </c>
      <c r="G27" s="269">
        <v>0</v>
      </c>
      <c r="H27" s="269">
        <v>0</v>
      </c>
      <c r="I27" s="269">
        <v>0</v>
      </c>
      <c r="J27" s="269">
        <v>0</v>
      </c>
      <c r="K27" s="269">
        <v>0</v>
      </c>
      <c r="L27" s="269">
        <v>0</v>
      </c>
      <c r="M27" s="269">
        <v>3</v>
      </c>
      <c r="N27" s="269">
        <v>1</v>
      </c>
      <c r="O27" s="269">
        <v>2</v>
      </c>
      <c r="P27" s="517"/>
      <c r="Q27" s="275" t="s">
        <v>400</v>
      </c>
      <c r="R27" s="153">
        <v>14</v>
      </c>
      <c r="S27" s="238">
        <v>0</v>
      </c>
      <c r="T27" s="238">
        <v>0</v>
      </c>
      <c r="U27" s="238">
        <v>0</v>
      </c>
      <c r="V27" s="269">
        <v>0</v>
      </c>
      <c r="W27" s="269">
        <v>0</v>
      </c>
      <c r="X27" s="269">
        <v>0</v>
      </c>
      <c r="Y27" s="271">
        <v>0</v>
      </c>
      <c r="Z27" s="271">
        <v>3</v>
      </c>
    </row>
    <row r="28" spans="1:26" ht="25.5" customHeight="1">
      <c r="A28" s="563"/>
      <c r="B28" s="273" t="s">
        <v>401</v>
      </c>
      <c r="C28" s="153">
        <v>15</v>
      </c>
      <c r="D28" s="268">
        <v>38</v>
      </c>
      <c r="E28" s="268">
        <v>22</v>
      </c>
      <c r="F28" s="268">
        <v>16</v>
      </c>
      <c r="G28" s="269">
        <v>0</v>
      </c>
      <c r="H28" s="269">
        <v>0</v>
      </c>
      <c r="I28" s="269">
        <v>0</v>
      </c>
      <c r="J28" s="269">
        <v>36</v>
      </c>
      <c r="K28" s="269">
        <v>20</v>
      </c>
      <c r="L28" s="269">
        <v>16</v>
      </c>
      <c r="M28" s="269">
        <v>2</v>
      </c>
      <c r="N28" s="269">
        <v>2</v>
      </c>
      <c r="O28" s="269">
        <v>0</v>
      </c>
      <c r="P28" s="517"/>
      <c r="Q28" s="150" t="s">
        <v>401</v>
      </c>
      <c r="R28" s="153">
        <v>15</v>
      </c>
      <c r="S28" s="238">
        <v>0</v>
      </c>
      <c r="T28" s="238">
        <v>0</v>
      </c>
      <c r="U28" s="238">
        <v>0</v>
      </c>
      <c r="V28" s="269">
        <v>0</v>
      </c>
      <c r="W28" s="269">
        <v>0</v>
      </c>
      <c r="X28" s="269">
        <v>0</v>
      </c>
      <c r="Y28" s="271">
        <v>0</v>
      </c>
      <c r="Z28" s="271">
        <v>38</v>
      </c>
    </row>
    <row r="29" spans="1:26">
      <c r="A29" s="563"/>
      <c r="B29" s="273" t="s">
        <v>402</v>
      </c>
      <c r="C29" s="153">
        <v>16</v>
      </c>
      <c r="D29" s="268">
        <v>3775</v>
      </c>
      <c r="E29" s="268">
        <v>1959</v>
      </c>
      <c r="F29" s="268">
        <v>1816</v>
      </c>
      <c r="G29" s="269">
        <v>0</v>
      </c>
      <c r="H29" s="269">
        <v>0</v>
      </c>
      <c r="I29" s="269">
        <v>0</v>
      </c>
      <c r="J29" s="269">
        <v>546</v>
      </c>
      <c r="K29" s="269">
        <v>363</v>
      </c>
      <c r="L29" s="269">
        <v>183</v>
      </c>
      <c r="M29" s="269">
        <v>1824</v>
      </c>
      <c r="N29" s="269">
        <v>950</v>
      </c>
      <c r="O29" s="269">
        <v>874</v>
      </c>
      <c r="P29" s="517"/>
      <c r="Q29" s="275" t="s">
        <v>402</v>
      </c>
      <c r="R29" s="153">
        <v>16</v>
      </c>
      <c r="S29" s="238">
        <v>1405</v>
      </c>
      <c r="T29" s="238">
        <v>646</v>
      </c>
      <c r="U29" s="238">
        <v>759</v>
      </c>
      <c r="V29" s="269">
        <v>0</v>
      </c>
      <c r="W29" s="269">
        <v>0</v>
      </c>
      <c r="X29" s="269">
        <v>0</v>
      </c>
      <c r="Y29" s="271">
        <v>27</v>
      </c>
      <c r="Z29" s="271">
        <v>3748</v>
      </c>
    </row>
    <row r="30" spans="1:26">
      <c r="A30" s="563"/>
      <c r="B30" s="273" t="s">
        <v>403</v>
      </c>
      <c r="C30" s="153">
        <v>17</v>
      </c>
      <c r="D30" s="268">
        <v>1</v>
      </c>
      <c r="E30" s="268">
        <v>0</v>
      </c>
      <c r="F30" s="268">
        <v>1</v>
      </c>
      <c r="G30" s="269">
        <v>0</v>
      </c>
      <c r="H30" s="269">
        <v>0</v>
      </c>
      <c r="I30" s="269">
        <v>0</v>
      </c>
      <c r="J30" s="269">
        <v>0</v>
      </c>
      <c r="K30" s="269">
        <v>0</v>
      </c>
      <c r="L30" s="269">
        <v>0</v>
      </c>
      <c r="M30" s="269">
        <v>0</v>
      </c>
      <c r="N30" s="269">
        <v>0</v>
      </c>
      <c r="O30" s="269">
        <v>0</v>
      </c>
      <c r="P30" s="517"/>
      <c r="Q30" s="275" t="s">
        <v>403</v>
      </c>
      <c r="R30" s="153">
        <v>17</v>
      </c>
      <c r="S30" s="238">
        <v>1</v>
      </c>
      <c r="T30" s="238">
        <v>0</v>
      </c>
      <c r="U30" s="238">
        <v>1</v>
      </c>
      <c r="V30" s="269">
        <v>0</v>
      </c>
      <c r="W30" s="269">
        <v>0</v>
      </c>
      <c r="X30" s="269">
        <v>0</v>
      </c>
      <c r="Y30" s="271">
        <v>0</v>
      </c>
      <c r="Z30" s="271">
        <v>1</v>
      </c>
    </row>
    <row r="31" spans="1:26" ht="27.75" customHeight="1">
      <c r="A31" s="563"/>
      <c r="B31" s="273" t="s">
        <v>404</v>
      </c>
      <c r="C31" s="153">
        <v>18</v>
      </c>
      <c r="D31" s="268">
        <v>4</v>
      </c>
      <c r="E31" s="268">
        <v>4</v>
      </c>
      <c r="F31" s="268">
        <v>0</v>
      </c>
      <c r="G31" s="269">
        <v>0</v>
      </c>
      <c r="H31" s="269">
        <v>0</v>
      </c>
      <c r="I31" s="269">
        <v>0</v>
      </c>
      <c r="J31" s="269">
        <v>2</v>
      </c>
      <c r="K31" s="269">
        <v>2</v>
      </c>
      <c r="L31" s="269">
        <v>0</v>
      </c>
      <c r="M31" s="269">
        <v>0</v>
      </c>
      <c r="N31" s="269">
        <v>0</v>
      </c>
      <c r="O31" s="269">
        <v>0</v>
      </c>
      <c r="P31" s="517"/>
      <c r="Q31" s="150" t="s">
        <v>404</v>
      </c>
      <c r="R31" s="153">
        <v>18</v>
      </c>
      <c r="S31" s="238">
        <v>2</v>
      </c>
      <c r="T31" s="238">
        <v>2</v>
      </c>
      <c r="U31" s="238">
        <v>0</v>
      </c>
      <c r="V31" s="269">
        <v>0</v>
      </c>
      <c r="W31" s="269">
        <v>0</v>
      </c>
      <c r="X31" s="269">
        <v>0</v>
      </c>
      <c r="Y31" s="271">
        <v>0</v>
      </c>
      <c r="Z31" s="271">
        <v>4</v>
      </c>
    </row>
    <row r="32" spans="1:26">
      <c r="A32" s="563"/>
      <c r="B32" s="273" t="s">
        <v>405</v>
      </c>
      <c r="C32" s="153">
        <v>19</v>
      </c>
      <c r="D32" s="268">
        <v>5</v>
      </c>
      <c r="E32" s="268">
        <v>5</v>
      </c>
      <c r="F32" s="268">
        <v>0</v>
      </c>
      <c r="G32" s="269">
        <v>0</v>
      </c>
      <c r="H32" s="269">
        <v>0</v>
      </c>
      <c r="I32" s="269">
        <v>0</v>
      </c>
      <c r="J32" s="269">
        <v>0</v>
      </c>
      <c r="K32" s="269">
        <v>0</v>
      </c>
      <c r="L32" s="269">
        <v>0</v>
      </c>
      <c r="M32" s="269">
        <v>2</v>
      </c>
      <c r="N32" s="269">
        <v>2</v>
      </c>
      <c r="O32" s="269">
        <v>0</v>
      </c>
      <c r="P32" s="517"/>
      <c r="Q32" s="275" t="s">
        <v>405</v>
      </c>
      <c r="R32" s="153">
        <v>19</v>
      </c>
      <c r="S32" s="238">
        <v>3</v>
      </c>
      <c r="T32" s="238">
        <v>3</v>
      </c>
      <c r="U32" s="238">
        <v>0</v>
      </c>
      <c r="V32" s="269">
        <v>0</v>
      </c>
      <c r="W32" s="269">
        <v>0</v>
      </c>
      <c r="X32" s="269">
        <v>0</v>
      </c>
      <c r="Y32" s="271">
        <v>0</v>
      </c>
      <c r="Z32" s="271">
        <v>5</v>
      </c>
    </row>
    <row r="33" spans="1:26">
      <c r="A33" s="563"/>
      <c r="B33" s="273" t="s">
        <v>406</v>
      </c>
      <c r="C33" s="153">
        <v>20</v>
      </c>
      <c r="D33" s="268">
        <v>1</v>
      </c>
      <c r="E33" s="268">
        <v>1</v>
      </c>
      <c r="F33" s="268">
        <v>0</v>
      </c>
      <c r="G33" s="269">
        <v>0</v>
      </c>
      <c r="H33" s="269">
        <v>0</v>
      </c>
      <c r="I33" s="269">
        <v>0</v>
      </c>
      <c r="J33" s="269">
        <v>0</v>
      </c>
      <c r="K33" s="269">
        <v>0</v>
      </c>
      <c r="L33" s="269">
        <v>0</v>
      </c>
      <c r="M33" s="269">
        <v>0</v>
      </c>
      <c r="N33" s="269">
        <v>0</v>
      </c>
      <c r="O33" s="269">
        <v>0</v>
      </c>
      <c r="P33" s="517"/>
      <c r="Q33" s="275" t="s">
        <v>406</v>
      </c>
      <c r="R33" s="153">
        <v>20</v>
      </c>
      <c r="S33" s="238">
        <v>1</v>
      </c>
      <c r="T33" s="238">
        <v>1</v>
      </c>
      <c r="U33" s="238">
        <v>0</v>
      </c>
      <c r="V33" s="269">
        <v>0</v>
      </c>
      <c r="W33" s="269">
        <v>0</v>
      </c>
      <c r="X33" s="269">
        <v>0</v>
      </c>
      <c r="Y33" s="271">
        <v>0</v>
      </c>
      <c r="Z33" s="271">
        <v>1</v>
      </c>
    </row>
    <row r="34" spans="1:26">
      <c r="A34" s="563"/>
      <c r="B34" s="273" t="s">
        <v>407</v>
      </c>
      <c r="C34" s="153">
        <v>21</v>
      </c>
      <c r="D34" s="268">
        <v>18</v>
      </c>
      <c r="E34" s="268">
        <v>5</v>
      </c>
      <c r="F34" s="268">
        <v>13</v>
      </c>
      <c r="G34" s="269">
        <v>3</v>
      </c>
      <c r="H34" s="269">
        <v>0</v>
      </c>
      <c r="I34" s="269">
        <v>3</v>
      </c>
      <c r="J34" s="269">
        <v>14</v>
      </c>
      <c r="K34" s="269">
        <v>5</v>
      </c>
      <c r="L34" s="269">
        <v>9</v>
      </c>
      <c r="M34" s="269">
        <v>0</v>
      </c>
      <c r="N34" s="269">
        <v>0</v>
      </c>
      <c r="O34" s="269">
        <v>0</v>
      </c>
      <c r="P34" s="517"/>
      <c r="Q34" s="275" t="s">
        <v>407</v>
      </c>
      <c r="R34" s="153">
        <v>21</v>
      </c>
      <c r="S34" s="238">
        <v>1</v>
      </c>
      <c r="T34" s="238">
        <v>0</v>
      </c>
      <c r="U34" s="238">
        <v>1</v>
      </c>
      <c r="V34" s="269">
        <v>0</v>
      </c>
      <c r="W34" s="238">
        <v>0</v>
      </c>
      <c r="X34" s="269">
        <v>0</v>
      </c>
      <c r="Y34" s="271">
        <v>1</v>
      </c>
      <c r="Z34" s="271">
        <v>17</v>
      </c>
    </row>
    <row r="35" spans="1:26" ht="14.25" customHeight="1">
      <c r="A35" s="563"/>
      <c r="B35" s="273" t="s">
        <v>408</v>
      </c>
      <c r="C35" s="153">
        <v>22</v>
      </c>
      <c r="D35" s="268">
        <v>66</v>
      </c>
      <c r="E35" s="268">
        <v>41</v>
      </c>
      <c r="F35" s="268">
        <v>25</v>
      </c>
      <c r="G35" s="269">
        <v>0</v>
      </c>
      <c r="H35" s="269">
        <v>0</v>
      </c>
      <c r="I35" s="269">
        <v>0</v>
      </c>
      <c r="J35" s="269">
        <v>37</v>
      </c>
      <c r="K35" s="269">
        <v>20</v>
      </c>
      <c r="L35" s="269">
        <v>17</v>
      </c>
      <c r="M35" s="269">
        <v>19</v>
      </c>
      <c r="N35" s="269">
        <v>12</v>
      </c>
      <c r="O35" s="269">
        <v>7</v>
      </c>
      <c r="P35" s="517"/>
      <c r="Q35" s="275" t="s">
        <v>408</v>
      </c>
      <c r="R35" s="153">
        <v>22</v>
      </c>
      <c r="S35" s="238">
        <v>10</v>
      </c>
      <c r="T35" s="238">
        <v>9</v>
      </c>
      <c r="U35" s="238">
        <v>1</v>
      </c>
      <c r="V35" s="269">
        <v>0</v>
      </c>
      <c r="W35" s="238">
        <v>0</v>
      </c>
      <c r="X35" s="269">
        <v>1</v>
      </c>
      <c r="Y35" s="271">
        <v>0</v>
      </c>
      <c r="Z35" s="271">
        <v>65</v>
      </c>
    </row>
    <row r="36" spans="1:26">
      <c r="A36" s="563"/>
      <c r="B36" s="273" t="s">
        <v>409</v>
      </c>
      <c r="C36" s="153">
        <v>23</v>
      </c>
      <c r="D36" s="268">
        <v>5</v>
      </c>
      <c r="E36" s="268">
        <v>3</v>
      </c>
      <c r="F36" s="268">
        <v>2</v>
      </c>
      <c r="G36" s="269">
        <v>0</v>
      </c>
      <c r="H36" s="269">
        <v>0</v>
      </c>
      <c r="I36" s="269">
        <v>0</v>
      </c>
      <c r="J36" s="269">
        <v>0</v>
      </c>
      <c r="K36" s="269">
        <v>0</v>
      </c>
      <c r="L36" s="269">
        <v>0</v>
      </c>
      <c r="M36" s="269">
        <v>3</v>
      </c>
      <c r="N36" s="269">
        <v>1</v>
      </c>
      <c r="O36" s="269">
        <v>2</v>
      </c>
      <c r="P36" s="517"/>
      <c r="Q36" s="275" t="s">
        <v>409</v>
      </c>
      <c r="R36" s="153">
        <v>23</v>
      </c>
      <c r="S36" s="238">
        <v>2</v>
      </c>
      <c r="T36" s="238">
        <v>2</v>
      </c>
      <c r="U36" s="238">
        <v>0</v>
      </c>
      <c r="V36" s="269">
        <v>0</v>
      </c>
      <c r="W36" s="238">
        <v>0</v>
      </c>
      <c r="X36" s="269">
        <v>0</v>
      </c>
      <c r="Y36" s="271">
        <v>0</v>
      </c>
      <c r="Z36" s="271">
        <v>5</v>
      </c>
    </row>
    <row r="37" spans="1:26">
      <c r="A37" s="563"/>
      <c r="B37" s="276" t="s">
        <v>0</v>
      </c>
      <c r="C37" s="153">
        <v>24</v>
      </c>
      <c r="D37" s="270">
        <f>SUM(D19:D36)</f>
        <v>3972</v>
      </c>
      <c r="E37" s="270">
        <f t="shared" ref="E37:O37" si="2">SUM(E19:E36)</f>
        <v>2064</v>
      </c>
      <c r="F37" s="270">
        <f t="shared" si="2"/>
        <v>1908</v>
      </c>
      <c r="G37" s="270">
        <f t="shared" si="2"/>
        <v>3</v>
      </c>
      <c r="H37" s="270">
        <f t="shared" si="2"/>
        <v>0</v>
      </c>
      <c r="I37" s="270">
        <f t="shared" si="2"/>
        <v>3</v>
      </c>
      <c r="J37" s="270">
        <f t="shared" si="2"/>
        <v>647</v>
      </c>
      <c r="K37" s="270">
        <f t="shared" si="2"/>
        <v>416</v>
      </c>
      <c r="L37" s="270">
        <f t="shared" si="2"/>
        <v>231</v>
      </c>
      <c r="M37" s="270">
        <f t="shared" si="2"/>
        <v>1863</v>
      </c>
      <c r="N37" s="270">
        <f t="shared" si="2"/>
        <v>975</v>
      </c>
      <c r="O37" s="270">
        <f t="shared" si="2"/>
        <v>888</v>
      </c>
      <c r="P37" s="517"/>
      <c r="Q37" s="274" t="s">
        <v>0</v>
      </c>
      <c r="R37" s="153">
        <v>24</v>
      </c>
      <c r="S37" s="237">
        <f>SUM(S19:S36)</f>
        <v>1459</v>
      </c>
      <c r="T37" s="237">
        <f t="shared" ref="T37:Z37" si="3">SUM(T19:T36)</f>
        <v>673</v>
      </c>
      <c r="U37" s="237">
        <f t="shared" si="3"/>
        <v>786</v>
      </c>
      <c r="V37" s="237">
        <f t="shared" si="3"/>
        <v>0</v>
      </c>
      <c r="W37" s="237">
        <f t="shared" si="3"/>
        <v>0</v>
      </c>
      <c r="X37" s="237">
        <f t="shared" si="3"/>
        <v>1</v>
      </c>
      <c r="Y37" s="237">
        <f t="shared" si="3"/>
        <v>28</v>
      </c>
      <c r="Z37" s="237">
        <f t="shared" si="3"/>
        <v>3943</v>
      </c>
    </row>
    <row r="38" spans="1:26">
      <c r="A38" s="564" t="s">
        <v>19</v>
      </c>
      <c r="B38" s="273" t="s">
        <v>410</v>
      </c>
      <c r="C38" s="153">
        <v>25</v>
      </c>
      <c r="D38" s="269">
        <v>367</v>
      </c>
      <c r="E38" s="269">
        <v>188</v>
      </c>
      <c r="F38" s="269">
        <v>179</v>
      </c>
      <c r="G38" s="269">
        <v>0</v>
      </c>
      <c r="H38" s="269">
        <v>0</v>
      </c>
      <c r="I38" s="269">
        <v>0</v>
      </c>
      <c r="J38" s="269">
        <v>323</v>
      </c>
      <c r="K38" s="269">
        <v>164</v>
      </c>
      <c r="L38" s="269">
        <v>159</v>
      </c>
      <c r="M38" s="269">
        <v>38</v>
      </c>
      <c r="N38" s="269">
        <v>22</v>
      </c>
      <c r="O38" s="269">
        <v>16</v>
      </c>
      <c r="P38" s="566" t="s">
        <v>19</v>
      </c>
      <c r="Q38" s="273" t="s">
        <v>410</v>
      </c>
      <c r="R38" s="153">
        <v>25</v>
      </c>
      <c r="S38" s="238">
        <v>6</v>
      </c>
      <c r="T38" s="238">
        <v>2</v>
      </c>
      <c r="U38" s="238">
        <v>4</v>
      </c>
      <c r="V38" s="271">
        <v>0</v>
      </c>
      <c r="W38" s="271">
        <v>0</v>
      </c>
      <c r="X38" s="271">
        <v>0</v>
      </c>
      <c r="Y38" s="271">
        <v>81</v>
      </c>
      <c r="Z38" s="271">
        <v>286</v>
      </c>
    </row>
    <row r="39" spans="1:26">
      <c r="A39" s="564"/>
      <c r="B39" s="273" t="s">
        <v>411</v>
      </c>
      <c r="C39" s="153">
        <v>26</v>
      </c>
      <c r="D39" s="269">
        <v>1</v>
      </c>
      <c r="E39" s="269">
        <v>0</v>
      </c>
      <c r="F39" s="269">
        <v>1</v>
      </c>
      <c r="G39" s="269">
        <v>0</v>
      </c>
      <c r="H39" s="269">
        <v>0</v>
      </c>
      <c r="I39" s="269">
        <v>0</v>
      </c>
      <c r="J39" s="269">
        <v>0</v>
      </c>
      <c r="K39" s="269">
        <v>0</v>
      </c>
      <c r="L39" s="269">
        <v>0</v>
      </c>
      <c r="M39" s="269">
        <v>1</v>
      </c>
      <c r="N39" s="269">
        <v>0</v>
      </c>
      <c r="O39" s="269">
        <v>1</v>
      </c>
      <c r="P39" s="566"/>
      <c r="Q39" s="273" t="s">
        <v>411</v>
      </c>
      <c r="R39" s="153">
        <v>26</v>
      </c>
      <c r="S39" s="238">
        <v>0</v>
      </c>
      <c r="T39" s="238">
        <v>0</v>
      </c>
      <c r="U39" s="238">
        <v>0</v>
      </c>
      <c r="V39" s="271">
        <v>0</v>
      </c>
      <c r="W39" s="271">
        <v>0</v>
      </c>
      <c r="X39" s="271">
        <v>0</v>
      </c>
      <c r="Y39" s="271">
        <v>0</v>
      </c>
      <c r="Z39" s="271">
        <v>1</v>
      </c>
    </row>
    <row r="40" spans="1:26">
      <c r="A40" s="564"/>
      <c r="B40" s="273" t="s">
        <v>412</v>
      </c>
      <c r="C40" s="153">
        <v>27</v>
      </c>
      <c r="D40" s="269">
        <v>2</v>
      </c>
      <c r="E40" s="269">
        <v>2</v>
      </c>
      <c r="F40" s="269">
        <v>0</v>
      </c>
      <c r="G40" s="269">
        <v>0</v>
      </c>
      <c r="H40" s="269">
        <v>0</v>
      </c>
      <c r="I40" s="269">
        <v>0</v>
      </c>
      <c r="J40" s="269">
        <v>1</v>
      </c>
      <c r="K40" s="269">
        <v>1</v>
      </c>
      <c r="L40" s="269">
        <v>0</v>
      </c>
      <c r="M40" s="269">
        <v>1</v>
      </c>
      <c r="N40" s="269">
        <v>1</v>
      </c>
      <c r="O40" s="269">
        <v>0</v>
      </c>
      <c r="P40" s="566"/>
      <c r="Q40" s="273" t="s">
        <v>412</v>
      </c>
      <c r="R40" s="153">
        <v>27</v>
      </c>
      <c r="S40" s="238">
        <v>0</v>
      </c>
      <c r="T40" s="238">
        <v>0</v>
      </c>
      <c r="U40" s="238">
        <v>0</v>
      </c>
      <c r="V40" s="271">
        <v>0</v>
      </c>
      <c r="W40" s="271">
        <v>0</v>
      </c>
      <c r="X40" s="271">
        <v>0</v>
      </c>
      <c r="Y40" s="271">
        <v>0</v>
      </c>
      <c r="Z40" s="271">
        <v>2</v>
      </c>
    </row>
    <row r="41" spans="1:26">
      <c r="A41" s="564"/>
      <c r="B41" s="273" t="s">
        <v>413</v>
      </c>
      <c r="C41" s="153">
        <v>28</v>
      </c>
      <c r="D41" s="269">
        <v>2</v>
      </c>
      <c r="E41" s="269">
        <v>2</v>
      </c>
      <c r="F41" s="269">
        <v>0</v>
      </c>
      <c r="G41" s="269">
        <v>0</v>
      </c>
      <c r="H41" s="269">
        <v>0</v>
      </c>
      <c r="I41" s="269">
        <v>0</v>
      </c>
      <c r="J41" s="269">
        <v>1</v>
      </c>
      <c r="K41" s="269">
        <v>1</v>
      </c>
      <c r="L41" s="269">
        <v>0</v>
      </c>
      <c r="M41" s="269">
        <v>0</v>
      </c>
      <c r="N41" s="269">
        <v>0</v>
      </c>
      <c r="O41" s="269">
        <v>0</v>
      </c>
      <c r="P41" s="566"/>
      <c r="Q41" s="273" t="s">
        <v>413</v>
      </c>
      <c r="R41" s="153">
        <v>28</v>
      </c>
      <c r="S41" s="238">
        <v>1</v>
      </c>
      <c r="T41" s="238">
        <v>1</v>
      </c>
      <c r="U41" s="238">
        <v>0</v>
      </c>
      <c r="V41" s="271">
        <v>0</v>
      </c>
      <c r="W41" s="271">
        <v>0</v>
      </c>
      <c r="X41" s="271">
        <v>0</v>
      </c>
      <c r="Y41" s="271">
        <v>0</v>
      </c>
      <c r="Z41" s="271">
        <v>2</v>
      </c>
    </row>
    <row r="42" spans="1:26">
      <c r="A42" s="564"/>
      <c r="B42" s="273" t="s">
        <v>414</v>
      </c>
      <c r="C42" s="153">
        <v>29</v>
      </c>
      <c r="D42" s="269">
        <v>1</v>
      </c>
      <c r="E42" s="269">
        <v>1</v>
      </c>
      <c r="F42" s="269">
        <v>0</v>
      </c>
      <c r="G42" s="269">
        <v>0</v>
      </c>
      <c r="H42" s="269">
        <v>0</v>
      </c>
      <c r="I42" s="269">
        <v>0</v>
      </c>
      <c r="J42" s="269">
        <v>0</v>
      </c>
      <c r="K42" s="269">
        <v>0</v>
      </c>
      <c r="L42" s="269">
        <v>0</v>
      </c>
      <c r="M42" s="269">
        <v>0</v>
      </c>
      <c r="N42" s="269">
        <v>0</v>
      </c>
      <c r="O42" s="269">
        <v>0</v>
      </c>
      <c r="P42" s="566"/>
      <c r="Q42" s="273" t="s">
        <v>414</v>
      </c>
      <c r="R42" s="153">
        <v>29</v>
      </c>
      <c r="S42" s="238">
        <v>1</v>
      </c>
      <c r="T42" s="238">
        <v>1</v>
      </c>
      <c r="U42" s="238">
        <v>0</v>
      </c>
      <c r="V42" s="271">
        <v>0</v>
      </c>
      <c r="W42" s="271">
        <v>0</v>
      </c>
      <c r="X42" s="271">
        <v>0</v>
      </c>
      <c r="Y42" s="271">
        <v>0</v>
      </c>
      <c r="Z42" s="271">
        <v>1</v>
      </c>
    </row>
    <row r="43" spans="1:26">
      <c r="A43" s="564"/>
      <c r="B43" s="273" t="s">
        <v>415</v>
      </c>
      <c r="C43" s="153">
        <v>30</v>
      </c>
      <c r="D43" s="269">
        <v>1</v>
      </c>
      <c r="E43" s="269">
        <v>1</v>
      </c>
      <c r="F43" s="269">
        <v>0</v>
      </c>
      <c r="G43" s="269">
        <v>0</v>
      </c>
      <c r="H43" s="269">
        <v>0</v>
      </c>
      <c r="I43" s="269">
        <v>0</v>
      </c>
      <c r="J43" s="269">
        <v>1</v>
      </c>
      <c r="K43" s="269">
        <v>1</v>
      </c>
      <c r="L43" s="269">
        <v>0</v>
      </c>
      <c r="M43" s="269">
        <v>0</v>
      </c>
      <c r="N43" s="269">
        <v>0</v>
      </c>
      <c r="O43" s="269">
        <v>0</v>
      </c>
      <c r="P43" s="566"/>
      <c r="Q43" s="273" t="s">
        <v>415</v>
      </c>
      <c r="R43" s="153">
        <v>30</v>
      </c>
      <c r="S43" s="238">
        <v>0</v>
      </c>
      <c r="T43" s="238">
        <v>0</v>
      </c>
      <c r="U43" s="238">
        <v>0</v>
      </c>
      <c r="V43" s="271">
        <v>0</v>
      </c>
      <c r="W43" s="271">
        <v>0</v>
      </c>
      <c r="X43" s="271">
        <v>0</v>
      </c>
      <c r="Y43" s="271">
        <v>0</v>
      </c>
      <c r="Z43" s="271">
        <v>1</v>
      </c>
    </row>
    <row r="44" spans="1:26">
      <c r="A44" s="564"/>
      <c r="B44" s="273" t="s">
        <v>416</v>
      </c>
      <c r="C44" s="153">
        <v>31</v>
      </c>
      <c r="D44" s="269">
        <v>1</v>
      </c>
      <c r="E44" s="269">
        <v>0</v>
      </c>
      <c r="F44" s="269">
        <v>1</v>
      </c>
      <c r="G44" s="269">
        <v>0</v>
      </c>
      <c r="H44" s="269">
        <v>0</v>
      </c>
      <c r="I44" s="269">
        <v>0</v>
      </c>
      <c r="J44" s="269">
        <v>1</v>
      </c>
      <c r="K44" s="269">
        <v>0</v>
      </c>
      <c r="L44" s="269">
        <v>1</v>
      </c>
      <c r="M44" s="269">
        <v>0</v>
      </c>
      <c r="N44" s="269">
        <v>0</v>
      </c>
      <c r="O44" s="269">
        <v>0</v>
      </c>
      <c r="P44" s="566"/>
      <c r="Q44" s="273" t="s">
        <v>416</v>
      </c>
      <c r="R44" s="153">
        <v>31</v>
      </c>
      <c r="S44" s="238">
        <v>0</v>
      </c>
      <c r="T44" s="238">
        <v>0</v>
      </c>
      <c r="U44" s="238">
        <v>0</v>
      </c>
      <c r="V44" s="271">
        <v>0</v>
      </c>
      <c r="W44" s="271">
        <v>0</v>
      </c>
      <c r="X44" s="271">
        <v>0</v>
      </c>
      <c r="Y44" s="271">
        <v>0</v>
      </c>
      <c r="Z44" s="271">
        <v>1</v>
      </c>
    </row>
    <row r="45" spans="1:26">
      <c r="A45" s="564"/>
      <c r="B45" s="276" t="s">
        <v>0</v>
      </c>
      <c r="C45" s="153">
        <v>32</v>
      </c>
      <c r="D45" s="264">
        <f>SUM(D38:D44)</f>
        <v>375</v>
      </c>
      <c r="E45" s="264">
        <f t="shared" ref="E45:O45" si="4">SUM(E38:E44)</f>
        <v>194</v>
      </c>
      <c r="F45" s="264">
        <f t="shared" si="4"/>
        <v>181</v>
      </c>
      <c r="G45" s="264">
        <f t="shared" si="4"/>
        <v>0</v>
      </c>
      <c r="H45" s="264">
        <f t="shared" si="4"/>
        <v>0</v>
      </c>
      <c r="I45" s="264">
        <f t="shared" si="4"/>
        <v>0</v>
      </c>
      <c r="J45" s="264">
        <f t="shared" si="4"/>
        <v>327</v>
      </c>
      <c r="K45" s="264">
        <f t="shared" si="4"/>
        <v>167</v>
      </c>
      <c r="L45" s="264">
        <f t="shared" si="4"/>
        <v>160</v>
      </c>
      <c r="M45" s="264">
        <f t="shared" si="4"/>
        <v>40</v>
      </c>
      <c r="N45" s="264">
        <f t="shared" si="4"/>
        <v>23</v>
      </c>
      <c r="O45" s="264">
        <f t="shared" si="4"/>
        <v>17</v>
      </c>
      <c r="P45" s="566"/>
      <c r="Q45" s="274" t="s">
        <v>0</v>
      </c>
      <c r="R45" s="153">
        <v>32</v>
      </c>
      <c r="S45" s="237">
        <f>SUM(S38:S44)</f>
        <v>8</v>
      </c>
      <c r="T45" s="237">
        <f t="shared" ref="T45:Y45" si="5">SUM(T38:T44)</f>
        <v>4</v>
      </c>
      <c r="U45" s="237">
        <f t="shared" si="5"/>
        <v>4</v>
      </c>
      <c r="V45" s="237">
        <f t="shared" si="5"/>
        <v>0</v>
      </c>
      <c r="W45" s="237">
        <f t="shared" si="5"/>
        <v>0</v>
      </c>
      <c r="X45" s="237">
        <f t="shared" si="5"/>
        <v>0</v>
      </c>
      <c r="Y45" s="237">
        <f t="shared" si="5"/>
        <v>81</v>
      </c>
      <c r="Z45" s="237">
        <f>SUM(Z38:Z44)</f>
        <v>294</v>
      </c>
    </row>
    <row r="46" spans="1:26" ht="14.25" customHeight="1">
      <c r="A46" s="560" t="s">
        <v>241</v>
      </c>
      <c r="B46" s="273" t="s">
        <v>417</v>
      </c>
      <c r="C46" s="153">
        <v>33</v>
      </c>
      <c r="D46" s="269">
        <v>1</v>
      </c>
      <c r="E46" s="269">
        <v>1</v>
      </c>
      <c r="F46" s="269">
        <v>0</v>
      </c>
      <c r="G46" s="269">
        <v>0</v>
      </c>
      <c r="H46" s="269">
        <v>0</v>
      </c>
      <c r="I46" s="269">
        <v>0</v>
      </c>
      <c r="J46" s="269">
        <v>0</v>
      </c>
      <c r="K46" s="269">
        <v>0</v>
      </c>
      <c r="L46" s="269">
        <v>0</v>
      </c>
      <c r="M46" s="269">
        <v>1</v>
      </c>
      <c r="N46" s="269">
        <v>1</v>
      </c>
      <c r="O46" s="269">
        <v>0</v>
      </c>
      <c r="P46" s="509" t="s">
        <v>241</v>
      </c>
      <c r="Q46" s="273" t="s">
        <v>417</v>
      </c>
      <c r="R46" s="153">
        <v>33</v>
      </c>
      <c r="S46" s="278">
        <v>0</v>
      </c>
      <c r="T46" s="278">
        <v>0</v>
      </c>
      <c r="U46" s="278">
        <v>0</v>
      </c>
      <c r="V46" s="278">
        <v>0</v>
      </c>
      <c r="W46" s="278">
        <v>0</v>
      </c>
      <c r="X46" s="278">
        <v>0</v>
      </c>
      <c r="Y46" s="278">
        <v>0</v>
      </c>
      <c r="Z46" s="278">
        <v>1</v>
      </c>
    </row>
    <row r="47" spans="1:26">
      <c r="A47" s="560"/>
      <c r="B47" s="273" t="s">
        <v>418</v>
      </c>
      <c r="C47" s="153">
        <v>34</v>
      </c>
      <c r="D47" s="269">
        <v>2</v>
      </c>
      <c r="E47" s="269">
        <v>1</v>
      </c>
      <c r="F47" s="269">
        <v>1</v>
      </c>
      <c r="G47" s="269">
        <v>0</v>
      </c>
      <c r="H47" s="269">
        <v>0</v>
      </c>
      <c r="I47" s="269">
        <v>0</v>
      </c>
      <c r="J47" s="269">
        <v>2</v>
      </c>
      <c r="K47" s="269">
        <v>1</v>
      </c>
      <c r="L47" s="269">
        <v>1</v>
      </c>
      <c r="M47" s="269">
        <v>0</v>
      </c>
      <c r="N47" s="269">
        <v>0</v>
      </c>
      <c r="O47" s="269">
        <v>0</v>
      </c>
      <c r="P47" s="509"/>
      <c r="Q47" s="273" t="s">
        <v>418</v>
      </c>
      <c r="R47" s="153">
        <v>34</v>
      </c>
      <c r="S47" s="278">
        <v>0</v>
      </c>
      <c r="T47" s="278">
        <v>0</v>
      </c>
      <c r="U47" s="278">
        <v>0</v>
      </c>
      <c r="V47" s="278">
        <v>0</v>
      </c>
      <c r="W47" s="278">
        <v>0</v>
      </c>
      <c r="X47" s="278">
        <v>0</v>
      </c>
      <c r="Y47" s="278">
        <v>0</v>
      </c>
      <c r="Z47" s="278">
        <v>2</v>
      </c>
    </row>
    <row r="48" spans="1:26" ht="15" customHeight="1">
      <c r="A48" s="560"/>
      <c r="B48" s="276" t="s">
        <v>0</v>
      </c>
      <c r="C48" s="153">
        <v>35</v>
      </c>
      <c r="D48" s="264">
        <f>SUM(D46:D47)</f>
        <v>3</v>
      </c>
      <c r="E48" s="264">
        <f t="shared" ref="E48:O48" si="6">SUM(E46:E47)</f>
        <v>2</v>
      </c>
      <c r="F48" s="264">
        <f t="shared" si="6"/>
        <v>1</v>
      </c>
      <c r="G48" s="264">
        <f t="shared" si="6"/>
        <v>0</v>
      </c>
      <c r="H48" s="264">
        <f t="shared" si="6"/>
        <v>0</v>
      </c>
      <c r="I48" s="264">
        <f t="shared" si="6"/>
        <v>0</v>
      </c>
      <c r="J48" s="264">
        <f t="shared" si="6"/>
        <v>2</v>
      </c>
      <c r="K48" s="264">
        <f t="shared" si="6"/>
        <v>1</v>
      </c>
      <c r="L48" s="264">
        <f t="shared" si="6"/>
        <v>1</v>
      </c>
      <c r="M48" s="264">
        <f t="shared" si="6"/>
        <v>1</v>
      </c>
      <c r="N48" s="264">
        <f t="shared" si="6"/>
        <v>1</v>
      </c>
      <c r="O48" s="264">
        <f t="shared" si="6"/>
        <v>0</v>
      </c>
      <c r="P48" s="509"/>
      <c r="Q48" s="274" t="s">
        <v>0</v>
      </c>
      <c r="R48" s="153">
        <v>35</v>
      </c>
      <c r="S48" s="237">
        <f>+S46+S47</f>
        <v>0</v>
      </c>
      <c r="T48" s="237">
        <f t="shared" ref="T48:Z48" si="7">+T46+T47</f>
        <v>0</v>
      </c>
      <c r="U48" s="237">
        <f t="shared" si="7"/>
        <v>0</v>
      </c>
      <c r="V48" s="237">
        <f t="shared" si="7"/>
        <v>0</v>
      </c>
      <c r="W48" s="237">
        <f t="shared" si="7"/>
        <v>0</v>
      </c>
      <c r="X48" s="237">
        <f t="shared" si="7"/>
        <v>0</v>
      </c>
      <c r="Y48" s="237">
        <f t="shared" si="7"/>
        <v>0</v>
      </c>
      <c r="Z48" s="237">
        <f t="shared" si="7"/>
        <v>3</v>
      </c>
    </row>
    <row r="49" spans="1:26" ht="18" customHeight="1">
      <c r="A49" s="69"/>
      <c r="B49" s="57"/>
      <c r="D49" s="57"/>
      <c r="E49" s="16"/>
      <c r="F49" s="56"/>
      <c r="G49" s="56"/>
      <c r="H49" s="56"/>
      <c r="I49" s="56"/>
      <c r="J49" s="56"/>
      <c r="K49" s="56"/>
      <c r="L49" s="16"/>
      <c r="M49" s="16"/>
      <c r="N49" s="16"/>
      <c r="P49" s="53"/>
      <c r="X49" s="53"/>
      <c r="Y49" s="53"/>
      <c r="Z49" s="53"/>
    </row>
  </sheetData>
  <mergeCells count="43">
    <mergeCell ref="N1:O1"/>
    <mergeCell ref="S10:U10"/>
    <mergeCell ref="Y1:Z1"/>
    <mergeCell ref="Y2:Z2"/>
    <mergeCell ref="V10:Z10"/>
    <mergeCell ref="W11:W12"/>
    <mergeCell ref="X11:X12"/>
    <mergeCell ref="Y11:Y12"/>
    <mergeCell ref="Z11:Z12"/>
    <mergeCell ref="V11:V12"/>
    <mergeCell ref="T11:U11"/>
    <mergeCell ref="P19:P37"/>
    <mergeCell ref="P38:P45"/>
    <mergeCell ref="P46:P48"/>
    <mergeCell ref="R10:R12"/>
    <mergeCell ref="P13:Q13"/>
    <mergeCell ref="P14:Q14"/>
    <mergeCell ref="P15:P16"/>
    <mergeCell ref="P17:P18"/>
    <mergeCell ref="P10:P12"/>
    <mergeCell ref="Q10:Q12"/>
    <mergeCell ref="S11:S12"/>
    <mergeCell ref="A13:B13"/>
    <mergeCell ref="A14:B14"/>
    <mergeCell ref="A46:A48"/>
    <mergeCell ref="A15:A16"/>
    <mergeCell ref="A17:A18"/>
    <mergeCell ref="A19:A37"/>
    <mergeCell ref="A38:A45"/>
    <mergeCell ref="D10:D12"/>
    <mergeCell ref="A4:O4"/>
    <mergeCell ref="E10:O10"/>
    <mergeCell ref="E11:E12"/>
    <mergeCell ref="F11:F12"/>
    <mergeCell ref="G11:G12"/>
    <mergeCell ref="J11:J12"/>
    <mergeCell ref="M11:M12"/>
    <mergeCell ref="H11:I11"/>
    <mergeCell ref="K11:L11"/>
    <mergeCell ref="N11:O11"/>
    <mergeCell ref="A10:A12"/>
    <mergeCell ref="C10:C12"/>
    <mergeCell ref="B10:B12"/>
  </mergeCells>
  <pageMargins left="0.7" right="0.7" top="0.75" bottom="0.75" header="0.3" footer="0.3"/>
  <pageSetup scale="63" orientation="portrait" r:id="rId1"/>
  <colBreaks count="1" manualBreakCount="1">
    <brk id="15" max="6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AI50"/>
  <sheetViews>
    <sheetView view="pageBreakPreview" topLeftCell="A2" zoomScale="70" zoomScaleNormal="100" zoomScaleSheetLayoutView="70" workbookViewId="0">
      <selection activeCell="Z75" sqref="Z75"/>
    </sheetView>
  </sheetViews>
  <sheetFormatPr defaultColWidth="8.85546875" defaultRowHeight="14.25"/>
  <cols>
    <col min="1" max="1" width="15.28515625" style="290" customWidth="1"/>
    <col min="2" max="2" width="21.85546875" style="291" customWidth="1"/>
    <col min="3" max="3" width="3.7109375" style="291" customWidth="1"/>
    <col min="4" max="15" width="7.140625" style="291" customWidth="1"/>
    <col min="16" max="16" width="16.140625" style="290" customWidth="1"/>
    <col min="17" max="17" width="24.28515625" style="291" customWidth="1"/>
    <col min="18" max="18" width="4" style="291" customWidth="1"/>
    <col min="19" max="21" width="8" style="291" customWidth="1"/>
    <col min="22" max="22" width="8.42578125" style="291" customWidth="1"/>
    <col min="23" max="23" width="10.85546875" style="291" customWidth="1"/>
    <col min="24" max="24" width="12.140625" style="291" customWidth="1"/>
    <col min="25" max="27" width="9.28515625" style="291" customWidth="1"/>
    <col min="28" max="28" width="12.5703125" style="291" customWidth="1"/>
    <col min="29" max="29" width="13.42578125" style="291" customWidth="1"/>
    <col min="30" max="31" width="9.42578125" style="291" bestFit="1" customWidth="1"/>
    <col min="32" max="16384" width="8.85546875" style="291"/>
  </cols>
  <sheetData>
    <row r="1" spans="1:35" ht="15.75" customHeight="1">
      <c r="N1" s="606" t="s">
        <v>79</v>
      </c>
      <c r="O1" s="606"/>
      <c r="Y1" s="292"/>
      <c r="Z1" s="606" t="s">
        <v>211</v>
      </c>
      <c r="AA1" s="606"/>
      <c r="AC1" s="293"/>
      <c r="AD1" s="293"/>
    </row>
    <row r="2" spans="1:35" ht="52.5" customHeight="1">
      <c r="A2" s="294"/>
      <c r="P2" s="294"/>
      <c r="Y2" s="295"/>
      <c r="Z2" s="607" t="s">
        <v>164</v>
      </c>
      <c r="AA2" s="607"/>
      <c r="AC2" s="293"/>
      <c r="AD2" s="293"/>
    </row>
    <row r="3" spans="1:35" ht="41.25" customHeight="1">
      <c r="A3" s="611" t="s">
        <v>437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296"/>
      <c r="Q3" s="296"/>
      <c r="R3" s="296"/>
      <c r="S3" s="296"/>
      <c r="T3" s="296"/>
      <c r="U3" s="296"/>
      <c r="V3" s="296"/>
    </row>
    <row r="4" spans="1:35" ht="22.5" customHeight="1"/>
    <row r="5" spans="1:35" ht="26.25" customHeight="1"/>
    <row r="6" spans="1:35" ht="18.75" customHeight="1">
      <c r="A6" s="297" t="s">
        <v>81</v>
      </c>
      <c r="O6" s="298" t="s">
        <v>149</v>
      </c>
      <c r="P6" s="297"/>
    </row>
    <row r="7" spans="1:35" ht="17.25" customHeight="1">
      <c r="A7" s="575" t="s">
        <v>136</v>
      </c>
      <c r="B7" s="585" t="s">
        <v>15</v>
      </c>
      <c r="C7" s="576" t="s">
        <v>63</v>
      </c>
      <c r="D7" s="579" t="s">
        <v>8</v>
      </c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75" t="s">
        <v>136</v>
      </c>
      <c r="Q7" s="575" t="s">
        <v>15</v>
      </c>
      <c r="R7" s="576" t="s">
        <v>63</v>
      </c>
      <c r="S7" s="575" t="s">
        <v>204</v>
      </c>
      <c r="T7" s="575"/>
      <c r="U7" s="575"/>
      <c r="V7" s="575" t="s">
        <v>70</v>
      </c>
      <c r="W7" s="575"/>
      <c r="X7" s="575"/>
      <c r="Y7" s="575"/>
      <c r="Z7" s="575"/>
      <c r="AA7" s="575"/>
      <c r="AB7" s="299"/>
    </row>
    <row r="8" spans="1:35" ht="17.25" customHeight="1">
      <c r="A8" s="575"/>
      <c r="B8" s="586"/>
      <c r="C8" s="577"/>
      <c r="D8" s="580"/>
      <c r="E8" s="583" t="s">
        <v>135</v>
      </c>
      <c r="F8" s="583" t="s">
        <v>16</v>
      </c>
      <c r="G8" s="579" t="s">
        <v>260</v>
      </c>
      <c r="H8" s="582"/>
      <c r="I8" s="584"/>
      <c r="J8" s="579" t="s">
        <v>261</v>
      </c>
      <c r="K8" s="582"/>
      <c r="L8" s="584"/>
      <c r="M8" s="579" t="s">
        <v>262</v>
      </c>
      <c r="N8" s="582"/>
      <c r="O8" s="584"/>
      <c r="P8" s="575"/>
      <c r="Q8" s="575"/>
      <c r="R8" s="577"/>
      <c r="S8" s="579" t="s">
        <v>263</v>
      </c>
      <c r="T8" s="582"/>
      <c r="U8" s="584"/>
      <c r="V8" s="608" t="s">
        <v>201</v>
      </c>
      <c r="W8" s="608" t="s">
        <v>202</v>
      </c>
      <c r="X8" s="608" t="s">
        <v>264</v>
      </c>
      <c r="Y8" s="608" t="s">
        <v>200</v>
      </c>
      <c r="Z8" s="610" t="s">
        <v>144</v>
      </c>
      <c r="AA8" s="608" t="s">
        <v>167</v>
      </c>
    </row>
    <row r="9" spans="1:35" ht="96.75" customHeight="1">
      <c r="A9" s="575"/>
      <c r="B9" s="587"/>
      <c r="C9" s="578"/>
      <c r="D9" s="581"/>
      <c r="E9" s="583"/>
      <c r="F9" s="583"/>
      <c r="G9" s="581"/>
      <c r="H9" s="300" t="s">
        <v>135</v>
      </c>
      <c r="I9" s="300" t="s">
        <v>16</v>
      </c>
      <c r="J9" s="581"/>
      <c r="K9" s="300" t="s">
        <v>135</v>
      </c>
      <c r="L9" s="300" t="s">
        <v>16</v>
      </c>
      <c r="M9" s="581"/>
      <c r="N9" s="300" t="s">
        <v>135</v>
      </c>
      <c r="O9" s="300" t="s">
        <v>16</v>
      </c>
      <c r="P9" s="575"/>
      <c r="Q9" s="575"/>
      <c r="R9" s="578"/>
      <c r="S9" s="581"/>
      <c r="T9" s="300" t="s">
        <v>135</v>
      </c>
      <c r="U9" s="300" t="s">
        <v>16</v>
      </c>
      <c r="V9" s="609"/>
      <c r="W9" s="609"/>
      <c r="X9" s="609"/>
      <c r="Y9" s="609"/>
      <c r="Z9" s="609"/>
      <c r="AA9" s="609"/>
    </row>
    <row r="10" spans="1:35" ht="17.25" customHeight="1">
      <c r="A10" s="602" t="s">
        <v>6</v>
      </c>
      <c r="B10" s="603"/>
      <c r="C10" s="302" t="s">
        <v>7</v>
      </c>
      <c r="D10" s="303">
        <v>1</v>
      </c>
      <c r="E10" s="303">
        <v>2</v>
      </c>
      <c r="F10" s="303">
        <v>3</v>
      </c>
      <c r="G10" s="303">
        <v>4</v>
      </c>
      <c r="H10" s="303">
        <v>5</v>
      </c>
      <c r="I10" s="303">
        <v>6</v>
      </c>
      <c r="J10" s="303">
        <v>7</v>
      </c>
      <c r="K10" s="303">
        <v>8</v>
      </c>
      <c r="L10" s="303">
        <v>9</v>
      </c>
      <c r="M10" s="303">
        <v>10</v>
      </c>
      <c r="N10" s="303">
        <v>11</v>
      </c>
      <c r="O10" s="303">
        <v>12</v>
      </c>
      <c r="P10" s="602" t="s">
        <v>6</v>
      </c>
      <c r="Q10" s="612"/>
      <c r="R10" s="302" t="s">
        <v>7</v>
      </c>
      <c r="S10" s="302">
        <v>13</v>
      </c>
      <c r="T10" s="302">
        <v>14</v>
      </c>
      <c r="U10" s="302">
        <v>15</v>
      </c>
      <c r="V10" s="302">
        <v>16</v>
      </c>
      <c r="W10" s="302">
        <v>17</v>
      </c>
      <c r="X10" s="302">
        <v>18</v>
      </c>
      <c r="Y10" s="302">
        <v>19</v>
      </c>
      <c r="Z10" s="302">
        <v>20</v>
      </c>
      <c r="AA10" s="302">
        <v>21</v>
      </c>
      <c r="AB10" s="304"/>
    </row>
    <row r="11" spans="1:35" ht="18.75" customHeight="1">
      <c r="A11" s="604" t="s">
        <v>0</v>
      </c>
      <c r="B11" s="605"/>
      <c r="C11" s="301">
        <v>1</v>
      </c>
      <c r="D11" s="305">
        <f>+E11+F11</f>
        <v>2003</v>
      </c>
      <c r="E11" s="305">
        <f>+H11+K11+N11+T11</f>
        <v>975</v>
      </c>
      <c r="F11" s="305">
        <f>+I11+L11+O11+U11</f>
        <v>1028</v>
      </c>
      <c r="G11" s="305">
        <f>+H11+I11</f>
        <v>5</v>
      </c>
      <c r="H11" s="305">
        <v>4</v>
      </c>
      <c r="I11" s="305">
        <v>1</v>
      </c>
      <c r="J11" s="305">
        <f>+K11+L11</f>
        <v>1726</v>
      </c>
      <c r="K11" s="305">
        <v>865</v>
      </c>
      <c r="L11" s="305">
        <v>861</v>
      </c>
      <c r="M11" s="305">
        <f>+N11+O11</f>
        <v>261</v>
      </c>
      <c r="N11" s="305">
        <v>99</v>
      </c>
      <c r="O11" s="305">
        <v>162</v>
      </c>
      <c r="P11" s="613" t="s">
        <v>0</v>
      </c>
      <c r="Q11" s="614"/>
      <c r="R11" s="306">
        <v>1</v>
      </c>
      <c r="S11" s="307">
        <f>+T11+U11</f>
        <v>11</v>
      </c>
      <c r="T11" s="307">
        <v>7</v>
      </c>
      <c r="U11" s="307">
        <v>4</v>
      </c>
      <c r="V11" s="307">
        <v>820</v>
      </c>
      <c r="W11" s="307">
        <v>976</v>
      </c>
      <c r="X11" s="307">
        <v>0</v>
      </c>
      <c r="Y11" s="307">
        <v>16</v>
      </c>
      <c r="Z11" s="307">
        <v>13</v>
      </c>
      <c r="AA11" s="307">
        <f>+D11-V11-W11-X11-Y11-Z11</f>
        <v>178</v>
      </c>
      <c r="AB11" s="308">
        <f>SUM(V11:AA11)-D11</f>
        <v>0</v>
      </c>
      <c r="AC11" s="309">
        <f>+D11-G11-J11-M11-S11</f>
        <v>0</v>
      </c>
      <c r="AD11" s="309">
        <f t="shared" ref="AD11:AE15" si="0">+E11-H11-K11-L1-N11-T11</f>
        <v>0</v>
      </c>
      <c r="AE11" s="309">
        <f t="shared" si="0"/>
        <v>0</v>
      </c>
      <c r="AF11" s="291">
        <f>+G11-H11-I11</f>
        <v>0</v>
      </c>
      <c r="AG11" s="291">
        <f>+J11-K11-L11</f>
        <v>0</v>
      </c>
      <c r="AH11" s="291">
        <f>+M11-N11-O11</f>
        <v>0</v>
      </c>
      <c r="AI11" s="291">
        <f>+S11-T11-U11</f>
        <v>0</v>
      </c>
    </row>
    <row r="12" spans="1:35" ht="18.75" customHeight="1">
      <c r="A12" s="590" t="s">
        <v>229</v>
      </c>
      <c r="B12" s="310" t="s">
        <v>424</v>
      </c>
      <c r="C12" s="301">
        <v>2</v>
      </c>
      <c r="D12" s="305">
        <f t="shared" ref="D12:D48" si="1">+E12+F12</f>
        <v>104</v>
      </c>
      <c r="E12" s="305">
        <f t="shared" ref="E12:E48" si="2">+H12+K12+N12+T12</f>
        <v>50</v>
      </c>
      <c r="F12" s="305">
        <f t="shared" ref="F12:F48" si="3">+I12+L12+O12+U12</f>
        <v>54</v>
      </c>
      <c r="G12" s="305">
        <f t="shared" ref="G12:G48" si="4">+H12+I12</f>
        <v>0</v>
      </c>
      <c r="H12" s="311">
        <v>0</v>
      </c>
      <c r="I12" s="311">
        <v>0</v>
      </c>
      <c r="J12" s="305">
        <f t="shared" ref="J12:J48" si="5">+K12+L12</f>
        <v>52</v>
      </c>
      <c r="K12" s="311">
        <v>26</v>
      </c>
      <c r="L12" s="311">
        <v>26</v>
      </c>
      <c r="M12" s="305">
        <f t="shared" ref="M12:M48" si="6">+N12+O12</f>
        <v>52</v>
      </c>
      <c r="N12" s="311">
        <v>24</v>
      </c>
      <c r="O12" s="311">
        <v>28</v>
      </c>
      <c r="P12" s="593" t="s">
        <v>229</v>
      </c>
      <c r="Q12" s="312" t="s">
        <v>424</v>
      </c>
      <c r="R12" s="306">
        <v>2</v>
      </c>
      <c r="S12" s="307">
        <f t="shared" ref="S12:S48" si="7">+T12+U12</f>
        <v>0</v>
      </c>
      <c r="T12" s="306">
        <v>0</v>
      </c>
      <c r="U12" s="306">
        <v>0</v>
      </c>
      <c r="V12" s="311">
        <v>14</v>
      </c>
      <c r="W12" s="311">
        <v>85</v>
      </c>
      <c r="X12" s="311">
        <v>0</v>
      </c>
      <c r="Y12" s="311">
        <v>0</v>
      </c>
      <c r="Z12" s="311">
        <v>0</v>
      </c>
      <c r="AA12" s="307">
        <f t="shared" ref="AA12:AA45" si="8">+D12-V12-W12-X12-Y12-Z12</f>
        <v>5</v>
      </c>
      <c r="AB12" s="308">
        <f t="shared" ref="AB12:AB48" si="9">SUM(V12:AA12)-D12</f>
        <v>0</v>
      </c>
      <c r="AC12" s="309">
        <f t="shared" ref="AC12:AC48" si="10">+D12-G12-J12-M12-S12</f>
        <v>0</v>
      </c>
      <c r="AD12" s="309">
        <f t="shared" si="0"/>
        <v>0</v>
      </c>
      <c r="AE12" s="309">
        <f t="shared" si="0"/>
        <v>0</v>
      </c>
      <c r="AF12" s="291">
        <f t="shared" ref="AF12:AF48" si="11">+G12-H12-I12</f>
        <v>0</v>
      </c>
      <c r="AG12" s="291">
        <f t="shared" ref="AG12:AG48" si="12">+J12-K12-L12</f>
        <v>0</v>
      </c>
      <c r="AH12" s="291">
        <f t="shared" ref="AH12:AH48" si="13">+M12-N12-O12</f>
        <v>0</v>
      </c>
      <c r="AI12" s="291">
        <f t="shared" ref="AI12:AI48" si="14">+S12-T12-U12</f>
        <v>0</v>
      </c>
    </row>
    <row r="13" spans="1:35" ht="18.75" customHeight="1">
      <c r="A13" s="591"/>
      <c r="B13" s="310" t="s">
        <v>425</v>
      </c>
      <c r="C13" s="301">
        <v>3</v>
      </c>
      <c r="D13" s="305">
        <f t="shared" si="1"/>
        <v>72</v>
      </c>
      <c r="E13" s="305">
        <f t="shared" si="2"/>
        <v>29</v>
      </c>
      <c r="F13" s="305">
        <f t="shared" si="3"/>
        <v>43</v>
      </c>
      <c r="G13" s="305">
        <f t="shared" si="4"/>
        <v>0</v>
      </c>
      <c r="H13" s="311">
        <v>0</v>
      </c>
      <c r="I13" s="311">
        <v>0</v>
      </c>
      <c r="J13" s="305">
        <f>+K13+L13</f>
        <v>68</v>
      </c>
      <c r="K13" s="311">
        <v>28</v>
      </c>
      <c r="L13" s="311">
        <v>40</v>
      </c>
      <c r="M13" s="305">
        <f t="shared" si="6"/>
        <v>4</v>
      </c>
      <c r="N13" s="311">
        <v>1</v>
      </c>
      <c r="O13" s="311">
        <v>3</v>
      </c>
      <c r="P13" s="594"/>
      <c r="Q13" s="312" t="s">
        <v>425</v>
      </c>
      <c r="R13" s="306">
        <v>3</v>
      </c>
      <c r="S13" s="307">
        <f t="shared" si="7"/>
        <v>0</v>
      </c>
      <c r="T13" s="306">
        <v>0</v>
      </c>
      <c r="U13" s="306">
        <v>0</v>
      </c>
      <c r="V13" s="311">
        <v>0</v>
      </c>
      <c r="W13" s="311">
        <v>72</v>
      </c>
      <c r="X13" s="311">
        <v>0</v>
      </c>
      <c r="Y13" s="311">
        <v>0</v>
      </c>
      <c r="Z13" s="311">
        <v>0</v>
      </c>
      <c r="AA13" s="307">
        <f t="shared" si="8"/>
        <v>0</v>
      </c>
      <c r="AB13" s="308">
        <f t="shared" si="9"/>
        <v>0</v>
      </c>
      <c r="AC13" s="309">
        <f t="shared" si="10"/>
        <v>0</v>
      </c>
      <c r="AD13" s="309">
        <f t="shared" si="0"/>
        <v>0</v>
      </c>
      <c r="AE13" s="309">
        <f t="shared" si="0"/>
        <v>0</v>
      </c>
      <c r="AF13" s="291">
        <f t="shared" si="11"/>
        <v>0</v>
      </c>
      <c r="AG13" s="291">
        <f t="shared" si="12"/>
        <v>0</v>
      </c>
      <c r="AH13" s="291">
        <f t="shared" si="13"/>
        <v>0</v>
      </c>
      <c r="AI13" s="291">
        <f t="shared" si="14"/>
        <v>0</v>
      </c>
    </row>
    <row r="14" spans="1:35" ht="18.75" customHeight="1">
      <c r="A14" s="592"/>
      <c r="B14" s="313" t="s">
        <v>0</v>
      </c>
      <c r="C14" s="301">
        <v>4</v>
      </c>
      <c r="D14" s="305">
        <f t="shared" si="1"/>
        <v>175</v>
      </c>
      <c r="E14" s="305">
        <f t="shared" si="2"/>
        <v>79</v>
      </c>
      <c r="F14" s="305">
        <f t="shared" si="3"/>
        <v>96</v>
      </c>
      <c r="G14" s="305">
        <f t="shared" si="4"/>
        <v>0</v>
      </c>
      <c r="H14" s="314">
        <v>0</v>
      </c>
      <c r="I14" s="314">
        <v>0</v>
      </c>
      <c r="J14" s="305">
        <f t="shared" si="5"/>
        <v>119</v>
      </c>
      <c r="K14" s="314">
        <v>54</v>
      </c>
      <c r="L14" s="314">
        <v>65</v>
      </c>
      <c r="M14" s="305">
        <f t="shared" si="6"/>
        <v>56</v>
      </c>
      <c r="N14" s="314">
        <v>25</v>
      </c>
      <c r="O14" s="314">
        <v>31</v>
      </c>
      <c r="P14" s="595"/>
      <c r="Q14" s="315" t="s">
        <v>0</v>
      </c>
      <c r="R14" s="306">
        <v>4</v>
      </c>
      <c r="S14" s="307">
        <f t="shared" si="7"/>
        <v>0</v>
      </c>
      <c r="T14" s="307">
        <v>0</v>
      </c>
      <c r="U14" s="307">
        <v>0</v>
      </c>
      <c r="V14" s="307">
        <v>14</v>
      </c>
      <c r="W14" s="307">
        <v>157</v>
      </c>
      <c r="X14" s="307">
        <v>0</v>
      </c>
      <c r="Y14" s="307">
        <v>0</v>
      </c>
      <c r="Z14" s="307">
        <v>0</v>
      </c>
      <c r="AA14" s="307">
        <f t="shared" si="8"/>
        <v>4</v>
      </c>
      <c r="AB14" s="308">
        <f t="shared" si="9"/>
        <v>0</v>
      </c>
      <c r="AC14" s="309">
        <f t="shared" si="10"/>
        <v>0</v>
      </c>
      <c r="AD14" s="309">
        <f t="shared" si="0"/>
        <v>0</v>
      </c>
      <c r="AE14" s="309">
        <f t="shared" si="0"/>
        <v>0</v>
      </c>
      <c r="AF14" s="291">
        <f t="shared" si="11"/>
        <v>0</v>
      </c>
      <c r="AG14" s="291">
        <f t="shared" si="12"/>
        <v>0</v>
      </c>
      <c r="AH14" s="291">
        <f t="shared" si="13"/>
        <v>0</v>
      </c>
      <c r="AI14" s="291">
        <f t="shared" si="14"/>
        <v>0</v>
      </c>
    </row>
    <row r="15" spans="1:35" ht="18.75" customHeight="1">
      <c r="A15" s="596" t="s">
        <v>230</v>
      </c>
      <c r="B15" s="310" t="s">
        <v>499</v>
      </c>
      <c r="C15" s="301">
        <v>5</v>
      </c>
      <c r="D15" s="305">
        <f t="shared" si="1"/>
        <v>14</v>
      </c>
      <c r="E15" s="305">
        <f t="shared" si="2"/>
        <v>5</v>
      </c>
      <c r="F15" s="305">
        <f t="shared" si="3"/>
        <v>9</v>
      </c>
      <c r="G15" s="305">
        <f t="shared" si="4"/>
        <v>0</v>
      </c>
      <c r="H15" s="311"/>
      <c r="I15" s="311"/>
      <c r="J15" s="305">
        <f t="shared" si="5"/>
        <v>14</v>
      </c>
      <c r="K15" s="311">
        <v>5</v>
      </c>
      <c r="L15" s="311">
        <v>9</v>
      </c>
      <c r="M15" s="305">
        <f t="shared" si="6"/>
        <v>0</v>
      </c>
      <c r="N15" s="311">
        <v>0</v>
      </c>
      <c r="O15" s="311">
        <v>0</v>
      </c>
      <c r="P15" s="598" t="s">
        <v>230</v>
      </c>
      <c r="Q15" s="316" t="s">
        <v>499</v>
      </c>
      <c r="R15" s="306">
        <v>5</v>
      </c>
      <c r="S15" s="307">
        <f t="shared" si="7"/>
        <v>0</v>
      </c>
      <c r="T15" s="306">
        <v>0</v>
      </c>
      <c r="U15" s="306">
        <v>0</v>
      </c>
      <c r="V15" s="311">
        <v>1</v>
      </c>
      <c r="W15" s="311">
        <v>13</v>
      </c>
      <c r="X15" s="311">
        <v>0</v>
      </c>
      <c r="Y15" s="311">
        <v>0</v>
      </c>
      <c r="Z15" s="311">
        <v>0</v>
      </c>
      <c r="AA15" s="307">
        <f t="shared" si="8"/>
        <v>0</v>
      </c>
      <c r="AB15" s="308">
        <f t="shared" si="9"/>
        <v>0</v>
      </c>
      <c r="AC15" s="309">
        <f t="shared" si="10"/>
        <v>0</v>
      </c>
      <c r="AD15" s="309">
        <f t="shared" si="0"/>
        <v>0</v>
      </c>
      <c r="AE15" s="309">
        <f t="shared" si="0"/>
        <v>0</v>
      </c>
      <c r="AF15" s="291">
        <f t="shared" si="11"/>
        <v>0</v>
      </c>
      <c r="AG15" s="291">
        <f t="shared" si="12"/>
        <v>0</v>
      </c>
      <c r="AH15" s="291">
        <f t="shared" si="13"/>
        <v>0</v>
      </c>
      <c r="AI15" s="291">
        <f t="shared" si="14"/>
        <v>0</v>
      </c>
    </row>
    <row r="16" spans="1:35" ht="18.75" customHeight="1">
      <c r="A16" s="597"/>
      <c r="B16" s="313" t="s">
        <v>0</v>
      </c>
      <c r="C16" s="301">
        <v>6</v>
      </c>
      <c r="D16" s="305">
        <f t="shared" si="1"/>
        <v>14</v>
      </c>
      <c r="E16" s="305">
        <f t="shared" si="2"/>
        <v>5</v>
      </c>
      <c r="F16" s="305">
        <f t="shared" si="3"/>
        <v>9</v>
      </c>
      <c r="G16" s="305">
        <f t="shared" si="4"/>
        <v>0</v>
      </c>
      <c r="H16" s="305"/>
      <c r="I16" s="305"/>
      <c r="J16" s="305">
        <f t="shared" si="5"/>
        <v>14</v>
      </c>
      <c r="K16" s="305">
        <v>5</v>
      </c>
      <c r="L16" s="305">
        <v>9</v>
      </c>
      <c r="M16" s="305">
        <f t="shared" si="6"/>
        <v>0</v>
      </c>
      <c r="N16" s="305">
        <v>0</v>
      </c>
      <c r="O16" s="305">
        <v>0</v>
      </c>
      <c r="P16" s="599"/>
      <c r="Q16" s="315" t="s">
        <v>0</v>
      </c>
      <c r="R16" s="306">
        <v>6</v>
      </c>
      <c r="S16" s="307">
        <f t="shared" si="7"/>
        <v>0</v>
      </c>
      <c r="T16" s="307">
        <v>0</v>
      </c>
      <c r="U16" s="307">
        <v>0</v>
      </c>
      <c r="V16" s="305">
        <v>1</v>
      </c>
      <c r="W16" s="305">
        <v>13</v>
      </c>
      <c r="X16" s="305">
        <v>0</v>
      </c>
      <c r="Y16" s="305">
        <v>0</v>
      </c>
      <c r="Z16" s="305">
        <v>0</v>
      </c>
      <c r="AA16" s="307">
        <f t="shared" si="8"/>
        <v>0</v>
      </c>
      <c r="AB16" s="308">
        <f t="shared" si="9"/>
        <v>0</v>
      </c>
      <c r="AC16" s="309">
        <f t="shared" si="10"/>
        <v>0</v>
      </c>
      <c r="AD16" s="309">
        <f>+E16-H16-K16-N16-T16</f>
        <v>0</v>
      </c>
      <c r="AE16" s="309">
        <f>+F16-I16-L16-O16-U16</f>
        <v>0</v>
      </c>
      <c r="AF16" s="291">
        <f t="shared" si="11"/>
        <v>0</v>
      </c>
      <c r="AG16" s="291">
        <f t="shared" si="12"/>
        <v>0</v>
      </c>
      <c r="AH16" s="291">
        <f t="shared" si="13"/>
        <v>0</v>
      </c>
      <c r="AI16" s="291">
        <f t="shared" si="14"/>
        <v>0</v>
      </c>
    </row>
    <row r="17" spans="1:35" ht="18.75" customHeight="1">
      <c r="A17" s="590" t="s">
        <v>18</v>
      </c>
      <c r="B17" s="317" t="s">
        <v>406</v>
      </c>
      <c r="C17" s="301">
        <v>7</v>
      </c>
      <c r="D17" s="305">
        <f t="shared" si="1"/>
        <v>1</v>
      </c>
      <c r="E17" s="305">
        <f t="shared" si="2"/>
        <v>0</v>
      </c>
      <c r="F17" s="305">
        <f t="shared" si="3"/>
        <v>1</v>
      </c>
      <c r="G17" s="305">
        <f t="shared" si="4"/>
        <v>0</v>
      </c>
      <c r="H17" s="311">
        <v>0</v>
      </c>
      <c r="I17" s="311">
        <v>0</v>
      </c>
      <c r="J17" s="305">
        <f t="shared" si="5"/>
        <v>1</v>
      </c>
      <c r="K17" s="311">
        <v>0</v>
      </c>
      <c r="L17" s="311">
        <v>1</v>
      </c>
      <c r="M17" s="305">
        <f t="shared" si="6"/>
        <v>0</v>
      </c>
      <c r="N17" s="311">
        <v>0</v>
      </c>
      <c r="O17" s="311">
        <v>0</v>
      </c>
      <c r="P17" s="593" t="s">
        <v>18</v>
      </c>
      <c r="Q17" s="312" t="s">
        <v>406</v>
      </c>
      <c r="R17" s="306">
        <v>7</v>
      </c>
      <c r="S17" s="307">
        <f t="shared" si="7"/>
        <v>0</v>
      </c>
      <c r="T17" s="306">
        <v>0</v>
      </c>
      <c r="U17" s="306">
        <v>0</v>
      </c>
      <c r="V17" s="311">
        <v>0</v>
      </c>
      <c r="W17" s="311">
        <v>0</v>
      </c>
      <c r="X17" s="311">
        <v>0</v>
      </c>
      <c r="Y17" s="311">
        <v>0</v>
      </c>
      <c r="Z17" s="311">
        <v>0</v>
      </c>
      <c r="AA17" s="307">
        <f t="shared" si="8"/>
        <v>1</v>
      </c>
      <c r="AB17" s="308">
        <f t="shared" si="9"/>
        <v>0</v>
      </c>
      <c r="AC17" s="309">
        <f t="shared" si="10"/>
        <v>0</v>
      </c>
      <c r="AD17" s="309">
        <f t="shared" ref="AD17:AD48" si="15">+E17-H17-K17-N17-T17</f>
        <v>0</v>
      </c>
      <c r="AE17" s="309">
        <f t="shared" ref="AE17:AE48" si="16">+F17-I17-L17-O17-U17</f>
        <v>0</v>
      </c>
      <c r="AF17" s="291">
        <f t="shared" si="11"/>
        <v>0</v>
      </c>
      <c r="AG17" s="291">
        <f t="shared" si="12"/>
        <v>0</v>
      </c>
      <c r="AH17" s="291">
        <f t="shared" si="13"/>
        <v>0</v>
      </c>
      <c r="AI17" s="291">
        <f t="shared" si="14"/>
        <v>0</v>
      </c>
    </row>
    <row r="18" spans="1:35" ht="15" customHeight="1">
      <c r="A18" s="591"/>
      <c r="B18" s="317" t="s">
        <v>408</v>
      </c>
      <c r="C18" s="301">
        <v>8</v>
      </c>
      <c r="D18" s="305">
        <f t="shared" si="1"/>
        <v>35</v>
      </c>
      <c r="E18" s="305">
        <f t="shared" si="2"/>
        <v>15</v>
      </c>
      <c r="F18" s="305">
        <f t="shared" si="3"/>
        <v>20</v>
      </c>
      <c r="G18" s="305">
        <f t="shared" si="4"/>
        <v>0</v>
      </c>
      <c r="H18" s="311">
        <v>0</v>
      </c>
      <c r="I18" s="311">
        <v>0</v>
      </c>
      <c r="J18" s="305">
        <f t="shared" si="5"/>
        <v>34</v>
      </c>
      <c r="K18" s="311">
        <v>15</v>
      </c>
      <c r="L18" s="311">
        <v>19</v>
      </c>
      <c r="M18" s="305">
        <f t="shared" si="6"/>
        <v>1</v>
      </c>
      <c r="N18" s="311">
        <v>0</v>
      </c>
      <c r="O18" s="311">
        <v>1</v>
      </c>
      <c r="P18" s="594"/>
      <c r="Q18" s="318" t="s">
        <v>408</v>
      </c>
      <c r="R18" s="306">
        <v>8</v>
      </c>
      <c r="S18" s="307">
        <f t="shared" si="7"/>
        <v>0</v>
      </c>
      <c r="T18" s="306">
        <v>0</v>
      </c>
      <c r="U18" s="306">
        <v>0</v>
      </c>
      <c r="V18" s="311">
        <v>0</v>
      </c>
      <c r="W18" s="311">
        <v>29</v>
      </c>
      <c r="X18" s="311">
        <v>0</v>
      </c>
      <c r="Y18" s="311">
        <v>0</v>
      </c>
      <c r="Z18" s="311">
        <v>0</v>
      </c>
      <c r="AA18" s="307">
        <f t="shared" si="8"/>
        <v>6</v>
      </c>
      <c r="AB18" s="308">
        <f t="shared" si="9"/>
        <v>0</v>
      </c>
      <c r="AC18" s="309">
        <f t="shared" si="10"/>
        <v>0</v>
      </c>
      <c r="AD18" s="309">
        <f t="shared" si="15"/>
        <v>0</v>
      </c>
      <c r="AE18" s="309">
        <f t="shared" si="16"/>
        <v>0</v>
      </c>
      <c r="AF18" s="291">
        <f t="shared" si="11"/>
        <v>0</v>
      </c>
      <c r="AG18" s="291">
        <f t="shared" si="12"/>
        <v>0</v>
      </c>
      <c r="AH18" s="291">
        <f t="shared" si="13"/>
        <v>0</v>
      </c>
      <c r="AI18" s="291">
        <f t="shared" si="14"/>
        <v>0</v>
      </c>
    </row>
    <row r="19" spans="1:35" ht="18.75" customHeight="1">
      <c r="A19" s="591"/>
      <c r="B19" s="317" t="s">
        <v>419</v>
      </c>
      <c r="C19" s="301">
        <v>9</v>
      </c>
      <c r="D19" s="305">
        <f t="shared" si="1"/>
        <v>1</v>
      </c>
      <c r="E19" s="305">
        <f t="shared" si="2"/>
        <v>1</v>
      </c>
      <c r="F19" s="305">
        <f t="shared" si="3"/>
        <v>0</v>
      </c>
      <c r="G19" s="305">
        <f t="shared" si="4"/>
        <v>0</v>
      </c>
      <c r="H19" s="311">
        <v>0</v>
      </c>
      <c r="I19" s="311">
        <v>0</v>
      </c>
      <c r="J19" s="305">
        <f t="shared" si="5"/>
        <v>1</v>
      </c>
      <c r="K19" s="311">
        <v>1</v>
      </c>
      <c r="L19" s="311">
        <v>0</v>
      </c>
      <c r="M19" s="305">
        <f t="shared" si="6"/>
        <v>0</v>
      </c>
      <c r="N19" s="311">
        <v>0</v>
      </c>
      <c r="O19" s="311">
        <v>0</v>
      </c>
      <c r="P19" s="594"/>
      <c r="Q19" s="312" t="s">
        <v>419</v>
      </c>
      <c r="R19" s="306">
        <v>9</v>
      </c>
      <c r="S19" s="307">
        <f t="shared" si="7"/>
        <v>0</v>
      </c>
      <c r="T19" s="306">
        <v>0</v>
      </c>
      <c r="U19" s="306">
        <v>0</v>
      </c>
      <c r="V19" s="311">
        <v>0</v>
      </c>
      <c r="W19" s="311">
        <v>0</v>
      </c>
      <c r="X19" s="311">
        <v>0</v>
      </c>
      <c r="Y19" s="311">
        <v>0</v>
      </c>
      <c r="Z19" s="311">
        <v>0</v>
      </c>
      <c r="AA19" s="307">
        <f t="shared" si="8"/>
        <v>1</v>
      </c>
      <c r="AB19" s="308">
        <f t="shared" si="9"/>
        <v>0</v>
      </c>
      <c r="AC19" s="309">
        <f t="shared" si="10"/>
        <v>0</v>
      </c>
      <c r="AD19" s="309">
        <f t="shared" si="15"/>
        <v>0</v>
      </c>
      <c r="AE19" s="309">
        <f t="shared" si="16"/>
        <v>0</v>
      </c>
      <c r="AF19" s="291">
        <f t="shared" si="11"/>
        <v>0</v>
      </c>
      <c r="AG19" s="291">
        <f t="shared" si="12"/>
        <v>0</v>
      </c>
      <c r="AH19" s="291">
        <f t="shared" si="13"/>
        <v>0</v>
      </c>
      <c r="AI19" s="291">
        <f t="shared" si="14"/>
        <v>0</v>
      </c>
    </row>
    <row r="20" spans="1:35" ht="18.75" customHeight="1">
      <c r="A20" s="591"/>
      <c r="B20" s="317" t="s">
        <v>398</v>
      </c>
      <c r="C20" s="301">
        <v>10</v>
      </c>
      <c r="D20" s="305">
        <f t="shared" si="1"/>
        <v>25</v>
      </c>
      <c r="E20" s="305">
        <f t="shared" si="2"/>
        <v>18</v>
      </c>
      <c r="F20" s="305">
        <f t="shared" si="3"/>
        <v>7</v>
      </c>
      <c r="G20" s="305">
        <f t="shared" si="4"/>
        <v>0</v>
      </c>
      <c r="H20" s="311">
        <v>0</v>
      </c>
      <c r="I20" s="311">
        <v>0</v>
      </c>
      <c r="J20" s="305">
        <f t="shared" si="5"/>
        <v>18</v>
      </c>
      <c r="K20" s="311">
        <v>13</v>
      </c>
      <c r="L20" s="311">
        <v>5</v>
      </c>
      <c r="M20" s="305">
        <f t="shared" si="6"/>
        <v>5</v>
      </c>
      <c r="N20" s="311">
        <v>4</v>
      </c>
      <c r="O20" s="311">
        <v>1</v>
      </c>
      <c r="P20" s="594"/>
      <c r="Q20" s="312" t="s">
        <v>398</v>
      </c>
      <c r="R20" s="306">
        <v>10</v>
      </c>
      <c r="S20" s="307">
        <f t="shared" si="7"/>
        <v>2</v>
      </c>
      <c r="T20" s="306">
        <v>1</v>
      </c>
      <c r="U20" s="306">
        <v>1</v>
      </c>
      <c r="V20" s="311">
        <v>22</v>
      </c>
      <c r="W20" s="311">
        <v>1</v>
      </c>
      <c r="X20" s="311">
        <v>0</v>
      </c>
      <c r="Y20" s="311">
        <v>0</v>
      </c>
      <c r="Z20" s="311">
        <v>0</v>
      </c>
      <c r="AA20" s="307">
        <f t="shared" si="8"/>
        <v>2</v>
      </c>
      <c r="AB20" s="308">
        <f t="shared" si="9"/>
        <v>0</v>
      </c>
      <c r="AC20" s="309">
        <f t="shared" si="10"/>
        <v>0</v>
      </c>
      <c r="AD20" s="309">
        <f t="shared" si="15"/>
        <v>0</v>
      </c>
      <c r="AE20" s="309">
        <f t="shared" si="16"/>
        <v>0</v>
      </c>
      <c r="AF20" s="291">
        <f t="shared" si="11"/>
        <v>0</v>
      </c>
      <c r="AG20" s="291">
        <f t="shared" si="12"/>
        <v>0</v>
      </c>
      <c r="AH20" s="291">
        <f t="shared" si="13"/>
        <v>0</v>
      </c>
      <c r="AI20" s="291">
        <f t="shared" si="14"/>
        <v>0</v>
      </c>
    </row>
    <row r="21" spans="1:35" ht="18.75" customHeight="1">
      <c r="A21" s="591"/>
      <c r="B21" s="317" t="s">
        <v>504</v>
      </c>
      <c r="C21" s="301">
        <v>11</v>
      </c>
      <c r="D21" s="305">
        <f t="shared" si="1"/>
        <v>1</v>
      </c>
      <c r="E21" s="305">
        <f t="shared" si="2"/>
        <v>1</v>
      </c>
      <c r="F21" s="305">
        <f t="shared" si="3"/>
        <v>0</v>
      </c>
      <c r="G21" s="305">
        <f t="shared" si="4"/>
        <v>0</v>
      </c>
      <c r="H21" s="311"/>
      <c r="I21" s="311"/>
      <c r="J21" s="305">
        <f t="shared" si="5"/>
        <v>1</v>
      </c>
      <c r="K21" s="311">
        <v>1</v>
      </c>
      <c r="L21" s="311">
        <v>0</v>
      </c>
      <c r="M21" s="305">
        <f t="shared" si="6"/>
        <v>0</v>
      </c>
      <c r="N21" s="311">
        <v>0</v>
      </c>
      <c r="O21" s="311">
        <v>0</v>
      </c>
      <c r="P21" s="594"/>
      <c r="Q21" s="318" t="s">
        <v>504</v>
      </c>
      <c r="R21" s="306">
        <v>11</v>
      </c>
      <c r="S21" s="307">
        <f t="shared" si="7"/>
        <v>0</v>
      </c>
      <c r="T21" s="306">
        <v>0</v>
      </c>
      <c r="U21" s="306">
        <v>0</v>
      </c>
      <c r="V21" s="311">
        <v>0</v>
      </c>
      <c r="W21" s="311">
        <v>1</v>
      </c>
      <c r="X21" s="311">
        <v>0</v>
      </c>
      <c r="Y21" s="311">
        <v>0</v>
      </c>
      <c r="Z21" s="311">
        <v>0</v>
      </c>
      <c r="AA21" s="307">
        <f t="shared" si="8"/>
        <v>0</v>
      </c>
      <c r="AB21" s="308">
        <f t="shared" si="9"/>
        <v>0</v>
      </c>
      <c r="AC21" s="309">
        <f t="shared" si="10"/>
        <v>0</v>
      </c>
      <c r="AD21" s="309">
        <f t="shared" si="15"/>
        <v>0</v>
      </c>
      <c r="AE21" s="309">
        <f t="shared" si="16"/>
        <v>0</v>
      </c>
      <c r="AF21" s="291">
        <f t="shared" si="11"/>
        <v>0</v>
      </c>
      <c r="AG21" s="291">
        <f t="shared" si="12"/>
        <v>0</v>
      </c>
      <c r="AH21" s="291">
        <f t="shared" si="13"/>
        <v>0</v>
      </c>
      <c r="AI21" s="291">
        <f t="shared" si="14"/>
        <v>0</v>
      </c>
    </row>
    <row r="22" spans="1:35" ht="31.5" customHeight="1">
      <c r="A22" s="591"/>
      <c r="B22" s="319" t="s">
        <v>500</v>
      </c>
      <c r="C22" s="301">
        <v>12</v>
      </c>
      <c r="D22" s="305">
        <f t="shared" si="1"/>
        <v>12</v>
      </c>
      <c r="E22" s="305">
        <f t="shared" si="2"/>
        <v>5</v>
      </c>
      <c r="F22" s="305">
        <f t="shared" si="3"/>
        <v>7</v>
      </c>
      <c r="G22" s="305">
        <f t="shared" si="4"/>
        <v>0</v>
      </c>
      <c r="H22" s="311">
        <v>0</v>
      </c>
      <c r="I22" s="311">
        <v>0</v>
      </c>
      <c r="J22" s="305">
        <f t="shared" si="5"/>
        <v>12</v>
      </c>
      <c r="K22" s="311">
        <v>5</v>
      </c>
      <c r="L22" s="311">
        <v>7</v>
      </c>
      <c r="M22" s="305">
        <f t="shared" si="6"/>
        <v>0</v>
      </c>
      <c r="N22" s="311">
        <v>0</v>
      </c>
      <c r="O22" s="311">
        <v>0</v>
      </c>
      <c r="P22" s="594"/>
      <c r="Q22" s="320" t="s">
        <v>500</v>
      </c>
      <c r="R22" s="306">
        <v>12</v>
      </c>
      <c r="S22" s="307">
        <f t="shared" si="7"/>
        <v>0</v>
      </c>
      <c r="T22" s="306">
        <v>0</v>
      </c>
      <c r="U22" s="306">
        <v>0</v>
      </c>
      <c r="V22" s="311">
        <v>4</v>
      </c>
      <c r="W22" s="311">
        <v>6</v>
      </c>
      <c r="X22" s="311">
        <v>0</v>
      </c>
      <c r="Y22" s="311">
        <v>0</v>
      </c>
      <c r="Z22" s="311">
        <v>0</v>
      </c>
      <c r="AA22" s="307">
        <f t="shared" si="8"/>
        <v>2</v>
      </c>
      <c r="AB22" s="308">
        <f t="shared" si="9"/>
        <v>0</v>
      </c>
      <c r="AC22" s="309">
        <f t="shared" si="10"/>
        <v>0</v>
      </c>
      <c r="AD22" s="309">
        <f t="shared" si="15"/>
        <v>0</v>
      </c>
      <c r="AE22" s="309">
        <f t="shared" si="16"/>
        <v>0</v>
      </c>
      <c r="AF22" s="291">
        <f t="shared" si="11"/>
        <v>0</v>
      </c>
      <c r="AG22" s="291">
        <f t="shared" si="12"/>
        <v>0</v>
      </c>
      <c r="AH22" s="291">
        <f t="shared" si="13"/>
        <v>0</v>
      </c>
      <c r="AI22" s="291">
        <f t="shared" si="14"/>
        <v>0</v>
      </c>
    </row>
    <row r="23" spans="1:35" ht="18.75" customHeight="1">
      <c r="A23" s="591"/>
      <c r="B23" s="317" t="s">
        <v>420</v>
      </c>
      <c r="C23" s="301">
        <v>13</v>
      </c>
      <c r="D23" s="305">
        <f t="shared" si="1"/>
        <v>5</v>
      </c>
      <c r="E23" s="305">
        <f t="shared" si="2"/>
        <v>4</v>
      </c>
      <c r="F23" s="305">
        <f t="shared" si="3"/>
        <v>1</v>
      </c>
      <c r="G23" s="305">
        <f t="shared" si="4"/>
        <v>0</v>
      </c>
      <c r="H23" s="311">
        <v>0</v>
      </c>
      <c r="I23" s="311">
        <v>0</v>
      </c>
      <c r="J23" s="305">
        <f t="shared" si="5"/>
        <v>5</v>
      </c>
      <c r="K23" s="311">
        <v>4</v>
      </c>
      <c r="L23" s="311">
        <v>1</v>
      </c>
      <c r="M23" s="305">
        <f t="shared" si="6"/>
        <v>0</v>
      </c>
      <c r="N23" s="311">
        <v>0</v>
      </c>
      <c r="O23" s="311">
        <v>0</v>
      </c>
      <c r="P23" s="594"/>
      <c r="Q23" s="312" t="s">
        <v>420</v>
      </c>
      <c r="R23" s="306">
        <v>13</v>
      </c>
      <c r="S23" s="307">
        <f t="shared" si="7"/>
        <v>0</v>
      </c>
      <c r="T23" s="306">
        <v>0</v>
      </c>
      <c r="U23" s="306">
        <v>0</v>
      </c>
      <c r="V23" s="311">
        <v>0</v>
      </c>
      <c r="W23" s="311">
        <v>2</v>
      </c>
      <c r="X23" s="311">
        <v>0</v>
      </c>
      <c r="Y23" s="311">
        <v>0</v>
      </c>
      <c r="Z23" s="311">
        <v>0</v>
      </c>
      <c r="AA23" s="307">
        <f t="shared" si="8"/>
        <v>3</v>
      </c>
      <c r="AB23" s="308">
        <f t="shared" si="9"/>
        <v>0</v>
      </c>
      <c r="AC23" s="309">
        <f t="shared" si="10"/>
        <v>0</v>
      </c>
      <c r="AD23" s="309">
        <f t="shared" si="15"/>
        <v>0</v>
      </c>
      <c r="AE23" s="309">
        <f t="shared" si="16"/>
        <v>0</v>
      </c>
      <c r="AF23" s="291">
        <f t="shared" si="11"/>
        <v>0</v>
      </c>
      <c r="AG23" s="291">
        <f t="shared" si="12"/>
        <v>0</v>
      </c>
      <c r="AH23" s="291">
        <f t="shared" si="13"/>
        <v>0</v>
      </c>
      <c r="AI23" s="291">
        <f t="shared" si="14"/>
        <v>0</v>
      </c>
    </row>
    <row r="24" spans="1:35" ht="18.75" customHeight="1">
      <c r="A24" s="591"/>
      <c r="B24" s="317" t="s">
        <v>402</v>
      </c>
      <c r="C24" s="301">
        <v>14</v>
      </c>
      <c r="D24" s="305">
        <f t="shared" si="1"/>
        <v>295</v>
      </c>
      <c r="E24" s="305">
        <f t="shared" si="2"/>
        <v>141</v>
      </c>
      <c r="F24" s="305">
        <f t="shared" si="3"/>
        <v>154</v>
      </c>
      <c r="G24" s="305">
        <f t="shared" si="4"/>
        <v>2</v>
      </c>
      <c r="H24" s="311">
        <v>2</v>
      </c>
      <c r="I24" s="311">
        <v>0</v>
      </c>
      <c r="J24" s="305">
        <f t="shared" si="5"/>
        <v>276</v>
      </c>
      <c r="K24" s="311">
        <v>132</v>
      </c>
      <c r="L24" s="311">
        <v>144</v>
      </c>
      <c r="M24" s="305">
        <f t="shared" si="6"/>
        <v>15</v>
      </c>
      <c r="N24" s="311">
        <v>5</v>
      </c>
      <c r="O24" s="311">
        <v>10</v>
      </c>
      <c r="P24" s="594"/>
      <c r="Q24" s="312" t="s">
        <v>402</v>
      </c>
      <c r="R24" s="306">
        <v>14</v>
      </c>
      <c r="S24" s="307">
        <f t="shared" si="7"/>
        <v>2</v>
      </c>
      <c r="T24" s="306">
        <v>2</v>
      </c>
      <c r="U24" s="306">
        <v>0</v>
      </c>
      <c r="V24" s="311">
        <v>0</v>
      </c>
      <c r="W24" s="311">
        <v>199</v>
      </c>
      <c r="X24" s="311">
        <v>0</v>
      </c>
      <c r="Y24" s="311">
        <v>16</v>
      </c>
      <c r="Z24" s="311">
        <v>0</v>
      </c>
      <c r="AA24" s="307">
        <f t="shared" si="8"/>
        <v>80</v>
      </c>
      <c r="AB24" s="308">
        <f t="shared" si="9"/>
        <v>0</v>
      </c>
      <c r="AC24" s="309">
        <f t="shared" si="10"/>
        <v>0</v>
      </c>
      <c r="AD24" s="309">
        <f t="shared" si="15"/>
        <v>0</v>
      </c>
      <c r="AE24" s="309">
        <f t="shared" si="16"/>
        <v>0</v>
      </c>
      <c r="AF24" s="291">
        <f t="shared" si="11"/>
        <v>0</v>
      </c>
      <c r="AG24" s="291">
        <f t="shared" si="12"/>
        <v>0</v>
      </c>
      <c r="AH24" s="291">
        <f t="shared" si="13"/>
        <v>0</v>
      </c>
      <c r="AI24" s="291">
        <f t="shared" si="14"/>
        <v>0</v>
      </c>
    </row>
    <row r="25" spans="1:35" ht="18.75" customHeight="1">
      <c r="A25" s="591"/>
      <c r="B25" s="321" t="s">
        <v>405</v>
      </c>
      <c r="C25" s="301">
        <v>15</v>
      </c>
      <c r="D25" s="305">
        <f t="shared" si="1"/>
        <v>20</v>
      </c>
      <c r="E25" s="305">
        <f t="shared" si="2"/>
        <v>15</v>
      </c>
      <c r="F25" s="305">
        <f t="shared" si="3"/>
        <v>5</v>
      </c>
      <c r="G25" s="305">
        <f t="shared" si="4"/>
        <v>0</v>
      </c>
      <c r="H25" s="311"/>
      <c r="I25" s="311"/>
      <c r="J25" s="305">
        <f t="shared" si="5"/>
        <v>20</v>
      </c>
      <c r="K25" s="311">
        <v>15</v>
      </c>
      <c r="L25" s="311">
        <v>5</v>
      </c>
      <c r="M25" s="305">
        <f t="shared" si="6"/>
        <v>0</v>
      </c>
      <c r="N25" s="311">
        <v>0</v>
      </c>
      <c r="O25" s="311">
        <v>0</v>
      </c>
      <c r="P25" s="594"/>
      <c r="Q25" s="322" t="s">
        <v>405</v>
      </c>
      <c r="R25" s="306">
        <v>15</v>
      </c>
      <c r="S25" s="307">
        <f t="shared" si="7"/>
        <v>0</v>
      </c>
      <c r="T25" s="306">
        <v>0</v>
      </c>
      <c r="U25" s="306">
        <v>0</v>
      </c>
      <c r="V25" s="306">
        <v>0</v>
      </c>
      <c r="W25" s="311">
        <v>20</v>
      </c>
      <c r="X25" s="311">
        <v>0</v>
      </c>
      <c r="Y25" s="311">
        <v>0</v>
      </c>
      <c r="Z25" s="311">
        <v>0</v>
      </c>
      <c r="AA25" s="307">
        <f t="shared" si="8"/>
        <v>0</v>
      </c>
      <c r="AB25" s="308">
        <f t="shared" si="9"/>
        <v>0</v>
      </c>
      <c r="AC25" s="309">
        <f t="shared" si="10"/>
        <v>0</v>
      </c>
      <c r="AD25" s="309">
        <f t="shared" si="15"/>
        <v>0</v>
      </c>
      <c r="AE25" s="309">
        <f t="shared" si="16"/>
        <v>0</v>
      </c>
      <c r="AF25" s="291">
        <f t="shared" si="11"/>
        <v>0</v>
      </c>
      <c r="AG25" s="291">
        <f t="shared" si="12"/>
        <v>0</v>
      </c>
      <c r="AH25" s="291">
        <f t="shared" si="13"/>
        <v>0</v>
      </c>
      <c r="AI25" s="291">
        <f t="shared" si="14"/>
        <v>0</v>
      </c>
    </row>
    <row r="26" spans="1:35" ht="18.75" customHeight="1">
      <c r="A26" s="591"/>
      <c r="B26" s="317" t="s">
        <v>392</v>
      </c>
      <c r="C26" s="301">
        <v>16</v>
      </c>
      <c r="D26" s="305">
        <f t="shared" si="1"/>
        <v>3</v>
      </c>
      <c r="E26" s="305">
        <f t="shared" si="2"/>
        <v>0</v>
      </c>
      <c r="F26" s="305">
        <f t="shared" si="3"/>
        <v>3</v>
      </c>
      <c r="G26" s="305">
        <f t="shared" si="4"/>
        <v>0</v>
      </c>
      <c r="H26" s="311">
        <v>0</v>
      </c>
      <c r="I26" s="311">
        <v>0</v>
      </c>
      <c r="J26" s="305">
        <f t="shared" si="5"/>
        <v>3</v>
      </c>
      <c r="K26" s="311">
        <v>0</v>
      </c>
      <c r="L26" s="311">
        <v>3</v>
      </c>
      <c r="M26" s="305">
        <f t="shared" si="6"/>
        <v>0</v>
      </c>
      <c r="N26" s="311">
        <v>0</v>
      </c>
      <c r="O26" s="311">
        <v>0</v>
      </c>
      <c r="P26" s="594"/>
      <c r="Q26" s="312" t="s">
        <v>392</v>
      </c>
      <c r="R26" s="306">
        <v>16</v>
      </c>
      <c r="S26" s="307">
        <f t="shared" si="7"/>
        <v>0</v>
      </c>
      <c r="T26" s="306">
        <v>0</v>
      </c>
      <c r="U26" s="306">
        <v>0</v>
      </c>
      <c r="V26" s="311">
        <v>0</v>
      </c>
      <c r="W26" s="311">
        <v>0</v>
      </c>
      <c r="X26" s="311">
        <v>0</v>
      </c>
      <c r="Y26" s="311">
        <v>0</v>
      </c>
      <c r="Z26" s="311">
        <v>1</v>
      </c>
      <c r="AA26" s="307">
        <f t="shared" si="8"/>
        <v>2</v>
      </c>
      <c r="AB26" s="308">
        <f t="shared" si="9"/>
        <v>0</v>
      </c>
      <c r="AC26" s="309">
        <f t="shared" si="10"/>
        <v>0</v>
      </c>
      <c r="AD26" s="309">
        <f t="shared" si="15"/>
        <v>0</v>
      </c>
      <c r="AE26" s="309">
        <f t="shared" si="16"/>
        <v>0</v>
      </c>
      <c r="AF26" s="291">
        <f t="shared" si="11"/>
        <v>0</v>
      </c>
      <c r="AG26" s="291">
        <f t="shared" si="12"/>
        <v>0</v>
      </c>
      <c r="AH26" s="291">
        <f t="shared" si="13"/>
        <v>0</v>
      </c>
      <c r="AI26" s="291">
        <f t="shared" si="14"/>
        <v>0</v>
      </c>
    </row>
    <row r="27" spans="1:35" ht="18.75" customHeight="1">
      <c r="A27" s="591"/>
      <c r="B27" s="317" t="s">
        <v>397</v>
      </c>
      <c r="C27" s="301">
        <v>17</v>
      </c>
      <c r="D27" s="305">
        <f t="shared" si="1"/>
        <v>26</v>
      </c>
      <c r="E27" s="305">
        <f t="shared" si="2"/>
        <v>9</v>
      </c>
      <c r="F27" s="305">
        <f t="shared" si="3"/>
        <v>17</v>
      </c>
      <c r="G27" s="305">
        <f t="shared" si="4"/>
        <v>0</v>
      </c>
      <c r="H27" s="311"/>
      <c r="I27" s="311"/>
      <c r="J27" s="305">
        <f t="shared" si="5"/>
        <v>24</v>
      </c>
      <c r="K27" s="311">
        <v>8</v>
      </c>
      <c r="L27" s="311">
        <v>16</v>
      </c>
      <c r="M27" s="305">
        <f t="shared" si="6"/>
        <v>1</v>
      </c>
      <c r="N27" s="311">
        <v>0</v>
      </c>
      <c r="O27" s="311">
        <v>1</v>
      </c>
      <c r="P27" s="594"/>
      <c r="Q27" s="318" t="s">
        <v>397</v>
      </c>
      <c r="R27" s="306">
        <v>17</v>
      </c>
      <c r="S27" s="307">
        <f t="shared" si="7"/>
        <v>1</v>
      </c>
      <c r="T27" s="306">
        <v>1</v>
      </c>
      <c r="U27" s="306">
        <v>0</v>
      </c>
      <c r="V27" s="311">
        <v>4</v>
      </c>
      <c r="W27" s="311">
        <v>22</v>
      </c>
      <c r="X27" s="311">
        <v>0</v>
      </c>
      <c r="Y27" s="311">
        <v>0</v>
      </c>
      <c r="Z27" s="311">
        <v>0</v>
      </c>
      <c r="AA27" s="307">
        <f t="shared" si="8"/>
        <v>0</v>
      </c>
      <c r="AB27" s="308">
        <f t="shared" si="9"/>
        <v>0</v>
      </c>
      <c r="AC27" s="309">
        <f t="shared" si="10"/>
        <v>0</v>
      </c>
      <c r="AD27" s="309">
        <f t="shared" si="15"/>
        <v>0</v>
      </c>
      <c r="AE27" s="309">
        <f t="shared" si="16"/>
        <v>0</v>
      </c>
      <c r="AF27" s="291">
        <f t="shared" si="11"/>
        <v>0</v>
      </c>
      <c r="AG27" s="291">
        <f t="shared" si="12"/>
        <v>0</v>
      </c>
      <c r="AH27" s="291">
        <f t="shared" si="13"/>
        <v>0</v>
      </c>
      <c r="AI27" s="291">
        <f t="shared" si="14"/>
        <v>0</v>
      </c>
    </row>
    <row r="28" spans="1:35" ht="18.75" customHeight="1">
      <c r="A28" s="591"/>
      <c r="B28" s="313" t="s">
        <v>0</v>
      </c>
      <c r="C28" s="301">
        <v>18</v>
      </c>
      <c r="D28" s="305">
        <f t="shared" si="1"/>
        <v>424</v>
      </c>
      <c r="E28" s="305">
        <f t="shared" si="2"/>
        <v>209</v>
      </c>
      <c r="F28" s="305">
        <f t="shared" si="3"/>
        <v>215</v>
      </c>
      <c r="G28" s="305">
        <f t="shared" si="4"/>
        <v>2</v>
      </c>
      <c r="H28" s="314">
        <v>2</v>
      </c>
      <c r="I28" s="314">
        <v>0</v>
      </c>
      <c r="J28" s="305">
        <f t="shared" si="5"/>
        <v>395</v>
      </c>
      <c r="K28" s="314">
        <v>194</v>
      </c>
      <c r="L28" s="314">
        <v>201</v>
      </c>
      <c r="M28" s="305">
        <f t="shared" si="6"/>
        <v>22</v>
      </c>
      <c r="N28" s="314">
        <v>9</v>
      </c>
      <c r="O28" s="314">
        <v>13</v>
      </c>
      <c r="P28" s="594"/>
      <c r="Q28" s="315" t="s">
        <v>0</v>
      </c>
      <c r="R28" s="306">
        <v>18</v>
      </c>
      <c r="S28" s="307">
        <f t="shared" si="7"/>
        <v>5</v>
      </c>
      <c r="T28" s="307">
        <v>4</v>
      </c>
      <c r="U28" s="307">
        <v>1</v>
      </c>
      <c r="V28" s="307">
        <v>30</v>
      </c>
      <c r="W28" s="307">
        <v>280</v>
      </c>
      <c r="X28" s="307">
        <v>0</v>
      </c>
      <c r="Y28" s="307">
        <v>16</v>
      </c>
      <c r="Z28" s="307">
        <v>1</v>
      </c>
      <c r="AA28" s="307">
        <f t="shared" si="8"/>
        <v>97</v>
      </c>
      <c r="AB28" s="308">
        <f t="shared" si="9"/>
        <v>0</v>
      </c>
      <c r="AC28" s="309">
        <f t="shared" si="10"/>
        <v>0</v>
      </c>
      <c r="AD28" s="309">
        <f t="shared" si="15"/>
        <v>0</v>
      </c>
      <c r="AE28" s="309">
        <f>+F28-I28-L28-O28-U28</f>
        <v>0</v>
      </c>
      <c r="AF28" s="291">
        <f t="shared" si="11"/>
        <v>0</v>
      </c>
      <c r="AG28" s="291">
        <f t="shared" si="12"/>
        <v>0</v>
      </c>
      <c r="AH28" s="291">
        <f t="shared" si="13"/>
        <v>0</v>
      </c>
      <c r="AI28" s="291">
        <f t="shared" si="14"/>
        <v>0</v>
      </c>
    </row>
    <row r="29" spans="1:35" ht="18.75" customHeight="1">
      <c r="A29" s="600" t="s">
        <v>19</v>
      </c>
      <c r="B29" s="317" t="s">
        <v>414</v>
      </c>
      <c r="C29" s="301">
        <v>19</v>
      </c>
      <c r="D29" s="305">
        <f t="shared" si="1"/>
        <v>23</v>
      </c>
      <c r="E29" s="305">
        <f t="shared" si="2"/>
        <v>13</v>
      </c>
      <c r="F29" s="305">
        <f t="shared" si="3"/>
        <v>10</v>
      </c>
      <c r="G29" s="305">
        <f t="shared" si="4"/>
        <v>0</v>
      </c>
      <c r="H29" s="311">
        <v>0</v>
      </c>
      <c r="I29" s="311">
        <v>0</v>
      </c>
      <c r="J29" s="305">
        <f t="shared" si="5"/>
        <v>23</v>
      </c>
      <c r="K29" s="311">
        <v>13</v>
      </c>
      <c r="L29" s="311">
        <v>10</v>
      </c>
      <c r="M29" s="305">
        <f t="shared" si="6"/>
        <v>0</v>
      </c>
      <c r="N29" s="311">
        <v>0</v>
      </c>
      <c r="O29" s="311">
        <v>0</v>
      </c>
      <c r="P29" s="601" t="s">
        <v>19</v>
      </c>
      <c r="Q29" s="312" t="s">
        <v>414</v>
      </c>
      <c r="R29" s="306">
        <v>19</v>
      </c>
      <c r="S29" s="307">
        <f t="shared" si="7"/>
        <v>0</v>
      </c>
      <c r="T29" s="306">
        <v>0</v>
      </c>
      <c r="U29" s="306">
        <v>0</v>
      </c>
      <c r="V29" s="323">
        <v>22</v>
      </c>
      <c r="W29" s="323">
        <v>0</v>
      </c>
      <c r="X29" s="323">
        <v>0</v>
      </c>
      <c r="Y29" s="323">
        <v>0</v>
      </c>
      <c r="Z29" s="323">
        <v>0</v>
      </c>
      <c r="AA29" s="307">
        <f t="shared" si="8"/>
        <v>1</v>
      </c>
      <c r="AB29" s="308">
        <f t="shared" si="9"/>
        <v>0</v>
      </c>
      <c r="AC29" s="309">
        <f t="shared" si="10"/>
        <v>0</v>
      </c>
      <c r="AD29" s="309">
        <f t="shared" si="15"/>
        <v>0</v>
      </c>
      <c r="AE29" s="309">
        <f t="shared" si="16"/>
        <v>0</v>
      </c>
      <c r="AF29" s="291">
        <f t="shared" si="11"/>
        <v>0</v>
      </c>
      <c r="AG29" s="291">
        <f t="shared" si="12"/>
        <v>0</v>
      </c>
      <c r="AH29" s="291">
        <f t="shared" si="13"/>
        <v>0</v>
      </c>
      <c r="AI29" s="291">
        <f t="shared" si="14"/>
        <v>0</v>
      </c>
    </row>
    <row r="30" spans="1:35" ht="18.75" customHeight="1">
      <c r="A30" s="600"/>
      <c r="B30" s="317" t="s">
        <v>505</v>
      </c>
      <c r="C30" s="301">
        <v>20</v>
      </c>
      <c r="D30" s="305">
        <f t="shared" si="1"/>
        <v>99</v>
      </c>
      <c r="E30" s="305">
        <f t="shared" si="2"/>
        <v>40</v>
      </c>
      <c r="F30" s="305">
        <f t="shared" si="3"/>
        <v>59</v>
      </c>
      <c r="G30" s="305">
        <f t="shared" si="4"/>
        <v>0</v>
      </c>
      <c r="H30" s="311">
        <v>0</v>
      </c>
      <c r="I30" s="311">
        <v>0</v>
      </c>
      <c r="J30" s="305">
        <f t="shared" si="5"/>
        <v>75</v>
      </c>
      <c r="K30" s="311">
        <v>30</v>
      </c>
      <c r="L30" s="311">
        <v>45</v>
      </c>
      <c r="M30" s="305">
        <f t="shared" si="6"/>
        <v>22</v>
      </c>
      <c r="N30" s="311">
        <v>8</v>
      </c>
      <c r="O30" s="311">
        <v>14</v>
      </c>
      <c r="P30" s="601"/>
      <c r="Q30" s="318" t="s">
        <v>505</v>
      </c>
      <c r="R30" s="306">
        <v>20</v>
      </c>
      <c r="S30" s="307">
        <f t="shared" si="7"/>
        <v>2</v>
      </c>
      <c r="T30" s="306">
        <v>2</v>
      </c>
      <c r="U30" s="306">
        <v>0</v>
      </c>
      <c r="V30" s="323">
        <v>0</v>
      </c>
      <c r="W30" s="323">
        <v>98</v>
      </c>
      <c r="X30" s="323">
        <v>0</v>
      </c>
      <c r="Y30" s="323">
        <v>0</v>
      </c>
      <c r="Z30" s="323">
        <v>0</v>
      </c>
      <c r="AA30" s="307">
        <f t="shared" si="8"/>
        <v>1</v>
      </c>
      <c r="AB30" s="308">
        <f t="shared" si="9"/>
        <v>0</v>
      </c>
      <c r="AC30" s="309">
        <f t="shared" si="10"/>
        <v>0</v>
      </c>
      <c r="AD30" s="309">
        <f t="shared" si="15"/>
        <v>0</v>
      </c>
      <c r="AE30" s="309">
        <f t="shared" si="16"/>
        <v>0</v>
      </c>
      <c r="AF30" s="291">
        <f t="shared" si="11"/>
        <v>0</v>
      </c>
      <c r="AG30" s="291">
        <f t="shared" si="12"/>
        <v>0</v>
      </c>
      <c r="AH30" s="291">
        <f t="shared" si="13"/>
        <v>0</v>
      </c>
      <c r="AI30" s="291">
        <f t="shared" si="14"/>
        <v>0</v>
      </c>
    </row>
    <row r="31" spans="1:35" ht="18.75" customHeight="1">
      <c r="A31" s="600"/>
      <c r="B31" s="317" t="s">
        <v>506</v>
      </c>
      <c r="C31" s="301">
        <v>21</v>
      </c>
      <c r="D31" s="305">
        <f t="shared" si="1"/>
        <v>7</v>
      </c>
      <c r="E31" s="305">
        <f t="shared" si="2"/>
        <v>5</v>
      </c>
      <c r="F31" s="305">
        <f t="shared" si="3"/>
        <v>2</v>
      </c>
      <c r="G31" s="305">
        <f t="shared" si="4"/>
        <v>0</v>
      </c>
      <c r="H31" s="311">
        <v>0</v>
      </c>
      <c r="I31" s="311">
        <v>0</v>
      </c>
      <c r="J31" s="305">
        <f t="shared" si="5"/>
        <v>0</v>
      </c>
      <c r="K31" s="311">
        <v>0</v>
      </c>
      <c r="L31" s="311">
        <v>0</v>
      </c>
      <c r="M31" s="305">
        <f t="shared" si="6"/>
        <v>7</v>
      </c>
      <c r="N31" s="311">
        <v>5</v>
      </c>
      <c r="O31" s="311">
        <v>2</v>
      </c>
      <c r="P31" s="601"/>
      <c r="Q31" s="318" t="s">
        <v>506</v>
      </c>
      <c r="R31" s="306">
        <v>21</v>
      </c>
      <c r="S31" s="307">
        <f t="shared" si="7"/>
        <v>0</v>
      </c>
      <c r="T31" s="306">
        <v>0</v>
      </c>
      <c r="U31" s="306">
        <v>0</v>
      </c>
      <c r="V31" s="323">
        <v>0</v>
      </c>
      <c r="W31" s="323">
        <v>7</v>
      </c>
      <c r="X31" s="323">
        <v>0</v>
      </c>
      <c r="Y31" s="323">
        <v>0</v>
      </c>
      <c r="Z31" s="323">
        <v>0</v>
      </c>
      <c r="AA31" s="307">
        <f t="shared" si="8"/>
        <v>0</v>
      </c>
      <c r="AB31" s="308">
        <f t="shared" si="9"/>
        <v>0</v>
      </c>
      <c r="AC31" s="309">
        <f t="shared" si="10"/>
        <v>0</v>
      </c>
      <c r="AD31" s="309">
        <f t="shared" si="15"/>
        <v>0</v>
      </c>
      <c r="AE31" s="309">
        <f t="shared" si="16"/>
        <v>0</v>
      </c>
      <c r="AF31" s="291">
        <f t="shared" si="11"/>
        <v>0</v>
      </c>
      <c r="AG31" s="291">
        <f t="shared" si="12"/>
        <v>0</v>
      </c>
      <c r="AH31" s="291">
        <f t="shared" si="13"/>
        <v>0</v>
      </c>
      <c r="AI31" s="291">
        <f t="shared" si="14"/>
        <v>0</v>
      </c>
    </row>
    <row r="32" spans="1:35" ht="18.75" customHeight="1">
      <c r="A32" s="600"/>
      <c r="B32" s="317" t="s">
        <v>426</v>
      </c>
      <c r="C32" s="301">
        <v>22</v>
      </c>
      <c r="D32" s="305">
        <f>+E32+F32</f>
        <v>565</v>
      </c>
      <c r="E32" s="305">
        <f t="shared" si="2"/>
        <v>348</v>
      </c>
      <c r="F32" s="305">
        <f t="shared" si="3"/>
        <v>217</v>
      </c>
      <c r="G32" s="305">
        <f t="shared" si="4"/>
        <v>0</v>
      </c>
      <c r="H32" s="311">
        <v>0</v>
      </c>
      <c r="I32" s="311">
        <v>0</v>
      </c>
      <c r="J32" s="305">
        <f t="shared" si="5"/>
        <v>564</v>
      </c>
      <c r="K32" s="311">
        <v>347</v>
      </c>
      <c r="L32" s="311">
        <v>217</v>
      </c>
      <c r="M32" s="305">
        <f t="shared" si="6"/>
        <v>1</v>
      </c>
      <c r="N32" s="311">
        <v>1</v>
      </c>
      <c r="O32" s="311">
        <v>0</v>
      </c>
      <c r="P32" s="601"/>
      <c r="Q32" s="312" t="s">
        <v>426</v>
      </c>
      <c r="R32" s="306">
        <v>22</v>
      </c>
      <c r="S32" s="307">
        <f t="shared" si="7"/>
        <v>0</v>
      </c>
      <c r="T32" s="306">
        <v>0</v>
      </c>
      <c r="U32" s="306">
        <v>0</v>
      </c>
      <c r="V32" s="323">
        <v>517</v>
      </c>
      <c r="W32" s="323">
        <v>13</v>
      </c>
      <c r="X32" s="323">
        <v>0</v>
      </c>
      <c r="Y32" s="323">
        <v>0</v>
      </c>
      <c r="Z32" s="323">
        <v>12</v>
      </c>
      <c r="AA32" s="307">
        <f t="shared" si="8"/>
        <v>23</v>
      </c>
      <c r="AB32" s="308">
        <f t="shared" si="9"/>
        <v>0</v>
      </c>
      <c r="AC32" s="309">
        <f t="shared" si="10"/>
        <v>0</v>
      </c>
      <c r="AD32" s="309">
        <f t="shared" si="15"/>
        <v>0</v>
      </c>
      <c r="AE32" s="309">
        <f t="shared" si="16"/>
        <v>0</v>
      </c>
      <c r="AF32" s="291">
        <f t="shared" si="11"/>
        <v>0</v>
      </c>
      <c r="AG32" s="291">
        <f t="shared" si="12"/>
        <v>0</v>
      </c>
      <c r="AH32" s="291">
        <f t="shared" si="13"/>
        <v>0</v>
      </c>
      <c r="AI32" s="291">
        <f t="shared" si="14"/>
        <v>0</v>
      </c>
    </row>
    <row r="33" spans="1:35" ht="18.75" customHeight="1">
      <c r="A33" s="600"/>
      <c r="B33" s="317" t="s">
        <v>411</v>
      </c>
      <c r="C33" s="301">
        <v>23</v>
      </c>
      <c r="D33" s="305">
        <f t="shared" si="1"/>
        <v>176</v>
      </c>
      <c r="E33" s="305">
        <f t="shared" si="2"/>
        <v>81</v>
      </c>
      <c r="F33" s="305">
        <f t="shared" si="3"/>
        <v>95</v>
      </c>
      <c r="G33" s="305">
        <f t="shared" si="4"/>
        <v>0</v>
      </c>
      <c r="H33" s="311">
        <v>0</v>
      </c>
      <c r="I33" s="311">
        <v>0</v>
      </c>
      <c r="J33" s="305">
        <f t="shared" si="5"/>
        <v>167</v>
      </c>
      <c r="K33" s="311">
        <v>77</v>
      </c>
      <c r="L33" s="311">
        <v>90</v>
      </c>
      <c r="M33" s="305">
        <f t="shared" si="6"/>
        <v>9</v>
      </c>
      <c r="N33" s="311">
        <v>4</v>
      </c>
      <c r="O33" s="311">
        <v>5</v>
      </c>
      <c r="P33" s="601"/>
      <c r="Q33" s="312" t="s">
        <v>411</v>
      </c>
      <c r="R33" s="306">
        <v>23</v>
      </c>
      <c r="S33" s="307">
        <f t="shared" si="7"/>
        <v>0</v>
      </c>
      <c r="T33" s="306">
        <v>0</v>
      </c>
      <c r="U33" s="306">
        <v>0</v>
      </c>
      <c r="V33" s="323">
        <v>0</v>
      </c>
      <c r="W33" s="323">
        <v>175</v>
      </c>
      <c r="X33" s="323">
        <v>0</v>
      </c>
      <c r="Y33" s="323">
        <v>0</v>
      </c>
      <c r="Z33" s="323">
        <v>0</v>
      </c>
      <c r="AA33" s="307">
        <f t="shared" si="8"/>
        <v>1</v>
      </c>
      <c r="AB33" s="308">
        <f t="shared" si="9"/>
        <v>0</v>
      </c>
      <c r="AC33" s="309">
        <f t="shared" si="10"/>
        <v>0</v>
      </c>
      <c r="AD33" s="309">
        <f t="shared" si="15"/>
        <v>0</v>
      </c>
      <c r="AE33" s="309">
        <f t="shared" si="16"/>
        <v>0</v>
      </c>
      <c r="AF33" s="291">
        <f t="shared" si="11"/>
        <v>0</v>
      </c>
      <c r="AG33" s="291">
        <f t="shared" si="12"/>
        <v>0</v>
      </c>
      <c r="AH33" s="291">
        <f t="shared" si="13"/>
        <v>0</v>
      </c>
      <c r="AI33" s="291">
        <f t="shared" si="14"/>
        <v>0</v>
      </c>
    </row>
    <row r="34" spans="1:35" ht="18.75" customHeight="1">
      <c r="A34" s="600"/>
      <c r="B34" s="317" t="s">
        <v>421</v>
      </c>
      <c r="C34" s="301">
        <v>24</v>
      </c>
      <c r="D34" s="305">
        <f t="shared" si="1"/>
        <v>2</v>
      </c>
      <c r="E34" s="305">
        <f t="shared" si="2"/>
        <v>1</v>
      </c>
      <c r="F34" s="305">
        <f t="shared" si="3"/>
        <v>1</v>
      </c>
      <c r="G34" s="305">
        <f t="shared" si="4"/>
        <v>0</v>
      </c>
      <c r="H34" s="311">
        <v>0</v>
      </c>
      <c r="I34" s="311">
        <v>0</v>
      </c>
      <c r="J34" s="305">
        <f t="shared" si="5"/>
        <v>2</v>
      </c>
      <c r="K34" s="311">
        <v>1</v>
      </c>
      <c r="L34" s="311">
        <v>1</v>
      </c>
      <c r="M34" s="305">
        <f t="shared" si="6"/>
        <v>0</v>
      </c>
      <c r="N34" s="311">
        <v>0</v>
      </c>
      <c r="O34" s="311">
        <v>0</v>
      </c>
      <c r="P34" s="601"/>
      <c r="Q34" s="312" t="s">
        <v>421</v>
      </c>
      <c r="R34" s="306">
        <v>24</v>
      </c>
      <c r="S34" s="307">
        <f t="shared" si="7"/>
        <v>0</v>
      </c>
      <c r="T34" s="306">
        <v>0</v>
      </c>
      <c r="U34" s="306">
        <v>0</v>
      </c>
      <c r="V34" s="323">
        <v>0</v>
      </c>
      <c r="W34" s="323">
        <v>0</v>
      </c>
      <c r="X34" s="323">
        <v>0</v>
      </c>
      <c r="Y34" s="323">
        <v>0</v>
      </c>
      <c r="Z34" s="323">
        <v>0</v>
      </c>
      <c r="AA34" s="307">
        <f t="shared" si="8"/>
        <v>2</v>
      </c>
      <c r="AB34" s="308">
        <f t="shared" si="9"/>
        <v>0</v>
      </c>
      <c r="AC34" s="309">
        <f t="shared" si="10"/>
        <v>0</v>
      </c>
      <c r="AD34" s="309">
        <f t="shared" si="15"/>
        <v>0</v>
      </c>
      <c r="AE34" s="309">
        <f t="shared" si="16"/>
        <v>0</v>
      </c>
      <c r="AF34" s="291">
        <f t="shared" si="11"/>
        <v>0</v>
      </c>
      <c r="AG34" s="291">
        <f t="shared" si="12"/>
        <v>0</v>
      </c>
      <c r="AH34" s="291">
        <f t="shared" si="13"/>
        <v>0</v>
      </c>
      <c r="AI34" s="291">
        <f t="shared" si="14"/>
        <v>0</v>
      </c>
    </row>
    <row r="35" spans="1:35" ht="18.75" customHeight="1">
      <c r="A35" s="600"/>
      <c r="B35" s="317" t="s">
        <v>416</v>
      </c>
      <c r="C35" s="301">
        <v>25</v>
      </c>
      <c r="D35" s="305">
        <f t="shared" si="1"/>
        <v>291</v>
      </c>
      <c r="E35" s="305">
        <f t="shared" si="2"/>
        <v>130</v>
      </c>
      <c r="F35" s="305">
        <f t="shared" si="3"/>
        <v>161</v>
      </c>
      <c r="G35" s="305">
        <f t="shared" si="4"/>
        <v>0</v>
      </c>
      <c r="H35" s="311">
        <v>0</v>
      </c>
      <c r="I35" s="311">
        <v>0</v>
      </c>
      <c r="J35" s="305">
        <f t="shared" si="5"/>
        <v>229</v>
      </c>
      <c r="K35" s="311">
        <v>95</v>
      </c>
      <c r="L35" s="311">
        <v>134</v>
      </c>
      <c r="M35" s="305">
        <f t="shared" si="6"/>
        <v>62</v>
      </c>
      <c r="N35" s="311">
        <v>35</v>
      </c>
      <c r="O35" s="311">
        <v>27</v>
      </c>
      <c r="P35" s="601"/>
      <c r="Q35" s="312" t="s">
        <v>416</v>
      </c>
      <c r="R35" s="306">
        <v>25</v>
      </c>
      <c r="S35" s="307">
        <f t="shared" si="7"/>
        <v>0</v>
      </c>
      <c r="T35" s="306">
        <v>0</v>
      </c>
      <c r="U35" s="306">
        <v>0</v>
      </c>
      <c r="V35" s="323">
        <v>200</v>
      </c>
      <c r="W35" s="323">
        <v>86</v>
      </c>
      <c r="X35" s="323">
        <v>0</v>
      </c>
      <c r="Y35" s="323">
        <v>0</v>
      </c>
      <c r="Z35" s="323">
        <v>0</v>
      </c>
      <c r="AA35" s="307">
        <f t="shared" si="8"/>
        <v>5</v>
      </c>
      <c r="AB35" s="308">
        <f t="shared" si="9"/>
        <v>0</v>
      </c>
      <c r="AC35" s="309">
        <f t="shared" si="10"/>
        <v>0</v>
      </c>
      <c r="AD35" s="309">
        <f t="shared" si="15"/>
        <v>0</v>
      </c>
      <c r="AE35" s="309">
        <f t="shared" si="16"/>
        <v>0</v>
      </c>
      <c r="AF35" s="291">
        <f t="shared" si="11"/>
        <v>0</v>
      </c>
      <c r="AG35" s="291">
        <f t="shared" si="12"/>
        <v>0</v>
      </c>
      <c r="AH35" s="291">
        <f t="shared" si="13"/>
        <v>0</v>
      </c>
      <c r="AI35" s="291">
        <f t="shared" si="14"/>
        <v>0</v>
      </c>
    </row>
    <row r="36" spans="1:35" ht="18.75" customHeight="1">
      <c r="A36" s="600"/>
      <c r="B36" s="317" t="s">
        <v>422</v>
      </c>
      <c r="C36" s="301">
        <v>26</v>
      </c>
      <c r="D36" s="305">
        <f t="shared" si="1"/>
        <v>1</v>
      </c>
      <c r="E36" s="305">
        <f t="shared" si="2"/>
        <v>0</v>
      </c>
      <c r="F36" s="305">
        <f t="shared" si="3"/>
        <v>1</v>
      </c>
      <c r="G36" s="305">
        <f t="shared" si="4"/>
        <v>0</v>
      </c>
      <c r="H36" s="311">
        <v>0</v>
      </c>
      <c r="I36" s="311">
        <v>0</v>
      </c>
      <c r="J36" s="305">
        <f t="shared" si="5"/>
        <v>1</v>
      </c>
      <c r="K36" s="311">
        <v>0</v>
      </c>
      <c r="L36" s="311">
        <v>1</v>
      </c>
      <c r="M36" s="305">
        <f t="shared" si="6"/>
        <v>0</v>
      </c>
      <c r="N36" s="311">
        <v>0</v>
      </c>
      <c r="O36" s="311">
        <v>0</v>
      </c>
      <c r="P36" s="601"/>
      <c r="Q36" s="312" t="s">
        <v>422</v>
      </c>
      <c r="R36" s="306">
        <v>26</v>
      </c>
      <c r="S36" s="307">
        <f t="shared" si="7"/>
        <v>0</v>
      </c>
      <c r="T36" s="306">
        <v>0</v>
      </c>
      <c r="U36" s="306">
        <v>0</v>
      </c>
      <c r="V36" s="323">
        <v>0</v>
      </c>
      <c r="W36" s="323">
        <v>0</v>
      </c>
      <c r="X36" s="323">
        <v>0</v>
      </c>
      <c r="Y36" s="323">
        <v>0</v>
      </c>
      <c r="Z36" s="323">
        <v>0</v>
      </c>
      <c r="AA36" s="307">
        <f t="shared" si="8"/>
        <v>1</v>
      </c>
      <c r="AB36" s="308">
        <f t="shared" si="9"/>
        <v>0</v>
      </c>
      <c r="AC36" s="309">
        <f t="shared" si="10"/>
        <v>0</v>
      </c>
      <c r="AD36" s="309">
        <f t="shared" si="15"/>
        <v>0</v>
      </c>
      <c r="AE36" s="309">
        <f t="shared" si="16"/>
        <v>0</v>
      </c>
      <c r="AF36" s="291">
        <f t="shared" si="11"/>
        <v>0</v>
      </c>
      <c r="AG36" s="291">
        <f t="shared" si="12"/>
        <v>0</v>
      </c>
      <c r="AH36" s="291">
        <f t="shared" si="13"/>
        <v>0</v>
      </c>
      <c r="AI36" s="291">
        <f t="shared" si="14"/>
        <v>0</v>
      </c>
    </row>
    <row r="37" spans="1:35" ht="18.75" customHeight="1">
      <c r="A37" s="600"/>
      <c r="B37" s="317" t="s">
        <v>423</v>
      </c>
      <c r="C37" s="301">
        <v>27</v>
      </c>
      <c r="D37" s="305">
        <f t="shared" si="1"/>
        <v>1</v>
      </c>
      <c r="E37" s="305">
        <f t="shared" si="2"/>
        <v>0</v>
      </c>
      <c r="F37" s="305">
        <f t="shared" si="3"/>
        <v>1</v>
      </c>
      <c r="G37" s="305">
        <f t="shared" si="4"/>
        <v>0</v>
      </c>
      <c r="H37" s="311">
        <v>0</v>
      </c>
      <c r="I37" s="311">
        <v>0</v>
      </c>
      <c r="J37" s="305">
        <f t="shared" si="5"/>
        <v>1</v>
      </c>
      <c r="K37" s="311">
        <v>0</v>
      </c>
      <c r="L37" s="311">
        <v>1</v>
      </c>
      <c r="M37" s="305">
        <f t="shared" si="6"/>
        <v>0</v>
      </c>
      <c r="N37" s="311">
        <v>0</v>
      </c>
      <c r="O37" s="311">
        <v>0</v>
      </c>
      <c r="P37" s="601"/>
      <c r="Q37" s="312" t="s">
        <v>423</v>
      </c>
      <c r="R37" s="306">
        <v>27</v>
      </c>
      <c r="S37" s="307">
        <f t="shared" si="7"/>
        <v>0</v>
      </c>
      <c r="T37" s="306">
        <v>0</v>
      </c>
      <c r="U37" s="306">
        <v>0</v>
      </c>
      <c r="V37" s="323">
        <v>0</v>
      </c>
      <c r="W37" s="323">
        <v>0</v>
      </c>
      <c r="X37" s="323">
        <v>0</v>
      </c>
      <c r="Y37" s="323">
        <v>0</v>
      </c>
      <c r="Z37" s="323">
        <v>0</v>
      </c>
      <c r="AA37" s="307">
        <f t="shared" si="8"/>
        <v>1</v>
      </c>
      <c r="AB37" s="308">
        <f t="shared" si="9"/>
        <v>0</v>
      </c>
      <c r="AC37" s="309">
        <f t="shared" si="10"/>
        <v>0</v>
      </c>
      <c r="AD37" s="309">
        <f t="shared" si="15"/>
        <v>0</v>
      </c>
      <c r="AE37" s="309">
        <f t="shared" si="16"/>
        <v>0</v>
      </c>
      <c r="AF37" s="291">
        <f t="shared" si="11"/>
        <v>0</v>
      </c>
      <c r="AG37" s="291">
        <f t="shared" si="12"/>
        <v>0</v>
      </c>
      <c r="AH37" s="291">
        <f t="shared" si="13"/>
        <v>0</v>
      </c>
      <c r="AI37" s="291">
        <f t="shared" si="14"/>
        <v>0</v>
      </c>
    </row>
    <row r="38" spans="1:35" ht="18.75" customHeight="1">
      <c r="A38" s="600"/>
      <c r="B38" s="317" t="s">
        <v>501</v>
      </c>
      <c r="C38" s="301">
        <v>28</v>
      </c>
      <c r="D38" s="305">
        <f t="shared" si="1"/>
        <v>2</v>
      </c>
      <c r="E38" s="305">
        <f t="shared" si="2"/>
        <v>1</v>
      </c>
      <c r="F38" s="305">
        <f t="shared" si="3"/>
        <v>1</v>
      </c>
      <c r="G38" s="305">
        <f t="shared" si="4"/>
        <v>0</v>
      </c>
      <c r="H38" s="311">
        <v>0</v>
      </c>
      <c r="I38" s="311">
        <v>0</v>
      </c>
      <c r="J38" s="305">
        <f t="shared" si="5"/>
        <v>2</v>
      </c>
      <c r="K38" s="311">
        <v>1</v>
      </c>
      <c r="L38" s="311">
        <v>1</v>
      </c>
      <c r="M38" s="305">
        <f t="shared" si="6"/>
        <v>0</v>
      </c>
      <c r="N38" s="311"/>
      <c r="O38" s="311"/>
      <c r="P38" s="601"/>
      <c r="Q38" s="318" t="s">
        <v>501</v>
      </c>
      <c r="R38" s="306">
        <v>28</v>
      </c>
      <c r="S38" s="307">
        <f t="shared" si="7"/>
        <v>0</v>
      </c>
      <c r="T38" s="306">
        <v>0</v>
      </c>
      <c r="U38" s="306">
        <v>0</v>
      </c>
      <c r="V38" s="323">
        <v>2</v>
      </c>
      <c r="W38" s="323">
        <v>0</v>
      </c>
      <c r="X38" s="323">
        <v>0</v>
      </c>
      <c r="Y38" s="323">
        <v>0</v>
      </c>
      <c r="Z38" s="323">
        <v>0</v>
      </c>
      <c r="AA38" s="307">
        <f t="shared" si="8"/>
        <v>0</v>
      </c>
      <c r="AB38" s="308">
        <f t="shared" si="9"/>
        <v>0</v>
      </c>
      <c r="AC38" s="309">
        <f t="shared" si="10"/>
        <v>0</v>
      </c>
      <c r="AD38" s="309">
        <f t="shared" si="15"/>
        <v>0</v>
      </c>
      <c r="AE38" s="309">
        <f t="shared" si="16"/>
        <v>0</v>
      </c>
      <c r="AF38" s="291">
        <f t="shared" si="11"/>
        <v>0</v>
      </c>
      <c r="AG38" s="291">
        <f t="shared" si="12"/>
        <v>0</v>
      </c>
      <c r="AH38" s="291">
        <f t="shared" si="13"/>
        <v>0</v>
      </c>
      <c r="AI38" s="291">
        <f t="shared" si="14"/>
        <v>0</v>
      </c>
    </row>
    <row r="39" spans="1:35" ht="18.75" customHeight="1">
      <c r="A39" s="600"/>
      <c r="B39" s="317" t="s">
        <v>507</v>
      </c>
      <c r="C39" s="301">
        <v>29</v>
      </c>
      <c r="D39" s="305">
        <f t="shared" si="1"/>
        <v>5</v>
      </c>
      <c r="E39" s="305">
        <f t="shared" si="2"/>
        <v>5</v>
      </c>
      <c r="F39" s="305">
        <f t="shared" si="3"/>
        <v>0</v>
      </c>
      <c r="G39" s="305">
        <f t="shared" si="4"/>
        <v>0</v>
      </c>
      <c r="H39" s="311">
        <v>0</v>
      </c>
      <c r="I39" s="311">
        <v>0</v>
      </c>
      <c r="J39" s="305">
        <f t="shared" si="5"/>
        <v>5</v>
      </c>
      <c r="K39" s="311">
        <v>5</v>
      </c>
      <c r="L39" s="311">
        <v>0</v>
      </c>
      <c r="M39" s="305">
        <f t="shared" si="6"/>
        <v>0</v>
      </c>
      <c r="N39" s="311">
        <v>0</v>
      </c>
      <c r="O39" s="311">
        <v>0</v>
      </c>
      <c r="P39" s="601"/>
      <c r="Q39" s="318" t="s">
        <v>507</v>
      </c>
      <c r="R39" s="306">
        <v>29</v>
      </c>
      <c r="S39" s="307">
        <f t="shared" si="7"/>
        <v>0</v>
      </c>
      <c r="T39" s="306">
        <v>0</v>
      </c>
      <c r="U39" s="306">
        <v>0</v>
      </c>
      <c r="V39" s="306">
        <v>0</v>
      </c>
      <c r="W39" s="323">
        <v>5</v>
      </c>
      <c r="X39" s="323">
        <v>0</v>
      </c>
      <c r="Y39" s="323">
        <v>0</v>
      </c>
      <c r="Z39" s="323">
        <v>0</v>
      </c>
      <c r="AA39" s="307">
        <f t="shared" si="8"/>
        <v>0</v>
      </c>
      <c r="AB39" s="308">
        <f t="shared" si="9"/>
        <v>0</v>
      </c>
      <c r="AC39" s="309">
        <f t="shared" si="10"/>
        <v>0</v>
      </c>
      <c r="AD39" s="309">
        <f t="shared" si="15"/>
        <v>0</v>
      </c>
      <c r="AE39" s="309">
        <f t="shared" si="16"/>
        <v>0</v>
      </c>
      <c r="AF39" s="291">
        <f t="shared" si="11"/>
        <v>0</v>
      </c>
      <c r="AG39" s="291">
        <f t="shared" si="12"/>
        <v>0</v>
      </c>
      <c r="AH39" s="291">
        <f t="shared" si="13"/>
        <v>0</v>
      </c>
      <c r="AI39" s="291">
        <f t="shared" si="14"/>
        <v>0</v>
      </c>
    </row>
    <row r="40" spans="1:35" ht="18.75" customHeight="1">
      <c r="A40" s="600"/>
      <c r="B40" s="317" t="s">
        <v>412</v>
      </c>
      <c r="C40" s="301">
        <v>30</v>
      </c>
      <c r="D40" s="305">
        <f t="shared" si="1"/>
        <v>36</v>
      </c>
      <c r="E40" s="305">
        <f t="shared" si="2"/>
        <v>14</v>
      </c>
      <c r="F40" s="305">
        <f t="shared" si="3"/>
        <v>22</v>
      </c>
      <c r="G40" s="305">
        <f t="shared" si="4"/>
        <v>0</v>
      </c>
      <c r="H40" s="311">
        <v>0</v>
      </c>
      <c r="I40" s="311">
        <v>0</v>
      </c>
      <c r="J40" s="305">
        <f t="shared" si="5"/>
        <v>22</v>
      </c>
      <c r="K40" s="311">
        <v>6</v>
      </c>
      <c r="L40" s="311">
        <v>16</v>
      </c>
      <c r="M40" s="305">
        <f t="shared" si="6"/>
        <v>14</v>
      </c>
      <c r="N40" s="311">
        <v>8</v>
      </c>
      <c r="O40" s="311">
        <v>6</v>
      </c>
      <c r="P40" s="601"/>
      <c r="Q40" s="318" t="s">
        <v>412</v>
      </c>
      <c r="R40" s="306">
        <v>30</v>
      </c>
      <c r="S40" s="307">
        <f t="shared" si="7"/>
        <v>0</v>
      </c>
      <c r="T40" s="306">
        <v>0</v>
      </c>
      <c r="U40" s="306">
        <v>0</v>
      </c>
      <c r="V40" s="306">
        <v>0</v>
      </c>
      <c r="W40" s="323">
        <v>36</v>
      </c>
      <c r="X40" s="323">
        <v>0</v>
      </c>
      <c r="Y40" s="323">
        <v>0</v>
      </c>
      <c r="Z40" s="323">
        <v>0</v>
      </c>
      <c r="AA40" s="307">
        <f t="shared" si="8"/>
        <v>0</v>
      </c>
      <c r="AB40" s="308">
        <f t="shared" si="9"/>
        <v>0</v>
      </c>
      <c r="AC40" s="309">
        <f t="shared" si="10"/>
        <v>0</v>
      </c>
      <c r="AD40" s="309">
        <f t="shared" si="15"/>
        <v>0</v>
      </c>
      <c r="AE40" s="309">
        <f t="shared" si="16"/>
        <v>0</v>
      </c>
      <c r="AF40" s="291">
        <f t="shared" si="11"/>
        <v>0</v>
      </c>
      <c r="AG40" s="291">
        <f t="shared" si="12"/>
        <v>0</v>
      </c>
      <c r="AH40" s="291">
        <f t="shared" si="13"/>
        <v>0</v>
      </c>
      <c r="AI40" s="291">
        <f t="shared" si="14"/>
        <v>0</v>
      </c>
    </row>
    <row r="41" spans="1:35" ht="18.75" customHeight="1">
      <c r="A41" s="600"/>
      <c r="B41" s="317" t="s">
        <v>508</v>
      </c>
      <c r="C41" s="301">
        <v>31</v>
      </c>
      <c r="D41" s="305">
        <f t="shared" si="1"/>
        <v>3</v>
      </c>
      <c r="E41" s="305">
        <f t="shared" si="2"/>
        <v>1</v>
      </c>
      <c r="F41" s="305">
        <f t="shared" si="3"/>
        <v>2</v>
      </c>
      <c r="G41" s="305">
        <f t="shared" si="4"/>
        <v>0</v>
      </c>
      <c r="H41" s="311">
        <v>0</v>
      </c>
      <c r="I41" s="311">
        <v>0</v>
      </c>
      <c r="J41" s="305">
        <f t="shared" si="5"/>
        <v>0</v>
      </c>
      <c r="K41" s="311">
        <v>0</v>
      </c>
      <c r="L41" s="311">
        <v>0</v>
      </c>
      <c r="M41" s="305">
        <f t="shared" si="6"/>
        <v>2</v>
      </c>
      <c r="N41" s="311">
        <v>1</v>
      </c>
      <c r="O41" s="311">
        <v>1</v>
      </c>
      <c r="P41" s="601"/>
      <c r="Q41" s="318" t="s">
        <v>508</v>
      </c>
      <c r="R41" s="306">
        <v>31</v>
      </c>
      <c r="S41" s="307">
        <f t="shared" si="7"/>
        <v>1</v>
      </c>
      <c r="T41" s="306">
        <v>0</v>
      </c>
      <c r="U41" s="306">
        <v>1</v>
      </c>
      <c r="V41" s="306">
        <v>2</v>
      </c>
      <c r="W41" s="323">
        <v>1</v>
      </c>
      <c r="X41" s="323">
        <v>0</v>
      </c>
      <c r="Y41" s="323">
        <v>0</v>
      </c>
      <c r="Z41" s="323">
        <v>0</v>
      </c>
      <c r="AA41" s="307">
        <f t="shared" si="8"/>
        <v>0</v>
      </c>
      <c r="AB41" s="308">
        <f t="shared" si="9"/>
        <v>0</v>
      </c>
      <c r="AC41" s="309">
        <f t="shared" si="10"/>
        <v>0</v>
      </c>
      <c r="AD41" s="309">
        <f t="shared" si="15"/>
        <v>0</v>
      </c>
      <c r="AE41" s="309">
        <f t="shared" si="16"/>
        <v>0</v>
      </c>
      <c r="AF41" s="291">
        <f t="shared" si="11"/>
        <v>0</v>
      </c>
      <c r="AG41" s="291">
        <f t="shared" si="12"/>
        <v>0</v>
      </c>
      <c r="AH41" s="291">
        <f t="shared" si="13"/>
        <v>0</v>
      </c>
      <c r="AI41" s="291">
        <f t="shared" si="14"/>
        <v>0</v>
      </c>
    </row>
    <row r="42" spans="1:35" ht="18.75" customHeight="1">
      <c r="A42" s="600"/>
      <c r="B42" s="321" t="s">
        <v>509</v>
      </c>
      <c r="C42" s="301">
        <v>32</v>
      </c>
      <c r="D42" s="305">
        <f t="shared" si="1"/>
        <v>1</v>
      </c>
      <c r="E42" s="305">
        <f t="shared" si="2"/>
        <v>0</v>
      </c>
      <c r="F42" s="305">
        <f t="shared" si="3"/>
        <v>1</v>
      </c>
      <c r="G42" s="305">
        <f t="shared" si="4"/>
        <v>0</v>
      </c>
      <c r="H42" s="311">
        <v>0</v>
      </c>
      <c r="I42" s="311">
        <v>0</v>
      </c>
      <c r="J42" s="305">
        <f t="shared" si="5"/>
        <v>0</v>
      </c>
      <c r="K42" s="311">
        <v>0</v>
      </c>
      <c r="L42" s="311">
        <v>0</v>
      </c>
      <c r="M42" s="305">
        <f t="shared" si="6"/>
        <v>1</v>
      </c>
      <c r="N42" s="311">
        <v>0</v>
      </c>
      <c r="O42" s="311">
        <v>1</v>
      </c>
      <c r="P42" s="601"/>
      <c r="Q42" s="322" t="s">
        <v>509</v>
      </c>
      <c r="R42" s="306">
        <v>32</v>
      </c>
      <c r="S42" s="307">
        <f t="shared" si="7"/>
        <v>0</v>
      </c>
      <c r="T42" s="306">
        <v>0</v>
      </c>
      <c r="U42" s="306">
        <v>0</v>
      </c>
      <c r="V42" s="306">
        <v>0</v>
      </c>
      <c r="W42" s="323">
        <v>1</v>
      </c>
      <c r="X42" s="323">
        <v>0</v>
      </c>
      <c r="Y42" s="323">
        <v>0</v>
      </c>
      <c r="Z42" s="323">
        <v>0</v>
      </c>
      <c r="AA42" s="307">
        <f t="shared" si="8"/>
        <v>0</v>
      </c>
      <c r="AB42" s="308">
        <f t="shared" si="9"/>
        <v>0</v>
      </c>
      <c r="AC42" s="309">
        <f t="shared" si="10"/>
        <v>0</v>
      </c>
      <c r="AD42" s="309">
        <f t="shared" si="15"/>
        <v>0</v>
      </c>
      <c r="AE42" s="309">
        <f t="shared" si="16"/>
        <v>0</v>
      </c>
      <c r="AF42" s="291">
        <f t="shared" si="11"/>
        <v>0</v>
      </c>
      <c r="AG42" s="291">
        <f t="shared" si="12"/>
        <v>0</v>
      </c>
      <c r="AH42" s="291">
        <f t="shared" si="13"/>
        <v>0</v>
      </c>
      <c r="AI42" s="291">
        <f t="shared" si="14"/>
        <v>0</v>
      </c>
    </row>
    <row r="43" spans="1:35" ht="18.75" customHeight="1">
      <c r="A43" s="600"/>
      <c r="B43" s="321" t="s">
        <v>413</v>
      </c>
      <c r="C43" s="301">
        <v>33</v>
      </c>
      <c r="D43" s="305">
        <f t="shared" si="1"/>
        <v>72</v>
      </c>
      <c r="E43" s="305">
        <f t="shared" si="2"/>
        <v>19</v>
      </c>
      <c r="F43" s="305">
        <f t="shared" si="3"/>
        <v>53</v>
      </c>
      <c r="G43" s="305">
        <f t="shared" si="4"/>
        <v>0</v>
      </c>
      <c r="H43" s="311">
        <v>0</v>
      </c>
      <c r="I43" s="311">
        <v>0</v>
      </c>
      <c r="J43" s="305">
        <f t="shared" si="5"/>
        <v>72</v>
      </c>
      <c r="K43" s="311">
        <v>19</v>
      </c>
      <c r="L43" s="311">
        <v>53</v>
      </c>
      <c r="M43" s="305">
        <f t="shared" si="6"/>
        <v>0</v>
      </c>
      <c r="N43" s="311">
        <v>0</v>
      </c>
      <c r="O43" s="311">
        <v>0</v>
      </c>
      <c r="P43" s="601"/>
      <c r="Q43" s="322" t="s">
        <v>413</v>
      </c>
      <c r="R43" s="306">
        <v>33</v>
      </c>
      <c r="S43" s="307">
        <f t="shared" si="7"/>
        <v>0</v>
      </c>
      <c r="T43" s="306">
        <v>0</v>
      </c>
      <c r="U43" s="306">
        <v>0</v>
      </c>
      <c r="V43" s="306">
        <v>0</v>
      </c>
      <c r="W43" s="323">
        <v>72</v>
      </c>
      <c r="X43" s="323">
        <v>0</v>
      </c>
      <c r="Y43" s="323">
        <v>0</v>
      </c>
      <c r="Z43" s="323">
        <v>0</v>
      </c>
      <c r="AA43" s="307">
        <f t="shared" si="8"/>
        <v>0</v>
      </c>
      <c r="AB43" s="308">
        <f t="shared" si="9"/>
        <v>0</v>
      </c>
      <c r="AC43" s="309">
        <f t="shared" si="10"/>
        <v>0</v>
      </c>
      <c r="AD43" s="309">
        <f t="shared" si="15"/>
        <v>0</v>
      </c>
      <c r="AE43" s="309">
        <f t="shared" si="16"/>
        <v>0</v>
      </c>
      <c r="AF43" s="291">
        <f t="shared" si="11"/>
        <v>0</v>
      </c>
      <c r="AG43" s="291">
        <f t="shared" si="12"/>
        <v>0</v>
      </c>
      <c r="AH43" s="291">
        <f t="shared" si="13"/>
        <v>0</v>
      </c>
      <c r="AI43" s="291">
        <f t="shared" si="14"/>
        <v>0</v>
      </c>
    </row>
    <row r="44" spans="1:35" ht="18.75" customHeight="1">
      <c r="A44" s="600"/>
      <c r="B44" s="324" t="s">
        <v>510</v>
      </c>
      <c r="C44" s="301">
        <v>34</v>
      </c>
      <c r="D44" s="305">
        <f t="shared" si="1"/>
        <v>3</v>
      </c>
      <c r="E44" s="305">
        <f t="shared" si="2"/>
        <v>2</v>
      </c>
      <c r="F44" s="305">
        <f t="shared" si="3"/>
        <v>1</v>
      </c>
      <c r="G44" s="305">
        <f t="shared" si="4"/>
        <v>0</v>
      </c>
      <c r="H44" s="311">
        <v>0</v>
      </c>
      <c r="I44" s="311">
        <v>0</v>
      </c>
      <c r="J44" s="305">
        <f t="shared" si="5"/>
        <v>1</v>
      </c>
      <c r="K44" s="311">
        <v>1</v>
      </c>
      <c r="L44" s="311">
        <v>0</v>
      </c>
      <c r="M44" s="305">
        <f t="shared" si="6"/>
        <v>2</v>
      </c>
      <c r="N44" s="311">
        <v>1</v>
      </c>
      <c r="O44" s="311">
        <v>1</v>
      </c>
      <c r="P44" s="601"/>
      <c r="Q44" s="325" t="s">
        <v>510</v>
      </c>
      <c r="R44" s="306">
        <v>34</v>
      </c>
      <c r="S44" s="307">
        <f t="shared" si="7"/>
        <v>0</v>
      </c>
      <c r="T44" s="306">
        <v>0</v>
      </c>
      <c r="U44" s="306">
        <v>0</v>
      </c>
      <c r="V44" s="306">
        <v>0</v>
      </c>
      <c r="W44" s="323">
        <v>3</v>
      </c>
      <c r="X44" s="323">
        <v>0</v>
      </c>
      <c r="Y44" s="323">
        <v>0</v>
      </c>
      <c r="Z44" s="323">
        <v>0</v>
      </c>
      <c r="AA44" s="307">
        <f t="shared" si="8"/>
        <v>0</v>
      </c>
      <c r="AB44" s="308">
        <f t="shared" si="9"/>
        <v>0</v>
      </c>
      <c r="AC44" s="309">
        <f t="shared" si="10"/>
        <v>0</v>
      </c>
      <c r="AD44" s="309">
        <f t="shared" si="15"/>
        <v>0</v>
      </c>
      <c r="AE44" s="309">
        <f t="shared" si="16"/>
        <v>0</v>
      </c>
      <c r="AF44" s="291">
        <f t="shared" si="11"/>
        <v>0</v>
      </c>
      <c r="AG44" s="291">
        <f t="shared" si="12"/>
        <v>0</v>
      </c>
      <c r="AH44" s="291">
        <f t="shared" si="13"/>
        <v>0</v>
      </c>
      <c r="AI44" s="291">
        <f t="shared" si="14"/>
        <v>0</v>
      </c>
    </row>
    <row r="45" spans="1:35" ht="18.75" customHeight="1">
      <c r="A45" s="600"/>
      <c r="B45" s="317" t="s">
        <v>503</v>
      </c>
      <c r="C45" s="301">
        <v>35</v>
      </c>
      <c r="D45" s="305">
        <f t="shared" si="1"/>
        <v>41</v>
      </c>
      <c r="E45" s="305">
        <f t="shared" si="2"/>
        <v>20</v>
      </c>
      <c r="F45" s="305">
        <f t="shared" si="3"/>
        <v>21</v>
      </c>
      <c r="G45" s="305">
        <f t="shared" si="4"/>
        <v>3</v>
      </c>
      <c r="H45" s="311">
        <v>2</v>
      </c>
      <c r="I45" s="311">
        <v>1</v>
      </c>
      <c r="J45" s="305">
        <f t="shared" si="5"/>
        <v>34</v>
      </c>
      <c r="K45" s="311">
        <v>17</v>
      </c>
      <c r="L45" s="311">
        <v>17</v>
      </c>
      <c r="M45" s="305">
        <f t="shared" si="6"/>
        <v>1</v>
      </c>
      <c r="N45" s="311">
        <v>0</v>
      </c>
      <c r="O45" s="311">
        <v>1</v>
      </c>
      <c r="P45" s="601"/>
      <c r="Q45" s="318" t="s">
        <v>503</v>
      </c>
      <c r="R45" s="306">
        <v>35</v>
      </c>
      <c r="S45" s="307">
        <f t="shared" si="7"/>
        <v>3</v>
      </c>
      <c r="T45" s="306">
        <v>1</v>
      </c>
      <c r="U45" s="306">
        <v>2</v>
      </c>
      <c r="V45" s="323">
        <v>12</v>
      </c>
      <c r="W45" s="323">
        <v>29</v>
      </c>
      <c r="X45" s="323">
        <v>0</v>
      </c>
      <c r="Y45" s="323">
        <v>0</v>
      </c>
      <c r="Z45" s="323">
        <v>0</v>
      </c>
      <c r="AA45" s="307">
        <f t="shared" si="8"/>
        <v>0</v>
      </c>
      <c r="AB45" s="308">
        <f t="shared" si="9"/>
        <v>0</v>
      </c>
      <c r="AC45" s="309">
        <f t="shared" si="10"/>
        <v>0</v>
      </c>
      <c r="AD45" s="309">
        <f t="shared" si="15"/>
        <v>0</v>
      </c>
      <c r="AE45" s="309">
        <f t="shared" si="16"/>
        <v>0</v>
      </c>
      <c r="AF45" s="291">
        <f t="shared" si="11"/>
        <v>0</v>
      </c>
      <c r="AG45" s="291">
        <f t="shared" si="12"/>
        <v>0</v>
      </c>
      <c r="AH45" s="291">
        <f t="shared" si="13"/>
        <v>0</v>
      </c>
      <c r="AI45" s="291">
        <f t="shared" si="14"/>
        <v>0</v>
      </c>
    </row>
    <row r="46" spans="1:35" ht="18.75" customHeight="1">
      <c r="A46" s="600"/>
      <c r="B46" s="313" t="s">
        <v>0</v>
      </c>
      <c r="C46" s="301">
        <v>36</v>
      </c>
      <c r="D46" s="305">
        <f>+E46+F46</f>
        <v>1328</v>
      </c>
      <c r="E46" s="305">
        <f t="shared" si="2"/>
        <v>680</v>
      </c>
      <c r="F46" s="305">
        <f t="shared" si="3"/>
        <v>648</v>
      </c>
      <c r="G46" s="305">
        <f t="shared" si="4"/>
        <v>3</v>
      </c>
      <c r="H46" s="305">
        <v>2</v>
      </c>
      <c r="I46" s="305">
        <v>1</v>
      </c>
      <c r="J46" s="305">
        <f>+K46+L46</f>
        <v>1198</v>
      </c>
      <c r="K46" s="305">
        <v>612</v>
      </c>
      <c r="L46" s="305">
        <v>586</v>
      </c>
      <c r="M46" s="305">
        <f t="shared" si="6"/>
        <v>121</v>
      </c>
      <c r="N46" s="305">
        <v>63</v>
      </c>
      <c r="O46" s="305">
        <v>58</v>
      </c>
      <c r="P46" s="601"/>
      <c r="Q46" s="315" t="s">
        <v>0</v>
      </c>
      <c r="R46" s="306">
        <v>36</v>
      </c>
      <c r="S46" s="307">
        <f t="shared" si="7"/>
        <v>6</v>
      </c>
      <c r="T46" s="307">
        <v>3</v>
      </c>
      <c r="U46" s="307">
        <v>3</v>
      </c>
      <c r="V46" s="307">
        <v>755</v>
      </c>
      <c r="W46" s="307">
        <v>526</v>
      </c>
      <c r="X46" s="307">
        <v>0</v>
      </c>
      <c r="Y46" s="307">
        <v>0</v>
      </c>
      <c r="Z46" s="307">
        <v>12</v>
      </c>
      <c r="AA46" s="307">
        <f>+D46-V46-W46-X46-Y46-Z46</f>
        <v>35</v>
      </c>
      <c r="AB46" s="308">
        <f t="shared" si="9"/>
        <v>0</v>
      </c>
      <c r="AC46" s="309">
        <f t="shared" si="10"/>
        <v>0</v>
      </c>
      <c r="AD46" s="309">
        <f t="shared" si="15"/>
        <v>0</v>
      </c>
      <c r="AE46" s="309">
        <f t="shared" si="16"/>
        <v>0</v>
      </c>
      <c r="AF46" s="291">
        <f t="shared" si="11"/>
        <v>0</v>
      </c>
      <c r="AG46" s="291">
        <f t="shared" si="12"/>
        <v>0</v>
      </c>
      <c r="AH46" s="291">
        <f t="shared" si="13"/>
        <v>0</v>
      </c>
      <c r="AI46" s="291">
        <f t="shared" si="14"/>
        <v>0</v>
      </c>
    </row>
    <row r="47" spans="1:35" ht="18.75" customHeight="1">
      <c r="A47" s="588" t="s">
        <v>241</v>
      </c>
      <c r="B47" s="317" t="s">
        <v>502</v>
      </c>
      <c r="C47" s="301">
        <v>37</v>
      </c>
      <c r="D47" s="305">
        <f t="shared" si="1"/>
        <v>62</v>
      </c>
      <c r="E47" s="305">
        <f>+H47+K47+N47+T47</f>
        <v>2</v>
      </c>
      <c r="F47" s="305">
        <f t="shared" si="3"/>
        <v>60</v>
      </c>
      <c r="G47" s="305">
        <f t="shared" si="4"/>
        <v>0</v>
      </c>
      <c r="H47" s="311">
        <v>0</v>
      </c>
      <c r="I47" s="311">
        <v>0</v>
      </c>
      <c r="J47" s="305">
        <f t="shared" si="5"/>
        <v>0</v>
      </c>
      <c r="K47" s="311">
        <v>0</v>
      </c>
      <c r="L47" s="311">
        <v>0</v>
      </c>
      <c r="M47" s="305">
        <f t="shared" si="6"/>
        <v>62</v>
      </c>
      <c r="N47" s="311">
        <v>2</v>
      </c>
      <c r="O47" s="311">
        <v>60</v>
      </c>
      <c r="P47" s="589" t="s">
        <v>241</v>
      </c>
      <c r="Q47" s="318" t="s">
        <v>502</v>
      </c>
      <c r="R47" s="306">
        <v>37</v>
      </c>
      <c r="S47" s="307">
        <f t="shared" si="7"/>
        <v>0</v>
      </c>
      <c r="T47" s="306">
        <v>0</v>
      </c>
      <c r="U47" s="306">
        <v>0</v>
      </c>
      <c r="V47" s="323">
        <v>20</v>
      </c>
      <c r="W47" s="323">
        <v>0</v>
      </c>
      <c r="X47" s="323">
        <v>0</v>
      </c>
      <c r="Y47" s="323">
        <v>0</v>
      </c>
      <c r="Z47" s="323">
        <v>0</v>
      </c>
      <c r="AA47" s="307">
        <f>+D47-V47-W47-X47-Y47-Z47</f>
        <v>42</v>
      </c>
      <c r="AB47" s="308">
        <f t="shared" si="9"/>
        <v>0</v>
      </c>
      <c r="AC47" s="309">
        <f>+D47-G47-J47-M47-S47</f>
        <v>0</v>
      </c>
      <c r="AD47" s="309">
        <f t="shared" si="15"/>
        <v>0</v>
      </c>
      <c r="AE47" s="309">
        <f t="shared" si="16"/>
        <v>0</v>
      </c>
      <c r="AF47" s="291">
        <f t="shared" si="11"/>
        <v>0</v>
      </c>
      <c r="AG47" s="291">
        <f t="shared" si="12"/>
        <v>0</v>
      </c>
      <c r="AH47" s="291">
        <f t="shared" si="13"/>
        <v>0</v>
      </c>
      <c r="AI47" s="291">
        <f t="shared" si="14"/>
        <v>0</v>
      </c>
    </row>
    <row r="48" spans="1:35" ht="18.75" customHeight="1">
      <c r="A48" s="588"/>
      <c r="B48" s="313" t="s">
        <v>0</v>
      </c>
      <c r="C48" s="301">
        <v>38</v>
      </c>
      <c r="D48" s="305">
        <f t="shared" si="1"/>
        <v>62</v>
      </c>
      <c r="E48" s="305">
        <f t="shared" si="2"/>
        <v>2</v>
      </c>
      <c r="F48" s="305">
        <f t="shared" si="3"/>
        <v>60</v>
      </c>
      <c r="G48" s="305">
        <f t="shared" si="4"/>
        <v>0</v>
      </c>
      <c r="H48" s="311">
        <v>0</v>
      </c>
      <c r="I48" s="311">
        <v>0</v>
      </c>
      <c r="J48" s="305">
        <f t="shared" si="5"/>
        <v>0</v>
      </c>
      <c r="K48" s="311">
        <v>0</v>
      </c>
      <c r="L48" s="311">
        <v>0</v>
      </c>
      <c r="M48" s="305">
        <f t="shared" si="6"/>
        <v>62</v>
      </c>
      <c r="N48" s="305">
        <v>2</v>
      </c>
      <c r="O48" s="305">
        <v>60</v>
      </c>
      <c r="P48" s="589"/>
      <c r="Q48" s="315" t="s">
        <v>0</v>
      </c>
      <c r="R48" s="306">
        <v>38</v>
      </c>
      <c r="S48" s="307">
        <f t="shared" si="7"/>
        <v>0</v>
      </c>
      <c r="T48" s="307">
        <v>0</v>
      </c>
      <c r="U48" s="307">
        <v>0</v>
      </c>
      <c r="V48" s="315">
        <v>20</v>
      </c>
      <c r="W48" s="315">
        <v>0</v>
      </c>
      <c r="X48" s="315">
        <v>0</v>
      </c>
      <c r="Y48" s="315">
        <v>0</v>
      </c>
      <c r="Z48" s="315">
        <v>0</v>
      </c>
      <c r="AA48" s="307">
        <f>+D48-V48-W48-X48-Y48-Z48</f>
        <v>42</v>
      </c>
      <c r="AB48" s="308">
        <f t="shared" si="9"/>
        <v>0</v>
      </c>
      <c r="AC48" s="309">
        <f t="shared" si="10"/>
        <v>0</v>
      </c>
      <c r="AD48" s="309">
        <f t="shared" si="15"/>
        <v>0</v>
      </c>
      <c r="AE48" s="309">
        <f t="shared" si="16"/>
        <v>0</v>
      </c>
      <c r="AF48" s="291">
        <f t="shared" si="11"/>
        <v>0</v>
      </c>
      <c r="AG48" s="291">
        <f t="shared" si="12"/>
        <v>0</v>
      </c>
      <c r="AH48" s="291">
        <f t="shared" si="13"/>
        <v>0</v>
      </c>
      <c r="AI48" s="291">
        <f t="shared" si="14"/>
        <v>0</v>
      </c>
    </row>
    <row r="49" spans="1:30">
      <c r="A49" s="326" t="s">
        <v>80</v>
      </c>
      <c r="B49" s="327"/>
      <c r="D49" s="327"/>
      <c r="E49" s="328"/>
      <c r="F49" s="329"/>
      <c r="G49" s="329"/>
      <c r="H49" s="329"/>
      <c r="I49" s="329"/>
      <c r="J49" s="329"/>
      <c r="K49" s="329"/>
      <c r="L49" s="328"/>
      <c r="M49" s="328"/>
      <c r="N49" s="328"/>
      <c r="P49" s="330"/>
      <c r="Y49" s="330"/>
      <c r="Z49" s="330"/>
      <c r="AA49" s="330"/>
      <c r="AB49" s="308">
        <f>SUM(V49:AA49)-D49</f>
        <v>0</v>
      </c>
      <c r="AD49" s="328"/>
    </row>
    <row r="50" spans="1:30">
      <c r="A50" s="329"/>
      <c r="B50" s="329"/>
      <c r="C50" s="331"/>
      <c r="D50" s="327"/>
      <c r="E50" s="328"/>
      <c r="F50" s="329"/>
      <c r="G50" s="329"/>
      <c r="H50" s="329"/>
      <c r="I50" s="329"/>
      <c r="J50" s="329"/>
      <c r="K50" s="329"/>
      <c r="L50" s="328"/>
      <c r="M50" s="328"/>
      <c r="N50" s="328"/>
      <c r="P50" s="332"/>
      <c r="AD50" s="328"/>
    </row>
  </sheetData>
  <mergeCells count="44">
    <mergeCell ref="V8:V9"/>
    <mergeCell ref="S8:S9"/>
    <mergeCell ref="T8:U8"/>
    <mergeCell ref="P10:Q10"/>
    <mergeCell ref="P11:Q11"/>
    <mergeCell ref="A10:B10"/>
    <mergeCell ref="A11:B11"/>
    <mergeCell ref="Z1:AA1"/>
    <mergeCell ref="Z2:AA2"/>
    <mergeCell ref="Q7:Q9"/>
    <mergeCell ref="V7:AA7"/>
    <mergeCell ref="AA8:AA9"/>
    <mergeCell ref="P7:P9"/>
    <mergeCell ref="R7:R9"/>
    <mergeCell ref="S7:U7"/>
    <mergeCell ref="Z8:Z9"/>
    <mergeCell ref="W8:W9"/>
    <mergeCell ref="X8:X9"/>
    <mergeCell ref="Y8:Y9"/>
    <mergeCell ref="N1:O1"/>
    <mergeCell ref="A3:O3"/>
    <mergeCell ref="A47:A48"/>
    <mergeCell ref="P47:P48"/>
    <mergeCell ref="A12:A14"/>
    <mergeCell ref="P12:P14"/>
    <mergeCell ref="A17:A28"/>
    <mergeCell ref="P17:P28"/>
    <mergeCell ref="A15:A16"/>
    <mergeCell ref="P15:P16"/>
    <mergeCell ref="A29:A46"/>
    <mergeCell ref="P29:P46"/>
    <mergeCell ref="A7:A9"/>
    <mergeCell ref="C7:C9"/>
    <mergeCell ref="D7:D9"/>
    <mergeCell ref="E7:O7"/>
    <mergeCell ref="E8:E9"/>
    <mergeCell ref="F8:F9"/>
    <mergeCell ref="G8:G9"/>
    <mergeCell ref="H8:I8"/>
    <mergeCell ref="J8:J9"/>
    <mergeCell ref="K8:L8"/>
    <mergeCell ref="M8:M9"/>
    <mergeCell ref="N8:O8"/>
    <mergeCell ref="B7:B9"/>
  </mergeCells>
  <pageMargins left="0.7" right="0.7" top="0.75" bottom="0.75" header="0.3" footer="0.3"/>
  <pageSetup scale="55" orientation="portrait" r:id="rId1"/>
  <rowBreaks count="1" manualBreakCount="1">
    <brk id="63" max="26" man="1"/>
  </rowBreaks>
  <colBreaks count="1" manualBreakCount="1">
    <brk id="15" max="62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X215"/>
  <sheetViews>
    <sheetView view="pageBreakPreview" topLeftCell="A9" zoomScaleNormal="100" zoomScaleSheetLayoutView="100" workbookViewId="0">
      <selection activeCell="Z75" sqref="Z75"/>
    </sheetView>
  </sheetViews>
  <sheetFormatPr defaultColWidth="8.85546875" defaultRowHeight="12.75"/>
  <cols>
    <col min="1" max="1" width="12.7109375" style="22" customWidth="1"/>
    <col min="2" max="2" width="6.5703125" style="22" customWidth="1"/>
    <col min="3" max="3" width="4.5703125" style="22" customWidth="1"/>
    <col min="4" max="4" width="7.5703125" style="37" customWidth="1"/>
    <col min="5" max="5" width="7.7109375" style="37" customWidth="1"/>
    <col min="6" max="6" width="9.140625" style="37" customWidth="1"/>
    <col min="7" max="7" width="8" style="37" customWidth="1"/>
    <col min="8" max="8" width="9.140625" style="37" customWidth="1"/>
    <col min="9" max="10" width="8" style="37" customWidth="1"/>
    <col min="11" max="11" width="7.28515625" style="37" customWidth="1"/>
    <col min="12" max="12" width="7.7109375" style="37" customWidth="1"/>
    <col min="13" max="13" width="6.7109375" style="37" customWidth="1"/>
    <col min="14" max="14" width="7.28515625" style="37" customWidth="1"/>
    <col min="15" max="15" width="7.42578125" style="37" customWidth="1"/>
    <col min="16" max="16" width="6.5703125" style="22" customWidth="1"/>
    <col min="17" max="17" width="6.140625" style="22" customWidth="1"/>
    <col min="18" max="18" width="6.7109375" style="22" customWidth="1"/>
    <col min="19" max="19" width="6.42578125" style="22" customWidth="1"/>
    <col min="20" max="16384" width="8.85546875" style="22"/>
  </cols>
  <sheetData>
    <row r="1" spans="1:24" ht="18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00"/>
      <c r="Q1" s="100"/>
      <c r="R1" s="100"/>
      <c r="S1" s="157" t="s">
        <v>210</v>
      </c>
    </row>
    <row r="2" spans="1:24" ht="49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00"/>
      <c r="R2" s="100"/>
      <c r="S2" s="100"/>
    </row>
    <row r="3" spans="1:24" ht="36.75" customHeight="1">
      <c r="A3" s="615" t="s">
        <v>438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</row>
    <row r="4" spans="1:24" ht="47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100"/>
      <c r="R4" s="100"/>
      <c r="S4" s="100"/>
    </row>
    <row r="5" spans="1:24" ht="14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100"/>
      <c r="R5" s="100"/>
      <c r="S5" s="100"/>
    </row>
    <row r="6" spans="1:24" ht="18" customHeight="1">
      <c r="A6" s="82" t="s">
        <v>81</v>
      </c>
      <c r="B6" s="82"/>
      <c r="C6" s="82"/>
      <c r="D6" s="11"/>
      <c r="E6" s="11"/>
      <c r="F6" s="11"/>
      <c r="G6" s="11"/>
      <c r="H6" s="99"/>
      <c r="I6" s="99"/>
      <c r="J6" s="99"/>
      <c r="K6" s="99"/>
      <c r="L6" s="99"/>
      <c r="M6" s="99"/>
      <c r="N6" s="99"/>
      <c r="O6" s="99"/>
      <c r="Q6" s="100"/>
      <c r="R6" s="100"/>
      <c r="S6" s="143" t="s">
        <v>149</v>
      </c>
    </row>
    <row r="7" spans="1:24" ht="20.25" customHeight="1">
      <c r="A7" s="616" t="s">
        <v>183</v>
      </c>
      <c r="B7" s="616"/>
      <c r="C7" s="617" t="s">
        <v>63</v>
      </c>
      <c r="D7" s="394" t="s">
        <v>194</v>
      </c>
      <c r="E7" s="634" t="s">
        <v>191</v>
      </c>
      <c r="F7" s="187"/>
      <c r="G7" s="188"/>
      <c r="H7" s="623" t="s">
        <v>192</v>
      </c>
      <c r="I7" s="626"/>
      <c r="J7" s="626"/>
      <c r="K7" s="626"/>
      <c r="L7" s="626"/>
      <c r="M7" s="626"/>
      <c r="N7" s="626"/>
      <c r="O7" s="626"/>
      <c r="P7" s="626"/>
      <c r="Q7" s="626"/>
      <c r="R7" s="626"/>
      <c r="S7" s="627"/>
    </row>
    <row r="8" spans="1:24" ht="18.75" customHeight="1">
      <c r="A8" s="616"/>
      <c r="B8" s="616"/>
      <c r="C8" s="618"/>
      <c r="D8" s="395"/>
      <c r="E8" s="635"/>
      <c r="F8" s="620" t="s">
        <v>135</v>
      </c>
      <c r="G8" s="622" t="s">
        <v>16</v>
      </c>
      <c r="H8" s="624"/>
      <c r="I8" s="620" t="s">
        <v>135</v>
      </c>
      <c r="J8" s="622" t="s">
        <v>16</v>
      </c>
      <c r="K8" s="624" t="s">
        <v>193</v>
      </c>
      <c r="L8" s="190"/>
      <c r="M8" s="191"/>
      <c r="N8" s="624" t="s">
        <v>195</v>
      </c>
      <c r="O8" s="190"/>
      <c r="P8" s="191"/>
      <c r="Q8" s="624" t="s">
        <v>14</v>
      </c>
      <c r="R8" s="190"/>
      <c r="S8" s="191"/>
    </row>
    <row r="9" spans="1:24" ht="105.75" customHeight="1">
      <c r="A9" s="616"/>
      <c r="B9" s="616"/>
      <c r="C9" s="619"/>
      <c r="D9" s="396"/>
      <c r="E9" s="636"/>
      <c r="F9" s="621"/>
      <c r="G9" s="621"/>
      <c r="H9" s="625"/>
      <c r="I9" s="620"/>
      <c r="J9" s="622"/>
      <c r="K9" s="625"/>
      <c r="L9" s="189" t="s">
        <v>135</v>
      </c>
      <c r="M9" s="189" t="s">
        <v>16</v>
      </c>
      <c r="N9" s="625"/>
      <c r="O9" s="189" t="s">
        <v>135</v>
      </c>
      <c r="P9" s="189" t="s">
        <v>16</v>
      </c>
      <c r="Q9" s="625"/>
      <c r="R9" s="189" t="s">
        <v>135</v>
      </c>
      <c r="S9" s="189" t="s">
        <v>16</v>
      </c>
    </row>
    <row r="10" spans="1:24" ht="16.5" customHeight="1">
      <c r="A10" s="630" t="s">
        <v>6</v>
      </c>
      <c r="B10" s="630"/>
      <c r="C10" s="106" t="s">
        <v>7</v>
      </c>
      <c r="D10" s="25">
        <v>1</v>
      </c>
      <c r="E10" s="95">
        <v>2</v>
      </c>
      <c r="F10" s="25">
        <v>3</v>
      </c>
      <c r="G10" s="95">
        <v>4</v>
      </c>
      <c r="H10" s="25">
        <v>5</v>
      </c>
      <c r="I10" s="95">
        <v>6</v>
      </c>
      <c r="J10" s="25">
        <v>7</v>
      </c>
      <c r="K10" s="95">
        <v>8</v>
      </c>
      <c r="L10" s="25">
        <v>9</v>
      </c>
      <c r="M10" s="95">
        <v>10</v>
      </c>
      <c r="N10" s="25">
        <v>11</v>
      </c>
      <c r="O10" s="95">
        <v>12</v>
      </c>
      <c r="P10" s="25">
        <v>13</v>
      </c>
      <c r="Q10" s="95">
        <v>14</v>
      </c>
      <c r="R10" s="25">
        <v>15</v>
      </c>
      <c r="S10" s="25">
        <v>16</v>
      </c>
    </row>
    <row r="11" spans="1:24" s="21" customFormat="1" ht="19.5" customHeight="1">
      <c r="A11" s="631" t="s">
        <v>0</v>
      </c>
      <c r="B11" s="632"/>
      <c r="C11" s="107">
        <v>1</v>
      </c>
      <c r="D11" s="183">
        <v>72</v>
      </c>
      <c r="E11" s="183">
        <v>4433</v>
      </c>
      <c r="F11" s="183">
        <v>1547</v>
      </c>
      <c r="G11" s="183">
        <v>2886</v>
      </c>
      <c r="H11" s="183">
        <v>4433</v>
      </c>
      <c r="I11" s="183">
        <v>1547</v>
      </c>
      <c r="J11" s="183">
        <v>2886</v>
      </c>
      <c r="K11" s="183">
        <v>70</v>
      </c>
      <c r="L11" s="183">
        <v>15</v>
      </c>
      <c r="M11" s="183">
        <v>55</v>
      </c>
      <c r="N11" s="183">
        <v>4067</v>
      </c>
      <c r="O11" s="183">
        <v>1463</v>
      </c>
      <c r="P11" s="183">
        <v>2604</v>
      </c>
      <c r="Q11" s="184">
        <v>301</v>
      </c>
      <c r="R11" s="184">
        <v>71</v>
      </c>
      <c r="S11" s="184">
        <v>230</v>
      </c>
      <c r="T11" s="279">
        <f>+E11-F11-G11</f>
        <v>0</v>
      </c>
      <c r="U11" s="279">
        <f>+H11-I11-J11</f>
        <v>0</v>
      </c>
      <c r="V11" s="279">
        <f>+K11-L11-M11</f>
        <v>0</v>
      </c>
      <c r="W11" s="279">
        <f>+N11-O11-P11</f>
        <v>0</v>
      </c>
      <c r="X11" s="21">
        <f>+Q11-R11-S11</f>
        <v>0</v>
      </c>
    </row>
    <row r="12" spans="1:24" ht="19.5" customHeight="1">
      <c r="A12" s="628" t="s">
        <v>123</v>
      </c>
      <c r="B12" s="629"/>
      <c r="C12" s="107">
        <v>2</v>
      </c>
      <c r="D12" s="185">
        <v>67</v>
      </c>
      <c r="E12" s="185">
        <v>4267</v>
      </c>
      <c r="F12" s="185">
        <v>1483</v>
      </c>
      <c r="G12" s="185">
        <v>2784</v>
      </c>
      <c r="H12" s="185">
        <v>4267</v>
      </c>
      <c r="I12" s="185">
        <v>1483</v>
      </c>
      <c r="J12" s="185">
        <v>2784</v>
      </c>
      <c r="K12" s="185">
        <v>70</v>
      </c>
      <c r="L12" s="185">
        <v>15</v>
      </c>
      <c r="M12" s="185">
        <v>55</v>
      </c>
      <c r="N12" s="185">
        <v>3906</v>
      </c>
      <c r="O12" s="185">
        <v>1401</v>
      </c>
      <c r="P12" s="185">
        <v>2505</v>
      </c>
      <c r="Q12" s="186">
        <v>296</v>
      </c>
      <c r="R12" s="186">
        <v>69</v>
      </c>
      <c r="S12" s="186">
        <v>227</v>
      </c>
      <c r="T12" s="279">
        <f t="shared" ref="T12:T30" si="0">+E12-F12-G12</f>
        <v>0</v>
      </c>
      <c r="U12" s="279">
        <f t="shared" ref="U12:U30" si="1">+H12-I12-J12</f>
        <v>0</v>
      </c>
      <c r="V12" s="279">
        <f t="shared" ref="V12:V30" si="2">+K12-L12-M12</f>
        <v>0</v>
      </c>
      <c r="W12" s="279">
        <f t="shared" ref="W12:W30" si="3">+N12-O12-P12</f>
        <v>0</v>
      </c>
      <c r="X12" s="21">
        <f t="shared" ref="X12:X30" si="4">+Q12-R12-S12</f>
        <v>0</v>
      </c>
    </row>
    <row r="13" spans="1:24" ht="19.5" customHeight="1">
      <c r="A13" s="628" t="s">
        <v>124</v>
      </c>
      <c r="B13" s="629"/>
      <c r="C13" s="107">
        <v>3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183">
        <v>0</v>
      </c>
      <c r="P13" s="183">
        <v>0</v>
      </c>
      <c r="Q13" s="183">
        <v>0</v>
      </c>
      <c r="R13" s="183">
        <v>0</v>
      </c>
      <c r="S13" s="183">
        <v>0</v>
      </c>
      <c r="T13" s="279">
        <f t="shared" si="0"/>
        <v>0</v>
      </c>
      <c r="U13" s="279">
        <f t="shared" si="1"/>
        <v>0</v>
      </c>
      <c r="V13" s="279">
        <f t="shared" si="2"/>
        <v>0</v>
      </c>
      <c r="W13" s="279">
        <f t="shared" si="3"/>
        <v>0</v>
      </c>
      <c r="X13" s="21">
        <f t="shared" si="4"/>
        <v>0</v>
      </c>
    </row>
    <row r="14" spans="1:24" ht="19.5" customHeight="1">
      <c r="A14" s="628" t="s">
        <v>125</v>
      </c>
      <c r="B14" s="629"/>
      <c r="C14" s="107">
        <v>4</v>
      </c>
      <c r="D14" s="185">
        <v>5</v>
      </c>
      <c r="E14" s="185">
        <v>166</v>
      </c>
      <c r="F14" s="185">
        <v>64</v>
      </c>
      <c r="G14" s="185">
        <v>102</v>
      </c>
      <c r="H14" s="185">
        <v>166</v>
      </c>
      <c r="I14" s="185">
        <v>64</v>
      </c>
      <c r="J14" s="185">
        <v>102</v>
      </c>
      <c r="K14" s="185">
        <v>0</v>
      </c>
      <c r="L14" s="185">
        <v>0</v>
      </c>
      <c r="M14" s="185">
        <v>0</v>
      </c>
      <c r="N14" s="185">
        <v>161</v>
      </c>
      <c r="O14" s="185">
        <v>62</v>
      </c>
      <c r="P14" s="185">
        <v>99</v>
      </c>
      <c r="Q14" s="186">
        <v>5</v>
      </c>
      <c r="R14" s="186">
        <v>2</v>
      </c>
      <c r="S14" s="186">
        <v>3</v>
      </c>
      <c r="T14" s="279">
        <f t="shared" si="0"/>
        <v>0</v>
      </c>
      <c r="U14" s="279">
        <f t="shared" si="1"/>
        <v>0</v>
      </c>
      <c r="V14" s="279">
        <f t="shared" si="2"/>
        <v>0</v>
      </c>
      <c r="W14" s="279">
        <f t="shared" si="3"/>
        <v>0</v>
      </c>
      <c r="X14" s="21">
        <f t="shared" si="4"/>
        <v>0</v>
      </c>
    </row>
    <row r="15" spans="1:24" s="21" customFormat="1" ht="19.5" customHeight="1">
      <c r="A15" s="631" t="s">
        <v>150</v>
      </c>
      <c r="B15" s="632"/>
      <c r="C15" s="107">
        <v>5</v>
      </c>
      <c r="D15" s="185">
        <v>43</v>
      </c>
      <c r="E15" s="185">
        <v>3251</v>
      </c>
      <c r="F15" s="185">
        <v>1235</v>
      </c>
      <c r="G15" s="185">
        <v>2016</v>
      </c>
      <c r="H15" s="185">
        <v>3251</v>
      </c>
      <c r="I15" s="185">
        <v>1235</v>
      </c>
      <c r="J15" s="185">
        <v>2016</v>
      </c>
      <c r="K15" s="185">
        <v>43</v>
      </c>
      <c r="L15" s="185">
        <v>9</v>
      </c>
      <c r="M15" s="185">
        <v>34</v>
      </c>
      <c r="N15" s="185">
        <v>3000</v>
      </c>
      <c r="O15" s="185">
        <v>1176</v>
      </c>
      <c r="P15" s="185">
        <v>1824</v>
      </c>
      <c r="Q15" s="186">
        <v>213</v>
      </c>
      <c r="R15" s="186">
        <v>52</v>
      </c>
      <c r="S15" s="186">
        <v>161</v>
      </c>
      <c r="T15" s="279">
        <f t="shared" si="0"/>
        <v>0</v>
      </c>
      <c r="U15" s="279">
        <f t="shared" si="1"/>
        <v>0</v>
      </c>
      <c r="V15" s="279">
        <f t="shared" si="2"/>
        <v>0</v>
      </c>
      <c r="W15" s="279">
        <f t="shared" si="3"/>
        <v>0</v>
      </c>
      <c r="X15" s="21">
        <f t="shared" si="4"/>
        <v>0</v>
      </c>
    </row>
    <row r="16" spans="1:24" s="21" customFormat="1" ht="19.5" customHeight="1">
      <c r="A16" s="628" t="s">
        <v>123</v>
      </c>
      <c r="B16" s="629"/>
      <c r="C16" s="107">
        <v>6</v>
      </c>
      <c r="D16" s="185">
        <v>43</v>
      </c>
      <c r="E16" s="185">
        <v>3251</v>
      </c>
      <c r="F16" s="185">
        <v>1235</v>
      </c>
      <c r="G16" s="185">
        <v>2016</v>
      </c>
      <c r="H16" s="185">
        <v>3251</v>
      </c>
      <c r="I16" s="185">
        <v>1235</v>
      </c>
      <c r="J16" s="185">
        <v>2016</v>
      </c>
      <c r="K16" s="185">
        <v>43</v>
      </c>
      <c r="L16" s="185">
        <v>9</v>
      </c>
      <c r="M16" s="185">
        <v>34</v>
      </c>
      <c r="N16" s="185">
        <v>3000</v>
      </c>
      <c r="O16" s="185">
        <v>1176</v>
      </c>
      <c r="P16" s="185">
        <v>1824</v>
      </c>
      <c r="Q16" s="186">
        <v>213</v>
      </c>
      <c r="R16" s="186">
        <v>52</v>
      </c>
      <c r="S16" s="186">
        <v>161</v>
      </c>
      <c r="T16" s="279">
        <f t="shared" si="0"/>
        <v>0</v>
      </c>
      <c r="U16" s="279">
        <f t="shared" si="1"/>
        <v>0</v>
      </c>
      <c r="V16" s="279">
        <f t="shared" si="2"/>
        <v>0</v>
      </c>
      <c r="W16" s="279">
        <f t="shared" si="3"/>
        <v>0</v>
      </c>
      <c r="X16" s="21">
        <f t="shared" si="4"/>
        <v>0</v>
      </c>
    </row>
    <row r="17" spans="1:24" s="21" customFormat="1" ht="19.5" customHeight="1">
      <c r="A17" s="628" t="s">
        <v>124</v>
      </c>
      <c r="B17" s="629"/>
      <c r="C17" s="107">
        <v>7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3">
        <v>0</v>
      </c>
      <c r="R17" s="183">
        <v>0</v>
      </c>
      <c r="S17" s="183">
        <v>0</v>
      </c>
      <c r="T17" s="279">
        <f t="shared" si="0"/>
        <v>0</v>
      </c>
      <c r="U17" s="279">
        <f t="shared" si="1"/>
        <v>0</v>
      </c>
      <c r="V17" s="279">
        <f t="shared" si="2"/>
        <v>0</v>
      </c>
      <c r="W17" s="279">
        <f t="shared" si="3"/>
        <v>0</v>
      </c>
      <c r="X17" s="21">
        <f t="shared" si="4"/>
        <v>0</v>
      </c>
    </row>
    <row r="18" spans="1:24" s="21" customFormat="1" ht="19.5" customHeight="1">
      <c r="A18" s="628" t="s">
        <v>125</v>
      </c>
      <c r="B18" s="629"/>
      <c r="C18" s="107">
        <v>8</v>
      </c>
      <c r="D18" s="183">
        <v>0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3">
        <v>0</v>
      </c>
      <c r="L18" s="183">
        <v>0</v>
      </c>
      <c r="M18" s="183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</v>
      </c>
      <c r="S18" s="183">
        <v>0</v>
      </c>
      <c r="T18" s="279">
        <f t="shared" si="0"/>
        <v>0</v>
      </c>
      <c r="U18" s="279">
        <f t="shared" si="1"/>
        <v>0</v>
      </c>
      <c r="V18" s="279">
        <f t="shared" si="2"/>
        <v>0</v>
      </c>
      <c r="W18" s="279">
        <f t="shared" si="3"/>
        <v>0</v>
      </c>
      <c r="X18" s="21">
        <f t="shared" si="4"/>
        <v>0</v>
      </c>
    </row>
    <row r="19" spans="1:24" s="21" customFormat="1" ht="19.5" customHeight="1">
      <c r="A19" s="637" t="s">
        <v>152</v>
      </c>
      <c r="B19" s="638"/>
      <c r="C19" s="107">
        <v>9</v>
      </c>
      <c r="D19" s="183">
        <v>27</v>
      </c>
      <c r="E19" s="183">
        <v>1125</v>
      </c>
      <c r="F19" s="183">
        <v>289</v>
      </c>
      <c r="G19" s="183">
        <v>836</v>
      </c>
      <c r="H19" s="183">
        <v>1125</v>
      </c>
      <c r="I19" s="183">
        <v>289</v>
      </c>
      <c r="J19" s="183">
        <v>836</v>
      </c>
      <c r="K19" s="183">
        <v>27</v>
      </c>
      <c r="L19" s="183">
        <v>6</v>
      </c>
      <c r="M19" s="183">
        <v>21</v>
      </c>
      <c r="N19" s="183">
        <v>1015</v>
      </c>
      <c r="O19" s="183">
        <v>266</v>
      </c>
      <c r="P19" s="183">
        <v>749</v>
      </c>
      <c r="Q19" s="184">
        <v>83</v>
      </c>
      <c r="R19" s="184">
        <v>17</v>
      </c>
      <c r="S19" s="184">
        <v>66</v>
      </c>
      <c r="T19" s="279">
        <f t="shared" si="0"/>
        <v>0</v>
      </c>
      <c r="U19" s="279">
        <f t="shared" si="1"/>
        <v>0</v>
      </c>
      <c r="V19" s="279">
        <f t="shared" si="2"/>
        <v>0</v>
      </c>
      <c r="W19" s="279">
        <f t="shared" si="3"/>
        <v>0</v>
      </c>
      <c r="X19" s="21">
        <f t="shared" si="4"/>
        <v>0</v>
      </c>
    </row>
    <row r="20" spans="1:24" s="21" customFormat="1" ht="19.5" customHeight="1">
      <c r="A20" s="628" t="s">
        <v>123</v>
      </c>
      <c r="B20" s="629"/>
      <c r="C20" s="107">
        <v>10</v>
      </c>
      <c r="D20" s="185">
        <v>22</v>
      </c>
      <c r="E20" s="185">
        <v>959</v>
      </c>
      <c r="F20" s="185">
        <v>225</v>
      </c>
      <c r="G20" s="185">
        <v>734</v>
      </c>
      <c r="H20" s="185">
        <v>959</v>
      </c>
      <c r="I20" s="185">
        <v>225</v>
      </c>
      <c r="J20" s="185">
        <v>734</v>
      </c>
      <c r="K20" s="185">
        <v>27</v>
      </c>
      <c r="L20" s="185">
        <v>6</v>
      </c>
      <c r="M20" s="185">
        <v>21</v>
      </c>
      <c r="N20" s="185">
        <v>854</v>
      </c>
      <c r="O20" s="185">
        <v>204</v>
      </c>
      <c r="P20" s="185">
        <v>650</v>
      </c>
      <c r="Q20" s="186">
        <v>78</v>
      </c>
      <c r="R20" s="186">
        <v>15</v>
      </c>
      <c r="S20" s="186">
        <v>63</v>
      </c>
      <c r="T20" s="279">
        <f t="shared" si="0"/>
        <v>0</v>
      </c>
      <c r="U20" s="279">
        <f t="shared" si="1"/>
        <v>0</v>
      </c>
      <c r="V20" s="279">
        <f t="shared" si="2"/>
        <v>0</v>
      </c>
      <c r="W20" s="279">
        <f t="shared" si="3"/>
        <v>0</v>
      </c>
      <c r="X20" s="21">
        <f t="shared" si="4"/>
        <v>0</v>
      </c>
    </row>
    <row r="21" spans="1:24" s="21" customFormat="1" ht="19.5" customHeight="1">
      <c r="A21" s="628" t="s">
        <v>124</v>
      </c>
      <c r="B21" s="629"/>
      <c r="C21" s="107">
        <v>11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3">
        <v>0</v>
      </c>
      <c r="O21" s="183">
        <v>0</v>
      </c>
      <c r="P21" s="183">
        <v>0</v>
      </c>
      <c r="Q21" s="183">
        <v>0</v>
      </c>
      <c r="R21" s="183">
        <v>0</v>
      </c>
      <c r="S21" s="183">
        <v>0</v>
      </c>
      <c r="T21" s="279">
        <f t="shared" si="0"/>
        <v>0</v>
      </c>
      <c r="U21" s="279">
        <f t="shared" si="1"/>
        <v>0</v>
      </c>
      <c r="V21" s="279">
        <f t="shared" si="2"/>
        <v>0</v>
      </c>
      <c r="W21" s="279">
        <f t="shared" si="3"/>
        <v>0</v>
      </c>
      <c r="X21" s="21">
        <f t="shared" si="4"/>
        <v>0</v>
      </c>
    </row>
    <row r="22" spans="1:24" s="21" customFormat="1" ht="19.5" customHeight="1">
      <c r="A22" s="628" t="s">
        <v>125</v>
      </c>
      <c r="B22" s="629"/>
      <c r="C22" s="107">
        <v>12</v>
      </c>
      <c r="D22" s="185">
        <v>5</v>
      </c>
      <c r="E22" s="185">
        <v>166</v>
      </c>
      <c r="F22" s="185">
        <v>64</v>
      </c>
      <c r="G22" s="185">
        <v>102</v>
      </c>
      <c r="H22" s="185">
        <v>166</v>
      </c>
      <c r="I22" s="185">
        <v>64</v>
      </c>
      <c r="J22" s="185">
        <v>102</v>
      </c>
      <c r="K22" s="185">
        <v>0</v>
      </c>
      <c r="L22" s="185">
        <v>0</v>
      </c>
      <c r="M22" s="185">
        <v>0</v>
      </c>
      <c r="N22" s="185">
        <v>161</v>
      </c>
      <c r="O22" s="185">
        <v>62</v>
      </c>
      <c r="P22" s="185">
        <v>99</v>
      </c>
      <c r="Q22" s="186">
        <v>5</v>
      </c>
      <c r="R22" s="186">
        <v>2</v>
      </c>
      <c r="S22" s="186">
        <v>3</v>
      </c>
      <c r="T22" s="279">
        <f t="shared" si="0"/>
        <v>0</v>
      </c>
      <c r="U22" s="279">
        <f t="shared" si="1"/>
        <v>0</v>
      </c>
      <c r="V22" s="279">
        <f t="shared" si="2"/>
        <v>0</v>
      </c>
      <c r="W22" s="279">
        <f t="shared" si="3"/>
        <v>0</v>
      </c>
      <c r="X22" s="21">
        <f t="shared" si="4"/>
        <v>0</v>
      </c>
    </row>
    <row r="23" spans="1:24" s="21" customFormat="1" ht="19.5" customHeight="1">
      <c r="A23" s="631" t="s">
        <v>121</v>
      </c>
      <c r="B23" s="632"/>
      <c r="C23" s="107">
        <v>13</v>
      </c>
      <c r="D23" s="183">
        <v>0</v>
      </c>
      <c r="E23" s="183">
        <v>0</v>
      </c>
      <c r="F23" s="183">
        <v>0</v>
      </c>
      <c r="G23" s="183">
        <v>0</v>
      </c>
      <c r="H23" s="183">
        <v>0</v>
      </c>
      <c r="I23" s="183">
        <v>0</v>
      </c>
      <c r="J23" s="183">
        <v>0</v>
      </c>
      <c r="K23" s="183">
        <v>0</v>
      </c>
      <c r="L23" s="183">
        <v>0</v>
      </c>
      <c r="M23" s="183">
        <v>0</v>
      </c>
      <c r="N23" s="183">
        <v>0</v>
      </c>
      <c r="O23" s="183">
        <v>0</v>
      </c>
      <c r="P23" s="183">
        <v>0</v>
      </c>
      <c r="Q23" s="183">
        <v>0</v>
      </c>
      <c r="R23" s="183">
        <v>0</v>
      </c>
      <c r="S23" s="183">
        <v>0</v>
      </c>
      <c r="T23" s="279">
        <f t="shared" si="0"/>
        <v>0</v>
      </c>
      <c r="U23" s="279">
        <f t="shared" si="1"/>
        <v>0</v>
      </c>
      <c r="V23" s="279">
        <f t="shared" si="2"/>
        <v>0</v>
      </c>
      <c r="W23" s="279">
        <f t="shared" si="3"/>
        <v>0</v>
      </c>
      <c r="X23" s="21">
        <f t="shared" si="4"/>
        <v>0</v>
      </c>
    </row>
    <row r="24" spans="1:24" s="21" customFormat="1" ht="19.5" customHeight="1">
      <c r="A24" s="628" t="s">
        <v>123</v>
      </c>
      <c r="B24" s="629"/>
      <c r="C24" s="107">
        <v>14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3">
        <v>0</v>
      </c>
      <c r="N24" s="183">
        <v>0</v>
      </c>
      <c r="O24" s="183">
        <v>0</v>
      </c>
      <c r="P24" s="183">
        <v>0</v>
      </c>
      <c r="Q24" s="183">
        <v>0</v>
      </c>
      <c r="R24" s="183">
        <v>0</v>
      </c>
      <c r="S24" s="183">
        <v>0</v>
      </c>
      <c r="T24" s="279">
        <f t="shared" si="0"/>
        <v>0</v>
      </c>
      <c r="U24" s="279">
        <f t="shared" si="1"/>
        <v>0</v>
      </c>
      <c r="V24" s="279">
        <f t="shared" si="2"/>
        <v>0</v>
      </c>
      <c r="W24" s="279">
        <f t="shared" si="3"/>
        <v>0</v>
      </c>
      <c r="X24" s="21">
        <f t="shared" si="4"/>
        <v>0</v>
      </c>
    </row>
    <row r="25" spans="1:24" s="21" customFormat="1" ht="19.5" customHeight="1">
      <c r="A25" s="628" t="s">
        <v>124</v>
      </c>
      <c r="B25" s="629"/>
      <c r="C25" s="107">
        <v>15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>
        <v>0</v>
      </c>
      <c r="M25" s="183">
        <v>0</v>
      </c>
      <c r="N25" s="183">
        <v>0</v>
      </c>
      <c r="O25" s="183">
        <v>0</v>
      </c>
      <c r="P25" s="183">
        <v>0</v>
      </c>
      <c r="Q25" s="183">
        <v>0</v>
      </c>
      <c r="R25" s="183">
        <v>0</v>
      </c>
      <c r="S25" s="183">
        <v>0</v>
      </c>
      <c r="T25" s="279">
        <f t="shared" si="0"/>
        <v>0</v>
      </c>
      <c r="U25" s="279">
        <f t="shared" si="1"/>
        <v>0</v>
      </c>
      <c r="V25" s="279">
        <f t="shared" si="2"/>
        <v>0</v>
      </c>
      <c r="W25" s="279">
        <f t="shared" si="3"/>
        <v>0</v>
      </c>
      <c r="X25" s="21">
        <f t="shared" si="4"/>
        <v>0</v>
      </c>
    </row>
    <row r="26" spans="1:24" s="21" customFormat="1" ht="17.25" customHeight="1">
      <c r="A26" s="628" t="s">
        <v>125</v>
      </c>
      <c r="B26" s="629"/>
      <c r="C26" s="107">
        <v>16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>
        <v>0</v>
      </c>
      <c r="M26" s="183">
        <v>0</v>
      </c>
      <c r="N26" s="183">
        <v>0</v>
      </c>
      <c r="O26" s="183">
        <v>0</v>
      </c>
      <c r="P26" s="183">
        <v>0</v>
      </c>
      <c r="Q26" s="183">
        <v>0</v>
      </c>
      <c r="R26" s="183">
        <v>0</v>
      </c>
      <c r="S26" s="183">
        <v>0</v>
      </c>
      <c r="T26" s="279">
        <f t="shared" si="0"/>
        <v>0</v>
      </c>
      <c r="U26" s="279">
        <f t="shared" si="1"/>
        <v>0</v>
      </c>
      <c r="V26" s="279">
        <f t="shared" si="2"/>
        <v>0</v>
      </c>
      <c r="W26" s="279">
        <f t="shared" si="3"/>
        <v>0</v>
      </c>
      <c r="X26" s="21">
        <f t="shared" si="4"/>
        <v>0</v>
      </c>
    </row>
    <row r="27" spans="1:24" s="21" customFormat="1" ht="29.25" customHeight="1">
      <c r="A27" s="637" t="s">
        <v>203</v>
      </c>
      <c r="B27" s="638"/>
      <c r="C27" s="107">
        <v>17</v>
      </c>
      <c r="D27" s="183">
        <v>2</v>
      </c>
      <c r="E27" s="183">
        <v>57</v>
      </c>
      <c r="F27" s="183">
        <v>23</v>
      </c>
      <c r="G27" s="183">
        <v>34</v>
      </c>
      <c r="H27" s="183">
        <v>57</v>
      </c>
      <c r="I27" s="183">
        <v>23</v>
      </c>
      <c r="J27" s="183">
        <v>34</v>
      </c>
      <c r="K27" s="183">
        <v>0</v>
      </c>
      <c r="L27" s="183">
        <v>0</v>
      </c>
      <c r="M27" s="183">
        <v>0</v>
      </c>
      <c r="N27" s="183">
        <v>52</v>
      </c>
      <c r="O27" s="183">
        <v>21</v>
      </c>
      <c r="P27" s="183">
        <v>31</v>
      </c>
      <c r="Q27" s="184">
        <v>5</v>
      </c>
      <c r="R27" s="184">
        <v>2</v>
      </c>
      <c r="S27" s="184">
        <v>3</v>
      </c>
      <c r="T27" s="279">
        <f t="shared" si="0"/>
        <v>0</v>
      </c>
      <c r="U27" s="279">
        <f t="shared" si="1"/>
        <v>0</v>
      </c>
      <c r="V27" s="279">
        <f t="shared" si="2"/>
        <v>0</v>
      </c>
      <c r="W27" s="279">
        <f t="shared" si="3"/>
        <v>0</v>
      </c>
      <c r="X27" s="21">
        <f t="shared" si="4"/>
        <v>0</v>
      </c>
    </row>
    <row r="28" spans="1:24" s="21" customFormat="1" ht="19.5" customHeight="1">
      <c r="A28" s="628" t="s">
        <v>123</v>
      </c>
      <c r="B28" s="629"/>
      <c r="C28" s="107">
        <v>18</v>
      </c>
      <c r="D28" s="185">
        <v>2</v>
      </c>
      <c r="E28" s="185">
        <v>57</v>
      </c>
      <c r="F28" s="185">
        <v>23</v>
      </c>
      <c r="G28" s="185">
        <v>34</v>
      </c>
      <c r="H28" s="185">
        <v>57</v>
      </c>
      <c r="I28" s="185">
        <v>23</v>
      </c>
      <c r="J28" s="185">
        <v>34</v>
      </c>
      <c r="K28" s="185">
        <v>0</v>
      </c>
      <c r="L28" s="185">
        <v>0</v>
      </c>
      <c r="M28" s="185">
        <v>0</v>
      </c>
      <c r="N28" s="185">
        <v>52</v>
      </c>
      <c r="O28" s="185">
        <v>21</v>
      </c>
      <c r="P28" s="185">
        <v>31</v>
      </c>
      <c r="Q28" s="186">
        <v>5</v>
      </c>
      <c r="R28" s="186">
        <v>2</v>
      </c>
      <c r="S28" s="186">
        <v>3</v>
      </c>
      <c r="T28" s="279">
        <f t="shared" si="0"/>
        <v>0</v>
      </c>
      <c r="U28" s="279">
        <f t="shared" si="1"/>
        <v>0</v>
      </c>
      <c r="V28" s="279">
        <f t="shared" si="2"/>
        <v>0</v>
      </c>
      <c r="W28" s="279">
        <f t="shared" si="3"/>
        <v>0</v>
      </c>
      <c r="X28" s="21">
        <f t="shared" si="4"/>
        <v>0</v>
      </c>
    </row>
    <row r="29" spans="1:24" s="21" customFormat="1" ht="19.5" customHeight="1">
      <c r="A29" s="628" t="s">
        <v>124</v>
      </c>
      <c r="B29" s="629"/>
      <c r="C29" s="107">
        <v>19</v>
      </c>
      <c r="D29" s="183">
        <v>0</v>
      </c>
      <c r="E29" s="183">
        <v>0</v>
      </c>
      <c r="F29" s="183">
        <v>0</v>
      </c>
      <c r="G29" s="183">
        <v>0</v>
      </c>
      <c r="H29" s="183">
        <v>0</v>
      </c>
      <c r="I29" s="183">
        <v>0</v>
      </c>
      <c r="J29" s="183">
        <v>0</v>
      </c>
      <c r="K29" s="183">
        <v>0</v>
      </c>
      <c r="L29" s="183">
        <v>0</v>
      </c>
      <c r="M29" s="183">
        <v>0</v>
      </c>
      <c r="N29" s="183">
        <v>0</v>
      </c>
      <c r="O29" s="183">
        <v>0</v>
      </c>
      <c r="P29" s="183">
        <v>0</v>
      </c>
      <c r="Q29" s="183">
        <v>0</v>
      </c>
      <c r="R29" s="183">
        <v>0</v>
      </c>
      <c r="S29" s="183">
        <v>0</v>
      </c>
      <c r="T29" s="279">
        <f t="shared" si="0"/>
        <v>0</v>
      </c>
      <c r="U29" s="279">
        <f t="shared" si="1"/>
        <v>0</v>
      </c>
      <c r="V29" s="279">
        <f t="shared" si="2"/>
        <v>0</v>
      </c>
      <c r="W29" s="279">
        <f t="shared" si="3"/>
        <v>0</v>
      </c>
      <c r="X29" s="21">
        <f t="shared" si="4"/>
        <v>0</v>
      </c>
    </row>
    <row r="30" spans="1:24" s="21" customFormat="1" ht="19.5" customHeight="1">
      <c r="A30" s="628" t="s">
        <v>125</v>
      </c>
      <c r="B30" s="629"/>
      <c r="C30" s="107">
        <v>20</v>
      </c>
      <c r="D30" s="183">
        <v>0</v>
      </c>
      <c r="E30" s="183">
        <v>0</v>
      </c>
      <c r="F30" s="183">
        <v>0</v>
      </c>
      <c r="G30" s="183">
        <v>0</v>
      </c>
      <c r="H30" s="183">
        <v>0</v>
      </c>
      <c r="I30" s="183">
        <v>0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  <c r="P30" s="183">
        <v>0</v>
      </c>
      <c r="Q30" s="183">
        <v>0</v>
      </c>
      <c r="R30" s="183">
        <v>0</v>
      </c>
      <c r="S30" s="183">
        <v>0</v>
      </c>
      <c r="T30" s="279">
        <f t="shared" si="0"/>
        <v>0</v>
      </c>
      <c r="U30" s="279">
        <f t="shared" si="1"/>
        <v>0</v>
      </c>
      <c r="V30" s="279">
        <f t="shared" si="2"/>
        <v>0</v>
      </c>
      <c r="W30" s="279">
        <f t="shared" si="3"/>
        <v>0</v>
      </c>
      <c r="X30" s="21">
        <f t="shared" si="4"/>
        <v>0</v>
      </c>
    </row>
    <row r="31" spans="1:24">
      <c r="A31" s="198" t="s">
        <v>80</v>
      </c>
      <c r="B31" s="192"/>
      <c r="C31" s="192"/>
      <c r="D31" s="194" t="s">
        <v>511</v>
      </c>
      <c r="E31" s="1"/>
      <c r="F31" s="195"/>
      <c r="G31" s="195"/>
      <c r="H31" s="196"/>
      <c r="I31" s="195"/>
      <c r="J31" s="197"/>
      <c r="K31" s="194"/>
      <c r="L31" s="66"/>
      <c r="M31" s="66"/>
      <c r="N31" s="66"/>
      <c r="O31" s="55"/>
      <c r="P31" s="100"/>
      <c r="Q31" s="100"/>
      <c r="R31" s="100"/>
      <c r="S31" s="100"/>
    </row>
    <row r="32" spans="1:24">
      <c r="A32" s="193"/>
      <c r="B32" s="193"/>
      <c r="C32" s="192"/>
      <c r="D32" s="194" t="s">
        <v>512</v>
      </c>
      <c r="E32" s="1"/>
      <c r="F32" s="195"/>
      <c r="G32" s="195"/>
      <c r="H32" s="196"/>
      <c r="I32" s="195"/>
      <c r="J32" s="197"/>
      <c r="K32" s="194"/>
      <c r="L32" s="66"/>
      <c r="M32" s="66"/>
      <c r="N32" s="66"/>
      <c r="O32" s="55"/>
      <c r="P32" s="100"/>
      <c r="Q32" s="100"/>
      <c r="R32" s="100"/>
      <c r="S32" s="100"/>
    </row>
    <row r="33" spans="1:19">
      <c r="A33" s="62"/>
      <c r="B33" s="62"/>
      <c r="C33" s="1"/>
      <c r="D33" s="56"/>
      <c r="E33" s="1"/>
      <c r="F33" s="12"/>
      <c r="G33" s="12"/>
      <c r="H33" s="64"/>
      <c r="I33" s="12"/>
      <c r="J33" s="65"/>
      <c r="K33" s="46"/>
      <c r="L33" s="66"/>
      <c r="M33" s="66"/>
      <c r="N33" s="66"/>
      <c r="O33" s="55"/>
      <c r="P33" s="100"/>
      <c r="Q33" s="100"/>
      <c r="R33" s="100"/>
      <c r="S33" s="100"/>
    </row>
    <row r="34" spans="1:19">
      <c r="A34" s="62"/>
      <c r="B34" s="62"/>
      <c r="C34" s="1"/>
      <c r="D34" s="56"/>
      <c r="E34" s="1"/>
      <c r="F34" s="12"/>
      <c r="G34" s="12"/>
      <c r="H34" s="64"/>
      <c r="I34" s="12"/>
      <c r="J34" s="65"/>
      <c r="K34" s="46"/>
      <c r="L34" s="66"/>
      <c r="M34" s="66"/>
      <c r="N34" s="66"/>
      <c r="O34" s="55"/>
      <c r="P34" s="100"/>
      <c r="Q34" s="100"/>
      <c r="R34" s="100"/>
      <c r="S34" s="100"/>
    </row>
    <row r="35" spans="1:19" ht="14.25">
      <c r="A35" s="633"/>
      <c r="B35" s="633"/>
      <c r="C35" s="633"/>
      <c r="D35" s="633"/>
      <c r="E35" s="55"/>
      <c r="F35" s="53"/>
      <c r="G35" s="53"/>
      <c r="H35" s="53"/>
      <c r="I35" s="53"/>
      <c r="J35" s="53"/>
      <c r="K35" s="32"/>
      <c r="L35" s="32"/>
      <c r="M35" s="56"/>
      <c r="N35" s="6"/>
      <c r="O35" s="6"/>
      <c r="P35" s="100"/>
      <c r="Q35" s="100"/>
      <c r="R35" s="100"/>
      <c r="S35" s="100"/>
    </row>
    <row r="36" spans="1:19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>
      <c r="A40" s="23"/>
      <c r="B40" s="23"/>
      <c r="C40" s="23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19">
      <c r="A41" s="23"/>
      <c r="B41" s="23"/>
      <c r="C41" s="23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1:19">
      <c r="A42" s="23"/>
      <c r="B42" s="23"/>
      <c r="C42" s="23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9">
      <c r="A43" s="23"/>
      <c r="B43" s="23"/>
      <c r="C43" s="23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9">
      <c r="A44" s="23"/>
      <c r="B44" s="23"/>
      <c r="C44" s="23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9">
      <c r="A45" s="23"/>
      <c r="B45" s="23"/>
      <c r="C45" s="23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9">
      <c r="A46" s="23"/>
      <c r="B46" s="23"/>
      <c r="C46" s="23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19">
      <c r="A47" s="23"/>
      <c r="B47" s="23"/>
      <c r="C47" s="23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9">
      <c r="A48" s="23"/>
      <c r="B48" s="23"/>
      <c r="C48" s="23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9">
      <c r="A49" s="23"/>
      <c r="B49" s="23"/>
      <c r="C49" s="23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9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9">
      <c r="A51" s="23"/>
      <c r="B51" s="23"/>
      <c r="C51" s="23"/>
      <c r="D51" s="281">
        <f>+D11-D15-D19-D23-D27</f>
        <v>0</v>
      </c>
      <c r="E51" s="281">
        <f t="shared" ref="E51:S51" si="5">+E11-E15-E19-E23-E27</f>
        <v>0</v>
      </c>
      <c r="F51" s="281">
        <f t="shared" si="5"/>
        <v>0</v>
      </c>
      <c r="G51" s="281">
        <f t="shared" si="5"/>
        <v>0</v>
      </c>
      <c r="H51" s="281">
        <f t="shared" si="5"/>
        <v>0</v>
      </c>
      <c r="I51" s="281">
        <f t="shared" si="5"/>
        <v>0</v>
      </c>
      <c r="J51" s="281">
        <f t="shared" si="5"/>
        <v>0</v>
      </c>
      <c r="K51" s="281">
        <f t="shared" si="5"/>
        <v>0</v>
      </c>
      <c r="L51" s="281">
        <f t="shared" si="5"/>
        <v>0</v>
      </c>
      <c r="M51" s="281">
        <f t="shared" si="5"/>
        <v>0</v>
      </c>
      <c r="N51" s="281">
        <f t="shared" si="5"/>
        <v>0</v>
      </c>
      <c r="O51" s="281">
        <f t="shared" si="5"/>
        <v>0</v>
      </c>
      <c r="P51" s="281">
        <f t="shared" si="5"/>
        <v>0</v>
      </c>
      <c r="Q51" s="281">
        <f t="shared" si="5"/>
        <v>0</v>
      </c>
      <c r="R51" s="281">
        <f t="shared" si="5"/>
        <v>0</v>
      </c>
      <c r="S51" s="281">
        <f t="shared" si="5"/>
        <v>0</v>
      </c>
    </row>
    <row r="52" spans="1:19">
      <c r="A52" s="23"/>
      <c r="B52" s="23"/>
      <c r="C52" s="23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pans="1:19">
      <c r="A53" s="23"/>
      <c r="B53" s="23"/>
      <c r="C53" s="23"/>
      <c r="D53" s="280">
        <f>SUM(D16:D18)-D15</f>
        <v>0</v>
      </c>
      <c r="E53" s="280">
        <f t="shared" ref="E53:S53" si="6">SUM(E16:E18)-E15</f>
        <v>0</v>
      </c>
      <c r="F53" s="280">
        <f t="shared" si="6"/>
        <v>0</v>
      </c>
      <c r="G53" s="280">
        <f t="shared" si="6"/>
        <v>0</v>
      </c>
      <c r="H53" s="280">
        <f t="shared" si="6"/>
        <v>0</v>
      </c>
      <c r="I53" s="280">
        <f t="shared" si="6"/>
        <v>0</v>
      </c>
      <c r="J53" s="280">
        <f t="shared" si="6"/>
        <v>0</v>
      </c>
      <c r="K53" s="280">
        <f t="shared" si="6"/>
        <v>0</v>
      </c>
      <c r="L53" s="280">
        <f t="shared" si="6"/>
        <v>0</v>
      </c>
      <c r="M53" s="280">
        <f t="shared" si="6"/>
        <v>0</v>
      </c>
      <c r="N53" s="280">
        <f t="shared" si="6"/>
        <v>0</v>
      </c>
      <c r="O53" s="280">
        <f t="shared" si="6"/>
        <v>0</v>
      </c>
      <c r="P53" s="280">
        <f t="shared" si="6"/>
        <v>0</v>
      </c>
      <c r="Q53" s="280">
        <f t="shared" si="6"/>
        <v>0</v>
      </c>
      <c r="R53" s="280">
        <f t="shared" si="6"/>
        <v>0</v>
      </c>
      <c r="S53" s="280">
        <f t="shared" si="6"/>
        <v>0</v>
      </c>
    </row>
    <row r="54" spans="1:19">
      <c r="A54" s="23"/>
      <c r="B54" s="23"/>
      <c r="C54" s="23"/>
      <c r="D54" s="280">
        <f>SUM(D20:D22)-D19</f>
        <v>0</v>
      </c>
      <c r="E54" s="280">
        <f t="shared" ref="E54:S54" si="7">SUM(E20:E22)-E19</f>
        <v>0</v>
      </c>
      <c r="F54" s="280">
        <f t="shared" si="7"/>
        <v>0</v>
      </c>
      <c r="G54" s="280">
        <f t="shared" si="7"/>
        <v>0</v>
      </c>
      <c r="H54" s="280">
        <f t="shared" si="7"/>
        <v>0</v>
      </c>
      <c r="I54" s="280">
        <f t="shared" si="7"/>
        <v>0</v>
      </c>
      <c r="J54" s="280">
        <f t="shared" si="7"/>
        <v>0</v>
      </c>
      <c r="K54" s="280">
        <f t="shared" si="7"/>
        <v>0</v>
      </c>
      <c r="L54" s="280">
        <f t="shared" si="7"/>
        <v>0</v>
      </c>
      <c r="M54" s="280">
        <f t="shared" si="7"/>
        <v>0</v>
      </c>
      <c r="N54" s="280">
        <f t="shared" si="7"/>
        <v>0</v>
      </c>
      <c r="O54" s="280">
        <f t="shared" si="7"/>
        <v>0</v>
      </c>
      <c r="P54" s="280">
        <f t="shared" si="7"/>
        <v>0</v>
      </c>
      <c r="Q54" s="280">
        <f t="shared" si="7"/>
        <v>0</v>
      </c>
      <c r="R54" s="280">
        <f t="shared" si="7"/>
        <v>0</v>
      </c>
      <c r="S54" s="280">
        <f t="shared" si="7"/>
        <v>0</v>
      </c>
    </row>
    <row r="55" spans="1:19">
      <c r="A55" s="23"/>
      <c r="B55" s="23"/>
      <c r="C55" s="23"/>
      <c r="D55" s="280">
        <f>SUM(D24:D26)-D23</f>
        <v>0</v>
      </c>
      <c r="E55" s="280">
        <f t="shared" ref="E55:S55" si="8">SUM(E24:E26)-E23</f>
        <v>0</v>
      </c>
      <c r="F55" s="280">
        <f t="shared" si="8"/>
        <v>0</v>
      </c>
      <c r="G55" s="280">
        <f t="shared" si="8"/>
        <v>0</v>
      </c>
      <c r="H55" s="280">
        <f t="shared" si="8"/>
        <v>0</v>
      </c>
      <c r="I55" s="280">
        <f t="shared" si="8"/>
        <v>0</v>
      </c>
      <c r="J55" s="280">
        <f t="shared" si="8"/>
        <v>0</v>
      </c>
      <c r="K55" s="280">
        <f t="shared" si="8"/>
        <v>0</v>
      </c>
      <c r="L55" s="280">
        <f t="shared" si="8"/>
        <v>0</v>
      </c>
      <c r="M55" s="280">
        <f t="shared" si="8"/>
        <v>0</v>
      </c>
      <c r="N55" s="280">
        <f t="shared" si="8"/>
        <v>0</v>
      </c>
      <c r="O55" s="280">
        <f t="shared" si="8"/>
        <v>0</v>
      </c>
      <c r="P55" s="280">
        <f t="shared" si="8"/>
        <v>0</v>
      </c>
      <c r="Q55" s="280">
        <f t="shared" si="8"/>
        <v>0</v>
      </c>
      <c r="R55" s="280">
        <f t="shared" si="8"/>
        <v>0</v>
      </c>
      <c r="S55" s="280">
        <f t="shared" si="8"/>
        <v>0</v>
      </c>
    </row>
    <row r="56" spans="1:19">
      <c r="A56" s="23"/>
      <c r="B56" s="23"/>
      <c r="C56" s="23"/>
      <c r="D56" s="280">
        <f>SUM(D28:D30)-D27</f>
        <v>0</v>
      </c>
      <c r="E56" s="280">
        <f t="shared" ref="E56:S56" si="9">SUM(E28:E30)-E27</f>
        <v>0</v>
      </c>
      <c r="F56" s="280">
        <f t="shared" si="9"/>
        <v>0</v>
      </c>
      <c r="G56" s="280">
        <f t="shared" si="9"/>
        <v>0</v>
      </c>
      <c r="H56" s="280">
        <f t="shared" si="9"/>
        <v>0</v>
      </c>
      <c r="I56" s="280">
        <f t="shared" si="9"/>
        <v>0</v>
      </c>
      <c r="J56" s="280">
        <f t="shared" si="9"/>
        <v>0</v>
      </c>
      <c r="K56" s="280">
        <f t="shared" si="9"/>
        <v>0</v>
      </c>
      <c r="L56" s="280">
        <f t="shared" si="9"/>
        <v>0</v>
      </c>
      <c r="M56" s="280">
        <f t="shared" si="9"/>
        <v>0</v>
      </c>
      <c r="N56" s="280">
        <f t="shared" si="9"/>
        <v>0</v>
      </c>
      <c r="O56" s="280">
        <f t="shared" si="9"/>
        <v>0</v>
      </c>
      <c r="P56" s="280">
        <f t="shared" si="9"/>
        <v>0</v>
      </c>
      <c r="Q56" s="280">
        <f t="shared" si="9"/>
        <v>0</v>
      </c>
      <c r="R56" s="280">
        <f t="shared" si="9"/>
        <v>0</v>
      </c>
      <c r="S56" s="280">
        <f t="shared" si="9"/>
        <v>0</v>
      </c>
    </row>
    <row r="57" spans="1:19">
      <c r="A57" s="23"/>
      <c r="B57" s="23"/>
      <c r="C57" s="23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1:19">
      <c r="A58" s="23"/>
      <c r="B58" s="23"/>
      <c r="C58" s="23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1:19">
      <c r="A59" s="23"/>
      <c r="B59" s="23"/>
      <c r="C59" s="23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1:19">
      <c r="A60" s="23"/>
      <c r="B60" s="23"/>
      <c r="C60" s="23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1:19">
      <c r="A61" s="23"/>
      <c r="B61" s="23"/>
      <c r="C61" s="23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1:19">
      <c r="A62" s="23"/>
      <c r="B62" s="23"/>
      <c r="C62" s="23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1:19">
      <c r="A63" s="23"/>
      <c r="B63" s="23"/>
      <c r="C63" s="23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1:19">
      <c r="A64" s="23"/>
      <c r="B64" s="23"/>
      <c r="C64" s="23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1:15">
      <c r="A65" s="23"/>
      <c r="B65" s="23"/>
      <c r="C65" s="23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1:15">
      <c r="A66" s="23"/>
      <c r="B66" s="23"/>
      <c r="C66" s="23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1:15">
      <c r="A67" s="23"/>
      <c r="B67" s="23"/>
      <c r="C67" s="23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>
      <c r="A68" s="23"/>
      <c r="B68" s="23"/>
      <c r="C68" s="23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>
      <c r="A70" s="23"/>
      <c r="B70" s="23"/>
      <c r="C70" s="23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>
      <c r="A71" s="23"/>
      <c r="B71" s="23"/>
      <c r="C71" s="23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>
      <c r="A72" s="23"/>
      <c r="B72" s="23"/>
      <c r="C72" s="23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>
      <c r="A73" s="23"/>
      <c r="B73" s="23"/>
      <c r="C73" s="23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>
      <c r="A74" s="23"/>
      <c r="B74" s="23"/>
      <c r="C74" s="23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>
      <c r="A75" s="23"/>
      <c r="B75" s="23"/>
      <c r="C75" s="23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1:15">
      <c r="A76" s="23"/>
      <c r="B76" s="23"/>
      <c r="C76" s="23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1:1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1:15">
      <c r="A78" s="23"/>
      <c r="B78" s="23"/>
      <c r="C78" s="23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1:15">
      <c r="A79" s="23"/>
      <c r="B79" s="23"/>
      <c r="C79" s="23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1:15">
      <c r="A80" s="23"/>
      <c r="B80" s="23"/>
      <c r="C80" s="23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1:15">
      <c r="A81" s="23"/>
      <c r="B81" s="23"/>
      <c r="C81" s="23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1:15">
      <c r="A82" s="23"/>
      <c r="B82" s="23"/>
      <c r="C82" s="23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1:15">
      <c r="A83" s="23"/>
      <c r="B83" s="23"/>
      <c r="C83" s="23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1:15">
      <c r="A84" s="23"/>
      <c r="B84" s="23"/>
      <c r="C84" s="23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1:15">
      <c r="A85" s="23"/>
      <c r="B85" s="23"/>
      <c r="C85" s="23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1:15">
      <c r="A86" s="23"/>
      <c r="B86" s="23"/>
      <c r="C86" s="23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</row>
    <row r="87" spans="1:15">
      <c r="A87" s="23"/>
      <c r="B87" s="23"/>
      <c r="C87" s="23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spans="1:15">
      <c r="A88" s="23"/>
      <c r="B88" s="23"/>
      <c r="C88" s="23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</row>
    <row r="89" spans="1:15">
      <c r="A89" s="23"/>
      <c r="B89" s="23"/>
      <c r="C89" s="23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</row>
    <row r="90" spans="1:15">
      <c r="A90" s="23"/>
      <c r="B90" s="23"/>
      <c r="C90" s="23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</row>
    <row r="91" spans="1:15">
      <c r="A91" s="23"/>
      <c r="B91" s="23"/>
      <c r="C91" s="23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</row>
    <row r="92" spans="1:15">
      <c r="A92" s="23"/>
      <c r="B92" s="23"/>
      <c r="C92" s="23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</row>
    <row r="93" spans="1:15">
      <c r="A93" s="23"/>
      <c r="B93" s="23"/>
      <c r="C93" s="23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</row>
    <row r="94" spans="1:15">
      <c r="A94" s="23"/>
      <c r="B94" s="23"/>
      <c r="C94" s="23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spans="1:15">
      <c r="A95" s="23"/>
      <c r="B95" s="23"/>
      <c r="C95" s="23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</row>
    <row r="96" spans="1:15">
      <c r="A96" s="23"/>
      <c r="B96" s="23"/>
      <c r="C96" s="23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>
      <c r="A97" s="23"/>
      <c r="B97" s="23"/>
      <c r="C97" s="23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spans="1:15">
      <c r="A98" s="23"/>
      <c r="B98" s="23"/>
      <c r="C98" s="23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</row>
    <row r="99" spans="1:15">
      <c r="A99" s="23"/>
      <c r="B99" s="23"/>
      <c r="C99" s="23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spans="1:15">
      <c r="A100" s="23"/>
      <c r="B100" s="23"/>
      <c r="C100" s="23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5">
      <c r="A101" s="23"/>
      <c r="B101" s="23"/>
      <c r="C101" s="23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</row>
    <row r="102" spans="1:15">
      <c r="A102" s="23"/>
      <c r="B102" s="23"/>
      <c r="C102" s="23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>
      <c r="A103" s="23"/>
      <c r="B103" s="23"/>
      <c r="C103" s="23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>
      <c r="A104" s="23"/>
      <c r="B104" s="23"/>
      <c r="C104" s="23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</row>
    <row r="105" spans="1:15">
      <c r="A105" s="23"/>
      <c r="B105" s="23"/>
      <c r="C105" s="23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</row>
    <row r="106" spans="1:15">
      <c r="A106" s="23"/>
      <c r="B106" s="23"/>
      <c r="C106" s="23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>
      <c r="A107" s="23"/>
      <c r="B107" s="23"/>
      <c r="C107" s="23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1:15">
      <c r="A109" s="23"/>
      <c r="B109" s="23"/>
      <c r="C109" s="23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>
      <c r="A110" s="23"/>
      <c r="B110" s="23"/>
      <c r="C110" s="23"/>
      <c r="D110" s="36"/>
      <c r="E110" s="36"/>
      <c r="F110" s="36"/>
      <c r="G110" s="36"/>
      <c r="H110" s="24"/>
      <c r="I110" s="24"/>
      <c r="J110" s="24"/>
      <c r="K110" s="36"/>
      <c r="L110" s="36"/>
      <c r="M110" s="36"/>
      <c r="N110" s="36"/>
      <c r="O110" s="36"/>
    </row>
    <row r="111" spans="1:15">
      <c r="A111" s="23"/>
      <c r="B111" s="23"/>
      <c r="C111" s="23"/>
      <c r="D111" s="36"/>
      <c r="E111" s="36"/>
      <c r="F111" s="36"/>
      <c r="G111" s="36"/>
      <c r="H111" s="24"/>
      <c r="I111" s="24"/>
      <c r="J111" s="24"/>
      <c r="K111" s="36"/>
      <c r="L111" s="36"/>
      <c r="M111" s="36"/>
      <c r="N111" s="36"/>
      <c r="O111" s="36"/>
    </row>
    <row r="112" spans="1:15">
      <c r="A112" s="23"/>
      <c r="B112" s="23"/>
      <c r="C112" s="23"/>
      <c r="D112" s="36"/>
      <c r="E112" s="36"/>
      <c r="F112" s="36"/>
      <c r="G112" s="36"/>
      <c r="H112" s="24"/>
      <c r="I112" s="24"/>
      <c r="J112" s="24"/>
      <c r="K112" s="36"/>
      <c r="L112" s="36"/>
      <c r="M112" s="36"/>
      <c r="N112" s="36"/>
      <c r="O112" s="36"/>
    </row>
    <row r="113" spans="1:15">
      <c r="A113" s="23"/>
      <c r="B113" s="23"/>
      <c r="C113" s="23"/>
      <c r="D113" s="36"/>
      <c r="E113" s="36"/>
      <c r="F113" s="36"/>
      <c r="G113" s="36"/>
      <c r="H113" s="24"/>
      <c r="I113" s="24"/>
      <c r="J113" s="24"/>
      <c r="K113" s="36"/>
      <c r="L113" s="36"/>
      <c r="M113" s="36"/>
      <c r="N113" s="36"/>
      <c r="O113" s="36"/>
    </row>
    <row r="114" spans="1:15">
      <c r="A114" s="23"/>
      <c r="B114" s="23"/>
      <c r="C114" s="23"/>
      <c r="D114" s="36"/>
      <c r="E114" s="36"/>
      <c r="F114" s="36"/>
      <c r="G114" s="36"/>
      <c r="H114" s="24"/>
      <c r="I114" s="24"/>
      <c r="J114" s="24"/>
      <c r="K114" s="36"/>
      <c r="L114" s="36"/>
      <c r="M114" s="36"/>
      <c r="N114" s="36"/>
      <c r="O114" s="36"/>
    </row>
    <row r="115" spans="1:15">
      <c r="A115" s="23"/>
      <c r="B115" s="23"/>
      <c r="C115" s="23"/>
      <c r="D115" s="36"/>
      <c r="E115" s="36"/>
      <c r="F115" s="36"/>
      <c r="G115" s="36"/>
      <c r="H115" s="24"/>
      <c r="I115" s="24"/>
      <c r="J115" s="24"/>
      <c r="K115" s="36"/>
      <c r="L115" s="36"/>
      <c r="M115" s="36"/>
      <c r="N115" s="36"/>
      <c r="O115" s="36"/>
    </row>
    <row r="116" spans="1:15">
      <c r="A116" s="23"/>
      <c r="B116" s="23"/>
      <c r="C116" s="23"/>
      <c r="D116" s="36"/>
      <c r="E116" s="36"/>
      <c r="F116" s="36"/>
      <c r="G116" s="36"/>
      <c r="H116" s="24"/>
      <c r="I116" s="24"/>
      <c r="J116" s="24"/>
      <c r="K116" s="36"/>
      <c r="L116" s="36"/>
      <c r="M116" s="36"/>
      <c r="N116" s="36"/>
      <c r="O116" s="36"/>
    </row>
    <row r="117" spans="1:15">
      <c r="A117" s="23"/>
      <c r="B117" s="23"/>
      <c r="C117" s="23"/>
      <c r="D117" s="36"/>
      <c r="E117" s="36"/>
      <c r="F117" s="36"/>
      <c r="G117" s="36"/>
      <c r="H117" s="24"/>
      <c r="I117" s="24"/>
      <c r="J117" s="24"/>
      <c r="K117" s="36"/>
      <c r="L117" s="36"/>
      <c r="M117" s="36"/>
      <c r="N117" s="36"/>
      <c r="O117" s="36"/>
    </row>
    <row r="118" spans="1:15">
      <c r="A118" s="23"/>
      <c r="B118" s="23"/>
      <c r="C118" s="23"/>
      <c r="D118" s="36"/>
      <c r="E118" s="36"/>
      <c r="F118" s="36"/>
      <c r="G118" s="36"/>
      <c r="H118" s="24"/>
      <c r="I118" s="24"/>
      <c r="J118" s="24"/>
      <c r="K118" s="36"/>
      <c r="L118" s="36"/>
      <c r="M118" s="36"/>
      <c r="N118" s="36"/>
      <c r="O118" s="36"/>
    </row>
    <row r="119" spans="1:15">
      <c r="A119" s="23"/>
      <c r="B119" s="23"/>
      <c r="C119" s="23"/>
      <c r="D119" s="36"/>
      <c r="E119" s="36"/>
      <c r="F119" s="36"/>
      <c r="G119" s="36"/>
      <c r="H119" s="24"/>
      <c r="I119" s="24"/>
      <c r="J119" s="24"/>
      <c r="K119" s="36"/>
      <c r="L119" s="36"/>
      <c r="M119" s="36"/>
      <c r="N119" s="36"/>
      <c r="O119" s="36"/>
    </row>
    <row r="120" spans="1:15">
      <c r="A120" s="23"/>
      <c r="B120" s="23"/>
      <c r="C120" s="23"/>
      <c r="D120" s="36"/>
      <c r="E120" s="36"/>
      <c r="F120" s="36"/>
      <c r="G120" s="36"/>
      <c r="H120" s="24"/>
      <c r="I120" s="24"/>
      <c r="J120" s="24"/>
      <c r="K120" s="36"/>
      <c r="L120" s="36"/>
      <c r="M120" s="36"/>
      <c r="N120" s="36"/>
      <c r="O120" s="36"/>
    </row>
    <row r="121" spans="1:15">
      <c r="A121" s="23"/>
      <c r="B121" s="23"/>
      <c r="C121" s="23"/>
      <c r="D121" s="36"/>
      <c r="E121" s="36"/>
      <c r="F121" s="36"/>
      <c r="G121" s="36"/>
      <c r="H121" s="24"/>
      <c r="I121" s="24"/>
      <c r="J121" s="24"/>
      <c r="K121" s="36"/>
      <c r="L121" s="36"/>
      <c r="M121" s="36"/>
      <c r="N121" s="36"/>
      <c r="O121" s="36"/>
    </row>
    <row r="122" spans="1:15">
      <c r="A122" s="23"/>
      <c r="B122" s="23"/>
      <c r="C122" s="23"/>
      <c r="D122" s="36"/>
      <c r="E122" s="36"/>
      <c r="F122" s="36"/>
      <c r="G122" s="36"/>
      <c r="H122" s="24"/>
      <c r="I122" s="24"/>
      <c r="J122" s="24"/>
      <c r="K122" s="36"/>
      <c r="L122" s="36"/>
      <c r="M122" s="36"/>
      <c r="N122" s="36"/>
      <c r="O122" s="36"/>
    </row>
    <row r="123" spans="1:15">
      <c r="A123" s="23"/>
      <c r="B123" s="23"/>
      <c r="C123" s="23"/>
      <c r="D123" s="36"/>
      <c r="E123" s="36"/>
      <c r="F123" s="36"/>
      <c r="G123" s="36"/>
      <c r="H123" s="24"/>
      <c r="I123" s="24"/>
      <c r="J123" s="24"/>
      <c r="K123" s="36"/>
      <c r="L123" s="36"/>
      <c r="M123" s="36"/>
      <c r="N123" s="36"/>
      <c r="O123" s="36"/>
    </row>
    <row r="124" spans="1:15">
      <c r="A124" s="23"/>
      <c r="B124" s="23"/>
      <c r="C124" s="23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>
      <c r="A125" s="23"/>
      <c r="B125" s="23"/>
      <c r="C125" s="23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1:15">
      <c r="A126" s="23"/>
      <c r="B126" s="23"/>
      <c r="C126" s="23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1:15">
      <c r="A127" s="23"/>
      <c r="B127" s="23"/>
      <c r="C127" s="23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5">
      <c r="A128" s="23"/>
      <c r="B128" s="23"/>
      <c r="C128" s="23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1:15">
      <c r="A129" s="23"/>
      <c r="B129" s="23"/>
      <c r="C129" s="23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1:15">
      <c r="A130" s="23"/>
      <c r="B130" s="23"/>
      <c r="C130" s="23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1:15">
      <c r="A131" s="23"/>
      <c r="B131" s="23"/>
      <c r="C131" s="23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1:15">
      <c r="A132" s="23"/>
      <c r="B132" s="23"/>
      <c r="C132" s="23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1:15">
      <c r="A133" s="23"/>
      <c r="B133" s="23"/>
      <c r="C133" s="23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1:15">
      <c r="A134" s="23"/>
      <c r="B134" s="23"/>
      <c r="C134" s="23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1:15">
      <c r="A135" s="23"/>
      <c r="B135" s="23"/>
      <c r="C135" s="23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1:15">
      <c r="A136" s="23"/>
      <c r="B136" s="23"/>
      <c r="C136" s="23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spans="1:1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spans="1:15">
      <c r="A138" s="23"/>
      <c r="B138" s="23"/>
      <c r="C138" s="23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1:15">
      <c r="A139" s="23"/>
      <c r="B139" s="23"/>
      <c r="C139" s="23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spans="1:15">
      <c r="A140" s="23"/>
      <c r="B140" s="23"/>
      <c r="C140" s="23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spans="1:1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spans="1:15">
      <c r="A142" s="23"/>
      <c r="B142" s="23"/>
      <c r="C142" s="23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spans="1:15">
      <c r="A143" s="23"/>
      <c r="B143" s="23"/>
      <c r="C143" s="23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</row>
    <row r="144" spans="1:15">
      <c r="A144" s="23"/>
      <c r="B144" s="23"/>
      <c r="C144" s="23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</row>
    <row r="145" spans="1:15">
      <c r="A145" s="23"/>
      <c r="B145" s="23"/>
      <c r="C145" s="23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spans="1:15">
      <c r="A146" s="23"/>
      <c r="B146" s="23"/>
      <c r="C146" s="23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</row>
    <row r="147" spans="1:1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</row>
    <row r="148" spans="1:15">
      <c r="A148" s="23"/>
      <c r="B148" s="23"/>
      <c r="C148" s="23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</row>
    <row r="149" spans="1:15">
      <c r="A149" s="23"/>
      <c r="B149" s="23"/>
      <c r="C149" s="23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</row>
    <row r="150" spans="1:15">
      <c r="A150" s="23"/>
      <c r="B150" s="23"/>
      <c r="C150" s="23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</row>
    <row r="151" spans="1:15">
      <c r="A151" s="23"/>
      <c r="B151" s="23"/>
      <c r="C151" s="23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</row>
    <row r="152" spans="1:15">
      <c r="A152" s="23"/>
      <c r="B152" s="23"/>
      <c r="C152" s="23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</row>
    <row r="153" spans="1:15">
      <c r="A153" s="23"/>
      <c r="B153" s="23"/>
      <c r="C153" s="23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</row>
    <row r="154" spans="1:15">
      <c r="A154" s="23"/>
      <c r="B154" s="23"/>
      <c r="C154" s="23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</row>
    <row r="155" spans="1:15">
      <c r="A155" s="23"/>
      <c r="B155" s="23"/>
      <c r="C155" s="23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</row>
    <row r="156" spans="1:1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</row>
    <row r="157" spans="1:1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</row>
    <row r="158" spans="1:15">
      <c r="A158" s="23"/>
      <c r="B158" s="23"/>
      <c r="C158" s="23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</row>
    <row r="159" spans="1:15">
      <c r="A159" s="23"/>
      <c r="B159" s="23"/>
      <c r="C159" s="23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</row>
    <row r="160" spans="1:15">
      <c r="A160" s="23"/>
      <c r="B160" s="23"/>
      <c r="C160" s="23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</row>
    <row r="161" spans="1:15">
      <c r="A161" s="23"/>
      <c r="B161" s="23"/>
      <c r="C161" s="23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</row>
    <row r="162" spans="1:15">
      <c r="A162" s="23"/>
      <c r="B162" s="23"/>
      <c r="C162" s="23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spans="1:15">
      <c r="A163" s="23"/>
      <c r="B163" s="23"/>
      <c r="C163" s="23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</row>
    <row r="164" spans="1:15">
      <c r="A164" s="23"/>
      <c r="B164" s="23"/>
      <c r="C164" s="23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</row>
    <row r="165" spans="1:15">
      <c r="A165" s="23"/>
      <c r="B165" s="23"/>
      <c r="C165" s="23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</row>
    <row r="166" spans="1:15">
      <c r="A166" s="23"/>
      <c r="B166" s="23"/>
      <c r="C166" s="23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</row>
    <row r="167" spans="1:15">
      <c r="A167" s="23"/>
      <c r="B167" s="23"/>
      <c r="C167" s="23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</row>
    <row r="168" spans="1:15">
      <c r="A168" s="23"/>
      <c r="B168" s="23"/>
      <c r="C168" s="23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</row>
    <row r="169" spans="1:15">
      <c r="A169" s="23"/>
      <c r="B169" s="23"/>
      <c r="C169" s="23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</row>
    <row r="170" spans="1:15">
      <c r="A170" s="23"/>
      <c r="B170" s="23"/>
      <c r="C170" s="23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</row>
    <row r="171" spans="1:15">
      <c r="A171" s="23"/>
      <c r="B171" s="23"/>
      <c r="C171" s="23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</row>
    <row r="172" spans="1:15">
      <c r="A172" s="23"/>
      <c r="B172" s="23"/>
      <c r="C172" s="23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</row>
    <row r="173" spans="1:15">
      <c r="A173" s="23"/>
      <c r="B173" s="23"/>
      <c r="C173" s="23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</row>
    <row r="174" spans="1:1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</row>
    <row r="175" spans="1:15">
      <c r="A175" s="23"/>
      <c r="B175" s="23"/>
      <c r="C175" s="23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</row>
    <row r="176" spans="1:15">
      <c r="A176" s="23"/>
      <c r="B176" s="23"/>
      <c r="C176" s="23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</row>
    <row r="177" spans="1:15">
      <c r="A177" s="23"/>
      <c r="B177" s="23"/>
      <c r="C177" s="23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</row>
    <row r="178" spans="1:15">
      <c r="A178" s="23"/>
      <c r="B178" s="23"/>
      <c r="C178" s="23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</row>
    <row r="179" spans="1:15">
      <c r="A179" s="23"/>
      <c r="B179" s="23"/>
      <c r="C179" s="23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spans="1:15">
      <c r="A180" s="23"/>
      <c r="B180" s="23"/>
      <c r="C180" s="23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1:15">
      <c r="A181" s="23"/>
      <c r="B181" s="23"/>
      <c r="C181" s="23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</row>
    <row r="182" spans="1:15">
      <c r="A182" s="23"/>
      <c r="B182" s="23"/>
      <c r="C182" s="23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</row>
    <row r="183" spans="1:15">
      <c r="A183" s="23"/>
      <c r="B183" s="23"/>
      <c r="C183" s="23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</row>
    <row r="184" spans="1:15">
      <c r="A184" s="23"/>
      <c r="B184" s="23"/>
      <c r="C184" s="23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</row>
    <row r="185" spans="1:15">
      <c r="A185" s="23"/>
      <c r="B185" s="23"/>
      <c r="C185" s="23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</row>
    <row r="186" spans="1:15">
      <c r="A186" s="23"/>
      <c r="B186" s="23"/>
      <c r="C186" s="23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</row>
    <row r="187" spans="1:15">
      <c r="A187" s="23"/>
      <c r="B187" s="23"/>
      <c r="C187" s="23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</row>
    <row r="188" spans="1:1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</row>
    <row r="189" spans="1:15">
      <c r="A189" s="23"/>
      <c r="B189" s="23"/>
      <c r="C189" s="23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</row>
    <row r="190" spans="1:15">
      <c r="A190" s="23"/>
      <c r="B190" s="23"/>
      <c r="C190" s="23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</row>
    <row r="191" spans="1:15">
      <c r="A191" s="23"/>
      <c r="B191" s="23"/>
      <c r="C191" s="23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</row>
    <row r="192" spans="1:15">
      <c r="A192" s="23"/>
      <c r="B192" s="23"/>
      <c r="C192" s="23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</row>
    <row r="193" spans="1:15">
      <c r="A193" s="23"/>
      <c r="B193" s="23"/>
      <c r="C193" s="23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</row>
    <row r="194" spans="1:15">
      <c r="A194" s="23"/>
      <c r="B194" s="23"/>
      <c r="C194" s="23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</row>
    <row r="195" spans="1:15">
      <c r="A195" s="23"/>
      <c r="B195" s="23"/>
      <c r="C195" s="23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</row>
    <row r="196" spans="1:15">
      <c r="A196" s="23"/>
      <c r="B196" s="23"/>
      <c r="C196" s="23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</row>
    <row r="197" spans="1:15">
      <c r="A197" s="23"/>
      <c r="B197" s="23"/>
      <c r="C197" s="23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</row>
    <row r="198" spans="1:15">
      <c r="A198" s="23"/>
      <c r="B198" s="23"/>
      <c r="C198" s="23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</row>
    <row r="199" spans="1:15">
      <c r="A199" s="23"/>
      <c r="B199" s="23"/>
      <c r="C199" s="23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</row>
    <row r="200" spans="1:1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</row>
    <row r="201" spans="1:15">
      <c r="A201" s="23"/>
      <c r="B201" s="23"/>
      <c r="C201" s="23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</row>
    <row r="202" spans="1:15">
      <c r="A202" s="23"/>
      <c r="B202" s="23"/>
      <c r="C202" s="23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</row>
    <row r="203" spans="1:15">
      <c r="A203" s="23"/>
      <c r="B203" s="23"/>
      <c r="C203" s="23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</row>
    <row r="204" spans="1:15">
      <c r="A204" s="23"/>
      <c r="B204" s="23"/>
      <c r="C204" s="23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</row>
    <row r="205" spans="1:15">
      <c r="A205" s="23"/>
      <c r="B205" s="23"/>
      <c r="C205" s="23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</row>
    <row r="206" spans="1:15">
      <c r="A206" s="23"/>
      <c r="B206" s="23"/>
      <c r="C206" s="23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</row>
    <row r="207" spans="1:15">
      <c r="A207" s="23"/>
      <c r="B207" s="23"/>
      <c r="C207" s="23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</row>
    <row r="208" spans="1:15">
      <c r="A208" s="23"/>
      <c r="B208" s="23"/>
      <c r="C208" s="23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</row>
    <row r="209" spans="1:1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</row>
    <row r="210" spans="1:15">
      <c r="A210" s="23"/>
      <c r="B210" s="23"/>
      <c r="C210" s="23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</row>
    <row r="211" spans="1:15">
      <c r="A211" s="23"/>
      <c r="B211" s="23"/>
      <c r="C211" s="23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</row>
    <row r="212" spans="1:15">
      <c r="A212" s="23"/>
      <c r="B212" s="23"/>
      <c r="C212" s="23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</row>
    <row r="213" spans="1:15">
      <c r="A213" s="23"/>
      <c r="B213" s="23"/>
      <c r="C213" s="23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</row>
    <row r="214" spans="1:15">
      <c r="A214" s="23"/>
      <c r="B214" s="23"/>
      <c r="C214" s="23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</row>
    <row r="215" spans="1:15">
      <c r="A215" s="23"/>
      <c r="B215" s="23"/>
      <c r="C215" s="23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</row>
  </sheetData>
  <mergeCells count="36">
    <mergeCell ref="A28:B28"/>
    <mergeCell ref="A29:B29"/>
    <mergeCell ref="A30:B30"/>
    <mergeCell ref="A35:D35"/>
    <mergeCell ref="E7:E9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3:S3"/>
    <mergeCell ref="A7:B9"/>
    <mergeCell ref="C7:C9"/>
    <mergeCell ref="F8:F9"/>
    <mergeCell ref="J8:J9"/>
    <mergeCell ref="D7:D9"/>
    <mergeCell ref="G8:G9"/>
    <mergeCell ref="H7:H9"/>
    <mergeCell ref="I8:I9"/>
    <mergeCell ref="I7:S7"/>
    <mergeCell ref="Q8:Q9"/>
    <mergeCell ref="K8:K9"/>
    <mergeCell ref="N8:N9"/>
  </mergeCells>
  <pageMargins left="0.7" right="0.7" top="0.75" bottom="0.75" header="0.3" footer="0.3"/>
  <pageSetup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A62"/>
  <sheetViews>
    <sheetView view="pageBreakPreview" topLeftCell="A20" zoomScale="70" zoomScaleNormal="100" zoomScaleSheetLayoutView="70" workbookViewId="0">
      <selection activeCell="AC41" sqref="AC41"/>
    </sheetView>
  </sheetViews>
  <sheetFormatPr defaultColWidth="8.85546875" defaultRowHeight="15" customHeight="1"/>
  <cols>
    <col min="1" max="1" width="12" style="4" customWidth="1"/>
    <col min="2" max="2" width="8.5703125" style="4" customWidth="1"/>
    <col min="3" max="3" width="12.7109375" style="4" customWidth="1"/>
    <col min="4" max="4" width="3.7109375" style="4" customWidth="1"/>
    <col min="5" max="5" width="6.85546875" style="4" customWidth="1"/>
    <col min="6" max="19" width="6.140625" style="4" customWidth="1"/>
    <col min="20" max="16384" width="8.85546875" style="4"/>
  </cols>
  <sheetData>
    <row r="1" spans="1:27" ht="57" customHeight="1">
      <c r="R1" s="392" t="s">
        <v>190</v>
      </c>
      <c r="S1" s="392"/>
    </row>
    <row r="2" spans="1:27" ht="36.75" customHeight="1">
      <c r="A2" s="393" t="s">
        <v>439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27" ht="28.5" customHeight="1"/>
    <row r="4" spans="1:27" ht="21" customHeight="1"/>
    <row r="5" spans="1:27" ht="18" customHeight="1">
      <c r="A5" s="82" t="s">
        <v>81</v>
      </c>
      <c r="B5" s="41"/>
      <c r="C5" s="41"/>
      <c r="S5" s="140" t="s">
        <v>149</v>
      </c>
    </row>
    <row r="6" spans="1:27" ht="21" customHeight="1">
      <c r="A6" s="533" t="s">
        <v>13</v>
      </c>
      <c r="B6" s="645"/>
      <c r="C6" s="646"/>
      <c r="D6" s="405" t="s">
        <v>63</v>
      </c>
      <c r="E6" s="651" t="s">
        <v>0</v>
      </c>
      <c r="F6" s="457" t="s">
        <v>11</v>
      </c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8"/>
    </row>
    <row r="7" spans="1:27" ht="24" customHeight="1">
      <c r="A7" s="534"/>
      <c r="B7" s="647"/>
      <c r="C7" s="648"/>
      <c r="D7" s="405"/>
      <c r="E7" s="448"/>
      <c r="F7" s="555" t="s">
        <v>135</v>
      </c>
      <c r="G7" s="555" t="s">
        <v>16</v>
      </c>
      <c r="H7" s="447" t="s">
        <v>166</v>
      </c>
      <c r="I7" s="457"/>
      <c r="J7" s="458"/>
      <c r="K7" s="481" t="s">
        <v>120</v>
      </c>
      <c r="L7" s="557"/>
      <c r="M7" s="567"/>
      <c r="N7" s="447" t="s">
        <v>153</v>
      </c>
      <c r="O7" s="457"/>
      <c r="P7" s="458"/>
      <c r="Q7" s="447" t="s">
        <v>203</v>
      </c>
      <c r="R7" s="457"/>
      <c r="S7" s="458"/>
    </row>
    <row r="8" spans="1:27" ht="48" customHeight="1">
      <c r="A8" s="535"/>
      <c r="B8" s="649"/>
      <c r="C8" s="650"/>
      <c r="D8" s="405"/>
      <c r="E8" s="449"/>
      <c r="F8" s="555"/>
      <c r="G8" s="555"/>
      <c r="H8" s="449"/>
      <c r="I8" s="102" t="s">
        <v>135</v>
      </c>
      <c r="J8" s="102" t="s">
        <v>16</v>
      </c>
      <c r="K8" s="483"/>
      <c r="L8" s="102" t="s">
        <v>135</v>
      </c>
      <c r="M8" s="102" t="s">
        <v>16</v>
      </c>
      <c r="N8" s="449"/>
      <c r="O8" s="102" t="s">
        <v>135</v>
      </c>
      <c r="P8" s="102" t="s">
        <v>16</v>
      </c>
      <c r="Q8" s="449"/>
      <c r="R8" s="102" t="s">
        <v>135</v>
      </c>
      <c r="S8" s="102" t="s">
        <v>16</v>
      </c>
    </row>
    <row r="9" spans="1:27" ht="18" customHeight="1">
      <c r="A9" s="478" t="s">
        <v>6</v>
      </c>
      <c r="B9" s="525"/>
      <c r="C9" s="526"/>
      <c r="D9" s="25" t="s">
        <v>7</v>
      </c>
      <c r="E9" s="9">
        <v>1</v>
      </c>
      <c r="F9" s="9">
        <v>2</v>
      </c>
      <c r="G9" s="9">
        <v>3</v>
      </c>
      <c r="H9" s="9">
        <v>4</v>
      </c>
      <c r="I9" s="9">
        <v>5</v>
      </c>
      <c r="J9" s="9">
        <v>6</v>
      </c>
      <c r="K9" s="9">
        <v>7</v>
      </c>
      <c r="L9" s="9">
        <v>8</v>
      </c>
      <c r="M9" s="9">
        <v>9</v>
      </c>
      <c r="N9" s="9">
        <v>10</v>
      </c>
      <c r="O9" s="9">
        <v>11</v>
      </c>
      <c r="P9" s="9">
        <v>12</v>
      </c>
      <c r="Q9" s="9">
        <v>13</v>
      </c>
      <c r="R9" s="9">
        <v>14</v>
      </c>
      <c r="S9" s="9">
        <v>15</v>
      </c>
    </row>
    <row r="10" spans="1:27" ht="18" customHeight="1">
      <c r="A10" s="642" t="s">
        <v>165</v>
      </c>
      <c r="B10" s="643"/>
      <c r="C10" s="644"/>
      <c r="D10" s="232">
        <v>1</v>
      </c>
      <c r="E10" s="237">
        <v>10382</v>
      </c>
      <c r="F10" s="237">
        <v>3585</v>
      </c>
      <c r="G10" s="237">
        <v>6797</v>
      </c>
      <c r="H10" s="237">
        <v>6426</v>
      </c>
      <c r="I10" s="282">
        <v>2191</v>
      </c>
      <c r="J10" s="237">
        <v>4235</v>
      </c>
      <c r="K10" s="237">
        <v>3566</v>
      </c>
      <c r="L10" s="282">
        <v>1261</v>
      </c>
      <c r="M10" s="237">
        <v>2305</v>
      </c>
      <c r="N10" s="237">
        <v>0</v>
      </c>
      <c r="O10" s="282">
        <v>0</v>
      </c>
      <c r="P10" s="237">
        <v>0</v>
      </c>
      <c r="Q10" s="237">
        <v>390</v>
      </c>
      <c r="R10" s="282">
        <v>133</v>
      </c>
      <c r="S10" s="237">
        <v>257</v>
      </c>
      <c r="T10" s="283">
        <f>+E10-F10-G10</f>
        <v>0</v>
      </c>
      <c r="U10" s="283">
        <f>+E10-H10-K10-N10-Q10</f>
        <v>0</v>
      </c>
      <c r="V10" s="283">
        <f>+F10-I10-L10-O10-R10</f>
        <v>0</v>
      </c>
      <c r="W10" s="283">
        <f>+G10-J10-M10-P10-S10</f>
        <v>0</v>
      </c>
      <c r="X10" s="283">
        <f>+H10-I10-J10</f>
        <v>0</v>
      </c>
      <c r="Y10" s="283">
        <f>+K10-L10-M10</f>
        <v>0</v>
      </c>
      <c r="Z10" s="283">
        <f>+N10-O10-P10</f>
        <v>0</v>
      </c>
      <c r="AA10" s="283">
        <f>+Q10-R10-S10</f>
        <v>0</v>
      </c>
    </row>
    <row r="11" spans="1:27" ht="18" customHeight="1">
      <c r="A11" s="658" t="s">
        <v>20</v>
      </c>
      <c r="B11" s="659"/>
      <c r="C11" s="660"/>
      <c r="D11" s="232">
        <v>2</v>
      </c>
      <c r="E11" s="238">
        <v>122</v>
      </c>
      <c r="F11" s="238">
        <v>69</v>
      </c>
      <c r="G11" s="238">
        <v>53</v>
      </c>
      <c r="H11" s="238">
        <v>40</v>
      </c>
      <c r="I11" s="239">
        <v>25</v>
      </c>
      <c r="J11" s="238">
        <v>15</v>
      </c>
      <c r="K11" s="238">
        <v>67</v>
      </c>
      <c r="L11" s="239">
        <v>36</v>
      </c>
      <c r="M11" s="238">
        <v>31</v>
      </c>
      <c r="N11" s="238">
        <v>0</v>
      </c>
      <c r="O11" s="239">
        <v>0</v>
      </c>
      <c r="P11" s="238">
        <v>0</v>
      </c>
      <c r="Q11" s="238">
        <v>15</v>
      </c>
      <c r="R11" s="239">
        <v>8</v>
      </c>
      <c r="S11" s="238">
        <v>7</v>
      </c>
      <c r="T11" s="283">
        <f t="shared" ref="T11:T48" si="0">+E11-F11-G11</f>
        <v>0</v>
      </c>
      <c r="U11" s="283">
        <f t="shared" ref="U11:U48" si="1">+E11-H11-K11-N11-Q11</f>
        <v>0</v>
      </c>
      <c r="V11" s="283">
        <f t="shared" ref="V11:V48" si="2">+F11-I11-L11-O11-R11</f>
        <v>0</v>
      </c>
      <c r="W11" s="283">
        <f t="shared" ref="W11:W48" si="3">+G11-J11-M11-P11-S11</f>
        <v>0</v>
      </c>
      <c r="X11" s="283">
        <f t="shared" ref="X11:X48" si="4">+H11-I11-J11</f>
        <v>0</v>
      </c>
      <c r="Y11" s="283">
        <f t="shared" ref="Y11:Y48" si="5">+K11-L11-M11</f>
        <v>0</v>
      </c>
      <c r="Z11" s="283">
        <f t="shared" ref="Z11:Z48" si="6">+N11-O11-P11</f>
        <v>0</v>
      </c>
      <c r="AA11" s="283">
        <f t="shared" ref="AA11:AA48" si="7">+Q11-R11-S11</f>
        <v>0</v>
      </c>
    </row>
    <row r="12" spans="1:27" ht="18" customHeight="1">
      <c r="A12" s="658" t="s">
        <v>21</v>
      </c>
      <c r="B12" s="659"/>
      <c r="C12" s="660"/>
      <c r="D12" s="232">
        <v>3</v>
      </c>
      <c r="E12" s="238">
        <v>65</v>
      </c>
      <c r="F12" s="238">
        <v>38</v>
      </c>
      <c r="G12" s="238">
        <v>27</v>
      </c>
      <c r="H12" s="238">
        <v>17</v>
      </c>
      <c r="I12" s="239">
        <v>14</v>
      </c>
      <c r="J12" s="238">
        <v>3</v>
      </c>
      <c r="K12" s="238">
        <v>47</v>
      </c>
      <c r="L12" s="239">
        <v>23</v>
      </c>
      <c r="M12" s="238">
        <v>24</v>
      </c>
      <c r="N12" s="238">
        <v>0</v>
      </c>
      <c r="O12" s="239">
        <v>0</v>
      </c>
      <c r="P12" s="238">
        <v>0</v>
      </c>
      <c r="Q12" s="238">
        <v>1</v>
      </c>
      <c r="R12" s="239">
        <v>1</v>
      </c>
      <c r="S12" s="238">
        <v>0</v>
      </c>
      <c r="T12" s="283">
        <f t="shared" si="0"/>
        <v>0</v>
      </c>
      <c r="U12" s="283">
        <f t="shared" si="1"/>
        <v>0</v>
      </c>
      <c r="V12" s="283">
        <f t="shared" si="2"/>
        <v>0</v>
      </c>
      <c r="W12" s="283">
        <f t="shared" si="3"/>
        <v>0</v>
      </c>
      <c r="X12" s="283">
        <f t="shared" si="4"/>
        <v>0</v>
      </c>
      <c r="Y12" s="283">
        <f t="shared" si="5"/>
        <v>0</v>
      </c>
      <c r="Z12" s="283">
        <f t="shared" si="6"/>
        <v>0</v>
      </c>
      <c r="AA12" s="283">
        <f t="shared" si="7"/>
        <v>0</v>
      </c>
    </row>
    <row r="13" spans="1:27" ht="18" customHeight="1">
      <c r="A13" s="639" t="s">
        <v>28</v>
      </c>
      <c r="B13" s="640"/>
      <c r="C13" s="641"/>
      <c r="D13" s="232">
        <v>4</v>
      </c>
      <c r="E13" s="238">
        <v>41</v>
      </c>
      <c r="F13" s="238">
        <v>24</v>
      </c>
      <c r="G13" s="238">
        <v>17</v>
      </c>
      <c r="H13" s="238">
        <v>24</v>
      </c>
      <c r="I13" s="239">
        <v>17</v>
      </c>
      <c r="J13" s="238">
        <v>7</v>
      </c>
      <c r="K13" s="238">
        <v>17</v>
      </c>
      <c r="L13" s="239">
        <v>7</v>
      </c>
      <c r="M13" s="238">
        <v>10</v>
      </c>
      <c r="N13" s="238">
        <v>0</v>
      </c>
      <c r="O13" s="239">
        <v>0</v>
      </c>
      <c r="P13" s="238">
        <v>0</v>
      </c>
      <c r="Q13" s="238">
        <v>0</v>
      </c>
      <c r="R13" s="239">
        <v>0</v>
      </c>
      <c r="S13" s="238">
        <v>0</v>
      </c>
      <c r="T13" s="283">
        <f t="shared" si="0"/>
        <v>0</v>
      </c>
      <c r="U13" s="283">
        <f t="shared" si="1"/>
        <v>0</v>
      </c>
      <c r="V13" s="283">
        <f t="shared" si="2"/>
        <v>0</v>
      </c>
      <c r="W13" s="283">
        <f t="shared" si="3"/>
        <v>0</v>
      </c>
      <c r="X13" s="283">
        <f t="shared" si="4"/>
        <v>0</v>
      </c>
      <c r="Y13" s="283">
        <f t="shared" si="5"/>
        <v>0</v>
      </c>
      <c r="Z13" s="283">
        <f t="shared" si="6"/>
        <v>0</v>
      </c>
      <c r="AA13" s="283">
        <f t="shared" si="7"/>
        <v>0</v>
      </c>
    </row>
    <row r="14" spans="1:27" ht="18" customHeight="1">
      <c r="A14" s="639" t="s">
        <v>29</v>
      </c>
      <c r="B14" s="640"/>
      <c r="C14" s="641"/>
      <c r="D14" s="232">
        <v>5</v>
      </c>
      <c r="E14" s="238">
        <v>3</v>
      </c>
      <c r="F14" s="238">
        <v>3</v>
      </c>
      <c r="G14" s="238">
        <v>0</v>
      </c>
      <c r="H14" s="238">
        <v>2</v>
      </c>
      <c r="I14" s="239">
        <v>2</v>
      </c>
      <c r="J14" s="238">
        <v>0</v>
      </c>
      <c r="K14" s="238">
        <v>1</v>
      </c>
      <c r="L14" s="239">
        <v>1</v>
      </c>
      <c r="M14" s="238">
        <v>0</v>
      </c>
      <c r="N14" s="238">
        <v>0</v>
      </c>
      <c r="O14" s="239">
        <v>0</v>
      </c>
      <c r="P14" s="238">
        <v>0</v>
      </c>
      <c r="Q14" s="238">
        <v>0</v>
      </c>
      <c r="R14" s="239">
        <v>0</v>
      </c>
      <c r="S14" s="238">
        <v>0</v>
      </c>
      <c r="T14" s="283">
        <f t="shared" si="0"/>
        <v>0</v>
      </c>
      <c r="U14" s="283">
        <f t="shared" si="1"/>
        <v>0</v>
      </c>
      <c r="V14" s="283">
        <f t="shared" si="2"/>
        <v>0</v>
      </c>
      <c r="W14" s="283">
        <f t="shared" si="3"/>
        <v>0</v>
      </c>
      <c r="X14" s="283">
        <f t="shared" si="4"/>
        <v>0</v>
      </c>
      <c r="Y14" s="283">
        <f t="shared" si="5"/>
        <v>0</v>
      </c>
      <c r="Z14" s="283">
        <f t="shared" si="6"/>
        <v>0</v>
      </c>
      <c r="AA14" s="283">
        <f t="shared" si="7"/>
        <v>0</v>
      </c>
    </row>
    <row r="15" spans="1:27" ht="18" customHeight="1">
      <c r="A15" s="655" t="s">
        <v>30</v>
      </c>
      <c r="B15" s="656"/>
      <c r="C15" s="657"/>
      <c r="D15" s="232">
        <v>6</v>
      </c>
      <c r="E15" s="238">
        <v>10</v>
      </c>
      <c r="F15" s="238">
        <v>5</v>
      </c>
      <c r="G15" s="238">
        <v>5</v>
      </c>
      <c r="H15" s="238">
        <v>4</v>
      </c>
      <c r="I15" s="239">
        <v>2</v>
      </c>
      <c r="J15" s="238">
        <v>2</v>
      </c>
      <c r="K15" s="238">
        <v>5</v>
      </c>
      <c r="L15" s="239">
        <v>2</v>
      </c>
      <c r="M15" s="238">
        <v>3</v>
      </c>
      <c r="N15" s="238">
        <v>0</v>
      </c>
      <c r="O15" s="239">
        <v>0</v>
      </c>
      <c r="P15" s="238">
        <v>0</v>
      </c>
      <c r="Q15" s="238">
        <v>1</v>
      </c>
      <c r="R15" s="239">
        <v>1</v>
      </c>
      <c r="S15" s="238">
        <v>0</v>
      </c>
      <c r="T15" s="283">
        <f t="shared" si="0"/>
        <v>0</v>
      </c>
      <c r="U15" s="283">
        <f t="shared" si="1"/>
        <v>0</v>
      </c>
      <c r="V15" s="283">
        <f t="shared" si="2"/>
        <v>0</v>
      </c>
      <c r="W15" s="283">
        <f t="shared" si="3"/>
        <v>0</v>
      </c>
      <c r="X15" s="283">
        <f t="shared" si="4"/>
        <v>0</v>
      </c>
      <c r="Y15" s="283">
        <f t="shared" si="5"/>
        <v>0</v>
      </c>
      <c r="Z15" s="283">
        <f t="shared" si="6"/>
        <v>0</v>
      </c>
      <c r="AA15" s="283">
        <f t="shared" si="7"/>
        <v>0</v>
      </c>
    </row>
    <row r="16" spans="1:27" ht="27.75" customHeight="1">
      <c r="A16" s="655" t="s">
        <v>31</v>
      </c>
      <c r="B16" s="656"/>
      <c r="C16" s="657"/>
      <c r="D16" s="232">
        <v>7</v>
      </c>
      <c r="E16" s="238">
        <v>19</v>
      </c>
      <c r="F16" s="238">
        <v>8</v>
      </c>
      <c r="G16" s="238">
        <v>11</v>
      </c>
      <c r="H16" s="238">
        <v>10</v>
      </c>
      <c r="I16" s="239">
        <v>5</v>
      </c>
      <c r="J16" s="238">
        <v>5</v>
      </c>
      <c r="K16" s="238">
        <v>9</v>
      </c>
      <c r="L16" s="239">
        <v>3</v>
      </c>
      <c r="M16" s="238">
        <v>6</v>
      </c>
      <c r="N16" s="238">
        <v>0</v>
      </c>
      <c r="O16" s="239">
        <v>0</v>
      </c>
      <c r="P16" s="238">
        <v>0</v>
      </c>
      <c r="Q16" s="238">
        <v>0</v>
      </c>
      <c r="R16" s="239">
        <v>0</v>
      </c>
      <c r="S16" s="238">
        <v>0</v>
      </c>
      <c r="T16" s="283">
        <f t="shared" si="0"/>
        <v>0</v>
      </c>
      <c r="U16" s="283">
        <f t="shared" si="1"/>
        <v>0</v>
      </c>
      <c r="V16" s="283">
        <f t="shared" si="2"/>
        <v>0</v>
      </c>
      <c r="W16" s="283">
        <f t="shared" si="3"/>
        <v>0</v>
      </c>
      <c r="X16" s="283">
        <f t="shared" si="4"/>
        <v>0</v>
      </c>
      <c r="Y16" s="283">
        <f t="shared" si="5"/>
        <v>0</v>
      </c>
      <c r="Z16" s="283">
        <f t="shared" si="6"/>
        <v>0</v>
      </c>
      <c r="AA16" s="283">
        <f t="shared" si="7"/>
        <v>0</v>
      </c>
    </row>
    <row r="17" spans="1:27" ht="24.75" customHeight="1">
      <c r="A17" s="639" t="s">
        <v>32</v>
      </c>
      <c r="B17" s="640"/>
      <c r="C17" s="641"/>
      <c r="D17" s="232">
        <v>8</v>
      </c>
      <c r="E17" s="238">
        <v>134</v>
      </c>
      <c r="F17" s="238">
        <v>52</v>
      </c>
      <c r="G17" s="238">
        <v>82</v>
      </c>
      <c r="H17" s="238">
        <v>84</v>
      </c>
      <c r="I17" s="239">
        <v>30</v>
      </c>
      <c r="J17" s="238">
        <v>54</v>
      </c>
      <c r="K17" s="238">
        <v>35</v>
      </c>
      <c r="L17" s="239">
        <v>16</v>
      </c>
      <c r="M17" s="238">
        <v>19</v>
      </c>
      <c r="N17" s="238">
        <v>0</v>
      </c>
      <c r="O17" s="239">
        <v>0</v>
      </c>
      <c r="P17" s="238">
        <v>0</v>
      </c>
      <c r="Q17" s="238">
        <v>15</v>
      </c>
      <c r="R17" s="239">
        <v>6</v>
      </c>
      <c r="S17" s="238">
        <v>9</v>
      </c>
      <c r="T17" s="283">
        <f t="shared" si="0"/>
        <v>0</v>
      </c>
      <c r="U17" s="283">
        <f t="shared" si="1"/>
        <v>0</v>
      </c>
      <c r="V17" s="283">
        <f t="shared" si="2"/>
        <v>0</v>
      </c>
      <c r="W17" s="283">
        <f t="shared" si="3"/>
        <v>0</v>
      </c>
      <c r="X17" s="283">
        <f t="shared" si="4"/>
        <v>0</v>
      </c>
      <c r="Y17" s="283">
        <f t="shared" si="5"/>
        <v>0</v>
      </c>
      <c r="Z17" s="283">
        <f t="shared" si="6"/>
        <v>0</v>
      </c>
      <c r="AA17" s="283">
        <f t="shared" si="7"/>
        <v>0</v>
      </c>
    </row>
    <row r="18" spans="1:27" ht="27.75" customHeight="1">
      <c r="A18" s="639" t="s">
        <v>33</v>
      </c>
      <c r="B18" s="640"/>
      <c r="C18" s="641"/>
      <c r="D18" s="232">
        <v>9</v>
      </c>
      <c r="E18" s="238">
        <v>26</v>
      </c>
      <c r="F18" s="238">
        <v>5</v>
      </c>
      <c r="G18" s="238">
        <v>21</v>
      </c>
      <c r="H18" s="238">
        <v>7</v>
      </c>
      <c r="I18" s="239">
        <v>2</v>
      </c>
      <c r="J18" s="238">
        <v>5</v>
      </c>
      <c r="K18" s="238">
        <v>19</v>
      </c>
      <c r="L18" s="239">
        <v>3</v>
      </c>
      <c r="M18" s="238">
        <v>16</v>
      </c>
      <c r="N18" s="238">
        <v>0</v>
      </c>
      <c r="O18" s="239">
        <v>0</v>
      </c>
      <c r="P18" s="238">
        <v>0</v>
      </c>
      <c r="Q18" s="238">
        <v>0</v>
      </c>
      <c r="R18" s="239">
        <v>0</v>
      </c>
      <c r="S18" s="238">
        <v>0</v>
      </c>
      <c r="T18" s="283">
        <f t="shared" si="0"/>
        <v>0</v>
      </c>
      <c r="U18" s="283">
        <f t="shared" si="1"/>
        <v>0</v>
      </c>
      <c r="V18" s="283">
        <f t="shared" si="2"/>
        <v>0</v>
      </c>
      <c r="W18" s="283">
        <f t="shared" si="3"/>
        <v>0</v>
      </c>
      <c r="X18" s="283">
        <f t="shared" si="4"/>
        <v>0</v>
      </c>
      <c r="Y18" s="283">
        <f t="shared" si="5"/>
        <v>0</v>
      </c>
      <c r="Z18" s="283">
        <f t="shared" si="6"/>
        <v>0</v>
      </c>
      <c r="AA18" s="283">
        <f t="shared" si="7"/>
        <v>0</v>
      </c>
    </row>
    <row r="19" spans="1:27" ht="26.25" customHeight="1">
      <c r="A19" s="639" t="s">
        <v>34</v>
      </c>
      <c r="B19" s="640"/>
      <c r="C19" s="641"/>
      <c r="D19" s="232">
        <v>10</v>
      </c>
      <c r="E19" s="238">
        <v>17</v>
      </c>
      <c r="F19" s="238">
        <v>6</v>
      </c>
      <c r="G19" s="238">
        <v>11</v>
      </c>
      <c r="H19" s="238">
        <v>10</v>
      </c>
      <c r="I19" s="239">
        <v>5</v>
      </c>
      <c r="J19" s="238">
        <v>5</v>
      </c>
      <c r="K19" s="238">
        <v>7</v>
      </c>
      <c r="L19" s="239">
        <v>1</v>
      </c>
      <c r="M19" s="238">
        <v>6</v>
      </c>
      <c r="N19" s="238">
        <v>0</v>
      </c>
      <c r="O19" s="239">
        <v>0</v>
      </c>
      <c r="P19" s="238">
        <v>0</v>
      </c>
      <c r="Q19" s="238">
        <v>0</v>
      </c>
      <c r="R19" s="239">
        <v>0</v>
      </c>
      <c r="S19" s="238">
        <v>0</v>
      </c>
      <c r="T19" s="283">
        <f t="shared" si="0"/>
        <v>0</v>
      </c>
      <c r="U19" s="283">
        <f t="shared" si="1"/>
        <v>0</v>
      </c>
      <c r="V19" s="283">
        <f t="shared" si="2"/>
        <v>0</v>
      </c>
      <c r="W19" s="283">
        <f t="shared" si="3"/>
        <v>0</v>
      </c>
      <c r="X19" s="283">
        <f t="shared" si="4"/>
        <v>0</v>
      </c>
      <c r="Y19" s="283">
        <f t="shared" si="5"/>
        <v>0</v>
      </c>
      <c r="Z19" s="283">
        <f t="shared" si="6"/>
        <v>0</v>
      </c>
      <c r="AA19" s="283">
        <f t="shared" si="7"/>
        <v>0</v>
      </c>
    </row>
    <row r="20" spans="1:27" ht="18" customHeight="1">
      <c r="A20" s="658" t="s">
        <v>22</v>
      </c>
      <c r="B20" s="659"/>
      <c r="C20" s="660"/>
      <c r="D20" s="232">
        <v>11</v>
      </c>
      <c r="E20" s="238">
        <v>67</v>
      </c>
      <c r="F20" s="238">
        <v>15</v>
      </c>
      <c r="G20" s="238">
        <v>52</v>
      </c>
      <c r="H20" s="238">
        <v>27</v>
      </c>
      <c r="I20" s="239">
        <v>6</v>
      </c>
      <c r="J20" s="238">
        <v>21</v>
      </c>
      <c r="K20" s="238">
        <v>34</v>
      </c>
      <c r="L20" s="239">
        <v>8</v>
      </c>
      <c r="M20" s="238">
        <v>26</v>
      </c>
      <c r="N20" s="238">
        <v>0</v>
      </c>
      <c r="O20" s="239">
        <v>0</v>
      </c>
      <c r="P20" s="238">
        <v>0</v>
      </c>
      <c r="Q20" s="238">
        <v>6</v>
      </c>
      <c r="R20" s="239">
        <v>1</v>
      </c>
      <c r="S20" s="238">
        <v>5</v>
      </c>
      <c r="T20" s="283">
        <f t="shared" si="0"/>
        <v>0</v>
      </c>
      <c r="U20" s="283">
        <f t="shared" si="1"/>
        <v>0</v>
      </c>
      <c r="V20" s="283">
        <f t="shared" si="2"/>
        <v>0</v>
      </c>
      <c r="W20" s="283">
        <f t="shared" si="3"/>
        <v>0</v>
      </c>
      <c r="X20" s="283">
        <f t="shared" si="4"/>
        <v>0</v>
      </c>
      <c r="Y20" s="283">
        <f t="shared" si="5"/>
        <v>0</v>
      </c>
      <c r="Z20" s="283">
        <f t="shared" si="6"/>
        <v>0</v>
      </c>
      <c r="AA20" s="283">
        <f t="shared" si="7"/>
        <v>0</v>
      </c>
    </row>
    <row r="21" spans="1:27" ht="18" customHeight="1">
      <c r="A21" s="658" t="s">
        <v>23</v>
      </c>
      <c r="B21" s="659"/>
      <c r="C21" s="660"/>
      <c r="D21" s="232">
        <v>12</v>
      </c>
      <c r="E21" s="238">
        <v>216</v>
      </c>
      <c r="F21" s="238">
        <v>92</v>
      </c>
      <c r="G21" s="238">
        <v>124</v>
      </c>
      <c r="H21" s="238">
        <v>127</v>
      </c>
      <c r="I21" s="239">
        <v>57</v>
      </c>
      <c r="J21" s="238">
        <v>70</v>
      </c>
      <c r="K21" s="238">
        <v>86</v>
      </c>
      <c r="L21" s="239">
        <v>33</v>
      </c>
      <c r="M21" s="238">
        <v>53</v>
      </c>
      <c r="N21" s="238">
        <v>0</v>
      </c>
      <c r="O21" s="239">
        <v>0</v>
      </c>
      <c r="P21" s="238">
        <v>0</v>
      </c>
      <c r="Q21" s="238">
        <v>3</v>
      </c>
      <c r="R21" s="239">
        <v>2</v>
      </c>
      <c r="S21" s="238">
        <v>1</v>
      </c>
      <c r="T21" s="283">
        <f t="shared" si="0"/>
        <v>0</v>
      </c>
      <c r="U21" s="283">
        <f t="shared" si="1"/>
        <v>0</v>
      </c>
      <c r="V21" s="283">
        <f t="shared" si="2"/>
        <v>0</v>
      </c>
      <c r="W21" s="283">
        <f t="shared" si="3"/>
        <v>0</v>
      </c>
      <c r="X21" s="283">
        <f t="shared" si="4"/>
        <v>0</v>
      </c>
      <c r="Y21" s="283">
        <f t="shared" si="5"/>
        <v>0</v>
      </c>
      <c r="Z21" s="283">
        <f t="shared" si="6"/>
        <v>0</v>
      </c>
      <c r="AA21" s="283">
        <f t="shared" si="7"/>
        <v>0</v>
      </c>
    </row>
    <row r="22" spans="1:27" ht="18" customHeight="1">
      <c r="A22" s="639" t="s">
        <v>46</v>
      </c>
      <c r="B22" s="640"/>
      <c r="C22" s="641"/>
      <c r="D22" s="232">
        <v>13</v>
      </c>
      <c r="E22" s="238">
        <v>26</v>
      </c>
      <c r="F22" s="238">
        <v>9</v>
      </c>
      <c r="G22" s="238">
        <v>17</v>
      </c>
      <c r="H22" s="238">
        <v>5</v>
      </c>
      <c r="I22" s="239">
        <v>2</v>
      </c>
      <c r="J22" s="238">
        <v>3</v>
      </c>
      <c r="K22" s="238">
        <v>20</v>
      </c>
      <c r="L22" s="239">
        <v>7</v>
      </c>
      <c r="M22" s="238">
        <v>13</v>
      </c>
      <c r="N22" s="238">
        <v>0</v>
      </c>
      <c r="O22" s="239">
        <v>0</v>
      </c>
      <c r="P22" s="238">
        <v>0</v>
      </c>
      <c r="Q22" s="238">
        <v>1</v>
      </c>
      <c r="R22" s="239">
        <v>0</v>
      </c>
      <c r="S22" s="238">
        <v>1</v>
      </c>
      <c r="T22" s="283">
        <f t="shared" si="0"/>
        <v>0</v>
      </c>
      <c r="U22" s="283">
        <f t="shared" si="1"/>
        <v>0</v>
      </c>
      <c r="V22" s="283">
        <f t="shared" si="2"/>
        <v>0</v>
      </c>
      <c r="W22" s="283">
        <f t="shared" si="3"/>
        <v>0</v>
      </c>
      <c r="X22" s="283">
        <f t="shared" si="4"/>
        <v>0</v>
      </c>
      <c r="Y22" s="283">
        <f t="shared" si="5"/>
        <v>0</v>
      </c>
      <c r="Z22" s="283">
        <f t="shared" si="6"/>
        <v>0</v>
      </c>
      <c r="AA22" s="283">
        <f t="shared" si="7"/>
        <v>0</v>
      </c>
    </row>
    <row r="23" spans="1:27" ht="30.75" customHeight="1">
      <c r="A23" s="639" t="s">
        <v>35</v>
      </c>
      <c r="B23" s="640"/>
      <c r="C23" s="641"/>
      <c r="D23" s="232">
        <v>14</v>
      </c>
      <c r="E23" s="238">
        <v>12</v>
      </c>
      <c r="F23" s="238">
        <v>1</v>
      </c>
      <c r="G23" s="238">
        <v>11</v>
      </c>
      <c r="H23" s="238">
        <v>10</v>
      </c>
      <c r="I23" s="239">
        <v>0</v>
      </c>
      <c r="J23" s="238">
        <v>10</v>
      </c>
      <c r="K23" s="238">
        <v>2</v>
      </c>
      <c r="L23" s="239">
        <v>1</v>
      </c>
      <c r="M23" s="238">
        <v>1</v>
      </c>
      <c r="N23" s="238">
        <v>0</v>
      </c>
      <c r="O23" s="239">
        <v>0</v>
      </c>
      <c r="P23" s="238">
        <v>0</v>
      </c>
      <c r="Q23" s="238">
        <v>0</v>
      </c>
      <c r="R23" s="239">
        <v>0</v>
      </c>
      <c r="S23" s="238">
        <v>0</v>
      </c>
      <c r="T23" s="283">
        <f t="shared" si="0"/>
        <v>0</v>
      </c>
      <c r="U23" s="283">
        <f t="shared" si="1"/>
        <v>0</v>
      </c>
      <c r="V23" s="283">
        <f t="shared" si="2"/>
        <v>0</v>
      </c>
      <c r="W23" s="283">
        <f t="shared" si="3"/>
        <v>0</v>
      </c>
      <c r="X23" s="283">
        <f t="shared" si="4"/>
        <v>0</v>
      </c>
      <c r="Y23" s="283">
        <f t="shared" si="5"/>
        <v>0</v>
      </c>
      <c r="Z23" s="283">
        <f t="shared" si="6"/>
        <v>0</v>
      </c>
      <c r="AA23" s="283">
        <f t="shared" si="7"/>
        <v>0</v>
      </c>
    </row>
    <row r="24" spans="1:27" ht="27.75" customHeight="1">
      <c r="A24" s="639" t="s">
        <v>36</v>
      </c>
      <c r="B24" s="640"/>
      <c r="C24" s="641"/>
      <c r="D24" s="232">
        <v>15</v>
      </c>
      <c r="E24" s="238">
        <v>46</v>
      </c>
      <c r="F24" s="238">
        <v>4</v>
      </c>
      <c r="G24" s="238">
        <v>42</v>
      </c>
      <c r="H24" s="238">
        <v>23</v>
      </c>
      <c r="I24" s="239">
        <v>3</v>
      </c>
      <c r="J24" s="238">
        <v>20</v>
      </c>
      <c r="K24" s="238">
        <v>17</v>
      </c>
      <c r="L24" s="239">
        <v>1</v>
      </c>
      <c r="M24" s="238">
        <v>16</v>
      </c>
      <c r="N24" s="238">
        <v>0</v>
      </c>
      <c r="O24" s="239">
        <v>0</v>
      </c>
      <c r="P24" s="238">
        <v>0</v>
      </c>
      <c r="Q24" s="238">
        <v>6</v>
      </c>
      <c r="R24" s="239">
        <v>0</v>
      </c>
      <c r="S24" s="238">
        <v>6</v>
      </c>
      <c r="T24" s="283">
        <f t="shared" si="0"/>
        <v>0</v>
      </c>
      <c r="U24" s="283">
        <f t="shared" si="1"/>
        <v>0</v>
      </c>
      <c r="V24" s="283">
        <f t="shared" si="2"/>
        <v>0</v>
      </c>
      <c r="W24" s="283">
        <f t="shared" si="3"/>
        <v>0</v>
      </c>
      <c r="X24" s="283">
        <f t="shared" si="4"/>
        <v>0</v>
      </c>
      <c r="Y24" s="283">
        <f t="shared" si="5"/>
        <v>0</v>
      </c>
      <c r="Z24" s="283">
        <f t="shared" si="6"/>
        <v>0</v>
      </c>
      <c r="AA24" s="283">
        <f t="shared" si="7"/>
        <v>0</v>
      </c>
    </row>
    <row r="25" spans="1:27" ht="18" customHeight="1">
      <c r="A25" s="658" t="s">
        <v>37</v>
      </c>
      <c r="B25" s="659"/>
      <c r="C25" s="660"/>
      <c r="D25" s="232">
        <v>16</v>
      </c>
      <c r="E25" s="238">
        <v>611</v>
      </c>
      <c r="F25" s="238">
        <v>110</v>
      </c>
      <c r="G25" s="238">
        <v>501</v>
      </c>
      <c r="H25" s="238">
        <v>451</v>
      </c>
      <c r="I25" s="239">
        <v>94</v>
      </c>
      <c r="J25" s="238">
        <v>357</v>
      </c>
      <c r="K25" s="238">
        <v>119</v>
      </c>
      <c r="L25" s="239">
        <v>10</v>
      </c>
      <c r="M25" s="238">
        <v>109</v>
      </c>
      <c r="N25" s="238">
        <v>0</v>
      </c>
      <c r="O25" s="239">
        <v>0</v>
      </c>
      <c r="P25" s="238">
        <v>0</v>
      </c>
      <c r="Q25" s="238">
        <v>41</v>
      </c>
      <c r="R25" s="239">
        <v>6</v>
      </c>
      <c r="S25" s="238">
        <v>35</v>
      </c>
      <c r="T25" s="283">
        <f t="shared" si="0"/>
        <v>0</v>
      </c>
      <c r="U25" s="283">
        <f t="shared" si="1"/>
        <v>0</v>
      </c>
      <c r="V25" s="283">
        <f t="shared" si="2"/>
        <v>0</v>
      </c>
      <c r="W25" s="283">
        <f t="shared" si="3"/>
        <v>0</v>
      </c>
      <c r="X25" s="283">
        <f t="shared" si="4"/>
        <v>0</v>
      </c>
      <c r="Y25" s="283">
        <f t="shared" si="5"/>
        <v>0</v>
      </c>
      <c r="Z25" s="283">
        <f t="shared" si="6"/>
        <v>0</v>
      </c>
      <c r="AA25" s="283">
        <f t="shared" si="7"/>
        <v>0</v>
      </c>
    </row>
    <row r="26" spans="1:27" ht="29.25" customHeight="1">
      <c r="A26" s="639" t="s">
        <v>38</v>
      </c>
      <c r="B26" s="640"/>
      <c r="C26" s="641"/>
      <c r="D26" s="232">
        <v>17</v>
      </c>
      <c r="E26" s="238">
        <v>42</v>
      </c>
      <c r="F26" s="238">
        <v>29</v>
      </c>
      <c r="G26" s="238">
        <v>13</v>
      </c>
      <c r="H26" s="238">
        <v>30</v>
      </c>
      <c r="I26" s="239">
        <v>20</v>
      </c>
      <c r="J26" s="238">
        <v>10</v>
      </c>
      <c r="K26" s="238">
        <v>12</v>
      </c>
      <c r="L26" s="239">
        <v>9</v>
      </c>
      <c r="M26" s="238">
        <v>3</v>
      </c>
      <c r="N26" s="238">
        <v>0</v>
      </c>
      <c r="O26" s="239">
        <v>0</v>
      </c>
      <c r="P26" s="238">
        <v>0</v>
      </c>
      <c r="Q26" s="238">
        <v>0</v>
      </c>
      <c r="R26" s="239">
        <v>0</v>
      </c>
      <c r="S26" s="238">
        <v>0</v>
      </c>
      <c r="T26" s="283">
        <f t="shared" si="0"/>
        <v>0</v>
      </c>
      <c r="U26" s="283">
        <f t="shared" si="1"/>
        <v>0</v>
      </c>
      <c r="V26" s="283">
        <f t="shared" si="2"/>
        <v>0</v>
      </c>
      <c r="W26" s="283">
        <f t="shared" si="3"/>
        <v>0</v>
      </c>
      <c r="X26" s="283">
        <f t="shared" si="4"/>
        <v>0</v>
      </c>
      <c r="Y26" s="283">
        <f t="shared" si="5"/>
        <v>0</v>
      </c>
      <c r="Z26" s="283">
        <f t="shared" si="6"/>
        <v>0</v>
      </c>
      <c r="AA26" s="283">
        <f t="shared" si="7"/>
        <v>0</v>
      </c>
    </row>
    <row r="27" spans="1:27" ht="27" customHeight="1">
      <c r="A27" s="639" t="s">
        <v>39</v>
      </c>
      <c r="B27" s="640"/>
      <c r="C27" s="641"/>
      <c r="D27" s="232">
        <v>18</v>
      </c>
      <c r="E27" s="238">
        <v>46</v>
      </c>
      <c r="F27" s="238">
        <v>11</v>
      </c>
      <c r="G27" s="238">
        <v>35</v>
      </c>
      <c r="H27" s="238">
        <v>36</v>
      </c>
      <c r="I27" s="239">
        <v>8</v>
      </c>
      <c r="J27" s="238">
        <v>28</v>
      </c>
      <c r="K27" s="238">
        <v>9</v>
      </c>
      <c r="L27" s="239">
        <v>3</v>
      </c>
      <c r="M27" s="238">
        <v>6</v>
      </c>
      <c r="N27" s="238">
        <v>0</v>
      </c>
      <c r="O27" s="239">
        <v>0</v>
      </c>
      <c r="P27" s="238">
        <v>0</v>
      </c>
      <c r="Q27" s="238">
        <v>1</v>
      </c>
      <c r="R27" s="239">
        <v>0</v>
      </c>
      <c r="S27" s="238">
        <v>1</v>
      </c>
      <c r="T27" s="283">
        <f t="shared" si="0"/>
        <v>0</v>
      </c>
      <c r="U27" s="283">
        <f t="shared" si="1"/>
        <v>0</v>
      </c>
      <c r="V27" s="283">
        <f t="shared" si="2"/>
        <v>0</v>
      </c>
      <c r="W27" s="283">
        <f t="shared" si="3"/>
        <v>0</v>
      </c>
      <c r="X27" s="283">
        <f t="shared" si="4"/>
        <v>0</v>
      </c>
      <c r="Y27" s="283">
        <f t="shared" si="5"/>
        <v>0</v>
      </c>
      <c r="Z27" s="283">
        <f t="shared" si="6"/>
        <v>0</v>
      </c>
      <c r="AA27" s="283">
        <f t="shared" si="7"/>
        <v>0</v>
      </c>
    </row>
    <row r="28" spans="1:27" ht="30.75" customHeight="1">
      <c r="A28" s="639" t="s">
        <v>42</v>
      </c>
      <c r="B28" s="640"/>
      <c r="C28" s="641"/>
      <c r="D28" s="232">
        <v>19</v>
      </c>
      <c r="E28" s="238">
        <v>11</v>
      </c>
      <c r="F28" s="238">
        <v>2</v>
      </c>
      <c r="G28" s="238">
        <v>9</v>
      </c>
      <c r="H28" s="238">
        <v>7</v>
      </c>
      <c r="I28" s="239">
        <v>1</v>
      </c>
      <c r="J28" s="238">
        <v>6</v>
      </c>
      <c r="K28" s="238">
        <v>4</v>
      </c>
      <c r="L28" s="239">
        <v>1</v>
      </c>
      <c r="M28" s="238">
        <v>3</v>
      </c>
      <c r="N28" s="238">
        <v>0</v>
      </c>
      <c r="O28" s="239">
        <v>0</v>
      </c>
      <c r="P28" s="238">
        <v>0</v>
      </c>
      <c r="Q28" s="238">
        <v>0</v>
      </c>
      <c r="R28" s="239">
        <v>0</v>
      </c>
      <c r="S28" s="238">
        <v>0</v>
      </c>
      <c r="T28" s="283">
        <f t="shared" si="0"/>
        <v>0</v>
      </c>
      <c r="U28" s="283">
        <f t="shared" si="1"/>
        <v>0</v>
      </c>
      <c r="V28" s="283">
        <f t="shared" si="2"/>
        <v>0</v>
      </c>
      <c r="W28" s="283">
        <f t="shared" si="3"/>
        <v>0</v>
      </c>
      <c r="X28" s="283">
        <f t="shared" si="4"/>
        <v>0</v>
      </c>
      <c r="Y28" s="283">
        <f t="shared" si="5"/>
        <v>0</v>
      </c>
      <c r="Z28" s="283">
        <f t="shared" si="6"/>
        <v>0</v>
      </c>
      <c r="AA28" s="283">
        <f t="shared" si="7"/>
        <v>0</v>
      </c>
    </row>
    <row r="29" spans="1:27" ht="18" customHeight="1">
      <c r="A29" s="639" t="s">
        <v>40</v>
      </c>
      <c r="B29" s="640"/>
      <c r="C29" s="641"/>
      <c r="D29" s="232">
        <v>20</v>
      </c>
      <c r="E29" s="238">
        <v>14</v>
      </c>
      <c r="F29" s="238">
        <v>5</v>
      </c>
      <c r="G29" s="238">
        <v>9</v>
      </c>
      <c r="H29" s="238">
        <v>5</v>
      </c>
      <c r="I29" s="239">
        <v>1</v>
      </c>
      <c r="J29" s="238">
        <v>4</v>
      </c>
      <c r="K29" s="238">
        <v>9</v>
      </c>
      <c r="L29" s="239">
        <v>4</v>
      </c>
      <c r="M29" s="238">
        <v>5</v>
      </c>
      <c r="N29" s="238">
        <v>0</v>
      </c>
      <c r="O29" s="239">
        <v>0</v>
      </c>
      <c r="P29" s="238">
        <v>0</v>
      </c>
      <c r="Q29" s="238">
        <v>0</v>
      </c>
      <c r="R29" s="239">
        <v>0</v>
      </c>
      <c r="S29" s="238">
        <v>0</v>
      </c>
      <c r="T29" s="283">
        <f t="shared" si="0"/>
        <v>0</v>
      </c>
      <c r="U29" s="283">
        <f t="shared" si="1"/>
        <v>0</v>
      </c>
      <c r="V29" s="283">
        <f t="shared" si="2"/>
        <v>0</v>
      </c>
      <c r="W29" s="283">
        <f t="shared" si="3"/>
        <v>0</v>
      </c>
      <c r="X29" s="283">
        <f t="shared" si="4"/>
        <v>0</v>
      </c>
      <c r="Y29" s="283">
        <f t="shared" si="5"/>
        <v>0</v>
      </c>
      <c r="Z29" s="283">
        <f t="shared" si="6"/>
        <v>0</v>
      </c>
      <c r="AA29" s="283">
        <f t="shared" si="7"/>
        <v>0</v>
      </c>
    </row>
    <row r="30" spans="1:27" ht="18" customHeight="1">
      <c r="A30" s="639" t="s">
        <v>51</v>
      </c>
      <c r="B30" s="640"/>
      <c r="C30" s="641"/>
      <c r="D30" s="232">
        <v>21</v>
      </c>
      <c r="E30" s="238">
        <v>5266</v>
      </c>
      <c r="F30" s="238">
        <v>2024</v>
      </c>
      <c r="G30" s="238">
        <v>3242</v>
      </c>
      <c r="H30" s="238">
        <v>3271</v>
      </c>
      <c r="I30" s="239">
        <v>1257</v>
      </c>
      <c r="J30" s="238">
        <v>2014</v>
      </c>
      <c r="K30" s="238">
        <v>1813</v>
      </c>
      <c r="L30" s="239">
        <v>685</v>
      </c>
      <c r="M30" s="238">
        <v>1128</v>
      </c>
      <c r="N30" s="238">
        <v>0</v>
      </c>
      <c r="O30" s="239">
        <v>0</v>
      </c>
      <c r="P30" s="238">
        <v>0</v>
      </c>
      <c r="Q30" s="238">
        <v>182</v>
      </c>
      <c r="R30" s="239">
        <v>82</v>
      </c>
      <c r="S30" s="238">
        <v>100</v>
      </c>
      <c r="T30" s="283">
        <f t="shared" si="0"/>
        <v>0</v>
      </c>
      <c r="U30" s="283">
        <f t="shared" si="1"/>
        <v>0</v>
      </c>
      <c r="V30" s="283">
        <f t="shared" si="2"/>
        <v>0</v>
      </c>
      <c r="W30" s="283">
        <f t="shared" si="3"/>
        <v>0</v>
      </c>
      <c r="X30" s="283">
        <f t="shared" si="4"/>
        <v>0</v>
      </c>
      <c r="Y30" s="283">
        <f t="shared" si="5"/>
        <v>0</v>
      </c>
      <c r="Z30" s="283">
        <f t="shared" si="6"/>
        <v>0</v>
      </c>
      <c r="AA30" s="283">
        <f t="shared" si="7"/>
        <v>0</v>
      </c>
    </row>
    <row r="31" spans="1:27" ht="18" customHeight="1">
      <c r="A31" s="658" t="s">
        <v>52</v>
      </c>
      <c r="B31" s="659"/>
      <c r="C31" s="660"/>
      <c r="D31" s="232">
        <v>22</v>
      </c>
      <c r="E31" s="238">
        <v>986</v>
      </c>
      <c r="F31" s="238">
        <v>390</v>
      </c>
      <c r="G31" s="238">
        <v>596</v>
      </c>
      <c r="H31" s="238">
        <v>573</v>
      </c>
      <c r="I31" s="239">
        <v>235</v>
      </c>
      <c r="J31" s="238">
        <v>338</v>
      </c>
      <c r="K31" s="238">
        <v>380</v>
      </c>
      <c r="L31" s="239">
        <v>145</v>
      </c>
      <c r="M31" s="238">
        <v>235</v>
      </c>
      <c r="N31" s="238">
        <v>0</v>
      </c>
      <c r="O31" s="239">
        <v>0</v>
      </c>
      <c r="P31" s="238">
        <v>0</v>
      </c>
      <c r="Q31" s="238">
        <v>33</v>
      </c>
      <c r="R31" s="239">
        <v>10</v>
      </c>
      <c r="S31" s="238">
        <v>23</v>
      </c>
      <c r="T31" s="283">
        <f t="shared" si="0"/>
        <v>0</v>
      </c>
      <c r="U31" s="283">
        <f t="shared" si="1"/>
        <v>0</v>
      </c>
      <c r="V31" s="283">
        <f t="shared" si="2"/>
        <v>0</v>
      </c>
      <c r="W31" s="283">
        <f t="shared" si="3"/>
        <v>0</v>
      </c>
      <c r="X31" s="283">
        <f t="shared" si="4"/>
        <v>0</v>
      </c>
      <c r="Y31" s="283">
        <f t="shared" si="5"/>
        <v>0</v>
      </c>
      <c r="Z31" s="283">
        <f t="shared" si="6"/>
        <v>0</v>
      </c>
      <c r="AA31" s="283">
        <f t="shared" si="7"/>
        <v>0</v>
      </c>
    </row>
    <row r="32" spans="1:27" ht="18" customHeight="1">
      <c r="A32" s="658" t="s">
        <v>41</v>
      </c>
      <c r="B32" s="659"/>
      <c r="C32" s="660"/>
      <c r="D32" s="232">
        <v>23</v>
      </c>
      <c r="E32" s="238">
        <v>130</v>
      </c>
      <c r="F32" s="238">
        <v>17</v>
      </c>
      <c r="G32" s="238">
        <v>113</v>
      </c>
      <c r="H32" s="238">
        <v>98</v>
      </c>
      <c r="I32" s="239">
        <v>13</v>
      </c>
      <c r="J32" s="238">
        <v>85</v>
      </c>
      <c r="K32" s="238">
        <v>21</v>
      </c>
      <c r="L32" s="239">
        <v>4</v>
      </c>
      <c r="M32" s="238">
        <v>17</v>
      </c>
      <c r="N32" s="238">
        <v>0</v>
      </c>
      <c r="O32" s="239">
        <v>0</v>
      </c>
      <c r="P32" s="238">
        <v>0</v>
      </c>
      <c r="Q32" s="238">
        <v>11</v>
      </c>
      <c r="R32" s="239">
        <v>0</v>
      </c>
      <c r="S32" s="238">
        <v>11</v>
      </c>
      <c r="T32" s="283">
        <f t="shared" si="0"/>
        <v>0</v>
      </c>
      <c r="U32" s="283">
        <f t="shared" si="1"/>
        <v>0</v>
      </c>
      <c r="V32" s="283">
        <f t="shared" si="2"/>
        <v>0</v>
      </c>
      <c r="W32" s="283">
        <f t="shared" si="3"/>
        <v>0</v>
      </c>
      <c r="X32" s="283">
        <f t="shared" si="4"/>
        <v>0</v>
      </c>
      <c r="Y32" s="283">
        <f t="shared" si="5"/>
        <v>0</v>
      </c>
      <c r="Z32" s="283">
        <f t="shared" si="6"/>
        <v>0</v>
      </c>
      <c r="AA32" s="283">
        <f t="shared" si="7"/>
        <v>0</v>
      </c>
    </row>
    <row r="33" spans="1:27" ht="25.5" customHeight="1">
      <c r="A33" s="639" t="s">
        <v>44</v>
      </c>
      <c r="B33" s="640"/>
      <c r="C33" s="641"/>
      <c r="D33" s="232">
        <v>24</v>
      </c>
      <c r="E33" s="238">
        <v>2</v>
      </c>
      <c r="F33" s="238">
        <v>1</v>
      </c>
      <c r="G33" s="238">
        <v>1</v>
      </c>
      <c r="H33" s="238">
        <v>0</v>
      </c>
      <c r="I33" s="239">
        <v>0</v>
      </c>
      <c r="J33" s="238">
        <v>0</v>
      </c>
      <c r="K33" s="238">
        <v>2</v>
      </c>
      <c r="L33" s="239">
        <v>1</v>
      </c>
      <c r="M33" s="238">
        <v>1</v>
      </c>
      <c r="N33" s="238">
        <v>0</v>
      </c>
      <c r="O33" s="239">
        <v>0</v>
      </c>
      <c r="P33" s="238">
        <v>0</v>
      </c>
      <c r="Q33" s="238">
        <v>0</v>
      </c>
      <c r="R33" s="239">
        <v>0</v>
      </c>
      <c r="S33" s="238">
        <v>0</v>
      </c>
      <c r="T33" s="283">
        <f t="shared" si="0"/>
        <v>0</v>
      </c>
      <c r="U33" s="283">
        <f t="shared" si="1"/>
        <v>0</v>
      </c>
      <c r="V33" s="283">
        <f t="shared" si="2"/>
        <v>0</v>
      </c>
      <c r="W33" s="283">
        <f t="shared" si="3"/>
        <v>0</v>
      </c>
      <c r="X33" s="283">
        <f t="shared" si="4"/>
        <v>0</v>
      </c>
      <c r="Y33" s="283">
        <f t="shared" si="5"/>
        <v>0</v>
      </c>
      <c r="Z33" s="283">
        <f t="shared" si="6"/>
        <v>0</v>
      </c>
      <c r="AA33" s="283">
        <f t="shared" si="7"/>
        <v>0</v>
      </c>
    </row>
    <row r="34" spans="1:27" ht="18" customHeight="1">
      <c r="A34" s="639" t="s">
        <v>45</v>
      </c>
      <c r="B34" s="640"/>
      <c r="C34" s="641"/>
      <c r="D34" s="232">
        <v>25</v>
      </c>
      <c r="E34" s="238">
        <v>15</v>
      </c>
      <c r="F34" s="238">
        <v>2</v>
      </c>
      <c r="G34" s="238">
        <v>13</v>
      </c>
      <c r="H34" s="238">
        <v>3</v>
      </c>
      <c r="I34" s="239">
        <v>1</v>
      </c>
      <c r="J34" s="238">
        <v>2</v>
      </c>
      <c r="K34" s="238">
        <v>12</v>
      </c>
      <c r="L34" s="239">
        <v>1</v>
      </c>
      <c r="M34" s="238">
        <v>11</v>
      </c>
      <c r="N34" s="238">
        <v>0</v>
      </c>
      <c r="O34" s="239">
        <v>0</v>
      </c>
      <c r="P34" s="238">
        <v>0</v>
      </c>
      <c r="Q34" s="238">
        <v>0</v>
      </c>
      <c r="R34" s="239">
        <v>0</v>
      </c>
      <c r="S34" s="238">
        <v>0</v>
      </c>
      <c r="T34" s="283">
        <f t="shared" si="0"/>
        <v>0</v>
      </c>
      <c r="U34" s="283">
        <f t="shared" si="1"/>
        <v>0</v>
      </c>
      <c r="V34" s="283">
        <f t="shared" si="2"/>
        <v>0</v>
      </c>
      <c r="W34" s="283">
        <f t="shared" si="3"/>
        <v>0</v>
      </c>
      <c r="X34" s="283">
        <f t="shared" si="4"/>
        <v>0</v>
      </c>
      <c r="Y34" s="283">
        <f t="shared" si="5"/>
        <v>0</v>
      </c>
      <c r="Z34" s="283">
        <f t="shared" si="6"/>
        <v>0</v>
      </c>
      <c r="AA34" s="283">
        <f t="shared" si="7"/>
        <v>0</v>
      </c>
    </row>
    <row r="35" spans="1:27" ht="18" customHeight="1">
      <c r="A35" s="639" t="s">
        <v>47</v>
      </c>
      <c r="B35" s="640"/>
      <c r="C35" s="641"/>
      <c r="D35" s="232">
        <v>26</v>
      </c>
      <c r="E35" s="238">
        <v>50</v>
      </c>
      <c r="F35" s="238">
        <v>1</v>
      </c>
      <c r="G35" s="238">
        <v>49</v>
      </c>
      <c r="H35" s="238">
        <v>32</v>
      </c>
      <c r="I35" s="239">
        <v>0</v>
      </c>
      <c r="J35" s="238">
        <v>32</v>
      </c>
      <c r="K35" s="238">
        <v>18</v>
      </c>
      <c r="L35" s="239">
        <v>1</v>
      </c>
      <c r="M35" s="238">
        <v>17</v>
      </c>
      <c r="N35" s="238">
        <v>0</v>
      </c>
      <c r="O35" s="239">
        <v>0</v>
      </c>
      <c r="P35" s="238">
        <v>0</v>
      </c>
      <c r="Q35" s="238">
        <v>0</v>
      </c>
      <c r="R35" s="239">
        <v>0</v>
      </c>
      <c r="S35" s="238">
        <v>0</v>
      </c>
      <c r="T35" s="283">
        <f t="shared" si="0"/>
        <v>0</v>
      </c>
      <c r="U35" s="283">
        <f t="shared" si="1"/>
        <v>0</v>
      </c>
      <c r="V35" s="283">
        <f t="shared" si="2"/>
        <v>0</v>
      </c>
      <c r="W35" s="283">
        <f t="shared" si="3"/>
        <v>0</v>
      </c>
      <c r="X35" s="283">
        <f t="shared" si="4"/>
        <v>0</v>
      </c>
      <c r="Y35" s="283">
        <f t="shared" si="5"/>
        <v>0</v>
      </c>
      <c r="Z35" s="283">
        <f t="shared" si="6"/>
        <v>0</v>
      </c>
      <c r="AA35" s="283">
        <f t="shared" si="7"/>
        <v>0</v>
      </c>
    </row>
    <row r="36" spans="1:27" ht="18" customHeight="1">
      <c r="A36" s="658" t="s">
        <v>25</v>
      </c>
      <c r="B36" s="659"/>
      <c r="C36" s="660"/>
      <c r="D36" s="232">
        <v>27</v>
      </c>
      <c r="E36" s="238">
        <v>88</v>
      </c>
      <c r="F36" s="238">
        <v>20</v>
      </c>
      <c r="G36" s="238">
        <v>68</v>
      </c>
      <c r="H36" s="238">
        <v>29</v>
      </c>
      <c r="I36" s="239">
        <v>4</v>
      </c>
      <c r="J36" s="238">
        <v>25</v>
      </c>
      <c r="K36" s="238">
        <v>57</v>
      </c>
      <c r="L36" s="239">
        <v>14</v>
      </c>
      <c r="M36" s="238">
        <v>43</v>
      </c>
      <c r="N36" s="238">
        <v>0</v>
      </c>
      <c r="O36" s="239">
        <v>0</v>
      </c>
      <c r="P36" s="238">
        <v>0</v>
      </c>
      <c r="Q36" s="238">
        <v>2</v>
      </c>
      <c r="R36" s="239">
        <v>2</v>
      </c>
      <c r="S36" s="238">
        <v>0</v>
      </c>
      <c r="T36" s="283">
        <f t="shared" si="0"/>
        <v>0</v>
      </c>
      <c r="U36" s="283">
        <f t="shared" si="1"/>
        <v>0</v>
      </c>
      <c r="V36" s="283">
        <f t="shared" si="2"/>
        <v>0</v>
      </c>
      <c r="W36" s="283">
        <f t="shared" si="3"/>
        <v>0</v>
      </c>
      <c r="X36" s="283">
        <f t="shared" si="4"/>
        <v>0</v>
      </c>
      <c r="Y36" s="283">
        <f t="shared" si="5"/>
        <v>0</v>
      </c>
      <c r="Z36" s="283">
        <f t="shared" si="6"/>
        <v>0</v>
      </c>
      <c r="AA36" s="283">
        <f t="shared" si="7"/>
        <v>0</v>
      </c>
    </row>
    <row r="37" spans="1:27" ht="18" customHeight="1">
      <c r="A37" s="658" t="s">
        <v>24</v>
      </c>
      <c r="B37" s="659"/>
      <c r="C37" s="660"/>
      <c r="D37" s="232">
        <v>28</v>
      </c>
      <c r="E37" s="238">
        <v>269</v>
      </c>
      <c r="F37" s="238">
        <v>17</v>
      </c>
      <c r="G37" s="238">
        <v>252</v>
      </c>
      <c r="H37" s="238">
        <v>195</v>
      </c>
      <c r="I37" s="239">
        <v>13</v>
      </c>
      <c r="J37" s="238">
        <v>182</v>
      </c>
      <c r="K37" s="238">
        <v>61</v>
      </c>
      <c r="L37" s="239">
        <v>4</v>
      </c>
      <c r="M37" s="238">
        <v>57</v>
      </c>
      <c r="N37" s="238">
        <v>0</v>
      </c>
      <c r="O37" s="239">
        <v>0</v>
      </c>
      <c r="P37" s="238">
        <v>0</v>
      </c>
      <c r="Q37" s="238">
        <v>13</v>
      </c>
      <c r="R37" s="239">
        <v>0</v>
      </c>
      <c r="S37" s="238">
        <v>13</v>
      </c>
      <c r="T37" s="283">
        <f t="shared" si="0"/>
        <v>0</v>
      </c>
      <c r="U37" s="283">
        <f t="shared" si="1"/>
        <v>0</v>
      </c>
      <c r="V37" s="283">
        <f t="shared" si="2"/>
        <v>0</v>
      </c>
      <c r="W37" s="283">
        <f t="shared" si="3"/>
        <v>0</v>
      </c>
      <c r="X37" s="283">
        <f t="shared" si="4"/>
        <v>0</v>
      </c>
      <c r="Y37" s="283">
        <f t="shared" si="5"/>
        <v>0</v>
      </c>
      <c r="Z37" s="283">
        <f t="shared" si="6"/>
        <v>0</v>
      </c>
      <c r="AA37" s="283">
        <f t="shared" si="7"/>
        <v>0</v>
      </c>
    </row>
    <row r="38" spans="1:27" ht="18" customHeight="1">
      <c r="A38" s="639" t="s">
        <v>50</v>
      </c>
      <c r="B38" s="640"/>
      <c r="C38" s="641"/>
      <c r="D38" s="232">
        <v>29</v>
      </c>
      <c r="E38" s="238">
        <v>54</v>
      </c>
      <c r="F38" s="238">
        <v>7</v>
      </c>
      <c r="G38" s="238">
        <v>47</v>
      </c>
      <c r="H38" s="238">
        <v>43</v>
      </c>
      <c r="I38" s="239">
        <v>4</v>
      </c>
      <c r="J38" s="238">
        <v>39</v>
      </c>
      <c r="K38" s="238">
        <v>9</v>
      </c>
      <c r="L38" s="239">
        <v>3</v>
      </c>
      <c r="M38" s="238">
        <v>6</v>
      </c>
      <c r="N38" s="238">
        <v>0</v>
      </c>
      <c r="O38" s="239">
        <v>0</v>
      </c>
      <c r="P38" s="238">
        <v>0</v>
      </c>
      <c r="Q38" s="238">
        <v>2</v>
      </c>
      <c r="R38" s="239">
        <v>0</v>
      </c>
      <c r="S38" s="238">
        <v>2</v>
      </c>
      <c r="T38" s="283">
        <f t="shared" si="0"/>
        <v>0</v>
      </c>
      <c r="U38" s="283">
        <f t="shared" si="1"/>
        <v>0</v>
      </c>
      <c r="V38" s="283">
        <f t="shared" si="2"/>
        <v>0</v>
      </c>
      <c r="W38" s="283">
        <f t="shared" si="3"/>
        <v>0</v>
      </c>
      <c r="X38" s="283">
        <f t="shared" si="4"/>
        <v>0</v>
      </c>
      <c r="Y38" s="283">
        <f t="shared" si="5"/>
        <v>0</v>
      </c>
      <c r="Z38" s="283">
        <f t="shared" si="6"/>
        <v>0</v>
      </c>
      <c r="AA38" s="283">
        <f t="shared" si="7"/>
        <v>0</v>
      </c>
    </row>
    <row r="39" spans="1:27" ht="18" customHeight="1">
      <c r="A39" s="639" t="s">
        <v>145</v>
      </c>
      <c r="B39" s="640"/>
      <c r="C39" s="641"/>
      <c r="D39" s="232">
        <v>30</v>
      </c>
      <c r="E39" s="238">
        <v>31</v>
      </c>
      <c r="F39" s="238">
        <v>22</v>
      </c>
      <c r="G39" s="238">
        <v>9</v>
      </c>
      <c r="H39" s="238">
        <v>15</v>
      </c>
      <c r="I39" s="239">
        <v>9</v>
      </c>
      <c r="J39" s="238">
        <v>6</v>
      </c>
      <c r="K39" s="238">
        <v>14</v>
      </c>
      <c r="L39" s="239">
        <v>11</v>
      </c>
      <c r="M39" s="238">
        <v>3</v>
      </c>
      <c r="N39" s="238">
        <v>0</v>
      </c>
      <c r="O39" s="239">
        <v>0</v>
      </c>
      <c r="P39" s="238">
        <v>0</v>
      </c>
      <c r="Q39" s="238">
        <v>2</v>
      </c>
      <c r="R39" s="239">
        <v>2</v>
      </c>
      <c r="S39" s="238">
        <v>0</v>
      </c>
      <c r="T39" s="283">
        <f t="shared" si="0"/>
        <v>0</v>
      </c>
      <c r="U39" s="283">
        <f t="shared" si="1"/>
        <v>0</v>
      </c>
      <c r="V39" s="283">
        <f t="shared" si="2"/>
        <v>0</v>
      </c>
      <c r="W39" s="283">
        <f t="shared" si="3"/>
        <v>0</v>
      </c>
      <c r="X39" s="283">
        <f t="shared" si="4"/>
        <v>0</v>
      </c>
      <c r="Y39" s="283">
        <f t="shared" si="5"/>
        <v>0</v>
      </c>
      <c r="Z39" s="283">
        <f t="shared" si="6"/>
        <v>0</v>
      </c>
      <c r="AA39" s="283">
        <f t="shared" si="7"/>
        <v>0</v>
      </c>
    </row>
    <row r="40" spans="1:27" ht="18" customHeight="1">
      <c r="A40" s="658" t="s">
        <v>49</v>
      </c>
      <c r="B40" s="659"/>
      <c r="C40" s="660"/>
      <c r="D40" s="232">
        <v>31</v>
      </c>
      <c r="E40" s="238">
        <v>84</v>
      </c>
      <c r="F40" s="238">
        <v>30</v>
      </c>
      <c r="G40" s="238">
        <v>54</v>
      </c>
      <c r="H40" s="238">
        <v>70</v>
      </c>
      <c r="I40" s="239">
        <v>23</v>
      </c>
      <c r="J40" s="238">
        <v>47</v>
      </c>
      <c r="K40" s="238">
        <v>14</v>
      </c>
      <c r="L40" s="239">
        <v>7</v>
      </c>
      <c r="M40" s="238">
        <v>7</v>
      </c>
      <c r="N40" s="238">
        <v>0</v>
      </c>
      <c r="O40" s="239">
        <v>0</v>
      </c>
      <c r="P40" s="238">
        <v>0</v>
      </c>
      <c r="Q40" s="238">
        <v>0</v>
      </c>
      <c r="R40" s="239">
        <v>0</v>
      </c>
      <c r="S40" s="238">
        <v>0</v>
      </c>
      <c r="T40" s="283">
        <f t="shared" si="0"/>
        <v>0</v>
      </c>
      <c r="U40" s="283">
        <f t="shared" si="1"/>
        <v>0</v>
      </c>
      <c r="V40" s="283">
        <f t="shared" si="2"/>
        <v>0</v>
      </c>
      <c r="W40" s="283">
        <f t="shared" si="3"/>
        <v>0</v>
      </c>
      <c r="X40" s="283">
        <f t="shared" si="4"/>
        <v>0</v>
      </c>
      <c r="Y40" s="283">
        <f t="shared" si="5"/>
        <v>0</v>
      </c>
      <c r="Z40" s="283">
        <f t="shared" si="6"/>
        <v>0</v>
      </c>
      <c r="AA40" s="283">
        <f t="shared" si="7"/>
        <v>0</v>
      </c>
    </row>
    <row r="41" spans="1:27" ht="18" customHeight="1">
      <c r="A41" s="639" t="s">
        <v>48</v>
      </c>
      <c r="B41" s="640"/>
      <c r="C41" s="641"/>
      <c r="D41" s="232">
        <v>32</v>
      </c>
      <c r="E41" s="238">
        <v>214</v>
      </c>
      <c r="F41" s="238">
        <v>33</v>
      </c>
      <c r="G41" s="238">
        <v>181</v>
      </c>
      <c r="H41" s="238">
        <v>136</v>
      </c>
      <c r="I41" s="239">
        <v>18</v>
      </c>
      <c r="J41" s="238">
        <v>118</v>
      </c>
      <c r="K41" s="238">
        <v>70</v>
      </c>
      <c r="L41" s="239">
        <v>12</v>
      </c>
      <c r="M41" s="238">
        <v>58</v>
      </c>
      <c r="N41" s="238">
        <v>0</v>
      </c>
      <c r="O41" s="239">
        <v>0</v>
      </c>
      <c r="P41" s="238">
        <v>0</v>
      </c>
      <c r="Q41" s="238">
        <v>8</v>
      </c>
      <c r="R41" s="239">
        <v>3</v>
      </c>
      <c r="S41" s="238">
        <v>5</v>
      </c>
      <c r="T41" s="283">
        <f t="shared" si="0"/>
        <v>0</v>
      </c>
      <c r="U41" s="283">
        <f t="shared" si="1"/>
        <v>0</v>
      </c>
      <c r="V41" s="283">
        <f t="shared" si="2"/>
        <v>0</v>
      </c>
      <c r="W41" s="283">
        <f t="shared" si="3"/>
        <v>0</v>
      </c>
      <c r="X41" s="283">
        <f t="shared" si="4"/>
        <v>0</v>
      </c>
      <c r="Y41" s="283">
        <f t="shared" si="5"/>
        <v>0</v>
      </c>
      <c r="Z41" s="283">
        <f t="shared" si="6"/>
        <v>0</v>
      </c>
      <c r="AA41" s="283">
        <f t="shared" si="7"/>
        <v>0</v>
      </c>
    </row>
    <row r="42" spans="1:27" ht="28.5" customHeight="1">
      <c r="A42" s="639" t="s">
        <v>53</v>
      </c>
      <c r="B42" s="640"/>
      <c r="C42" s="641"/>
      <c r="D42" s="232">
        <v>33</v>
      </c>
      <c r="E42" s="238">
        <v>60</v>
      </c>
      <c r="F42" s="238">
        <v>19</v>
      </c>
      <c r="G42" s="238">
        <v>41</v>
      </c>
      <c r="H42" s="238">
        <v>38</v>
      </c>
      <c r="I42" s="239">
        <v>8</v>
      </c>
      <c r="J42" s="238">
        <v>30</v>
      </c>
      <c r="K42" s="238">
        <v>18</v>
      </c>
      <c r="L42" s="239">
        <v>9</v>
      </c>
      <c r="M42" s="238">
        <v>9</v>
      </c>
      <c r="N42" s="238">
        <v>0</v>
      </c>
      <c r="O42" s="239">
        <v>0</v>
      </c>
      <c r="P42" s="238">
        <v>0</v>
      </c>
      <c r="Q42" s="238">
        <v>4</v>
      </c>
      <c r="R42" s="239">
        <v>2</v>
      </c>
      <c r="S42" s="238">
        <v>2</v>
      </c>
      <c r="T42" s="283">
        <f t="shared" si="0"/>
        <v>0</v>
      </c>
      <c r="U42" s="283">
        <f t="shared" si="1"/>
        <v>0</v>
      </c>
      <c r="V42" s="283">
        <f t="shared" si="2"/>
        <v>0</v>
      </c>
      <c r="W42" s="283">
        <f t="shared" si="3"/>
        <v>0</v>
      </c>
      <c r="X42" s="283">
        <f t="shared" si="4"/>
        <v>0</v>
      </c>
      <c r="Y42" s="283">
        <f t="shared" si="5"/>
        <v>0</v>
      </c>
      <c r="Z42" s="283">
        <f t="shared" si="6"/>
        <v>0</v>
      </c>
      <c r="AA42" s="283">
        <f t="shared" si="7"/>
        <v>0</v>
      </c>
    </row>
    <row r="43" spans="1:27" ht="18" customHeight="1">
      <c r="A43" s="658" t="s">
        <v>43</v>
      </c>
      <c r="B43" s="659"/>
      <c r="C43" s="660"/>
      <c r="D43" s="232">
        <v>34</v>
      </c>
      <c r="E43" s="238">
        <v>66</v>
      </c>
      <c r="F43" s="238">
        <v>5</v>
      </c>
      <c r="G43" s="238">
        <v>61</v>
      </c>
      <c r="H43" s="238">
        <v>34</v>
      </c>
      <c r="I43" s="239">
        <v>1</v>
      </c>
      <c r="J43" s="238">
        <v>33</v>
      </c>
      <c r="K43" s="238">
        <v>28</v>
      </c>
      <c r="L43" s="239">
        <v>4</v>
      </c>
      <c r="M43" s="238">
        <v>24</v>
      </c>
      <c r="N43" s="238">
        <v>0</v>
      </c>
      <c r="O43" s="239">
        <v>0</v>
      </c>
      <c r="P43" s="238">
        <v>0</v>
      </c>
      <c r="Q43" s="238">
        <v>4</v>
      </c>
      <c r="R43" s="239">
        <v>0</v>
      </c>
      <c r="S43" s="238">
        <v>4</v>
      </c>
      <c r="T43" s="283">
        <f t="shared" si="0"/>
        <v>0</v>
      </c>
      <c r="U43" s="283">
        <f t="shared" si="1"/>
        <v>0</v>
      </c>
      <c r="V43" s="283">
        <f t="shared" si="2"/>
        <v>0</v>
      </c>
      <c r="W43" s="283">
        <f t="shared" si="3"/>
        <v>0</v>
      </c>
      <c r="X43" s="283">
        <f t="shared" si="4"/>
        <v>0</v>
      </c>
      <c r="Y43" s="283">
        <f t="shared" si="5"/>
        <v>0</v>
      </c>
      <c r="Z43" s="283">
        <f t="shared" si="6"/>
        <v>0</v>
      </c>
      <c r="AA43" s="283">
        <f t="shared" si="7"/>
        <v>0</v>
      </c>
    </row>
    <row r="44" spans="1:27" ht="18" customHeight="1">
      <c r="A44" s="658" t="s">
        <v>26</v>
      </c>
      <c r="B44" s="659"/>
      <c r="C44" s="660"/>
      <c r="D44" s="232">
        <v>35</v>
      </c>
      <c r="E44" s="238">
        <v>213</v>
      </c>
      <c r="F44" s="238">
        <v>129</v>
      </c>
      <c r="G44" s="238">
        <v>84</v>
      </c>
      <c r="H44" s="238">
        <v>146</v>
      </c>
      <c r="I44" s="239">
        <v>81</v>
      </c>
      <c r="J44" s="238">
        <v>65</v>
      </c>
      <c r="K44" s="238">
        <v>64</v>
      </c>
      <c r="L44" s="239">
        <v>47</v>
      </c>
      <c r="M44" s="238">
        <v>17</v>
      </c>
      <c r="N44" s="238">
        <v>0</v>
      </c>
      <c r="O44" s="239">
        <v>0</v>
      </c>
      <c r="P44" s="238">
        <v>0</v>
      </c>
      <c r="Q44" s="238">
        <v>3</v>
      </c>
      <c r="R44" s="239">
        <v>1</v>
      </c>
      <c r="S44" s="238">
        <v>2</v>
      </c>
      <c r="T44" s="283">
        <f t="shared" si="0"/>
        <v>0</v>
      </c>
      <c r="U44" s="283">
        <f t="shared" si="1"/>
        <v>0</v>
      </c>
      <c r="V44" s="283">
        <f t="shared" si="2"/>
        <v>0</v>
      </c>
      <c r="W44" s="283">
        <f t="shared" si="3"/>
        <v>0</v>
      </c>
      <c r="X44" s="283">
        <f t="shared" si="4"/>
        <v>0</v>
      </c>
      <c r="Y44" s="283">
        <f t="shared" si="5"/>
        <v>0</v>
      </c>
      <c r="Z44" s="283">
        <f t="shared" si="6"/>
        <v>0</v>
      </c>
      <c r="AA44" s="283">
        <f t="shared" si="7"/>
        <v>0</v>
      </c>
    </row>
    <row r="45" spans="1:27" ht="18" customHeight="1">
      <c r="A45" s="658" t="s">
        <v>27</v>
      </c>
      <c r="B45" s="659"/>
      <c r="C45" s="660"/>
      <c r="D45" s="232">
        <v>36</v>
      </c>
      <c r="E45" s="238">
        <v>434</v>
      </c>
      <c r="F45" s="238">
        <v>14</v>
      </c>
      <c r="G45" s="238">
        <v>420</v>
      </c>
      <c r="H45" s="238">
        <v>344</v>
      </c>
      <c r="I45" s="239">
        <v>12</v>
      </c>
      <c r="J45" s="238">
        <v>332</v>
      </c>
      <c r="K45" s="238">
        <v>79</v>
      </c>
      <c r="L45" s="239">
        <v>2</v>
      </c>
      <c r="M45" s="238">
        <v>77</v>
      </c>
      <c r="N45" s="238">
        <v>0</v>
      </c>
      <c r="O45" s="239">
        <v>0</v>
      </c>
      <c r="P45" s="238">
        <v>0</v>
      </c>
      <c r="Q45" s="238">
        <v>11</v>
      </c>
      <c r="R45" s="239">
        <v>0</v>
      </c>
      <c r="S45" s="238">
        <v>11</v>
      </c>
      <c r="T45" s="283">
        <f t="shared" si="0"/>
        <v>0</v>
      </c>
      <c r="U45" s="283">
        <f t="shared" si="1"/>
        <v>0</v>
      </c>
      <c r="V45" s="283">
        <f t="shared" si="2"/>
        <v>0</v>
      </c>
      <c r="W45" s="283">
        <f t="shared" si="3"/>
        <v>0</v>
      </c>
      <c r="X45" s="283">
        <f t="shared" si="4"/>
        <v>0</v>
      </c>
      <c r="Y45" s="283">
        <f t="shared" si="5"/>
        <v>0</v>
      </c>
      <c r="Z45" s="283">
        <f t="shared" si="6"/>
        <v>0</v>
      </c>
      <c r="AA45" s="283">
        <f t="shared" si="7"/>
        <v>0</v>
      </c>
    </row>
    <row r="46" spans="1:27" ht="18" customHeight="1">
      <c r="A46" s="639" t="s">
        <v>245</v>
      </c>
      <c r="B46" s="640"/>
      <c r="C46" s="641"/>
      <c r="D46" s="232">
        <v>37</v>
      </c>
      <c r="E46" s="238">
        <v>892</v>
      </c>
      <c r="F46" s="238">
        <v>366</v>
      </c>
      <c r="G46" s="238">
        <v>526</v>
      </c>
      <c r="H46" s="238">
        <v>480</v>
      </c>
      <c r="I46" s="239">
        <v>218</v>
      </c>
      <c r="J46" s="238">
        <v>262</v>
      </c>
      <c r="K46" s="238">
        <v>387</v>
      </c>
      <c r="L46" s="239">
        <v>142</v>
      </c>
      <c r="M46" s="238">
        <v>245</v>
      </c>
      <c r="N46" s="238">
        <v>0</v>
      </c>
      <c r="O46" s="239">
        <v>0</v>
      </c>
      <c r="P46" s="238">
        <v>0</v>
      </c>
      <c r="Q46" s="238">
        <v>25</v>
      </c>
      <c r="R46" s="239">
        <v>6</v>
      </c>
      <c r="S46" s="238">
        <v>19</v>
      </c>
      <c r="T46" s="283">
        <f t="shared" si="0"/>
        <v>0</v>
      </c>
      <c r="U46" s="283">
        <f t="shared" si="1"/>
        <v>0</v>
      </c>
      <c r="V46" s="283">
        <f t="shared" si="2"/>
        <v>0</v>
      </c>
      <c r="W46" s="283">
        <f t="shared" si="3"/>
        <v>0</v>
      </c>
      <c r="X46" s="283">
        <f t="shared" si="4"/>
        <v>0</v>
      </c>
      <c r="Y46" s="283">
        <f t="shared" si="5"/>
        <v>0</v>
      </c>
      <c r="Z46" s="283">
        <f t="shared" si="6"/>
        <v>0</v>
      </c>
      <c r="AA46" s="283">
        <f t="shared" si="7"/>
        <v>0</v>
      </c>
    </row>
    <row r="47" spans="1:27" ht="18" customHeight="1">
      <c r="A47" s="652" t="s">
        <v>265</v>
      </c>
      <c r="B47" s="653"/>
      <c r="C47" s="654"/>
      <c r="D47" s="232">
        <v>38</v>
      </c>
      <c r="E47" s="238">
        <v>44</v>
      </c>
      <c r="F47" s="238">
        <v>15</v>
      </c>
      <c r="G47" s="238">
        <v>29</v>
      </c>
      <c r="H47" s="238">
        <v>33</v>
      </c>
      <c r="I47" s="238">
        <v>12</v>
      </c>
      <c r="J47" s="238">
        <v>21</v>
      </c>
      <c r="K47" s="238">
        <v>11</v>
      </c>
      <c r="L47" s="238">
        <v>3</v>
      </c>
      <c r="M47" s="238">
        <v>8</v>
      </c>
      <c r="N47" s="238">
        <v>0</v>
      </c>
      <c r="O47" s="238">
        <v>0</v>
      </c>
      <c r="P47" s="238">
        <v>0</v>
      </c>
      <c r="Q47" s="238">
        <v>0</v>
      </c>
      <c r="R47" s="238">
        <v>0</v>
      </c>
      <c r="S47" s="238">
        <v>0</v>
      </c>
      <c r="T47" s="283">
        <f t="shared" si="0"/>
        <v>0</v>
      </c>
      <c r="U47" s="283">
        <f t="shared" si="1"/>
        <v>0</v>
      </c>
      <c r="V47" s="283">
        <f t="shared" si="2"/>
        <v>0</v>
      </c>
      <c r="W47" s="283">
        <f t="shared" si="3"/>
        <v>0</v>
      </c>
      <c r="X47" s="283">
        <f t="shared" si="4"/>
        <v>0</v>
      </c>
      <c r="Y47" s="283">
        <f t="shared" si="5"/>
        <v>0</v>
      </c>
      <c r="Z47" s="283">
        <f t="shared" si="6"/>
        <v>0</v>
      </c>
      <c r="AA47" s="283">
        <f t="shared" si="7"/>
        <v>0</v>
      </c>
    </row>
    <row r="48" spans="1:27" ht="25.5" customHeight="1">
      <c r="A48" s="655" t="s">
        <v>440</v>
      </c>
      <c r="B48" s="656"/>
      <c r="C48" s="657"/>
      <c r="D48" s="232">
        <v>39</v>
      </c>
      <c r="E48" s="238">
        <v>22</v>
      </c>
      <c r="F48" s="238">
        <v>9</v>
      </c>
      <c r="G48" s="238">
        <v>13</v>
      </c>
      <c r="H48" s="238">
        <v>16</v>
      </c>
      <c r="I48" s="238">
        <v>8</v>
      </c>
      <c r="J48" s="238">
        <v>8</v>
      </c>
      <c r="K48" s="238">
        <v>6</v>
      </c>
      <c r="L48" s="238">
        <v>1</v>
      </c>
      <c r="M48" s="238">
        <v>5</v>
      </c>
      <c r="N48" s="238">
        <v>0</v>
      </c>
      <c r="O48" s="238">
        <v>0</v>
      </c>
      <c r="P48" s="238">
        <v>0</v>
      </c>
      <c r="Q48" s="238">
        <v>0</v>
      </c>
      <c r="R48" s="238">
        <v>0</v>
      </c>
      <c r="S48" s="238">
        <v>0</v>
      </c>
      <c r="T48" s="283">
        <f t="shared" si="0"/>
        <v>0</v>
      </c>
      <c r="U48" s="283">
        <f t="shared" si="1"/>
        <v>0</v>
      </c>
      <c r="V48" s="283">
        <f t="shared" si="2"/>
        <v>0</v>
      </c>
      <c r="W48" s="283">
        <f t="shared" si="3"/>
        <v>0</v>
      </c>
      <c r="X48" s="283">
        <f t="shared" si="4"/>
        <v>0</v>
      </c>
      <c r="Y48" s="283">
        <f t="shared" si="5"/>
        <v>0</v>
      </c>
      <c r="Z48" s="283">
        <f t="shared" si="6"/>
        <v>0</v>
      </c>
      <c r="AA48" s="283">
        <f t="shared" si="7"/>
        <v>0</v>
      </c>
    </row>
    <row r="49" spans="1:21" ht="18" customHeight="1">
      <c r="A49" s="69" t="s">
        <v>80</v>
      </c>
      <c r="C49" s="76" t="s">
        <v>258</v>
      </c>
      <c r="E49" s="1"/>
      <c r="H49" s="1"/>
      <c r="I49" s="12"/>
      <c r="J49" s="12"/>
      <c r="K49" s="12"/>
      <c r="L49" s="64"/>
      <c r="M49" s="64"/>
      <c r="N49" s="64"/>
      <c r="O49" s="12"/>
      <c r="P49" s="12"/>
      <c r="Q49" s="12"/>
      <c r="R49" s="65"/>
      <c r="S49" s="46"/>
      <c r="T49" s="283">
        <f>+E49-F49-G49</f>
        <v>0</v>
      </c>
      <c r="U49" s="283">
        <f>+E49-H49-K49-N49-Q49</f>
        <v>0</v>
      </c>
    </row>
    <row r="50" spans="1:21" ht="18" customHeight="1">
      <c r="A50" s="69"/>
      <c r="B50" s="69"/>
      <c r="C50" s="76" t="s">
        <v>246</v>
      </c>
      <c r="D50" s="56"/>
      <c r="E50" s="1"/>
      <c r="G50" s="1"/>
      <c r="H50" s="1"/>
      <c r="I50" s="12"/>
      <c r="J50" s="12"/>
      <c r="K50" s="12"/>
      <c r="L50" s="64"/>
      <c r="M50" s="64"/>
      <c r="N50" s="64"/>
      <c r="O50" s="12"/>
      <c r="P50" s="12"/>
      <c r="Q50" s="12"/>
      <c r="R50" s="65"/>
      <c r="S50" s="46"/>
      <c r="T50" s="283">
        <f>+E50-F50-G50</f>
        <v>0</v>
      </c>
      <c r="U50" s="283">
        <f>+E50-H50-K50-N50-Q50</f>
        <v>0</v>
      </c>
    </row>
    <row r="51" spans="1:21" ht="18" customHeight="1">
      <c r="A51" s="69"/>
      <c r="B51" s="69"/>
      <c r="C51" s="69"/>
      <c r="D51" s="56"/>
      <c r="E51" s="1"/>
      <c r="G51" s="1"/>
      <c r="H51" s="1"/>
      <c r="I51" s="12"/>
      <c r="J51" s="12"/>
      <c r="K51" s="12"/>
      <c r="L51" s="64"/>
      <c r="M51" s="64"/>
      <c r="N51" s="64"/>
      <c r="O51" s="12"/>
      <c r="P51" s="12"/>
      <c r="Q51" s="12"/>
      <c r="R51" s="65"/>
      <c r="S51" s="46"/>
      <c r="T51" s="66"/>
    </row>
    <row r="52" spans="1:21" ht="18" customHeight="1">
      <c r="A52" s="69"/>
      <c r="B52" s="69"/>
      <c r="C52" s="69"/>
      <c r="D52" s="56"/>
      <c r="E52" s="1"/>
      <c r="G52" s="1"/>
      <c r="H52" s="1"/>
      <c r="I52" s="12"/>
      <c r="J52" s="12"/>
      <c r="K52" s="12"/>
      <c r="L52" s="64"/>
      <c r="M52" s="64"/>
      <c r="N52" s="64"/>
      <c r="O52" s="12"/>
      <c r="P52" s="12"/>
      <c r="Q52" s="12"/>
      <c r="R52" s="65"/>
      <c r="S52" s="46"/>
      <c r="T52" s="66"/>
    </row>
    <row r="62" spans="1:21" ht="15" customHeight="1">
      <c r="E62" s="283">
        <f>SUM(E11:E46)-E10</f>
        <v>0</v>
      </c>
      <c r="F62" s="283">
        <f t="shared" ref="F62:S62" si="8">SUM(F11:F46)-F10</f>
        <v>0</v>
      </c>
      <c r="G62" s="283">
        <f t="shared" si="8"/>
        <v>0</v>
      </c>
      <c r="H62" s="283">
        <f t="shared" si="8"/>
        <v>0</v>
      </c>
      <c r="I62" s="283">
        <f t="shared" si="8"/>
        <v>0</v>
      </c>
      <c r="J62" s="283">
        <f t="shared" si="8"/>
        <v>0</v>
      </c>
      <c r="K62" s="283">
        <f t="shared" si="8"/>
        <v>0</v>
      </c>
      <c r="L62" s="283">
        <f t="shared" si="8"/>
        <v>0</v>
      </c>
      <c r="M62" s="283">
        <f t="shared" si="8"/>
        <v>0</v>
      </c>
      <c r="N62" s="283">
        <f t="shared" si="8"/>
        <v>0</v>
      </c>
      <c r="O62" s="283">
        <f t="shared" si="8"/>
        <v>0</v>
      </c>
      <c r="P62" s="283">
        <f t="shared" si="8"/>
        <v>0</v>
      </c>
      <c r="Q62" s="283">
        <f t="shared" si="8"/>
        <v>0</v>
      </c>
      <c r="R62" s="283">
        <f t="shared" si="8"/>
        <v>0</v>
      </c>
      <c r="S62" s="283">
        <f t="shared" si="8"/>
        <v>0</v>
      </c>
    </row>
  </sheetData>
  <mergeCells count="56">
    <mergeCell ref="A40:C40"/>
    <mergeCell ref="A39:C39"/>
    <mergeCell ref="A25:C25"/>
    <mergeCell ref="A11:C11"/>
    <mergeCell ref="A12:C12"/>
    <mergeCell ref="A13:C13"/>
    <mergeCell ref="A14:C14"/>
    <mergeCell ref="A15:C15"/>
    <mergeCell ref="A22:C22"/>
    <mergeCell ref="A23:C23"/>
    <mergeCell ref="A24:C24"/>
    <mergeCell ref="A18:C18"/>
    <mergeCell ref="A16:C16"/>
    <mergeCell ref="A21:C21"/>
    <mergeCell ref="A17:C17"/>
    <mergeCell ref="A20:C20"/>
    <mergeCell ref="A43:C43"/>
    <mergeCell ref="A26:C26"/>
    <mergeCell ref="A27:C27"/>
    <mergeCell ref="A28:C28"/>
    <mergeCell ref="A29:C29"/>
    <mergeCell ref="A41:C41"/>
    <mergeCell ref="A42:C42"/>
    <mergeCell ref="A35:C35"/>
    <mergeCell ref="A36:C36"/>
    <mergeCell ref="A37:C37"/>
    <mergeCell ref="A38:C38"/>
    <mergeCell ref="A30:C30"/>
    <mergeCell ref="A31:C31"/>
    <mergeCell ref="A32:C32"/>
    <mergeCell ref="A33:C33"/>
    <mergeCell ref="A34:C34"/>
    <mergeCell ref="A47:C47"/>
    <mergeCell ref="A48:C48"/>
    <mergeCell ref="A44:C44"/>
    <mergeCell ref="A45:C45"/>
    <mergeCell ref="A46:C46"/>
    <mergeCell ref="R7:S7"/>
    <mergeCell ref="R1:S1"/>
    <mergeCell ref="A2:S2"/>
    <mergeCell ref="D6:D8"/>
    <mergeCell ref="A6:C8"/>
    <mergeCell ref="E6:E8"/>
    <mergeCell ref="F7:F8"/>
    <mergeCell ref="G7:G8"/>
    <mergeCell ref="F6:S6"/>
    <mergeCell ref="H7:H8"/>
    <mergeCell ref="I7:J7"/>
    <mergeCell ref="K7:K8"/>
    <mergeCell ref="L7:M7"/>
    <mergeCell ref="N7:N8"/>
    <mergeCell ref="A19:C19"/>
    <mergeCell ref="A9:C9"/>
    <mergeCell ref="A10:C10"/>
    <mergeCell ref="O7:P7"/>
    <mergeCell ref="Q7:Q8"/>
  </mergeCells>
  <phoneticPr fontId="13" type="noConversion"/>
  <pageMargins left="0.7" right="0.7" top="0.75" bottom="0.75" header="0.3" footer="0.3"/>
  <pageSetup scale="55" orientation="portrait" r:id="rId1"/>
  <rowBreaks count="1" manualBreakCount="1">
    <brk id="60" max="1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AE79"/>
  <sheetViews>
    <sheetView view="pageBreakPreview" topLeftCell="A48" zoomScaleNormal="100" zoomScaleSheetLayoutView="100" workbookViewId="0">
      <selection activeCell="Z75" sqref="Z75"/>
    </sheetView>
  </sheetViews>
  <sheetFormatPr defaultRowHeight="15"/>
  <cols>
    <col min="1" max="1" width="25.5703125" style="333" customWidth="1"/>
    <col min="2" max="2" width="4.42578125" style="333" customWidth="1"/>
    <col min="3" max="23" width="6.7109375" style="333" customWidth="1"/>
    <col min="24" max="16384" width="9.140625" style="333"/>
  </cols>
  <sheetData>
    <row r="1" spans="1:30" ht="62.25" customHeight="1">
      <c r="V1" s="158"/>
      <c r="W1" s="334" t="s">
        <v>209</v>
      </c>
    </row>
    <row r="2" spans="1:30" ht="39.75" customHeight="1">
      <c r="A2" s="667" t="s">
        <v>441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</row>
    <row r="3" spans="1:30" ht="21" customHeight="1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</row>
    <row r="4" spans="1:30" ht="21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</row>
    <row r="6" spans="1:30">
      <c r="A6" s="337" t="s">
        <v>81</v>
      </c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96" t="s">
        <v>149</v>
      </c>
    </row>
    <row r="7" spans="1:30" ht="23.25" customHeight="1">
      <c r="A7" s="560" t="s">
        <v>13</v>
      </c>
      <c r="B7" s="671" t="s">
        <v>63</v>
      </c>
      <c r="C7" s="668" t="s">
        <v>165</v>
      </c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63"/>
      <c r="S7" s="663"/>
      <c r="T7" s="663"/>
      <c r="U7" s="663"/>
      <c r="V7" s="663"/>
      <c r="W7" s="664"/>
    </row>
    <row r="8" spans="1:30" ht="26.25" customHeight="1">
      <c r="A8" s="560"/>
      <c r="B8" s="671"/>
      <c r="C8" s="669"/>
      <c r="D8" s="670" t="s">
        <v>135</v>
      </c>
      <c r="E8" s="670" t="s">
        <v>16</v>
      </c>
      <c r="F8" s="661" t="s">
        <v>20</v>
      </c>
      <c r="G8" s="663"/>
      <c r="H8" s="664"/>
      <c r="I8" s="661" t="s">
        <v>21</v>
      </c>
      <c r="J8" s="663"/>
      <c r="K8" s="664"/>
      <c r="L8" s="661" t="s">
        <v>205</v>
      </c>
      <c r="M8" s="663"/>
      <c r="N8" s="664"/>
      <c r="O8" s="661" t="s">
        <v>208</v>
      </c>
      <c r="P8" s="663"/>
      <c r="Q8" s="664"/>
      <c r="R8" s="661" t="s">
        <v>22</v>
      </c>
      <c r="S8" s="665"/>
      <c r="T8" s="666"/>
      <c r="U8" s="661" t="s">
        <v>51</v>
      </c>
      <c r="V8" s="663"/>
      <c r="W8" s="664"/>
    </row>
    <row r="9" spans="1:30" ht="93" customHeight="1">
      <c r="A9" s="560"/>
      <c r="B9" s="671"/>
      <c r="C9" s="662"/>
      <c r="D9" s="670"/>
      <c r="E9" s="670"/>
      <c r="F9" s="662"/>
      <c r="G9" s="339" t="s">
        <v>135</v>
      </c>
      <c r="H9" s="340" t="s">
        <v>16</v>
      </c>
      <c r="I9" s="662"/>
      <c r="J9" s="339" t="s">
        <v>135</v>
      </c>
      <c r="K9" s="340" t="s">
        <v>16</v>
      </c>
      <c r="L9" s="662"/>
      <c r="M9" s="339" t="s">
        <v>135</v>
      </c>
      <c r="N9" s="340" t="s">
        <v>16</v>
      </c>
      <c r="O9" s="662"/>
      <c r="P9" s="339" t="s">
        <v>135</v>
      </c>
      <c r="Q9" s="340" t="s">
        <v>16</v>
      </c>
      <c r="R9" s="662"/>
      <c r="S9" s="339" t="s">
        <v>135</v>
      </c>
      <c r="T9" s="340" t="s">
        <v>16</v>
      </c>
      <c r="U9" s="662"/>
      <c r="V9" s="339" t="s">
        <v>135</v>
      </c>
      <c r="W9" s="339" t="s">
        <v>16</v>
      </c>
    </row>
    <row r="10" spans="1:30" ht="18" customHeight="1">
      <c r="A10" s="27" t="s">
        <v>6</v>
      </c>
      <c r="B10" s="341" t="s">
        <v>7</v>
      </c>
      <c r="C10" s="342">
        <v>1</v>
      </c>
      <c r="D10" s="342">
        <v>2</v>
      </c>
      <c r="E10" s="342">
        <v>3</v>
      </c>
      <c r="F10" s="342">
        <v>4</v>
      </c>
      <c r="G10" s="342">
        <v>5</v>
      </c>
      <c r="H10" s="342">
        <v>6</v>
      </c>
      <c r="I10" s="342">
        <v>7</v>
      </c>
      <c r="J10" s="342">
        <v>8</v>
      </c>
      <c r="K10" s="342">
        <v>9</v>
      </c>
      <c r="L10" s="342">
        <v>10</v>
      </c>
      <c r="M10" s="342">
        <v>11</v>
      </c>
      <c r="N10" s="342">
        <v>12</v>
      </c>
      <c r="O10" s="342">
        <v>13</v>
      </c>
      <c r="P10" s="342">
        <v>14</v>
      </c>
      <c r="Q10" s="342">
        <v>15</v>
      </c>
      <c r="R10" s="342">
        <v>16</v>
      </c>
      <c r="S10" s="342">
        <v>17</v>
      </c>
      <c r="T10" s="342">
        <v>18</v>
      </c>
      <c r="U10" s="342">
        <v>19</v>
      </c>
      <c r="V10" s="342">
        <v>20</v>
      </c>
      <c r="W10" s="342">
        <v>21</v>
      </c>
    </row>
    <row r="11" spans="1:30" ht="15.75" customHeight="1">
      <c r="A11" s="343" t="s">
        <v>0</v>
      </c>
      <c r="B11" s="341">
        <v>1</v>
      </c>
      <c r="C11" s="272">
        <v>10382</v>
      </c>
      <c r="D11" s="272">
        <v>3585</v>
      </c>
      <c r="E11" s="284">
        <v>6797</v>
      </c>
      <c r="F11" s="272">
        <v>122</v>
      </c>
      <c r="G11" s="272">
        <v>69</v>
      </c>
      <c r="H11" s="284">
        <v>53</v>
      </c>
      <c r="I11" s="272">
        <v>65</v>
      </c>
      <c r="J11" s="272">
        <v>38</v>
      </c>
      <c r="K11" s="284">
        <v>27</v>
      </c>
      <c r="L11" s="284">
        <v>44</v>
      </c>
      <c r="M11" s="284">
        <v>27</v>
      </c>
      <c r="N11" s="284">
        <v>17</v>
      </c>
      <c r="O11" s="284">
        <v>29</v>
      </c>
      <c r="P11" s="284">
        <v>13</v>
      </c>
      <c r="Q11" s="284">
        <v>16</v>
      </c>
      <c r="R11" s="272">
        <v>67</v>
      </c>
      <c r="S11" s="272">
        <v>15</v>
      </c>
      <c r="T11" s="284">
        <v>52</v>
      </c>
      <c r="U11" s="272">
        <v>5266</v>
      </c>
      <c r="V11" s="272">
        <v>2024</v>
      </c>
      <c r="W11" s="284">
        <v>3242</v>
      </c>
      <c r="X11" s="344">
        <f>+C11-D11-E11</f>
        <v>0</v>
      </c>
      <c r="Y11" s="344">
        <f>+F11-G11-H11</f>
        <v>0</v>
      </c>
      <c r="Z11" s="344">
        <f>+I11-J11-K11</f>
        <v>0</v>
      </c>
      <c r="AA11" s="344">
        <f>+L11-M11-N11</f>
        <v>0</v>
      </c>
      <c r="AB11" s="344">
        <f>+O11-P11-Q11</f>
        <v>0</v>
      </c>
      <c r="AC11" s="344">
        <f>+R11-S11-T11</f>
        <v>0</v>
      </c>
      <c r="AD11" s="344">
        <f>+U11-V11-W11</f>
        <v>0</v>
      </c>
    </row>
    <row r="12" spans="1:30" ht="15.75" customHeight="1">
      <c r="A12" s="343" t="s">
        <v>9</v>
      </c>
      <c r="B12" s="341">
        <v>2</v>
      </c>
      <c r="C12" s="271" t="s">
        <v>148</v>
      </c>
      <c r="D12" s="271" t="s">
        <v>148</v>
      </c>
      <c r="E12" s="271" t="s">
        <v>148</v>
      </c>
      <c r="F12" s="271" t="s">
        <v>148</v>
      </c>
      <c r="G12" s="271" t="s">
        <v>148</v>
      </c>
      <c r="H12" s="271" t="s">
        <v>148</v>
      </c>
      <c r="I12" s="271" t="s">
        <v>148</v>
      </c>
      <c r="J12" s="271" t="s">
        <v>148</v>
      </c>
      <c r="K12" s="271" t="s">
        <v>148</v>
      </c>
      <c r="L12" s="271" t="s">
        <v>148</v>
      </c>
      <c r="M12" s="271" t="s">
        <v>148</v>
      </c>
      <c r="N12" s="271" t="s">
        <v>148</v>
      </c>
      <c r="O12" s="271" t="s">
        <v>148</v>
      </c>
      <c r="P12" s="271" t="s">
        <v>148</v>
      </c>
      <c r="Q12" s="271" t="s">
        <v>148</v>
      </c>
      <c r="R12" s="271" t="s">
        <v>148</v>
      </c>
      <c r="S12" s="271" t="s">
        <v>148</v>
      </c>
      <c r="T12" s="271" t="s">
        <v>148</v>
      </c>
      <c r="U12" s="272">
        <f>SUM(U13:U17)</f>
        <v>5266</v>
      </c>
      <c r="V12" s="272">
        <f t="shared" ref="V12:W12" si="0">SUM(V13:V17)</f>
        <v>2024</v>
      </c>
      <c r="W12" s="272">
        <f t="shared" si="0"/>
        <v>3242</v>
      </c>
      <c r="X12" s="344" t="e">
        <f>+C12-D12-E12</f>
        <v>#VALUE!</v>
      </c>
      <c r="Y12" s="344" t="e">
        <f t="shared" ref="Y12:Y56" si="1">+F12-G12-H12</f>
        <v>#VALUE!</v>
      </c>
      <c r="Z12" s="344" t="e">
        <f t="shared" ref="Z12:Z56" si="2">+I12-J12-K12</f>
        <v>#VALUE!</v>
      </c>
      <c r="AA12" s="344" t="e">
        <f t="shared" ref="AA12:AA56" si="3">+L12-M12-N12</f>
        <v>#VALUE!</v>
      </c>
      <c r="AB12" s="344" t="e">
        <f t="shared" ref="AB12:AB56" si="4">+O12-P12-Q12</f>
        <v>#VALUE!</v>
      </c>
      <c r="AC12" s="344" t="e">
        <f t="shared" ref="AC12:AC56" si="5">+R12-S12-T12</f>
        <v>#VALUE!</v>
      </c>
      <c r="AD12" s="344">
        <f>+U12-V12-W12</f>
        <v>0</v>
      </c>
    </row>
    <row r="13" spans="1:30" ht="15.75" customHeight="1">
      <c r="A13" s="345" t="s">
        <v>146</v>
      </c>
      <c r="B13" s="341">
        <v>3</v>
      </c>
      <c r="C13" s="271" t="s">
        <v>148</v>
      </c>
      <c r="D13" s="271" t="s">
        <v>148</v>
      </c>
      <c r="E13" s="271" t="s">
        <v>148</v>
      </c>
      <c r="F13" s="271" t="s">
        <v>148</v>
      </c>
      <c r="G13" s="271" t="s">
        <v>148</v>
      </c>
      <c r="H13" s="271" t="s">
        <v>148</v>
      </c>
      <c r="I13" s="271" t="s">
        <v>148</v>
      </c>
      <c r="J13" s="271" t="s">
        <v>148</v>
      </c>
      <c r="K13" s="271" t="s">
        <v>148</v>
      </c>
      <c r="L13" s="271" t="s">
        <v>148</v>
      </c>
      <c r="M13" s="271" t="s">
        <v>148</v>
      </c>
      <c r="N13" s="271" t="s">
        <v>148</v>
      </c>
      <c r="O13" s="271" t="s">
        <v>148</v>
      </c>
      <c r="P13" s="271" t="s">
        <v>148</v>
      </c>
      <c r="Q13" s="271" t="s">
        <v>148</v>
      </c>
      <c r="R13" s="271" t="s">
        <v>148</v>
      </c>
      <c r="S13" s="271" t="s">
        <v>148</v>
      </c>
      <c r="T13" s="271" t="s">
        <v>148</v>
      </c>
      <c r="U13" s="271">
        <v>333</v>
      </c>
      <c r="V13" s="271">
        <v>81</v>
      </c>
      <c r="W13" s="271">
        <v>252</v>
      </c>
      <c r="X13" s="344" t="e">
        <f t="shared" ref="X13:X56" si="6">+C13-D13-E13</f>
        <v>#VALUE!</v>
      </c>
      <c r="Y13" s="344" t="e">
        <f t="shared" si="1"/>
        <v>#VALUE!</v>
      </c>
      <c r="Z13" s="344" t="e">
        <f t="shared" si="2"/>
        <v>#VALUE!</v>
      </c>
      <c r="AA13" s="344" t="e">
        <f t="shared" si="3"/>
        <v>#VALUE!</v>
      </c>
      <c r="AB13" s="344" t="e">
        <f t="shared" si="4"/>
        <v>#VALUE!</v>
      </c>
      <c r="AC13" s="344" t="e">
        <f t="shared" si="5"/>
        <v>#VALUE!</v>
      </c>
      <c r="AD13" s="344">
        <f t="shared" ref="AD13:AD56" si="7">+U13-V13-W13</f>
        <v>0</v>
      </c>
    </row>
    <row r="14" spans="1:30" ht="15.75" customHeight="1">
      <c r="A14" s="345" t="s">
        <v>58</v>
      </c>
      <c r="B14" s="341">
        <v>4</v>
      </c>
      <c r="C14" s="271" t="s">
        <v>148</v>
      </c>
      <c r="D14" s="271" t="s">
        <v>148</v>
      </c>
      <c r="E14" s="271" t="s">
        <v>148</v>
      </c>
      <c r="F14" s="271" t="s">
        <v>148</v>
      </c>
      <c r="G14" s="271" t="s">
        <v>148</v>
      </c>
      <c r="H14" s="271" t="s">
        <v>148</v>
      </c>
      <c r="I14" s="271" t="s">
        <v>148</v>
      </c>
      <c r="J14" s="271" t="s">
        <v>148</v>
      </c>
      <c r="K14" s="271" t="s">
        <v>148</v>
      </c>
      <c r="L14" s="271" t="s">
        <v>148</v>
      </c>
      <c r="M14" s="271" t="s">
        <v>148</v>
      </c>
      <c r="N14" s="271" t="s">
        <v>148</v>
      </c>
      <c r="O14" s="271" t="s">
        <v>148</v>
      </c>
      <c r="P14" s="271" t="s">
        <v>148</v>
      </c>
      <c r="Q14" s="271" t="s">
        <v>148</v>
      </c>
      <c r="R14" s="271" t="s">
        <v>148</v>
      </c>
      <c r="S14" s="271" t="s">
        <v>148</v>
      </c>
      <c r="T14" s="271" t="s">
        <v>148</v>
      </c>
      <c r="U14" s="271">
        <v>2069</v>
      </c>
      <c r="V14" s="271">
        <v>766</v>
      </c>
      <c r="W14" s="271">
        <v>1303</v>
      </c>
      <c r="X14" s="344" t="e">
        <f t="shared" si="6"/>
        <v>#VALUE!</v>
      </c>
      <c r="Y14" s="344" t="e">
        <f t="shared" si="1"/>
        <v>#VALUE!</v>
      </c>
      <c r="Z14" s="344" t="e">
        <f t="shared" si="2"/>
        <v>#VALUE!</v>
      </c>
      <c r="AA14" s="344" t="e">
        <f t="shared" si="3"/>
        <v>#VALUE!</v>
      </c>
      <c r="AB14" s="344" t="e">
        <f t="shared" si="4"/>
        <v>#VALUE!</v>
      </c>
      <c r="AC14" s="344" t="e">
        <f t="shared" si="5"/>
        <v>#VALUE!</v>
      </c>
      <c r="AD14" s="344">
        <f t="shared" si="7"/>
        <v>0</v>
      </c>
    </row>
    <row r="15" spans="1:30" ht="15.75" customHeight="1">
      <c r="A15" s="199" t="s">
        <v>59</v>
      </c>
      <c r="B15" s="341">
        <v>5</v>
      </c>
      <c r="C15" s="271" t="s">
        <v>148</v>
      </c>
      <c r="D15" s="271" t="s">
        <v>148</v>
      </c>
      <c r="E15" s="271" t="s">
        <v>148</v>
      </c>
      <c r="F15" s="271" t="s">
        <v>148</v>
      </c>
      <c r="G15" s="271" t="s">
        <v>148</v>
      </c>
      <c r="H15" s="271" t="s">
        <v>148</v>
      </c>
      <c r="I15" s="271" t="s">
        <v>148</v>
      </c>
      <c r="J15" s="271" t="s">
        <v>148</v>
      </c>
      <c r="K15" s="271" t="s">
        <v>148</v>
      </c>
      <c r="L15" s="271" t="s">
        <v>148</v>
      </c>
      <c r="M15" s="271" t="s">
        <v>148</v>
      </c>
      <c r="N15" s="271" t="s">
        <v>148</v>
      </c>
      <c r="O15" s="271" t="s">
        <v>148</v>
      </c>
      <c r="P15" s="271" t="s">
        <v>148</v>
      </c>
      <c r="Q15" s="271" t="s">
        <v>148</v>
      </c>
      <c r="R15" s="271" t="s">
        <v>148</v>
      </c>
      <c r="S15" s="271" t="s">
        <v>148</v>
      </c>
      <c r="T15" s="271" t="s">
        <v>148</v>
      </c>
      <c r="U15" s="271">
        <v>1463</v>
      </c>
      <c r="V15" s="271">
        <v>567</v>
      </c>
      <c r="W15" s="285">
        <v>896</v>
      </c>
      <c r="X15" s="344" t="e">
        <f t="shared" si="6"/>
        <v>#VALUE!</v>
      </c>
      <c r="Y15" s="344" t="e">
        <f t="shared" si="1"/>
        <v>#VALUE!</v>
      </c>
      <c r="Z15" s="344" t="e">
        <f t="shared" si="2"/>
        <v>#VALUE!</v>
      </c>
      <c r="AA15" s="344" t="e">
        <f t="shared" si="3"/>
        <v>#VALUE!</v>
      </c>
      <c r="AB15" s="344" t="e">
        <f t="shared" si="4"/>
        <v>#VALUE!</v>
      </c>
      <c r="AC15" s="344" t="e">
        <f t="shared" si="5"/>
        <v>#VALUE!</v>
      </c>
      <c r="AD15" s="344">
        <f t="shared" si="7"/>
        <v>0</v>
      </c>
    </row>
    <row r="16" spans="1:30" ht="15.75" customHeight="1">
      <c r="A16" s="199" t="s">
        <v>60</v>
      </c>
      <c r="B16" s="341">
        <v>6</v>
      </c>
      <c r="C16" s="271" t="s">
        <v>148</v>
      </c>
      <c r="D16" s="271" t="s">
        <v>148</v>
      </c>
      <c r="E16" s="271" t="s">
        <v>148</v>
      </c>
      <c r="F16" s="271" t="s">
        <v>148</v>
      </c>
      <c r="G16" s="271" t="s">
        <v>148</v>
      </c>
      <c r="H16" s="271" t="s">
        <v>148</v>
      </c>
      <c r="I16" s="271" t="s">
        <v>148</v>
      </c>
      <c r="J16" s="271" t="s">
        <v>148</v>
      </c>
      <c r="K16" s="271" t="s">
        <v>148</v>
      </c>
      <c r="L16" s="271" t="s">
        <v>148</v>
      </c>
      <c r="M16" s="271" t="s">
        <v>148</v>
      </c>
      <c r="N16" s="271" t="s">
        <v>148</v>
      </c>
      <c r="O16" s="271" t="s">
        <v>148</v>
      </c>
      <c r="P16" s="271" t="s">
        <v>148</v>
      </c>
      <c r="Q16" s="271" t="s">
        <v>148</v>
      </c>
      <c r="R16" s="271" t="s">
        <v>148</v>
      </c>
      <c r="S16" s="271" t="s">
        <v>148</v>
      </c>
      <c r="T16" s="271" t="s">
        <v>148</v>
      </c>
      <c r="U16" s="271">
        <v>804</v>
      </c>
      <c r="V16" s="271">
        <v>296</v>
      </c>
      <c r="W16" s="285">
        <v>508</v>
      </c>
      <c r="X16" s="344" t="e">
        <f t="shared" si="6"/>
        <v>#VALUE!</v>
      </c>
      <c r="Y16" s="344" t="e">
        <f t="shared" si="1"/>
        <v>#VALUE!</v>
      </c>
      <c r="Z16" s="344" t="e">
        <f t="shared" si="2"/>
        <v>#VALUE!</v>
      </c>
      <c r="AA16" s="344" t="e">
        <f t="shared" si="3"/>
        <v>#VALUE!</v>
      </c>
      <c r="AB16" s="344" t="e">
        <f t="shared" si="4"/>
        <v>#VALUE!</v>
      </c>
      <c r="AC16" s="344" t="e">
        <f t="shared" si="5"/>
        <v>#VALUE!</v>
      </c>
      <c r="AD16" s="344">
        <f t="shared" si="7"/>
        <v>0</v>
      </c>
    </row>
    <row r="17" spans="1:31" ht="15.75" customHeight="1">
      <c r="A17" s="199" t="s">
        <v>61</v>
      </c>
      <c r="B17" s="341">
        <v>7</v>
      </c>
      <c r="C17" s="271" t="s">
        <v>148</v>
      </c>
      <c r="D17" s="271" t="s">
        <v>148</v>
      </c>
      <c r="E17" s="271" t="s">
        <v>148</v>
      </c>
      <c r="F17" s="271" t="s">
        <v>148</v>
      </c>
      <c r="G17" s="271" t="s">
        <v>148</v>
      </c>
      <c r="H17" s="271" t="s">
        <v>148</v>
      </c>
      <c r="I17" s="271" t="s">
        <v>148</v>
      </c>
      <c r="J17" s="271" t="s">
        <v>148</v>
      </c>
      <c r="K17" s="271" t="s">
        <v>148</v>
      </c>
      <c r="L17" s="271" t="s">
        <v>148</v>
      </c>
      <c r="M17" s="271" t="s">
        <v>148</v>
      </c>
      <c r="N17" s="271" t="s">
        <v>148</v>
      </c>
      <c r="O17" s="271" t="s">
        <v>148</v>
      </c>
      <c r="P17" s="271" t="s">
        <v>148</v>
      </c>
      <c r="Q17" s="271" t="s">
        <v>148</v>
      </c>
      <c r="R17" s="271" t="s">
        <v>148</v>
      </c>
      <c r="S17" s="271" t="s">
        <v>148</v>
      </c>
      <c r="T17" s="271" t="s">
        <v>148</v>
      </c>
      <c r="U17" s="271">
        <v>597</v>
      </c>
      <c r="V17" s="271">
        <v>314</v>
      </c>
      <c r="W17" s="285">
        <v>283</v>
      </c>
      <c r="X17" s="344" t="e">
        <f t="shared" si="6"/>
        <v>#VALUE!</v>
      </c>
      <c r="Y17" s="344" t="e">
        <f t="shared" si="1"/>
        <v>#VALUE!</v>
      </c>
      <c r="Z17" s="344" t="e">
        <f t="shared" si="2"/>
        <v>#VALUE!</v>
      </c>
      <c r="AA17" s="344" t="e">
        <f t="shared" si="3"/>
        <v>#VALUE!</v>
      </c>
      <c r="AB17" s="344" t="e">
        <f t="shared" si="4"/>
        <v>#VALUE!</v>
      </c>
      <c r="AC17" s="344" t="e">
        <f t="shared" si="5"/>
        <v>#VALUE!</v>
      </c>
      <c r="AD17" s="344">
        <f t="shared" si="7"/>
        <v>0</v>
      </c>
    </row>
    <row r="18" spans="1:31" ht="15.75" customHeight="1">
      <c r="A18" s="343" t="s">
        <v>5</v>
      </c>
      <c r="B18" s="341">
        <v>8</v>
      </c>
      <c r="C18" s="271">
        <f>+C19+C20+C21+C22+C23</f>
        <v>10382</v>
      </c>
      <c r="D18" s="271">
        <f t="shared" ref="D18:W18" si="8">+D19+D20+D21+D22+D23</f>
        <v>3585</v>
      </c>
      <c r="E18" s="271">
        <f t="shared" si="8"/>
        <v>6797</v>
      </c>
      <c r="F18" s="271">
        <f t="shared" si="8"/>
        <v>122</v>
      </c>
      <c r="G18" s="271">
        <f>+G19+G20+G21+G22+G23</f>
        <v>69</v>
      </c>
      <c r="H18" s="271">
        <f t="shared" si="8"/>
        <v>53</v>
      </c>
      <c r="I18" s="271">
        <f t="shared" si="8"/>
        <v>65</v>
      </c>
      <c r="J18" s="271">
        <f>+J19+J20+J21+J22+J23</f>
        <v>38</v>
      </c>
      <c r="K18" s="271">
        <f t="shared" si="8"/>
        <v>27</v>
      </c>
      <c r="L18" s="271">
        <f t="shared" si="8"/>
        <v>44</v>
      </c>
      <c r="M18" s="271">
        <f t="shared" si="8"/>
        <v>27</v>
      </c>
      <c r="N18" s="271">
        <f t="shared" si="8"/>
        <v>17</v>
      </c>
      <c r="O18" s="271">
        <f t="shared" si="8"/>
        <v>29</v>
      </c>
      <c r="P18" s="271">
        <f t="shared" si="8"/>
        <v>13</v>
      </c>
      <c r="Q18" s="271">
        <f t="shared" si="8"/>
        <v>16</v>
      </c>
      <c r="R18" s="271">
        <f t="shared" si="8"/>
        <v>67</v>
      </c>
      <c r="S18" s="271">
        <f t="shared" si="8"/>
        <v>15</v>
      </c>
      <c r="T18" s="271">
        <f t="shared" si="8"/>
        <v>52</v>
      </c>
      <c r="U18" s="271">
        <f t="shared" si="8"/>
        <v>5266</v>
      </c>
      <c r="V18" s="271">
        <f t="shared" si="8"/>
        <v>2024</v>
      </c>
      <c r="W18" s="271">
        <f t="shared" si="8"/>
        <v>3242</v>
      </c>
      <c r="X18" s="344">
        <f t="shared" si="6"/>
        <v>0</v>
      </c>
      <c r="Y18" s="344">
        <f t="shared" si="1"/>
        <v>0</v>
      </c>
      <c r="Z18" s="344">
        <f t="shared" si="2"/>
        <v>0</v>
      </c>
      <c r="AA18" s="344">
        <f t="shared" si="3"/>
        <v>0</v>
      </c>
      <c r="AB18" s="344">
        <f t="shared" si="4"/>
        <v>0</v>
      </c>
      <c r="AC18" s="344">
        <f t="shared" si="5"/>
        <v>0</v>
      </c>
      <c r="AD18" s="344">
        <f t="shared" si="7"/>
        <v>0</v>
      </c>
    </row>
    <row r="19" spans="1:31" ht="15.75" customHeight="1">
      <c r="A19" s="345" t="s">
        <v>62</v>
      </c>
      <c r="B19" s="341">
        <v>9</v>
      </c>
      <c r="C19" s="285">
        <v>2</v>
      </c>
      <c r="D19" s="285">
        <v>2</v>
      </c>
      <c r="E19" s="271">
        <v>0</v>
      </c>
      <c r="F19" s="285">
        <v>0</v>
      </c>
      <c r="G19" s="285">
        <v>0</v>
      </c>
      <c r="H19" s="271">
        <v>0</v>
      </c>
      <c r="I19" s="271">
        <v>0</v>
      </c>
      <c r="J19" s="271">
        <v>0</v>
      </c>
      <c r="K19" s="271">
        <v>0</v>
      </c>
      <c r="L19" s="271">
        <v>0</v>
      </c>
      <c r="M19" s="271">
        <v>0</v>
      </c>
      <c r="N19" s="271">
        <v>0</v>
      </c>
      <c r="O19" s="271">
        <v>0</v>
      </c>
      <c r="P19" s="271">
        <v>0</v>
      </c>
      <c r="Q19" s="271">
        <v>0</v>
      </c>
      <c r="R19" s="271">
        <v>0</v>
      </c>
      <c r="S19" s="271">
        <v>0</v>
      </c>
      <c r="T19" s="271">
        <v>0</v>
      </c>
      <c r="U19" s="271">
        <v>2</v>
      </c>
      <c r="V19" s="271">
        <v>2</v>
      </c>
      <c r="W19" s="271">
        <v>0</v>
      </c>
      <c r="X19" s="344">
        <f t="shared" si="6"/>
        <v>0</v>
      </c>
      <c r="Y19" s="344">
        <f t="shared" si="1"/>
        <v>0</v>
      </c>
      <c r="Z19" s="344">
        <f t="shared" si="2"/>
        <v>0</v>
      </c>
      <c r="AA19" s="344">
        <f t="shared" si="3"/>
        <v>0</v>
      </c>
      <c r="AB19" s="344">
        <f t="shared" si="4"/>
        <v>0</v>
      </c>
      <c r="AC19" s="344">
        <f t="shared" si="5"/>
        <v>0</v>
      </c>
      <c r="AD19" s="344">
        <f t="shared" si="7"/>
        <v>0</v>
      </c>
    </row>
    <row r="20" spans="1:31" ht="15.75" customHeight="1">
      <c r="A20" s="345" t="s">
        <v>2</v>
      </c>
      <c r="B20" s="341">
        <v>10</v>
      </c>
      <c r="C20" s="271">
        <v>821</v>
      </c>
      <c r="D20" s="271">
        <v>321</v>
      </c>
      <c r="E20" s="271">
        <v>500</v>
      </c>
      <c r="F20" s="271">
        <v>5</v>
      </c>
      <c r="G20" s="271">
        <v>1</v>
      </c>
      <c r="H20" s="271">
        <v>4</v>
      </c>
      <c r="I20" s="271">
        <v>1</v>
      </c>
      <c r="J20" s="271">
        <v>1</v>
      </c>
      <c r="K20" s="271">
        <v>0</v>
      </c>
      <c r="L20" s="271">
        <v>1</v>
      </c>
      <c r="M20" s="271">
        <v>0</v>
      </c>
      <c r="N20" s="271">
        <v>1</v>
      </c>
      <c r="O20" s="271">
        <v>5</v>
      </c>
      <c r="P20" s="271">
        <v>3</v>
      </c>
      <c r="Q20" s="271">
        <v>2</v>
      </c>
      <c r="R20" s="271">
        <v>1</v>
      </c>
      <c r="S20" s="271">
        <v>0</v>
      </c>
      <c r="T20" s="271">
        <v>1</v>
      </c>
      <c r="U20" s="271">
        <v>352</v>
      </c>
      <c r="V20" s="271">
        <v>100</v>
      </c>
      <c r="W20" s="271">
        <v>252</v>
      </c>
      <c r="X20" s="344">
        <f t="shared" si="6"/>
        <v>0</v>
      </c>
      <c r="Y20" s="344">
        <f t="shared" si="1"/>
        <v>0</v>
      </c>
      <c r="Z20" s="344">
        <f t="shared" si="2"/>
        <v>0</v>
      </c>
      <c r="AA20" s="344">
        <f t="shared" si="3"/>
        <v>0</v>
      </c>
      <c r="AB20" s="344">
        <f t="shared" si="4"/>
        <v>0</v>
      </c>
      <c r="AC20" s="344">
        <f t="shared" si="5"/>
        <v>0</v>
      </c>
      <c r="AD20" s="344">
        <f t="shared" si="7"/>
        <v>0</v>
      </c>
    </row>
    <row r="21" spans="1:31" ht="15.75" customHeight="1">
      <c r="A21" s="345" t="s">
        <v>3</v>
      </c>
      <c r="B21" s="341">
        <v>11</v>
      </c>
      <c r="C21" s="271">
        <v>3349</v>
      </c>
      <c r="D21" s="271">
        <v>1200</v>
      </c>
      <c r="E21" s="271">
        <v>2149</v>
      </c>
      <c r="F21" s="271">
        <v>11</v>
      </c>
      <c r="G21" s="271">
        <v>6</v>
      </c>
      <c r="H21" s="271">
        <v>5</v>
      </c>
      <c r="I21" s="271">
        <v>17</v>
      </c>
      <c r="J21" s="271">
        <v>8</v>
      </c>
      <c r="K21" s="271">
        <v>9</v>
      </c>
      <c r="L21" s="271">
        <v>6</v>
      </c>
      <c r="M21" s="271">
        <v>2</v>
      </c>
      <c r="N21" s="271">
        <v>4</v>
      </c>
      <c r="O21" s="271">
        <v>3</v>
      </c>
      <c r="P21" s="271">
        <v>2</v>
      </c>
      <c r="Q21" s="271">
        <v>1</v>
      </c>
      <c r="R21" s="271">
        <v>5</v>
      </c>
      <c r="S21" s="271">
        <v>1</v>
      </c>
      <c r="T21" s="271">
        <v>4</v>
      </c>
      <c r="U21" s="271">
        <v>2474</v>
      </c>
      <c r="V21" s="271">
        <v>981</v>
      </c>
      <c r="W21" s="271">
        <v>1493</v>
      </c>
      <c r="X21" s="344">
        <f>+C21-D21-E21</f>
        <v>0</v>
      </c>
      <c r="Y21" s="344">
        <f>+F21-G21-H21</f>
        <v>0</v>
      </c>
      <c r="Z21" s="344">
        <f>+I21-J21-K21</f>
        <v>0</v>
      </c>
      <c r="AA21" s="344">
        <f>+L21-M21-N21</f>
        <v>0</v>
      </c>
      <c r="AB21" s="344">
        <f>+O21-P21-Q21</f>
        <v>0</v>
      </c>
      <c r="AC21" s="344">
        <f>+R21-S21-T21</f>
        <v>0</v>
      </c>
      <c r="AD21" s="344">
        <f>+U21-V21-W21</f>
        <v>0</v>
      </c>
    </row>
    <row r="22" spans="1:31" ht="15.75" customHeight="1">
      <c r="A22" s="345" t="s">
        <v>4</v>
      </c>
      <c r="B22" s="341">
        <v>12</v>
      </c>
      <c r="C22" s="271">
        <v>4268</v>
      </c>
      <c r="D22" s="271">
        <v>1508</v>
      </c>
      <c r="E22" s="271">
        <v>2760</v>
      </c>
      <c r="F22" s="271">
        <v>78</v>
      </c>
      <c r="G22" s="271">
        <v>49</v>
      </c>
      <c r="H22" s="271">
        <v>29</v>
      </c>
      <c r="I22" s="271">
        <v>34</v>
      </c>
      <c r="J22" s="271">
        <v>24</v>
      </c>
      <c r="K22" s="271">
        <v>10</v>
      </c>
      <c r="L22" s="271">
        <v>28</v>
      </c>
      <c r="M22" s="271">
        <v>18</v>
      </c>
      <c r="N22" s="271">
        <v>10</v>
      </c>
      <c r="O22" s="271">
        <v>18</v>
      </c>
      <c r="P22" s="271">
        <v>5</v>
      </c>
      <c r="Q22" s="271">
        <v>13</v>
      </c>
      <c r="R22" s="271">
        <v>50</v>
      </c>
      <c r="S22" s="271">
        <v>11</v>
      </c>
      <c r="T22" s="271">
        <v>39</v>
      </c>
      <c r="U22" s="271">
        <v>2438</v>
      </c>
      <c r="V22" s="271">
        <v>941</v>
      </c>
      <c r="W22" s="271">
        <v>1497</v>
      </c>
      <c r="X22" s="344">
        <f t="shared" si="6"/>
        <v>0</v>
      </c>
      <c r="Y22" s="344">
        <f t="shared" si="1"/>
        <v>0</v>
      </c>
      <c r="Z22" s="344">
        <f t="shared" si="2"/>
        <v>0</v>
      </c>
      <c r="AA22" s="344">
        <f t="shared" si="3"/>
        <v>0</v>
      </c>
      <c r="AB22" s="344">
        <f t="shared" si="4"/>
        <v>0</v>
      </c>
      <c r="AC22" s="344">
        <f>+R22-S22-T22</f>
        <v>0</v>
      </c>
      <c r="AD22" s="344">
        <f>+U22-V22-W22</f>
        <v>0</v>
      </c>
      <c r="AE22" s="346">
        <f>+U22*100/U11</f>
        <v>46.296999620205092</v>
      </c>
    </row>
    <row r="23" spans="1:31" ht="15.75" customHeight="1">
      <c r="A23" s="347" t="s">
        <v>427</v>
      </c>
      <c r="B23" s="341"/>
      <c r="C23" s="271">
        <v>1942</v>
      </c>
      <c r="D23" s="271">
        <v>554</v>
      </c>
      <c r="E23" s="271">
        <v>1388</v>
      </c>
      <c r="F23" s="271">
        <v>28</v>
      </c>
      <c r="G23" s="271">
        <v>13</v>
      </c>
      <c r="H23" s="271">
        <v>15</v>
      </c>
      <c r="I23" s="271">
        <v>13</v>
      </c>
      <c r="J23" s="271">
        <v>5</v>
      </c>
      <c r="K23" s="271">
        <v>8</v>
      </c>
      <c r="L23" s="271">
        <v>9</v>
      </c>
      <c r="M23" s="271">
        <v>7</v>
      </c>
      <c r="N23" s="271">
        <v>2</v>
      </c>
      <c r="O23" s="271">
        <v>3</v>
      </c>
      <c r="P23" s="271">
        <v>3</v>
      </c>
      <c r="Q23" s="271">
        <v>0</v>
      </c>
      <c r="R23" s="271">
        <v>11</v>
      </c>
      <c r="S23" s="271">
        <v>3</v>
      </c>
      <c r="T23" s="271">
        <v>8</v>
      </c>
      <c r="U23" s="271">
        <v>0</v>
      </c>
      <c r="V23" s="271">
        <v>0</v>
      </c>
      <c r="W23" s="271">
        <v>0</v>
      </c>
      <c r="X23" s="344">
        <f t="shared" si="6"/>
        <v>0</v>
      </c>
      <c r="Y23" s="344">
        <f t="shared" si="1"/>
        <v>0</v>
      </c>
      <c r="Z23" s="344">
        <f t="shared" si="2"/>
        <v>0</v>
      </c>
      <c r="AA23" s="344">
        <f t="shared" si="3"/>
        <v>0</v>
      </c>
      <c r="AB23" s="344">
        <f t="shared" si="4"/>
        <v>0</v>
      </c>
      <c r="AC23" s="344">
        <f t="shared" si="5"/>
        <v>0</v>
      </c>
      <c r="AD23" s="344">
        <f t="shared" si="7"/>
        <v>0</v>
      </c>
    </row>
    <row r="24" spans="1:31" ht="15.75" customHeight="1">
      <c r="A24" s="343" t="s">
        <v>57</v>
      </c>
      <c r="B24" s="341">
        <v>13</v>
      </c>
      <c r="C24" s="271">
        <f>+C25+C26+C27</f>
        <v>400</v>
      </c>
      <c r="D24" s="271">
        <f t="shared" ref="D24:W24" si="9">+D25+D26+D27</f>
        <v>193</v>
      </c>
      <c r="E24" s="271">
        <f t="shared" si="9"/>
        <v>207</v>
      </c>
      <c r="F24" s="271">
        <f t="shared" si="9"/>
        <v>20</v>
      </c>
      <c r="G24" s="271">
        <f t="shared" si="9"/>
        <v>15</v>
      </c>
      <c r="H24" s="271">
        <f t="shared" si="9"/>
        <v>5</v>
      </c>
      <c r="I24" s="271">
        <f t="shared" si="9"/>
        <v>11</v>
      </c>
      <c r="J24" s="271">
        <f t="shared" si="9"/>
        <v>5</v>
      </c>
      <c r="K24" s="271">
        <f t="shared" si="9"/>
        <v>6</v>
      </c>
      <c r="L24" s="271">
        <f t="shared" si="9"/>
        <v>15</v>
      </c>
      <c r="M24" s="271">
        <f t="shared" si="9"/>
        <v>9</v>
      </c>
      <c r="N24" s="271">
        <f t="shared" si="9"/>
        <v>6</v>
      </c>
      <c r="O24" s="271">
        <f t="shared" si="9"/>
        <v>4</v>
      </c>
      <c r="P24" s="271">
        <f t="shared" si="9"/>
        <v>1</v>
      </c>
      <c r="Q24" s="271">
        <f t="shared" si="9"/>
        <v>3</v>
      </c>
      <c r="R24" s="271">
        <f t="shared" si="9"/>
        <v>5</v>
      </c>
      <c r="S24" s="271">
        <f t="shared" si="9"/>
        <v>0</v>
      </c>
      <c r="T24" s="271">
        <f t="shared" si="9"/>
        <v>5</v>
      </c>
      <c r="U24" s="271">
        <f t="shared" si="9"/>
        <v>237</v>
      </c>
      <c r="V24" s="271">
        <f t="shared" si="9"/>
        <v>109</v>
      </c>
      <c r="W24" s="271">
        <f t="shared" si="9"/>
        <v>128</v>
      </c>
      <c r="X24" s="344">
        <f t="shared" si="6"/>
        <v>0</v>
      </c>
      <c r="Y24" s="344">
        <f t="shared" si="1"/>
        <v>0</v>
      </c>
      <c r="Z24" s="344">
        <f t="shared" si="2"/>
        <v>0</v>
      </c>
      <c r="AA24" s="344">
        <f t="shared" si="3"/>
        <v>0</v>
      </c>
      <c r="AB24" s="344">
        <f t="shared" si="4"/>
        <v>0</v>
      </c>
      <c r="AC24" s="344">
        <f t="shared" si="5"/>
        <v>0</v>
      </c>
      <c r="AD24" s="344">
        <f t="shared" si="7"/>
        <v>0</v>
      </c>
    </row>
    <row r="25" spans="1:31" ht="15.75" customHeight="1">
      <c r="A25" s="199" t="s">
        <v>54</v>
      </c>
      <c r="B25" s="341">
        <v>14</v>
      </c>
      <c r="C25" s="271">
        <v>19</v>
      </c>
      <c r="D25" s="271">
        <v>18</v>
      </c>
      <c r="E25" s="285">
        <v>1</v>
      </c>
      <c r="F25" s="271">
        <v>2</v>
      </c>
      <c r="G25" s="271">
        <v>2</v>
      </c>
      <c r="H25" s="285">
        <v>0</v>
      </c>
      <c r="I25" s="271">
        <v>2</v>
      </c>
      <c r="J25" s="271">
        <v>2</v>
      </c>
      <c r="K25" s="285">
        <v>0</v>
      </c>
      <c r="L25" s="285">
        <v>0</v>
      </c>
      <c r="M25" s="285">
        <v>0</v>
      </c>
      <c r="N25" s="285">
        <v>0</v>
      </c>
      <c r="O25" s="285">
        <v>1</v>
      </c>
      <c r="P25" s="285">
        <v>1</v>
      </c>
      <c r="Q25" s="285">
        <v>0</v>
      </c>
      <c r="R25" s="271">
        <v>0</v>
      </c>
      <c r="S25" s="271">
        <v>0</v>
      </c>
      <c r="T25" s="285">
        <v>0</v>
      </c>
      <c r="U25" s="271">
        <v>8</v>
      </c>
      <c r="V25" s="271">
        <v>7</v>
      </c>
      <c r="W25" s="285">
        <v>1</v>
      </c>
      <c r="X25" s="344">
        <f t="shared" si="6"/>
        <v>0</v>
      </c>
      <c r="Y25" s="344">
        <f t="shared" si="1"/>
        <v>0</v>
      </c>
      <c r="Z25" s="344">
        <f t="shared" si="2"/>
        <v>0</v>
      </c>
      <c r="AA25" s="344">
        <f t="shared" si="3"/>
        <v>0</v>
      </c>
      <c r="AB25" s="344">
        <f t="shared" si="4"/>
        <v>0</v>
      </c>
      <c r="AC25" s="344">
        <f t="shared" si="5"/>
        <v>0</v>
      </c>
      <c r="AD25" s="344">
        <f t="shared" si="7"/>
        <v>0</v>
      </c>
    </row>
    <row r="26" spans="1:31" ht="15.75" customHeight="1">
      <c r="A26" s="199" t="s">
        <v>55</v>
      </c>
      <c r="B26" s="341">
        <v>15</v>
      </c>
      <c r="C26" s="271">
        <v>153</v>
      </c>
      <c r="D26" s="271">
        <v>91</v>
      </c>
      <c r="E26" s="285">
        <v>62</v>
      </c>
      <c r="F26" s="271">
        <v>8</v>
      </c>
      <c r="G26" s="271">
        <v>5</v>
      </c>
      <c r="H26" s="285">
        <v>3</v>
      </c>
      <c r="I26" s="271">
        <v>4</v>
      </c>
      <c r="J26" s="271">
        <v>2</v>
      </c>
      <c r="K26" s="285">
        <v>2</v>
      </c>
      <c r="L26" s="285">
        <v>8</v>
      </c>
      <c r="M26" s="285">
        <v>4</v>
      </c>
      <c r="N26" s="285">
        <v>4</v>
      </c>
      <c r="O26" s="285">
        <v>1</v>
      </c>
      <c r="P26" s="285">
        <v>0</v>
      </c>
      <c r="Q26" s="285">
        <v>1</v>
      </c>
      <c r="R26" s="271">
        <v>0</v>
      </c>
      <c r="S26" s="271">
        <v>0</v>
      </c>
      <c r="T26" s="285">
        <v>0</v>
      </c>
      <c r="U26" s="271">
        <v>89</v>
      </c>
      <c r="V26" s="271">
        <v>53</v>
      </c>
      <c r="W26" s="285">
        <v>36</v>
      </c>
      <c r="X26" s="344">
        <f t="shared" si="6"/>
        <v>0</v>
      </c>
      <c r="Y26" s="344">
        <f t="shared" si="1"/>
        <v>0</v>
      </c>
      <c r="Z26" s="344">
        <f t="shared" si="2"/>
        <v>0</v>
      </c>
      <c r="AA26" s="344">
        <f t="shared" si="3"/>
        <v>0</v>
      </c>
      <c r="AB26" s="344">
        <f t="shared" si="4"/>
        <v>0</v>
      </c>
      <c r="AC26" s="344">
        <f t="shared" si="5"/>
        <v>0</v>
      </c>
      <c r="AD26" s="344">
        <f t="shared" si="7"/>
        <v>0</v>
      </c>
    </row>
    <row r="27" spans="1:31" ht="15.75" customHeight="1">
      <c r="A27" s="199" t="s">
        <v>56</v>
      </c>
      <c r="B27" s="341">
        <v>16</v>
      </c>
      <c r="C27" s="271">
        <v>228</v>
      </c>
      <c r="D27" s="271">
        <v>84</v>
      </c>
      <c r="E27" s="285">
        <v>144</v>
      </c>
      <c r="F27" s="271">
        <v>10</v>
      </c>
      <c r="G27" s="271">
        <v>8</v>
      </c>
      <c r="H27" s="285">
        <v>2</v>
      </c>
      <c r="I27" s="271">
        <v>5</v>
      </c>
      <c r="J27" s="271">
        <v>1</v>
      </c>
      <c r="K27" s="285">
        <v>4</v>
      </c>
      <c r="L27" s="285">
        <v>7</v>
      </c>
      <c r="M27" s="285">
        <v>5</v>
      </c>
      <c r="N27" s="285">
        <v>2</v>
      </c>
      <c r="O27" s="285">
        <v>2</v>
      </c>
      <c r="P27" s="285">
        <v>0</v>
      </c>
      <c r="Q27" s="285">
        <v>2</v>
      </c>
      <c r="R27" s="271">
        <v>5</v>
      </c>
      <c r="S27" s="271">
        <v>0</v>
      </c>
      <c r="T27" s="285">
        <v>5</v>
      </c>
      <c r="U27" s="271">
        <v>140</v>
      </c>
      <c r="V27" s="271">
        <v>49</v>
      </c>
      <c r="W27" s="285">
        <v>91</v>
      </c>
      <c r="X27" s="344">
        <f t="shared" si="6"/>
        <v>0</v>
      </c>
      <c r="Y27" s="344">
        <f t="shared" si="1"/>
        <v>0</v>
      </c>
      <c r="Z27" s="344">
        <f t="shared" si="2"/>
        <v>0</v>
      </c>
      <c r="AA27" s="344">
        <f t="shared" si="3"/>
        <v>0</v>
      </c>
      <c r="AB27" s="344">
        <f t="shared" si="4"/>
        <v>0</v>
      </c>
      <c r="AC27" s="344">
        <f t="shared" si="5"/>
        <v>0</v>
      </c>
      <c r="AD27" s="344">
        <f t="shared" si="7"/>
        <v>0</v>
      </c>
    </row>
    <row r="28" spans="1:31" ht="15.75" customHeight="1">
      <c r="A28" s="343" t="s">
        <v>137</v>
      </c>
      <c r="B28" s="341">
        <v>17</v>
      </c>
      <c r="C28" s="271">
        <f>SUM(C29:C35)</f>
        <v>10382</v>
      </c>
      <c r="D28" s="271">
        <f t="shared" ref="D28:W28" si="10">SUM(D29:D35)</f>
        <v>3585</v>
      </c>
      <c r="E28" s="271">
        <f t="shared" si="10"/>
        <v>6797</v>
      </c>
      <c r="F28" s="271">
        <f t="shared" si="10"/>
        <v>122</v>
      </c>
      <c r="G28" s="271">
        <f t="shared" si="10"/>
        <v>69</v>
      </c>
      <c r="H28" s="271">
        <f t="shared" si="10"/>
        <v>53</v>
      </c>
      <c r="I28" s="271">
        <f t="shared" si="10"/>
        <v>65</v>
      </c>
      <c r="J28" s="271">
        <f t="shared" si="10"/>
        <v>38</v>
      </c>
      <c r="K28" s="271">
        <f t="shared" si="10"/>
        <v>27</v>
      </c>
      <c r="L28" s="271">
        <f t="shared" si="10"/>
        <v>44</v>
      </c>
      <c r="M28" s="271">
        <f t="shared" si="10"/>
        <v>27</v>
      </c>
      <c r="N28" s="271">
        <f t="shared" si="10"/>
        <v>17</v>
      </c>
      <c r="O28" s="271">
        <f t="shared" si="10"/>
        <v>29</v>
      </c>
      <c r="P28" s="271">
        <f t="shared" si="10"/>
        <v>13</v>
      </c>
      <c r="Q28" s="271">
        <f t="shared" si="10"/>
        <v>16</v>
      </c>
      <c r="R28" s="271">
        <f t="shared" si="10"/>
        <v>67</v>
      </c>
      <c r="S28" s="271">
        <f t="shared" si="10"/>
        <v>15</v>
      </c>
      <c r="T28" s="271">
        <f t="shared" si="10"/>
        <v>52</v>
      </c>
      <c r="U28" s="271">
        <f t="shared" si="10"/>
        <v>5266</v>
      </c>
      <c r="V28" s="271">
        <f t="shared" si="10"/>
        <v>2024</v>
      </c>
      <c r="W28" s="271">
        <f t="shared" si="10"/>
        <v>3242</v>
      </c>
      <c r="X28" s="344">
        <f t="shared" si="6"/>
        <v>0</v>
      </c>
      <c r="Y28" s="344">
        <f t="shared" si="1"/>
        <v>0</v>
      </c>
      <c r="Z28" s="344">
        <f t="shared" si="2"/>
        <v>0</v>
      </c>
      <c r="AA28" s="344">
        <f t="shared" si="3"/>
        <v>0</v>
      </c>
      <c r="AB28" s="344">
        <f t="shared" si="4"/>
        <v>0</v>
      </c>
      <c r="AC28" s="344">
        <f t="shared" si="5"/>
        <v>0</v>
      </c>
      <c r="AD28" s="344">
        <f t="shared" si="7"/>
        <v>0</v>
      </c>
    </row>
    <row r="29" spans="1:31" ht="15.75" customHeight="1">
      <c r="A29" s="199" t="s">
        <v>197</v>
      </c>
      <c r="B29" s="341">
        <v>18</v>
      </c>
      <c r="C29" s="271">
        <v>603</v>
      </c>
      <c r="D29" s="271">
        <v>223</v>
      </c>
      <c r="E29" s="285">
        <v>380</v>
      </c>
      <c r="F29" s="271">
        <v>7</v>
      </c>
      <c r="G29" s="271">
        <v>5</v>
      </c>
      <c r="H29" s="285">
        <v>2</v>
      </c>
      <c r="I29" s="271">
        <v>2</v>
      </c>
      <c r="J29" s="271">
        <v>0</v>
      </c>
      <c r="K29" s="285">
        <v>2</v>
      </c>
      <c r="L29" s="285">
        <v>4</v>
      </c>
      <c r="M29" s="285">
        <v>2</v>
      </c>
      <c r="N29" s="285">
        <v>2</v>
      </c>
      <c r="O29" s="285">
        <v>0</v>
      </c>
      <c r="P29" s="285">
        <v>0</v>
      </c>
      <c r="Q29" s="285">
        <v>0</v>
      </c>
      <c r="R29" s="271">
        <v>2</v>
      </c>
      <c r="S29" s="271">
        <v>1</v>
      </c>
      <c r="T29" s="285">
        <v>1</v>
      </c>
      <c r="U29" s="271">
        <v>275</v>
      </c>
      <c r="V29" s="271">
        <v>102</v>
      </c>
      <c r="W29" s="285">
        <v>173</v>
      </c>
      <c r="X29" s="344">
        <f t="shared" si="6"/>
        <v>0</v>
      </c>
      <c r="Y29" s="344">
        <f t="shared" si="1"/>
        <v>0</v>
      </c>
      <c r="Z29" s="344">
        <f t="shared" si="2"/>
        <v>0</v>
      </c>
      <c r="AA29" s="344">
        <f t="shared" si="3"/>
        <v>0</v>
      </c>
      <c r="AB29" s="344">
        <f t="shared" si="4"/>
        <v>0</v>
      </c>
      <c r="AC29" s="344">
        <f t="shared" si="5"/>
        <v>0</v>
      </c>
      <c r="AD29" s="344">
        <f t="shared" si="7"/>
        <v>0</v>
      </c>
    </row>
    <row r="30" spans="1:31" ht="15.75" customHeight="1">
      <c r="A30" s="348" t="s">
        <v>177</v>
      </c>
      <c r="B30" s="341">
        <v>19</v>
      </c>
      <c r="C30" s="271">
        <v>2718</v>
      </c>
      <c r="D30" s="271">
        <v>971</v>
      </c>
      <c r="E30" s="271">
        <v>1747</v>
      </c>
      <c r="F30" s="271">
        <v>38</v>
      </c>
      <c r="G30" s="271">
        <v>21</v>
      </c>
      <c r="H30" s="271">
        <v>17</v>
      </c>
      <c r="I30" s="271">
        <v>22</v>
      </c>
      <c r="J30" s="271">
        <v>12</v>
      </c>
      <c r="K30" s="271">
        <v>10</v>
      </c>
      <c r="L30" s="271">
        <v>15</v>
      </c>
      <c r="M30" s="271">
        <v>6</v>
      </c>
      <c r="N30" s="271">
        <v>9</v>
      </c>
      <c r="O30" s="271">
        <v>6</v>
      </c>
      <c r="P30" s="271">
        <v>2</v>
      </c>
      <c r="Q30" s="271">
        <v>4</v>
      </c>
      <c r="R30" s="271">
        <v>17</v>
      </c>
      <c r="S30" s="271">
        <v>2</v>
      </c>
      <c r="T30" s="271">
        <v>15</v>
      </c>
      <c r="U30" s="271">
        <v>1406</v>
      </c>
      <c r="V30" s="271">
        <v>557</v>
      </c>
      <c r="W30" s="271">
        <v>849</v>
      </c>
      <c r="X30" s="344">
        <f t="shared" si="6"/>
        <v>0</v>
      </c>
      <c r="Y30" s="344">
        <f t="shared" si="1"/>
        <v>0</v>
      </c>
      <c r="Z30" s="344">
        <f t="shared" si="2"/>
        <v>0</v>
      </c>
      <c r="AA30" s="344">
        <f t="shared" si="3"/>
        <v>0</v>
      </c>
      <c r="AB30" s="344">
        <f t="shared" si="4"/>
        <v>0</v>
      </c>
      <c r="AC30" s="344">
        <f t="shared" si="5"/>
        <v>0</v>
      </c>
      <c r="AD30" s="344">
        <f t="shared" si="7"/>
        <v>0</v>
      </c>
    </row>
    <row r="31" spans="1:31" ht="15.75" customHeight="1">
      <c r="A31" s="348" t="s">
        <v>178</v>
      </c>
      <c r="B31" s="341">
        <v>20</v>
      </c>
      <c r="C31" s="271">
        <v>1303</v>
      </c>
      <c r="D31" s="271">
        <v>477</v>
      </c>
      <c r="E31" s="271">
        <v>826</v>
      </c>
      <c r="F31" s="271">
        <v>12</v>
      </c>
      <c r="G31" s="271">
        <v>6</v>
      </c>
      <c r="H31" s="271">
        <v>6</v>
      </c>
      <c r="I31" s="271">
        <v>10</v>
      </c>
      <c r="J31" s="271">
        <v>7</v>
      </c>
      <c r="K31" s="271">
        <v>3</v>
      </c>
      <c r="L31" s="271">
        <v>6</v>
      </c>
      <c r="M31" s="271">
        <v>6</v>
      </c>
      <c r="N31" s="271">
        <v>0</v>
      </c>
      <c r="O31" s="271">
        <v>6</v>
      </c>
      <c r="P31" s="271">
        <v>3</v>
      </c>
      <c r="Q31" s="271">
        <v>3</v>
      </c>
      <c r="R31" s="271">
        <v>15</v>
      </c>
      <c r="S31" s="271">
        <v>6</v>
      </c>
      <c r="T31" s="271">
        <v>9</v>
      </c>
      <c r="U31" s="271">
        <v>658</v>
      </c>
      <c r="V31" s="271">
        <v>284</v>
      </c>
      <c r="W31" s="271">
        <v>374</v>
      </c>
      <c r="X31" s="344">
        <f t="shared" si="6"/>
        <v>0</v>
      </c>
      <c r="Y31" s="344">
        <f t="shared" si="1"/>
        <v>0</v>
      </c>
      <c r="Z31" s="344">
        <f t="shared" si="2"/>
        <v>0</v>
      </c>
      <c r="AA31" s="344">
        <f t="shared" si="3"/>
        <v>0</v>
      </c>
      <c r="AB31" s="344">
        <f t="shared" si="4"/>
        <v>0</v>
      </c>
      <c r="AC31" s="344">
        <f t="shared" si="5"/>
        <v>0</v>
      </c>
      <c r="AD31" s="344">
        <f t="shared" si="7"/>
        <v>0</v>
      </c>
    </row>
    <row r="32" spans="1:31" ht="15.75" customHeight="1">
      <c r="A32" s="348" t="s">
        <v>179</v>
      </c>
      <c r="B32" s="341">
        <v>21</v>
      </c>
      <c r="C32" s="271">
        <v>1226</v>
      </c>
      <c r="D32" s="271">
        <v>438</v>
      </c>
      <c r="E32" s="271">
        <v>788</v>
      </c>
      <c r="F32" s="271">
        <v>7</v>
      </c>
      <c r="G32" s="271">
        <v>4</v>
      </c>
      <c r="H32" s="271">
        <v>3</v>
      </c>
      <c r="I32" s="271">
        <v>10</v>
      </c>
      <c r="J32" s="271">
        <v>6</v>
      </c>
      <c r="K32" s="271">
        <v>4</v>
      </c>
      <c r="L32" s="271">
        <v>2</v>
      </c>
      <c r="M32" s="271">
        <v>2</v>
      </c>
      <c r="N32" s="271">
        <v>0</v>
      </c>
      <c r="O32" s="271">
        <v>4</v>
      </c>
      <c r="P32" s="271">
        <v>1</v>
      </c>
      <c r="Q32" s="271">
        <v>3</v>
      </c>
      <c r="R32" s="271">
        <v>8</v>
      </c>
      <c r="S32" s="271">
        <v>3</v>
      </c>
      <c r="T32" s="271">
        <v>5</v>
      </c>
      <c r="U32" s="271">
        <v>708</v>
      </c>
      <c r="V32" s="271">
        <v>279</v>
      </c>
      <c r="W32" s="271">
        <v>429</v>
      </c>
      <c r="X32" s="344">
        <f t="shared" si="6"/>
        <v>0</v>
      </c>
      <c r="Y32" s="344">
        <f t="shared" si="1"/>
        <v>0</v>
      </c>
      <c r="Z32" s="344">
        <f t="shared" si="2"/>
        <v>0</v>
      </c>
      <c r="AA32" s="344">
        <f t="shared" si="3"/>
        <v>0</v>
      </c>
      <c r="AB32" s="344">
        <f t="shared" si="4"/>
        <v>0</v>
      </c>
      <c r="AC32" s="344">
        <f t="shared" si="5"/>
        <v>0</v>
      </c>
      <c r="AD32" s="344">
        <f t="shared" si="7"/>
        <v>0</v>
      </c>
    </row>
    <row r="33" spans="1:30" ht="15.75" customHeight="1">
      <c r="A33" s="348" t="s">
        <v>180</v>
      </c>
      <c r="B33" s="341">
        <v>22</v>
      </c>
      <c r="C33" s="271">
        <v>3444</v>
      </c>
      <c r="D33" s="271">
        <v>1075</v>
      </c>
      <c r="E33" s="271">
        <v>2369</v>
      </c>
      <c r="F33" s="271">
        <v>29</v>
      </c>
      <c r="G33" s="271">
        <v>11</v>
      </c>
      <c r="H33" s="271">
        <v>18</v>
      </c>
      <c r="I33" s="271">
        <v>11</v>
      </c>
      <c r="J33" s="271">
        <v>8</v>
      </c>
      <c r="K33" s="271">
        <v>3</v>
      </c>
      <c r="L33" s="271">
        <v>11</v>
      </c>
      <c r="M33" s="271">
        <v>7</v>
      </c>
      <c r="N33" s="271">
        <v>4</v>
      </c>
      <c r="O33" s="271">
        <v>7</v>
      </c>
      <c r="P33" s="271">
        <v>3</v>
      </c>
      <c r="Q33" s="271">
        <v>4</v>
      </c>
      <c r="R33" s="271">
        <v>16</v>
      </c>
      <c r="S33" s="271">
        <v>2</v>
      </c>
      <c r="T33" s="271">
        <v>14</v>
      </c>
      <c r="U33" s="271">
        <v>1610</v>
      </c>
      <c r="V33" s="271">
        <v>575</v>
      </c>
      <c r="W33" s="271">
        <v>1035</v>
      </c>
      <c r="X33" s="344">
        <f t="shared" si="6"/>
        <v>0</v>
      </c>
      <c r="Y33" s="344">
        <f t="shared" si="1"/>
        <v>0</v>
      </c>
      <c r="Z33" s="344">
        <f t="shared" si="2"/>
        <v>0</v>
      </c>
      <c r="AA33" s="344">
        <f t="shared" si="3"/>
        <v>0</v>
      </c>
      <c r="AB33" s="344">
        <f t="shared" si="4"/>
        <v>0</v>
      </c>
      <c r="AC33" s="344">
        <f t="shared" si="5"/>
        <v>0</v>
      </c>
      <c r="AD33" s="344">
        <f t="shared" si="7"/>
        <v>0</v>
      </c>
    </row>
    <row r="34" spans="1:30" ht="15.75" customHeight="1">
      <c r="A34" s="348" t="s">
        <v>181</v>
      </c>
      <c r="B34" s="341">
        <v>23</v>
      </c>
      <c r="C34" s="271">
        <v>559</v>
      </c>
      <c r="D34" s="271">
        <v>185</v>
      </c>
      <c r="E34" s="271">
        <v>374</v>
      </c>
      <c r="F34" s="271">
        <v>15</v>
      </c>
      <c r="G34" s="271">
        <v>9</v>
      </c>
      <c r="H34" s="271">
        <v>6</v>
      </c>
      <c r="I34" s="271">
        <v>5</v>
      </c>
      <c r="J34" s="271">
        <v>2</v>
      </c>
      <c r="K34" s="271">
        <v>3</v>
      </c>
      <c r="L34" s="271">
        <v>5</v>
      </c>
      <c r="M34" s="271">
        <v>4</v>
      </c>
      <c r="N34" s="271">
        <v>1</v>
      </c>
      <c r="O34" s="271">
        <v>6</v>
      </c>
      <c r="P34" s="271">
        <v>4</v>
      </c>
      <c r="Q34" s="271">
        <v>2</v>
      </c>
      <c r="R34" s="271">
        <v>5</v>
      </c>
      <c r="S34" s="271">
        <v>1</v>
      </c>
      <c r="T34" s="271">
        <v>4</v>
      </c>
      <c r="U34" s="271">
        <v>339</v>
      </c>
      <c r="V34" s="271">
        <v>113</v>
      </c>
      <c r="W34" s="271">
        <v>226</v>
      </c>
      <c r="X34" s="344">
        <f t="shared" si="6"/>
        <v>0</v>
      </c>
      <c r="Y34" s="344">
        <f t="shared" si="1"/>
        <v>0</v>
      </c>
      <c r="Z34" s="344">
        <f t="shared" si="2"/>
        <v>0</v>
      </c>
      <c r="AA34" s="344">
        <f t="shared" si="3"/>
        <v>0</v>
      </c>
      <c r="AB34" s="344">
        <f t="shared" si="4"/>
        <v>0</v>
      </c>
      <c r="AC34" s="344">
        <f t="shared" si="5"/>
        <v>0</v>
      </c>
      <c r="AD34" s="344">
        <f t="shared" si="7"/>
        <v>0</v>
      </c>
    </row>
    <row r="35" spans="1:30" ht="15.75" customHeight="1">
      <c r="A35" s="345" t="s">
        <v>196</v>
      </c>
      <c r="B35" s="341">
        <v>24</v>
      </c>
      <c r="C35" s="271">
        <v>529</v>
      </c>
      <c r="D35" s="271">
        <v>216</v>
      </c>
      <c r="E35" s="271">
        <v>313</v>
      </c>
      <c r="F35" s="271">
        <v>14</v>
      </c>
      <c r="G35" s="271">
        <v>13</v>
      </c>
      <c r="H35" s="271">
        <v>1</v>
      </c>
      <c r="I35" s="271">
        <v>5</v>
      </c>
      <c r="J35" s="271">
        <v>3</v>
      </c>
      <c r="K35" s="271">
        <v>2</v>
      </c>
      <c r="L35" s="271">
        <v>1</v>
      </c>
      <c r="M35" s="271">
        <v>0</v>
      </c>
      <c r="N35" s="271">
        <v>1</v>
      </c>
      <c r="O35" s="271">
        <v>0</v>
      </c>
      <c r="P35" s="271">
        <v>0</v>
      </c>
      <c r="Q35" s="271">
        <v>0</v>
      </c>
      <c r="R35" s="271">
        <v>4</v>
      </c>
      <c r="S35" s="271">
        <v>0</v>
      </c>
      <c r="T35" s="271">
        <v>4</v>
      </c>
      <c r="U35" s="271">
        <v>270</v>
      </c>
      <c r="V35" s="271">
        <v>114</v>
      </c>
      <c r="W35" s="271">
        <v>156</v>
      </c>
      <c r="X35" s="344">
        <f t="shared" si="6"/>
        <v>0</v>
      </c>
      <c r="Y35" s="344">
        <f t="shared" si="1"/>
        <v>0</v>
      </c>
      <c r="Z35" s="344">
        <f t="shared" si="2"/>
        <v>0</v>
      </c>
      <c r="AA35" s="344">
        <f t="shared" si="3"/>
        <v>0</v>
      </c>
      <c r="AB35" s="344">
        <f t="shared" si="4"/>
        <v>0</v>
      </c>
      <c r="AC35" s="344">
        <f t="shared" si="5"/>
        <v>0</v>
      </c>
      <c r="AD35" s="344">
        <f t="shared" si="7"/>
        <v>0</v>
      </c>
    </row>
    <row r="36" spans="1:30" ht="15.75" customHeight="1">
      <c r="A36" s="343" t="s">
        <v>168</v>
      </c>
      <c r="B36" s="341">
        <v>25</v>
      </c>
      <c r="C36" s="272">
        <f>SUM(C37:C47)</f>
        <v>10382</v>
      </c>
      <c r="D36" s="272">
        <f t="shared" ref="D36:W36" si="11">SUM(D37:D47)</f>
        <v>3585</v>
      </c>
      <c r="E36" s="272">
        <f t="shared" si="11"/>
        <v>6797</v>
      </c>
      <c r="F36" s="272">
        <f t="shared" si="11"/>
        <v>122</v>
      </c>
      <c r="G36" s="272">
        <f t="shared" si="11"/>
        <v>69</v>
      </c>
      <c r="H36" s="272">
        <f t="shared" si="11"/>
        <v>53</v>
      </c>
      <c r="I36" s="272">
        <f t="shared" si="11"/>
        <v>65</v>
      </c>
      <c r="J36" s="272">
        <f t="shared" si="11"/>
        <v>38</v>
      </c>
      <c r="K36" s="272">
        <f t="shared" si="11"/>
        <v>27</v>
      </c>
      <c r="L36" s="272">
        <f t="shared" si="11"/>
        <v>44</v>
      </c>
      <c r="M36" s="272">
        <f t="shared" si="11"/>
        <v>27</v>
      </c>
      <c r="N36" s="272">
        <f t="shared" si="11"/>
        <v>17</v>
      </c>
      <c r="O36" s="272">
        <f t="shared" si="11"/>
        <v>29</v>
      </c>
      <c r="P36" s="272">
        <f t="shared" si="11"/>
        <v>13</v>
      </c>
      <c r="Q36" s="272">
        <f t="shared" si="11"/>
        <v>16</v>
      </c>
      <c r="R36" s="272">
        <f t="shared" si="11"/>
        <v>67</v>
      </c>
      <c r="S36" s="272">
        <f t="shared" si="11"/>
        <v>15</v>
      </c>
      <c r="T36" s="272">
        <f t="shared" si="11"/>
        <v>52</v>
      </c>
      <c r="U36" s="272">
        <f t="shared" si="11"/>
        <v>5266</v>
      </c>
      <c r="V36" s="272">
        <f t="shared" si="11"/>
        <v>2024</v>
      </c>
      <c r="W36" s="272">
        <f t="shared" si="11"/>
        <v>3242</v>
      </c>
      <c r="X36" s="344">
        <f t="shared" si="6"/>
        <v>0</v>
      </c>
      <c r="Y36" s="344">
        <f t="shared" si="1"/>
        <v>0</v>
      </c>
      <c r="Z36" s="344">
        <f t="shared" si="2"/>
        <v>0</v>
      </c>
      <c r="AA36" s="344">
        <f t="shared" si="3"/>
        <v>0</v>
      </c>
      <c r="AB36" s="344">
        <f t="shared" si="4"/>
        <v>0</v>
      </c>
      <c r="AC36" s="344">
        <f t="shared" si="5"/>
        <v>0</v>
      </c>
      <c r="AD36" s="344">
        <f t="shared" si="7"/>
        <v>0</v>
      </c>
    </row>
    <row r="37" spans="1:30" ht="15.75" customHeight="1">
      <c r="A37" s="345" t="s">
        <v>198</v>
      </c>
      <c r="B37" s="341">
        <v>26</v>
      </c>
      <c r="C37" s="271">
        <v>222</v>
      </c>
      <c r="D37" s="271">
        <v>70</v>
      </c>
      <c r="E37" s="271">
        <v>152</v>
      </c>
      <c r="F37" s="271">
        <v>0</v>
      </c>
      <c r="G37" s="271">
        <v>0</v>
      </c>
      <c r="H37" s="271">
        <v>0</v>
      </c>
      <c r="I37" s="271">
        <v>0</v>
      </c>
      <c r="J37" s="271">
        <v>0</v>
      </c>
      <c r="K37" s="271">
        <v>0</v>
      </c>
      <c r="L37" s="271">
        <v>0</v>
      </c>
      <c r="M37" s="271">
        <v>0</v>
      </c>
      <c r="N37" s="271">
        <v>0</v>
      </c>
      <c r="O37" s="271">
        <v>0</v>
      </c>
      <c r="P37" s="271">
        <v>0</v>
      </c>
      <c r="Q37" s="271">
        <v>0</v>
      </c>
      <c r="R37" s="271">
        <v>1</v>
      </c>
      <c r="S37" s="271">
        <v>0</v>
      </c>
      <c r="T37" s="271">
        <v>1</v>
      </c>
      <c r="U37" s="271">
        <v>64</v>
      </c>
      <c r="V37" s="271">
        <v>23</v>
      </c>
      <c r="W37" s="271">
        <v>41</v>
      </c>
      <c r="X37" s="344">
        <f t="shared" si="6"/>
        <v>0</v>
      </c>
      <c r="Y37" s="344">
        <f t="shared" si="1"/>
        <v>0</v>
      </c>
      <c r="Z37" s="344">
        <f t="shared" si="2"/>
        <v>0</v>
      </c>
      <c r="AA37" s="344">
        <f t="shared" si="3"/>
        <v>0</v>
      </c>
      <c r="AB37" s="344">
        <f t="shared" si="4"/>
        <v>0</v>
      </c>
      <c r="AC37" s="344">
        <f t="shared" si="5"/>
        <v>0</v>
      </c>
      <c r="AD37" s="344">
        <f t="shared" si="7"/>
        <v>0</v>
      </c>
    </row>
    <row r="38" spans="1:30" ht="15.75" customHeight="1">
      <c r="A38" s="345" t="s">
        <v>169</v>
      </c>
      <c r="B38" s="341">
        <v>27</v>
      </c>
      <c r="C38" s="271">
        <v>650</v>
      </c>
      <c r="D38" s="271">
        <v>200</v>
      </c>
      <c r="E38" s="271">
        <v>450</v>
      </c>
      <c r="F38" s="271">
        <v>0</v>
      </c>
      <c r="G38" s="271">
        <v>0</v>
      </c>
      <c r="H38" s="271">
        <v>0</v>
      </c>
      <c r="I38" s="271">
        <v>0</v>
      </c>
      <c r="J38" s="271">
        <v>0</v>
      </c>
      <c r="K38" s="271">
        <v>0</v>
      </c>
      <c r="L38" s="271">
        <v>0</v>
      </c>
      <c r="M38" s="271">
        <v>0</v>
      </c>
      <c r="N38" s="271">
        <v>0</v>
      </c>
      <c r="O38" s="271">
        <v>0</v>
      </c>
      <c r="P38" s="271">
        <v>0</v>
      </c>
      <c r="Q38" s="271">
        <v>0</v>
      </c>
      <c r="R38" s="271">
        <v>0</v>
      </c>
      <c r="S38" s="271">
        <v>0</v>
      </c>
      <c r="T38" s="271">
        <v>0</v>
      </c>
      <c r="U38" s="271">
        <v>280</v>
      </c>
      <c r="V38" s="271">
        <v>96</v>
      </c>
      <c r="W38" s="271">
        <v>184</v>
      </c>
      <c r="X38" s="344">
        <f t="shared" si="6"/>
        <v>0</v>
      </c>
      <c r="Y38" s="344">
        <f t="shared" si="1"/>
        <v>0</v>
      </c>
      <c r="Z38" s="344">
        <f t="shared" si="2"/>
        <v>0</v>
      </c>
      <c r="AA38" s="344">
        <f t="shared" si="3"/>
        <v>0</v>
      </c>
      <c r="AB38" s="344">
        <f t="shared" si="4"/>
        <v>0</v>
      </c>
      <c r="AC38" s="344">
        <f t="shared" si="5"/>
        <v>0</v>
      </c>
      <c r="AD38" s="344">
        <f t="shared" si="7"/>
        <v>0</v>
      </c>
    </row>
    <row r="39" spans="1:30" ht="15.75" customHeight="1">
      <c r="A39" s="345" t="s">
        <v>170</v>
      </c>
      <c r="B39" s="341">
        <v>28</v>
      </c>
      <c r="C39" s="271">
        <v>1017</v>
      </c>
      <c r="D39" s="271">
        <v>356</v>
      </c>
      <c r="E39" s="271">
        <v>661</v>
      </c>
      <c r="F39" s="271">
        <v>2</v>
      </c>
      <c r="G39" s="271">
        <v>1</v>
      </c>
      <c r="H39" s="271">
        <v>1</v>
      </c>
      <c r="I39" s="271">
        <v>1</v>
      </c>
      <c r="J39" s="271">
        <v>1</v>
      </c>
      <c r="K39" s="271">
        <v>0</v>
      </c>
      <c r="L39" s="271">
        <v>0</v>
      </c>
      <c r="M39" s="271">
        <v>0</v>
      </c>
      <c r="N39" s="271">
        <v>0</v>
      </c>
      <c r="O39" s="271">
        <v>1</v>
      </c>
      <c r="P39" s="271">
        <v>1</v>
      </c>
      <c r="Q39" s="271">
        <v>0</v>
      </c>
      <c r="R39" s="271">
        <v>4</v>
      </c>
      <c r="S39" s="271">
        <v>0</v>
      </c>
      <c r="T39" s="271">
        <v>4</v>
      </c>
      <c r="U39" s="271">
        <v>478</v>
      </c>
      <c r="V39" s="271">
        <v>187</v>
      </c>
      <c r="W39" s="271">
        <v>291</v>
      </c>
      <c r="X39" s="344">
        <f t="shared" si="6"/>
        <v>0</v>
      </c>
      <c r="Y39" s="344">
        <f t="shared" si="1"/>
        <v>0</v>
      </c>
      <c r="Z39" s="344">
        <f t="shared" si="2"/>
        <v>0</v>
      </c>
      <c r="AA39" s="344">
        <f t="shared" si="3"/>
        <v>0</v>
      </c>
      <c r="AB39" s="344">
        <f t="shared" si="4"/>
        <v>0</v>
      </c>
      <c r="AC39" s="344">
        <f t="shared" si="5"/>
        <v>0</v>
      </c>
      <c r="AD39" s="344">
        <f t="shared" si="7"/>
        <v>0</v>
      </c>
    </row>
    <row r="40" spans="1:30" ht="15.75" customHeight="1">
      <c r="A40" s="345" t="s">
        <v>155</v>
      </c>
      <c r="B40" s="341">
        <v>29</v>
      </c>
      <c r="C40" s="271">
        <v>1701</v>
      </c>
      <c r="D40" s="271">
        <v>611</v>
      </c>
      <c r="E40" s="271">
        <v>1090</v>
      </c>
      <c r="F40" s="271">
        <v>6</v>
      </c>
      <c r="G40" s="271">
        <v>2</v>
      </c>
      <c r="H40" s="271">
        <v>4</v>
      </c>
      <c r="I40" s="271">
        <v>12</v>
      </c>
      <c r="J40" s="271">
        <v>7</v>
      </c>
      <c r="K40" s="271">
        <v>5</v>
      </c>
      <c r="L40" s="271">
        <v>4</v>
      </c>
      <c r="M40" s="271">
        <v>4</v>
      </c>
      <c r="N40" s="271">
        <v>0</v>
      </c>
      <c r="O40" s="271">
        <v>5</v>
      </c>
      <c r="P40" s="271">
        <v>3</v>
      </c>
      <c r="Q40" s="271">
        <v>2</v>
      </c>
      <c r="R40" s="271">
        <v>6</v>
      </c>
      <c r="S40" s="271">
        <v>3</v>
      </c>
      <c r="T40" s="271">
        <v>3</v>
      </c>
      <c r="U40" s="271">
        <v>865</v>
      </c>
      <c r="V40" s="271">
        <v>374</v>
      </c>
      <c r="W40" s="271">
        <v>491</v>
      </c>
      <c r="X40" s="344">
        <f t="shared" si="6"/>
        <v>0</v>
      </c>
      <c r="Y40" s="344">
        <f t="shared" si="1"/>
        <v>0</v>
      </c>
      <c r="Z40" s="344">
        <f t="shared" si="2"/>
        <v>0</v>
      </c>
      <c r="AA40" s="344">
        <f t="shared" si="3"/>
        <v>0</v>
      </c>
      <c r="AB40" s="344">
        <f t="shared" si="4"/>
        <v>0</v>
      </c>
      <c r="AC40" s="344">
        <f t="shared" si="5"/>
        <v>0</v>
      </c>
      <c r="AD40" s="344">
        <f t="shared" si="7"/>
        <v>0</v>
      </c>
    </row>
    <row r="41" spans="1:30" ht="15.75" customHeight="1">
      <c r="A41" s="345" t="s">
        <v>156</v>
      </c>
      <c r="B41" s="341">
        <v>30</v>
      </c>
      <c r="C41" s="271">
        <v>1686</v>
      </c>
      <c r="D41" s="271">
        <v>562</v>
      </c>
      <c r="E41" s="271">
        <v>1124</v>
      </c>
      <c r="F41" s="271">
        <v>11</v>
      </c>
      <c r="G41" s="271">
        <v>6</v>
      </c>
      <c r="H41" s="271">
        <v>5</v>
      </c>
      <c r="I41" s="271">
        <v>11</v>
      </c>
      <c r="J41" s="271">
        <v>7</v>
      </c>
      <c r="K41" s="271">
        <v>4</v>
      </c>
      <c r="L41" s="271">
        <v>4</v>
      </c>
      <c r="M41" s="271">
        <v>1</v>
      </c>
      <c r="N41" s="271">
        <v>3</v>
      </c>
      <c r="O41" s="271">
        <v>6</v>
      </c>
      <c r="P41" s="271">
        <v>3</v>
      </c>
      <c r="Q41" s="271">
        <v>3</v>
      </c>
      <c r="R41" s="271">
        <v>13</v>
      </c>
      <c r="S41" s="271">
        <v>3</v>
      </c>
      <c r="T41" s="271">
        <v>10</v>
      </c>
      <c r="U41" s="271">
        <v>949</v>
      </c>
      <c r="V41" s="271">
        <v>349</v>
      </c>
      <c r="W41" s="271">
        <v>600</v>
      </c>
      <c r="X41" s="344">
        <f t="shared" si="6"/>
        <v>0</v>
      </c>
      <c r="Y41" s="344">
        <f t="shared" si="1"/>
        <v>0</v>
      </c>
      <c r="Z41" s="344">
        <f t="shared" si="2"/>
        <v>0</v>
      </c>
      <c r="AA41" s="344">
        <f t="shared" si="3"/>
        <v>0</v>
      </c>
      <c r="AB41" s="344">
        <f t="shared" si="4"/>
        <v>0</v>
      </c>
      <c r="AC41" s="344">
        <f t="shared" si="5"/>
        <v>0</v>
      </c>
      <c r="AD41" s="344">
        <f t="shared" si="7"/>
        <v>0</v>
      </c>
    </row>
    <row r="42" spans="1:30" ht="15.75" customHeight="1">
      <c r="A42" s="345" t="s">
        <v>171</v>
      </c>
      <c r="B42" s="341">
        <v>31</v>
      </c>
      <c r="C42" s="271">
        <v>1611</v>
      </c>
      <c r="D42" s="271">
        <v>501</v>
      </c>
      <c r="E42" s="271">
        <v>1110</v>
      </c>
      <c r="F42" s="271">
        <v>23</v>
      </c>
      <c r="G42" s="271">
        <v>13</v>
      </c>
      <c r="H42" s="271">
        <v>10</v>
      </c>
      <c r="I42" s="271">
        <v>13</v>
      </c>
      <c r="J42" s="271">
        <v>7</v>
      </c>
      <c r="K42" s="271">
        <v>6</v>
      </c>
      <c r="L42" s="271">
        <v>12</v>
      </c>
      <c r="M42" s="271">
        <v>10</v>
      </c>
      <c r="N42" s="271">
        <v>2</v>
      </c>
      <c r="O42" s="271">
        <v>8</v>
      </c>
      <c r="P42" s="271">
        <v>4</v>
      </c>
      <c r="Q42" s="271">
        <v>4</v>
      </c>
      <c r="R42" s="271">
        <v>17</v>
      </c>
      <c r="S42" s="271">
        <v>3</v>
      </c>
      <c r="T42" s="271">
        <v>14</v>
      </c>
      <c r="U42" s="271">
        <v>865</v>
      </c>
      <c r="V42" s="271">
        <v>297</v>
      </c>
      <c r="W42" s="271">
        <v>568</v>
      </c>
      <c r="X42" s="344">
        <f t="shared" si="6"/>
        <v>0</v>
      </c>
      <c r="Y42" s="344">
        <f t="shared" si="1"/>
        <v>0</v>
      </c>
      <c r="Z42" s="344">
        <f t="shared" si="2"/>
        <v>0</v>
      </c>
      <c r="AA42" s="344">
        <f t="shared" si="3"/>
        <v>0</v>
      </c>
      <c r="AB42" s="344">
        <f t="shared" si="4"/>
        <v>0</v>
      </c>
      <c r="AC42" s="344">
        <f t="shared" si="5"/>
        <v>0</v>
      </c>
      <c r="AD42" s="344">
        <f t="shared" si="7"/>
        <v>0</v>
      </c>
    </row>
    <row r="43" spans="1:30" ht="15.75" customHeight="1">
      <c r="A43" s="345" t="s">
        <v>172</v>
      </c>
      <c r="B43" s="341">
        <v>32</v>
      </c>
      <c r="C43" s="271">
        <v>1424</v>
      </c>
      <c r="D43" s="271">
        <v>406</v>
      </c>
      <c r="E43" s="271">
        <v>1018</v>
      </c>
      <c r="F43" s="271">
        <v>26</v>
      </c>
      <c r="G43" s="271">
        <v>13</v>
      </c>
      <c r="H43" s="271">
        <v>13</v>
      </c>
      <c r="I43" s="271">
        <v>10</v>
      </c>
      <c r="J43" s="271">
        <v>5</v>
      </c>
      <c r="K43" s="271">
        <v>5</v>
      </c>
      <c r="L43" s="271">
        <v>12</v>
      </c>
      <c r="M43" s="271">
        <v>7</v>
      </c>
      <c r="N43" s="271">
        <v>5</v>
      </c>
      <c r="O43" s="271">
        <v>6</v>
      </c>
      <c r="P43" s="271">
        <v>1</v>
      </c>
      <c r="Q43" s="271">
        <v>5</v>
      </c>
      <c r="R43" s="271">
        <v>15</v>
      </c>
      <c r="S43" s="271">
        <v>3</v>
      </c>
      <c r="T43" s="271">
        <v>12</v>
      </c>
      <c r="U43" s="271">
        <v>757</v>
      </c>
      <c r="V43" s="271">
        <v>235</v>
      </c>
      <c r="W43" s="271">
        <v>522</v>
      </c>
      <c r="X43" s="344">
        <f t="shared" si="6"/>
        <v>0</v>
      </c>
      <c r="Y43" s="344">
        <f t="shared" si="1"/>
        <v>0</v>
      </c>
      <c r="Z43" s="344">
        <f t="shared" si="2"/>
        <v>0</v>
      </c>
      <c r="AA43" s="344">
        <f t="shared" si="3"/>
        <v>0</v>
      </c>
      <c r="AB43" s="344">
        <f t="shared" si="4"/>
        <v>0</v>
      </c>
      <c r="AC43" s="344">
        <f t="shared" si="5"/>
        <v>0</v>
      </c>
      <c r="AD43" s="344">
        <f t="shared" si="7"/>
        <v>0</v>
      </c>
    </row>
    <row r="44" spans="1:30" ht="15.75" customHeight="1">
      <c r="A44" s="345" t="s">
        <v>173</v>
      </c>
      <c r="B44" s="341">
        <v>33</v>
      </c>
      <c r="C44" s="271">
        <v>881</v>
      </c>
      <c r="D44" s="271">
        <v>285</v>
      </c>
      <c r="E44" s="271">
        <v>596</v>
      </c>
      <c r="F44" s="271">
        <v>18</v>
      </c>
      <c r="G44" s="271">
        <v>14</v>
      </c>
      <c r="H44" s="271">
        <v>4</v>
      </c>
      <c r="I44" s="271">
        <v>5</v>
      </c>
      <c r="J44" s="271">
        <v>1</v>
      </c>
      <c r="K44" s="271">
        <v>4</v>
      </c>
      <c r="L44" s="271">
        <v>5</v>
      </c>
      <c r="M44" s="271">
        <v>3</v>
      </c>
      <c r="N44" s="271">
        <v>2</v>
      </c>
      <c r="O44" s="271">
        <v>1</v>
      </c>
      <c r="P44" s="271">
        <v>0</v>
      </c>
      <c r="Q44" s="271">
        <v>1</v>
      </c>
      <c r="R44" s="271">
        <v>7</v>
      </c>
      <c r="S44" s="271">
        <v>2</v>
      </c>
      <c r="T44" s="271">
        <v>5</v>
      </c>
      <c r="U44" s="271">
        <v>444</v>
      </c>
      <c r="V44" s="271">
        <v>158</v>
      </c>
      <c r="W44" s="271">
        <v>286</v>
      </c>
      <c r="X44" s="344">
        <f t="shared" si="6"/>
        <v>0</v>
      </c>
      <c r="Y44" s="344">
        <f t="shared" si="1"/>
        <v>0</v>
      </c>
      <c r="Z44" s="344">
        <f t="shared" si="2"/>
        <v>0</v>
      </c>
      <c r="AA44" s="344">
        <f t="shared" si="3"/>
        <v>0</v>
      </c>
      <c r="AB44" s="344">
        <f t="shared" si="4"/>
        <v>0</v>
      </c>
      <c r="AC44" s="344">
        <f t="shared" si="5"/>
        <v>0</v>
      </c>
      <c r="AD44" s="344">
        <f t="shared" si="7"/>
        <v>0</v>
      </c>
    </row>
    <row r="45" spans="1:30" ht="15.75" customHeight="1">
      <c r="A45" s="345" t="s">
        <v>174</v>
      </c>
      <c r="B45" s="341">
        <v>34</v>
      </c>
      <c r="C45" s="271">
        <v>524</v>
      </c>
      <c r="D45" s="271">
        <v>198</v>
      </c>
      <c r="E45" s="271">
        <v>326</v>
      </c>
      <c r="F45" s="271">
        <v>13</v>
      </c>
      <c r="G45" s="271">
        <v>5</v>
      </c>
      <c r="H45" s="271">
        <v>8</v>
      </c>
      <c r="I45" s="271">
        <v>6</v>
      </c>
      <c r="J45" s="271">
        <v>3</v>
      </c>
      <c r="K45" s="271">
        <v>3</v>
      </c>
      <c r="L45" s="271">
        <v>4</v>
      </c>
      <c r="M45" s="271">
        <v>1</v>
      </c>
      <c r="N45" s="271">
        <v>3</v>
      </c>
      <c r="O45" s="271">
        <v>2</v>
      </c>
      <c r="P45" s="271">
        <v>1</v>
      </c>
      <c r="Q45" s="271">
        <v>1</v>
      </c>
      <c r="R45" s="271">
        <v>2</v>
      </c>
      <c r="S45" s="271">
        <v>0</v>
      </c>
      <c r="T45" s="271">
        <v>2</v>
      </c>
      <c r="U45" s="271">
        <v>244</v>
      </c>
      <c r="V45" s="271">
        <v>101</v>
      </c>
      <c r="W45" s="271">
        <v>143</v>
      </c>
      <c r="X45" s="344">
        <f t="shared" si="6"/>
        <v>0</v>
      </c>
      <c r="Y45" s="344">
        <f t="shared" si="1"/>
        <v>0</v>
      </c>
      <c r="Z45" s="344">
        <f t="shared" si="2"/>
        <v>0</v>
      </c>
      <c r="AA45" s="344">
        <f t="shared" si="3"/>
        <v>0</v>
      </c>
      <c r="AB45" s="344">
        <f t="shared" si="4"/>
        <v>0</v>
      </c>
      <c r="AC45" s="344">
        <f t="shared" si="5"/>
        <v>0</v>
      </c>
      <c r="AD45" s="344">
        <f t="shared" si="7"/>
        <v>0</v>
      </c>
    </row>
    <row r="46" spans="1:30" ht="15.75" customHeight="1">
      <c r="A46" s="345" t="s">
        <v>175</v>
      </c>
      <c r="B46" s="341">
        <v>35</v>
      </c>
      <c r="C46" s="271">
        <v>337</v>
      </c>
      <c r="D46" s="271">
        <v>163</v>
      </c>
      <c r="E46" s="271">
        <v>174</v>
      </c>
      <c r="F46" s="271">
        <v>9</v>
      </c>
      <c r="G46" s="271">
        <v>5</v>
      </c>
      <c r="H46" s="271">
        <v>4</v>
      </c>
      <c r="I46" s="271">
        <v>3</v>
      </c>
      <c r="J46" s="271">
        <v>3</v>
      </c>
      <c r="K46" s="271">
        <v>0</v>
      </c>
      <c r="L46" s="271">
        <v>2</v>
      </c>
      <c r="M46" s="271">
        <v>1</v>
      </c>
      <c r="N46" s="271">
        <v>1</v>
      </c>
      <c r="O46" s="271">
        <v>0</v>
      </c>
      <c r="P46" s="271">
        <v>0</v>
      </c>
      <c r="Q46" s="271">
        <v>0</v>
      </c>
      <c r="R46" s="271">
        <v>1</v>
      </c>
      <c r="S46" s="271">
        <v>1</v>
      </c>
      <c r="T46" s="271">
        <v>0</v>
      </c>
      <c r="U46" s="271">
        <v>151</v>
      </c>
      <c r="V46" s="271">
        <v>76</v>
      </c>
      <c r="W46" s="271">
        <v>75</v>
      </c>
      <c r="X46" s="344">
        <f t="shared" si="6"/>
        <v>0</v>
      </c>
      <c r="Y46" s="344">
        <f t="shared" si="1"/>
        <v>0</v>
      </c>
      <c r="Z46" s="344">
        <f t="shared" si="2"/>
        <v>0</v>
      </c>
      <c r="AA46" s="344">
        <f t="shared" si="3"/>
        <v>0</v>
      </c>
      <c r="AB46" s="344">
        <f t="shared" si="4"/>
        <v>0</v>
      </c>
      <c r="AC46" s="344">
        <f t="shared" si="5"/>
        <v>0</v>
      </c>
      <c r="AD46" s="344">
        <f t="shared" si="7"/>
        <v>0</v>
      </c>
    </row>
    <row r="47" spans="1:30" ht="15.75" customHeight="1">
      <c r="A47" s="345" t="s">
        <v>176</v>
      </c>
      <c r="B47" s="341">
        <v>36</v>
      </c>
      <c r="C47" s="271">
        <v>329</v>
      </c>
      <c r="D47" s="271">
        <v>233</v>
      </c>
      <c r="E47" s="271">
        <v>96</v>
      </c>
      <c r="F47" s="271">
        <v>14</v>
      </c>
      <c r="G47" s="271">
        <v>10</v>
      </c>
      <c r="H47" s="271">
        <v>4</v>
      </c>
      <c r="I47" s="271">
        <v>4</v>
      </c>
      <c r="J47" s="271">
        <v>4</v>
      </c>
      <c r="K47" s="271">
        <v>0</v>
      </c>
      <c r="L47" s="271">
        <v>1</v>
      </c>
      <c r="M47" s="271">
        <v>0</v>
      </c>
      <c r="N47" s="271">
        <v>1</v>
      </c>
      <c r="O47" s="271">
        <v>0</v>
      </c>
      <c r="P47" s="271">
        <v>0</v>
      </c>
      <c r="Q47" s="271">
        <v>0</v>
      </c>
      <c r="R47" s="271">
        <v>1</v>
      </c>
      <c r="S47" s="271">
        <v>0</v>
      </c>
      <c r="T47" s="271">
        <v>1</v>
      </c>
      <c r="U47" s="271">
        <v>169</v>
      </c>
      <c r="V47" s="271">
        <v>128</v>
      </c>
      <c r="W47" s="271">
        <v>41</v>
      </c>
      <c r="X47" s="344">
        <f t="shared" si="6"/>
        <v>0</v>
      </c>
      <c r="Y47" s="344">
        <f t="shared" si="1"/>
        <v>0</v>
      </c>
      <c r="Z47" s="344">
        <f t="shared" si="2"/>
        <v>0</v>
      </c>
      <c r="AA47" s="344">
        <f t="shared" si="3"/>
        <v>0</v>
      </c>
      <c r="AB47" s="344">
        <f t="shared" si="4"/>
        <v>0</v>
      </c>
      <c r="AC47" s="344">
        <f t="shared" si="5"/>
        <v>0</v>
      </c>
      <c r="AD47" s="344">
        <f t="shared" si="7"/>
        <v>0</v>
      </c>
    </row>
    <row r="48" spans="1:30" ht="29.25" customHeight="1">
      <c r="A48" s="200" t="s">
        <v>188</v>
      </c>
      <c r="B48" s="341">
        <v>37</v>
      </c>
      <c r="C48" s="284">
        <v>1820</v>
      </c>
      <c r="D48" s="284">
        <v>604</v>
      </c>
      <c r="E48" s="284">
        <v>1216</v>
      </c>
      <c r="F48" s="284">
        <v>15</v>
      </c>
      <c r="G48" s="284">
        <v>10</v>
      </c>
      <c r="H48" s="284">
        <v>5</v>
      </c>
      <c r="I48" s="284">
        <v>24</v>
      </c>
      <c r="J48" s="284">
        <v>13</v>
      </c>
      <c r="K48" s="284">
        <v>11</v>
      </c>
      <c r="L48" s="284">
        <v>23</v>
      </c>
      <c r="M48" s="284">
        <v>5</v>
      </c>
      <c r="N48" s="284">
        <v>18</v>
      </c>
      <c r="O48" s="284">
        <v>19</v>
      </c>
      <c r="P48" s="284">
        <v>7</v>
      </c>
      <c r="Q48" s="284">
        <v>12</v>
      </c>
      <c r="R48" s="284">
        <v>37</v>
      </c>
      <c r="S48" s="284">
        <v>11</v>
      </c>
      <c r="T48" s="284">
        <v>26</v>
      </c>
      <c r="U48" s="284">
        <v>1702</v>
      </c>
      <c r="V48" s="284">
        <v>495</v>
      </c>
      <c r="W48" s="284">
        <v>1207</v>
      </c>
      <c r="X48" s="344">
        <f t="shared" si="6"/>
        <v>0</v>
      </c>
      <c r="Y48" s="344">
        <f t="shared" si="1"/>
        <v>0</v>
      </c>
      <c r="Z48" s="344">
        <f t="shared" si="2"/>
        <v>0</v>
      </c>
      <c r="AA48" s="344">
        <f t="shared" si="3"/>
        <v>0</v>
      </c>
      <c r="AB48" s="344">
        <f t="shared" si="4"/>
        <v>0</v>
      </c>
      <c r="AC48" s="344">
        <f t="shared" si="5"/>
        <v>0</v>
      </c>
      <c r="AD48" s="344">
        <f t="shared" si="7"/>
        <v>0</v>
      </c>
    </row>
    <row r="49" spans="1:30" ht="18" customHeight="1">
      <c r="A49" s="201" t="s">
        <v>138</v>
      </c>
      <c r="B49" s="341">
        <v>38</v>
      </c>
      <c r="C49" s="271">
        <v>404</v>
      </c>
      <c r="D49" s="271">
        <v>128</v>
      </c>
      <c r="E49" s="271">
        <v>276</v>
      </c>
      <c r="F49" s="271">
        <v>4</v>
      </c>
      <c r="G49" s="271">
        <v>3</v>
      </c>
      <c r="H49" s="271">
        <v>1</v>
      </c>
      <c r="I49" s="271">
        <v>8</v>
      </c>
      <c r="J49" s="271">
        <v>2</v>
      </c>
      <c r="K49" s="271">
        <v>6</v>
      </c>
      <c r="L49" s="271">
        <v>2</v>
      </c>
      <c r="M49" s="271">
        <v>1</v>
      </c>
      <c r="N49" s="271">
        <v>1</v>
      </c>
      <c r="O49" s="271">
        <v>1</v>
      </c>
      <c r="P49" s="271">
        <v>0</v>
      </c>
      <c r="Q49" s="271">
        <v>1</v>
      </c>
      <c r="R49" s="271">
        <v>2</v>
      </c>
      <c r="S49" s="271">
        <v>0</v>
      </c>
      <c r="T49" s="271">
        <v>2</v>
      </c>
      <c r="U49" s="271">
        <v>381</v>
      </c>
      <c r="V49" s="271">
        <v>116</v>
      </c>
      <c r="W49" s="271">
        <v>265</v>
      </c>
      <c r="X49" s="344">
        <f t="shared" si="6"/>
        <v>0</v>
      </c>
      <c r="Y49" s="344">
        <f t="shared" si="1"/>
        <v>0</v>
      </c>
      <c r="Z49" s="344">
        <f t="shared" si="2"/>
        <v>0</v>
      </c>
      <c r="AA49" s="344">
        <f t="shared" si="3"/>
        <v>0</v>
      </c>
      <c r="AB49" s="344">
        <f t="shared" si="4"/>
        <v>0</v>
      </c>
      <c r="AC49" s="344">
        <f t="shared" si="5"/>
        <v>0</v>
      </c>
      <c r="AD49" s="344">
        <f t="shared" si="7"/>
        <v>0</v>
      </c>
    </row>
    <row r="50" spans="1:30" ht="18" customHeight="1">
      <c r="A50" s="201" t="s">
        <v>139</v>
      </c>
      <c r="B50" s="341">
        <v>39</v>
      </c>
      <c r="C50" s="271">
        <v>1416</v>
      </c>
      <c r="D50" s="271">
        <v>476</v>
      </c>
      <c r="E50" s="271">
        <v>940</v>
      </c>
      <c r="F50" s="271">
        <v>11</v>
      </c>
      <c r="G50" s="271">
        <v>7</v>
      </c>
      <c r="H50" s="271">
        <v>4</v>
      </c>
      <c r="I50" s="271">
        <v>16</v>
      </c>
      <c r="J50" s="271">
        <v>11</v>
      </c>
      <c r="K50" s="271">
        <v>5</v>
      </c>
      <c r="L50" s="271">
        <v>21</v>
      </c>
      <c r="M50" s="271">
        <v>4</v>
      </c>
      <c r="N50" s="271">
        <v>17</v>
      </c>
      <c r="O50" s="271">
        <v>18</v>
      </c>
      <c r="P50" s="271">
        <v>7</v>
      </c>
      <c r="Q50" s="271">
        <v>11</v>
      </c>
      <c r="R50" s="271">
        <v>35</v>
      </c>
      <c r="S50" s="271">
        <v>11</v>
      </c>
      <c r="T50" s="271">
        <v>24</v>
      </c>
      <c r="U50" s="271">
        <v>1321</v>
      </c>
      <c r="V50" s="271">
        <v>379</v>
      </c>
      <c r="W50" s="271">
        <v>942</v>
      </c>
      <c r="X50" s="344">
        <f t="shared" si="6"/>
        <v>0</v>
      </c>
      <c r="Y50" s="344">
        <f t="shared" si="1"/>
        <v>0</v>
      </c>
      <c r="Z50" s="344">
        <f t="shared" si="2"/>
        <v>0</v>
      </c>
      <c r="AA50" s="344">
        <f t="shared" si="3"/>
        <v>0</v>
      </c>
      <c r="AB50" s="344">
        <f t="shared" si="4"/>
        <v>0</v>
      </c>
      <c r="AC50" s="344">
        <f t="shared" si="5"/>
        <v>0</v>
      </c>
      <c r="AD50" s="344">
        <f t="shared" si="7"/>
        <v>0</v>
      </c>
    </row>
    <row r="51" spans="1:30" ht="31.5" customHeight="1">
      <c r="A51" s="200" t="s">
        <v>513</v>
      </c>
      <c r="B51" s="341">
        <v>40</v>
      </c>
      <c r="C51" s="284">
        <v>1968</v>
      </c>
      <c r="D51" s="284">
        <v>587</v>
      </c>
      <c r="E51" s="284">
        <v>1381</v>
      </c>
      <c r="F51" s="284">
        <v>15</v>
      </c>
      <c r="G51" s="284">
        <v>4</v>
      </c>
      <c r="H51" s="284">
        <v>11</v>
      </c>
      <c r="I51" s="284">
        <v>24</v>
      </c>
      <c r="J51" s="284">
        <v>11</v>
      </c>
      <c r="K51" s="284">
        <v>13</v>
      </c>
      <c r="L51" s="284">
        <v>21</v>
      </c>
      <c r="M51" s="284">
        <v>8</v>
      </c>
      <c r="N51" s="284">
        <v>13</v>
      </c>
      <c r="O51" s="284">
        <v>19</v>
      </c>
      <c r="P51" s="284">
        <v>4</v>
      </c>
      <c r="Q51" s="284">
        <v>15</v>
      </c>
      <c r="R51" s="284">
        <v>37</v>
      </c>
      <c r="S51" s="284">
        <v>11</v>
      </c>
      <c r="T51" s="284">
        <v>26</v>
      </c>
      <c r="U51" s="284">
        <v>1852</v>
      </c>
      <c r="V51" s="284">
        <v>697</v>
      </c>
      <c r="W51" s="284">
        <v>1155</v>
      </c>
      <c r="X51" s="344">
        <f t="shared" si="6"/>
        <v>0</v>
      </c>
      <c r="Y51" s="344">
        <f t="shared" si="1"/>
        <v>0</v>
      </c>
      <c r="Z51" s="344">
        <f t="shared" si="2"/>
        <v>0</v>
      </c>
      <c r="AA51" s="344">
        <f t="shared" si="3"/>
        <v>0</v>
      </c>
      <c r="AB51" s="344">
        <f t="shared" si="4"/>
        <v>0</v>
      </c>
      <c r="AC51" s="344">
        <f t="shared" si="5"/>
        <v>0</v>
      </c>
      <c r="AD51" s="344">
        <f t="shared" si="7"/>
        <v>0</v>
      </c>
    </row>
    <row r="52" spans="1:30" ht="18" customHeight="1">
      <c r="A52" s="202" t="s">
        <v>140</v>
      </c>
      <c r="B52" s="341">
        <v>41</v>
      </c>
      <c r="C52" s="271">
        <v>1078</v>
      </c>
      <c r="D52" s="271">
        <v>270</v>
      </c>
      <c r="E52" s="271">
        <v>808</v>
      </c>
      <c r="F52" s="271">
        <v>2</v>
      </c>
      <c r="G52" s="271">
        <v>0</v>
      </c>
      <c r="H52" s="271">
        <v>2</v>
      </c>
      <c r="I52" s="271">
        <v>11</v>
      </c>
      <c r="J52" s="271">
        <v>6</v>
      </c>
      <c r="K52" s="271">
        <v>5</v>
      </c>
      <c r="L52" s="271">
        <v>12</v>
      </c>
      <c r="M52" s="271">
        <v>4</v>
      </c>
      <c r="N52" s="271">
        <v>8</v>
      </c>
      <c r="O52" s="271">
        <v>7</v>
      </c>
      <c r="P52" s="271">
        <v>2</v>
      </c>
      <c r="Q52" s="271">
        <v>5</v>
      </c>
      <c r="R52" s="271">
        <v>26</v>
      </c>
      <c r="S52" s="271">
        <v>8</v>
      </c>
      <c r="T52" s="271">
        <v>18</v>
      </c>
      <c r="U52" s="271">
        <v>1020</v>
      </c>
      <c r="V52" s="271">
        <v>406</v>
      </c>
      <c r="W52" s="271">
        <v>614</v>
      </c>
      <c r="X52" s="344">
        <f t="shared" si="6"/>
        <v>0</v>
      </c>
      <c r="Y52" s="344">
        <f t="shared" si="1"/>
        <v>0</v>
      </c>
      <c r="Z52" s="344">
        <f t="shared" si="2"/>
        <v>0</v>
      </c>
      <c r="AA52" s="344">
        <f t="shared" si="3"/>
        <v>0</v>
      </c>
      <c r="AB52" s="344">
        <f t="shared" si="4"/>
        <v>0</v>
      </c>
      <c r="AC52" s="344">
        <f t="shared" si="5"/>
        <v>0</v>
      </c>
      <c r="AD52" s="344">
        <f t="shared" si="7"/>
        <v>0</v>
      </c>
    </row>
    <row r="53" spans="1:30" ht="18" customHeight="1">
      <c r="A53" s="202" t="s">
        <v>141</v>
      </c>
      <c r="B53" s="341">
        <v>42</v>
      </c>
      <c r="C53" s="271">
        <v>568</v>
      </c>
      <c r="D53" s="271">
        <v>217</v>
      </c>
      <c r="E53" s="271">
        <v>351</v>
      </c>
      <c r="F53" s="271">
        <v>11</v>
      </c>
      <c r="G53" s="271">
        <v>3</v>
      </c>
      <c r="H53" s="271">
        <v>8</v>
      </c>
      <c r="I53" s="271">
        <v>13</v>
      </c>
      <c r="J53" s="271">
        <v>5</v>
      </c>
      <c r="K53" s="271">
        <v>8</v>
      </c>
      <c r="L53" s="271">
        <v>9</v>
      </c>
      <c r="M53" s="271">
        <v>4</v>
      </c>
      <c r="N53" s="271">
        <v>5</v>
      </c>
      <c r="O53" s="271">
        <v>5</v>
      </c>
      <c r="P53" s="271">
        <v>1</v>
      </c>
      <c r="Q53" s="271">
        <v>4</v>
      </c>
      <c r="R53" s="271">
        <v>10</v>
      </c>
      <c r="S53" s="271">
        <v>3</v>
      </c>
      <c r="T53" s="271">
        <v>7</v>
      </c>
      <c r="U53" s="271">
        <v>520</v>
      </c>
      <c r="V53" s="271">
        <v>204</v>
      </c>
      <c r="W53" s="271">
        <v>316</v>
      </c>
      <c r="X53" s="344">
        <f t="shared" si="6"/>
        <v>0</v>
      </c>
      <c r="Y53" s="344">
        <f t="shared" si="1"/>
        <v>0</v>
      </c>
      <c r="Z53" s="344">
        <f t="shared" si="2"/>
        <v>0</v>
      </c>
      <c r="AA53" s="344">
        <f t="shared" si="3"/>
        <v>0</v>
      </c>
      <c r="AB53" s="344">
        <f t="shared" si="4"/>
        <v>0</v>
      </c>
      <c r="AC53" s="344">
        <f t="shared" si="5"/>
        <v>0</v>
      </c>
      <c r="AD53" s="344">
        <f t="shared" si="7"/>
        <v>0</v>
      </c>
    </row>
    <row r="54" spans="1:30" ht="18" customHeight="1">
      <c r="A54" s="202" t="s">
        <v>142</v>
      </c>
      <c r="B54" s="341">
        <v>43</v>
      </c>
      <c r="C54" s="271">
        <v>154</v>
      </c>
      <c r="D54" s="271">
        <v>41</v>
      </c>
      <c r="E54" s="271">
        <v>113</v>
      </c>
      <c r="F54" s="271">
        <v>0</v>
      </c>
      <c r="G54" s="271">
        <v>0</v>
      </c>
      <c r="H54" s="271">
        <v>0</v>
      </c>
      <c r="I54" s="271">
        <v>0</v>
      </c>
      <c r="J54" s="271">
        <v>0</v>
      </c>
      <c r="K54" s="271">
        <v>0</v>
      </c>
      <c r="L54" s="271">
        <v>0</v>
      </c>
      <c r="M54" s="271">
        <v>0</v>
      </c>
      <c r="N54" s="271">
        <v>0</v>
      </c>
      <c r="O54" s="271">
        <v>1</v>
      </c>
      <c r="P54" s="271">
        <v>0</v>
      </c>
      <c r="Q54" s="271">
        <v>1</v>
      </c>
      <c r="R54" s="271">
        <v>0</v>
      </c>
      <c r="S54" s="271">
        <v>0</v>
      </c>
      <c r="T54" s="271">
        <v>0</v>
      </c>
      <c r="U54" s="271">
        <v>153</v>
      </c>
      <c r="V54" s="271">
        <v>30</v>
      </c>
      <c r="W54" s="271">
        <v>123</v>
      </c>
      <c r="X54" s="344">
        <f t="shared" si="6"/>
        <v>0</v>
      </c>
      <c r="Y54" s="344">
        <f t="shared" si="1"/>
        <v>0</v>
      </c>
      <c r="Z54" s="344">
        <f t="shared" si="2"/>
        <v>0</v>
      </c>
      <c r="AA54" s="344">
        <f t="shared" si="3"/>
        <v>0</v>
      </c>
      <c r="AB54" s="344">
        <f t="shared" si="4"/>
        <v>0</v>
      </c>
      <c r="AC54" s="344">
        <f t="shared" si="5"/>
        <v>0</v>
      </c>
      <c r="AD54" s="344">
        <f t="shared" si="7"/>
        <v>0</v>
      </c>
    </row>
    <row r="55" spans="1:30" ht="18" customHeight="1">
      <c r="A55" s="202" t="s">
        <v>199</v>
      </c>
      <c r="B55" s="341">
        <v>44</v>
      </c>
      <c r="C55" s="285">
        <v>168</v>
      </c>
      <c r="D55" s="285">
        <v>59</v>
      </c>
      <c r="E55" s="285">
        <v>109</v>
      </c>
      <c r="F55" s="285">
        <v>2</v>
      </c>
      <c r="G55" s="285">
        <v>1</v>
      </c>
      <c r="H55" s="285">
        <v>1</v>
      </c>
      <c r="I55" s="271">
        <v>0</v>
      </c>
      <c r="J55" s="271">
        <v>0</v>
      </c>
      <c r="K55" s="271">
        <v>0</v>
      </c>
      <c r="L55" s="271">
        <v>0</v>
      </c>
      <c r="M55" s="271">
        <v>0</v>
      </c>
      <c r="N55" s="271">
        <v>0</v>
      </c>
      <c r="O55" s="271">
        <v>6</v>
      </c>
      <c r="P55" s="271">
        <v>1</v>
      </c>
      <c r="Q55" s="271">
        <v>5</v>
      </c>
      <c r="R55" s="271">
        <v>1</v>
      </c>
      <c r="S55" s="271">
        <v>0</v>
      </c>
      <c r="T55" s="271">
        <v>1</v>
      </c>
      <c r="U55" s="271">
        <v>159</v>
      </c>
      <c r="V55" s="271">
        <v>57</v>
      </c>
      <c r="W55" s="271">
        <v>102</v>
      </c>
      <c r="X55" s="344">
        <f t="shared" si="6"/>
        <v>0</v>
      </c>
      <c r="Y55" s="344">
        <f t="shared" si="1"/>
        <v>0</v>
      </c>
      <c r="Z55" s="344">
        <f t="shared" si="2"/>
        <v>0</v>
      </c>
      <c r="AA55" s="344">
        <f t="shared" si="3"/>
        <v>0</v>
      </c>
      <c r="AB55" s="344">
        <f t="shared" si="4"/>
        <v>0</v>
      </c>
      <c r="AC55" s="344">
        <f t="shared" si="5"/>
        <v>0</v>
      </c>
      <c r="AD55" s="344">
        <f t="shared" si="7"/>
        <v>0</v>
      </c>
    </row>
    <row r="56" spans="1:30" ht="18" customHeight="1">
      <c r="A56" s="349" t="s">
        <v>519</v>
      </c>
      <c r="B56" s="350"/>
      <c r="D56" s="351"/>
      <c r="E56" s="352"/>
      <c r="F56" s="353"/>
      <c r="G56" s="352"/>
      <c r="H56" s="354"/>
      <c r="I56" s="355"/>
      <c r="J56" s="356"/>
      <c r="K56" s="356"/>
      <c r="L56" s="356"/>
      <c r="M56" s="356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44">
        <f t="shared" si="6"/>
        <v>0</v>
      </c>
      <c r="Y56" s="344">
        <f t="shared" si="1"/>
        <v>0</v>
      </c>
      <c r="Z56" s="344">
        <f t="shared" si="2"/>
        <v>0</v>
      </c>
      <c r="AA56" s="344">
        <f t="shared" si="3"/>
        <v>0</v>
      </c>
      <c r="AB56" s="344">
        <f t="shared" si="4"/>
        <v>0</v>
      </c>
      <c r="AC56" s="344">
        <f t="shared" si="5"/>
        <v>0</v>
      </c>
      <c r="AD56" s="344">
        <f t="shared" si="7"/>
        <v>0</v>
      </c>
    </row>
    <row r="57" spans="1:30" ht="18" customHeight="1">
      <c r="A57" s="349"/>
      <c r="B57" s="358"/>
      <c r="D57" s="351"/>
      <c r="E57" s="352"/>
      <c r="F57" s="353"/>
      <c r="G57" s="352"/>
      <c r="H57" s="354"/>
      <c r="I57" s="355"/>
      <c r="J57" s="356"/>
      <c r="K57" s="356"/>
      <c r="L57" s="356"/>
      <c r="M57" s="356"/>
      <c r="N57" s="356"/>
      <c r="O57" s="356"/>
      <c r="P57" s="356"/>
      <c r="Q57" s="356"/>
      <c r="R57" s="55"/>
      <c r="S57" s="53"/>
      <c r="T57" s="53"/>
      <c r="U57" s="53"/>
      <c r="V57" s="53"/>
      <c r="W57" s="32"/>
    </row>
    <row r="58" spans="1:30" ht="18" customHeight="1">
      <c r="A58" s="359"/>
      <c r="B58" s="358"/>
      <c r="D58" s="360"/>
      <c r="E58" s="352"/>
      <c r="F58" s="353"/>
      <c r="G58" s="352"/>
      <c r="H58" s="354"/>
      <c r="I58" s="355"/>
      <c r="J58" s="356"/>
      <c r="K58" s="356"/>
      <c r="L58" s="356"/>
      <c r="M58" s="356"/>
      <c r="N58" s="356"/>
      <c r="O58" s="356"/>
      <c r="P58" s="356"/>
      <c r="Q58" s="356"/>
      <c r="R58" s="55"/>
      <c r="S58" s="53"/>
      <c r="T58" s="53"/>
      <c r="U58" s="53"/>
      <c r="V58" s="53"/>
      <c r="W58" s="32"/>
    </row>
    <row r="59" spans="1:30">
      <c r="A59" s="359"/>
      <c r="B59" s="63"/>
      <c r="C59" s="361"/>
      <c r="D59" s="360"/>
      <c r="E59" s="352"/>
      <c r="F59" s="353"/>
      <c r="G59" s="352"/>
      <c r="H59" s="354"/>
      <c r="I59" s="355"/>
      <c r="J59" s="356"/>
      <c r="K59" s="356"/>
      <c r="L59" s="356"/>
      <c r="M59" s="356"/>
      <c r="N59" s="356"/>
      <c r="O59" s="356"/>
      <c r="P59" s="356"/>
      <c r="Q59" s="356"/>
      <c r="R59" s="55"/>
      <c r="S59" s="53"/>
      <c r="T59" s="53"/>
      <c r="U59" s="53"/>
      <c r="V59" s="53"/>
      <c r="W59" s="32"/>
    </row>
    <row r="60" spans="1:30">
      <c r="A60" s="359"/>
      <c r="B60" s="63"/>
      <c r="C60" s="361"/>
      <c r="D60" s="360"/>
      <c r="E60" s="352"/>
      <c r="F60" s="353"/>
      <c r="G60" s="352"/>
      <c r="H60" s="354"/>
      <c r="I60" s="355"/>
      <c r="J60" s="356"/>
      <c r="K60" s="356"/>
      <c r="L60" s="356"/>
      <c r="M60" s="356"/>
      <c r="N60" s="356"/>
      <c r="O60" s="356"/>
      <c r="P60" s="356"/>
      <c r="Q60" s="356"/>
      <c r="R60" s="55"/>
      <c r="S60" s="53"/>
      <c r="T60" s="53"/>
      <c r="U60" s="53"/>
      <c r="V60" s="53"/>
      <c r="W60" s="32"/>
    </row>
    <row r="72" spans="3:23">
      <c r="C72" s="344">
        <f>SUM(C19:C23)-C18</f>
        <v>0</v>
      </c>
    </row>
    <row r="73" spans="3:23">
      <c r="C73" s="344">
        <f>+C11-C18</f>
        <v>0</v>
      </c>
    </row>
    <row r="74" spans="3:23">
      <c r="C74" s="344">
        <f>+C11-C28</f>
        <v>0</v>
      </c>
    </row>
    <row r="75" spans="3:23">
      <c r="C75" s="344">
        <f>+C11-C36</f>
        <v>0</v>
      </c>
    </row>
    <row r="77" spans="3:23">
      <c r="C77" s="344">
        <f>+C11-C18</f>
        <v>0</v>
      </c>
      <c r="D77" s="344">
        <f t="shared" ref="D77:W77" si="12">+D11-D18</f>
        <v>0</v>
      </c>
      <c r="E77" s="344">
        <f t="shared" si="12"/>
        <v>0</v>
      </c>
      <c r="F77" s="344">
        <f t="shared" si="12"/>
        <v>0</v>
      </c>
      <c r="G77" s="344">
        <f>+G11-G18</f>
        <v>0</v>
      </c>
      <c r="H77" s="344">
        <f t="shared" si="12"/>
        <v>0</v>
      </c>
      <c r="I77" s="344">
        <f t="shared" si="12"/>
        <v>0</v>
      </c>
      <c r="J77" s="344">
        <f>+J11-J18</f>
        <v>0</v>
      </c>
      <c r="K77" s="344">
        <f t="shared" si="12"/>
        <v>0</v>
      </c>
      <c r="L77" s="344">
        <f t="shared" si="12"/>
        <v>0</v>
      </c>
      <c r="M77" s="344">
        <f t="shared" si="12"/>
        <v>0</v>
      </c>
      <c r="N77" s="344">
        <f t="shared" si="12"/>
        <v>0</v>
      </c>
      <c r="O77" s="344">
        <f t="shared" si="12"/>
        <v>0</v>
      </c>
      <c r="P77" s="344">
        <f t="shared" si="12"/>
        <v>0</v>
      </c>
      <c r="Q77" s="344">
        <f t="shared" si="12"/>
        <v>0</v>
      </c>
      <c r="R77" s="344">
        <f t="shared" si="12"/>
        <v>0</v>
      </c>
      <c r="S77" s="344">
        <f t="shared" si="12"/>
        <v>0</v>
      </c>
      <c r="T77" s="344">
        <f t="shared" si="12"/>
        <v>0</v>
      </c>
      <c r="U77" s="344">
        <f t="shared" si="12"/>
        <v>0</v>
      </c>
      <c r="V77" s="344">
        <f t="shared" si="12"/>
        <v>0</v>
      </c>
      <c r="W77" s="344">
        <f>+W11-W18</f>
        <v>0</v>
      </c>
    </row>
    <row r="78" spans="3:23">
      <c r="C78" s="344">
        <f>+C11-C28</f>
        <v>0</v>
      </c>
      <c r="D78" s="344">
        <f t="shared" ref="D78:W78" si="13">+D11-D28</f>
        <v>0</v>
      </c>
      <c r="E78" s="344">
        <f t="shared" si="13"/>
        <v>0</v>
      </c>
      <c r="F78" s="344">
        <f t="shared" si="13"/>
        <v>0</v>
      </c>
      <c r="G78" s="344">
        <f t="shared" si="13"/>
        <v>0</v>
      </c>
      <c r="H78" s="344">
        <f t="shared" si="13"/>
        <v>0</v>
      </c>
      <c r="I78" s="344">
        <f t="shared" si="13"/>
        <v>0</v>
      </c>
      <c r="J78" s="344">
        <f t="shared" si="13"/>
        <v>0</v>
      </c>
      <c r="K78" s="344">
        <f t="shared" si="13"/>
        <v>0</v>
      </c>
      <c r="L78" s="344">
        <f t="shared" si="13"/>
        <v>0</v>
      </c>
      <c r="M78" s="344">
        <f t="shared" si="13"/>
        <v>0</v>
      </c>
      <c r="N78" s="344">
        <f t="shared" si="13"/>
        <v>0</v>
      </c>
      <c r="O78" s="344">
        <f t="shared" si="13"/>
        <v>0</v>
      </c>
      <c r="P78" s="344">
        <f t="shared" si="13"/>
        <v>0</v>
      </c>
      <c r="Q78" s="344">
        <f t="shared" si="13"/>
        <v>0</v>
      </c>
      <c r="R78" s="344">
        <f t="shared" si="13"/>
        <v>0</v>
      </c>
      <c r="S78" s="344">
        <f t="shared" si="13"/>
        <v>0</v>
      </c>
      <c r="T78" s="344">
        <f t="shared" si="13"/>
        <v>0</v>
      </c>
      <c r="U78" s="344">
        <f t="shared" si="13"/>
        <v>0</v>
      </c>
      <c r="V78" s="344">
        <f t="shared" si="13"/>
        <v>0</v>
      </c>
      <c r="W78" s="344">
        <f>+W11-W28</f>
        <v>0</v>
      </c>
    </row>
    <row r="79" spans="3:23">
      <c r="C79" s="344">
        <f>+C11-C36</f>
        <v>0</v>
      </c>
      <c r="D79" s="344">
        <f t="shared" ref="D79:W79" si="14">+D11-D36</f>
        <v>0</v>
      </c>
      <c r="E79" s="344">
        <f t="shared" si="14"/>
        <v>0</v>
      </c>
      <c r="F79" s="344">
        <f t="shared" si="14"/>
        <v>0</v>
      </c>
      <c r="G79" s="344">
        <f t="shared" si="14"/>
        <v>0</v>
      </c>
      <c r="H79" s="344">
        <f t="shared" si="14"/>
        <v>0</v>
      </c>
      <c r="I79" s="344">
        <f t="shared" si="14"/>
        <v>0</v>
      </c>
      <c r="J79" s="344">
        <f t="shared" si="14"/>
        <v>0</v>
      </c>
      <c r="K79" s="344">
        <f t="shared" si="14"/>
        <v>0</v>
      </c>
      <c r="L79" s="344">
        <f t="shared" si="14"/>
        <v>0</v>
      </c>
      <c r="M79" s="344">
        <f t="shared" si="14"/>
        <v>0</v>
      </c>
      <c r="N79" s="344">
        <f t="shared" si="14"/>
        <v>0</v>
      </c>
      <c r="O79" s="344">
        <f t="shared" si="14"/>
        <v>0</v>
      </c>
      <c r="P79" s="344">
        <f t="shared" si="14"/>
        <v>0</v>
      </c>
      <c r="Q79" s="344">
        <f t="shared" si="14"/>
        <v>0</v>
      </c>
      <c r="R79" s="344">
        <f t="shared" si="14"/>
        <v>0</v>
      </c>
      <c r="S79" s="344">
        <f t="shared" si="14"/>
        <v>0</v>
      </c>
      <c r="T79" s="344">
        <f t="shared" si="14"/>
        <v>0</v>
      </c>
      <c r="U79" s="344">
        <f t="shared" si="14"/>
        <v>0</v>
      </c>
      <c r="V79" s="344">
        <f t="shared" si="14"/>
        <v>0</v>
      </c>
      <c r="W79" s="344">
        <f>+W11-W36</f>
        <v>0</v>
      </c>
    </row>
  </sheetData>
  <mergeCells count="19">
    <mergeCell ref="A2:W2"/>
    <mergeCell ref="J8:K8"/>
    <mergeCell ref="L8:L9"/>
    <mergeCell ref="M8:N8"/>
    <mergeCell ref="O8:O9"/>
    <mergeCell ref="C7:C9"/>
    <mergeCell ref="D7:W7"/>
    <mergeCell ref="D8:D9"/>
    <mergeCell ref="E8:E9"/>
    <mergeCell ref="A7:A9"/>
    <mergeCell ref="B7:B9"/>
    <mergeCell ref="F8:F9"/>
    <mergeCell ref="G8:H8"/>
    <mergeCell ref="I8:I9"/>
    <mergeCell ref="R8:R9"/>
    <mergeCell ref="U8:U9"/>
    <mergeCell ref="V8:W8"/>
    <mergeCell ref="S8:T8"/>
    <mergeCell ref="P8:Q8"/>
  </mergeCells>
  <pageMargins left="0.7" right="0.7" top="0.75" bottom="0.75" header="0.3" footer="0.3"/>
  <pageSetup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U43"/>
  <sheetViews>
    <sheetView view="pageBreakPreview" zoomScale="60" zoomScaleNormal="85" workbookViewId="0">
      <selection activeCell="S37" sqref="S37"/>
    </sheetView>
  </sheetViews>
  <sheetFormatPr defaultColWidth="8.85546875" defaultRowHeight="12.75"/>
  <cols>
    <col min="1" max="1" width="4.7109375" style="6" customWidth="1"/>
    <col min="2" max="2" width="16.28515625" style="6" customWidth="1"/>
    <col min="3" max="3" width="8.85546875" style="6" customWidth="1"/>
    <col min="4" max="4" width="5.28515625" style="6" customWidth="1"/>
    <col min="5" max="5" width="3.42578125" style="6" customWidth="1"/>
    <col min="6" max="6" width="3.5703125" style="6" customWidth="1"/>
    <col min="7" max="7" width="12.140625" style="6" customWidth="1"/>
    <col min="8" max="12" width="7.28515625" style="6" customWidth="1"/>
    <col min="13" max="13" width="11.85546875" style="6" customWidth="1"/>
    <col min="14" max="14" width="7.28515625" style="6" customWidth="1"/>
    <col min="15" max="15" width="9.140625" style="6" customWidth="1"/>
    <col min="16" max="16" width="11.7109375" style="6" customWidth="1"/>
    <col min="17" max="17" width="7.7109375" style="6" customWidth="1"/>
    <col min="18" max="18" width="7.28515625" style="6" customWidth="1"/>
    <col min="19" max="19" width="11.85546875" style="6" customWidth="1"/>
    <col min="20" max="24" width="7.28515625" style="6" customWidth="1"/>
    <col min="25" max="25" width="35.7109375" style="6" customWidth="1"/>
    <col min="26" max="26" width="3.85546875" style="6" customWidth="1"/>
    <col min="27" max="47" width="6.42578125" style="6" customWidth="1"/>
    <col min="48" max="16384" width="8.85546875" style="6"/>
  </cols>
  <sheetData>
    <row r="1" spans="1:47" ht="21" customHeight="1">
      <c r="V1" s="134"/>
      <c r="W1" s="397" t="s">
        <v>224</v>
      </c>
      <c r="X1" s="397"/>
      <c r="Y1" s="134"/>
      <c r="Z1" s="134"/>
      <c r="AS1" s="416" t="s">
        <v>206</v>
      </c>
      <c r="AT1" s="416"/>
      <c r="AU1" s="416"/>
    </row>
    <row r="2" spans="1:47" ht="21" customHeight="1">
      <c r="A2" s="29" t="s">
        <v>219</v>
      </c>
      <c r="B2" s="6" t="s">
        <v>219</v>
      </c>
      <c r="AS2" s="416"/>
      <c r="AT2" s="416"/>
      <c r="AU2" s="416"/>
    </row>
    <row r="3" spans="1:47" ht="18" customHeight="1">
      <c r="J3" s="127"/>
      <c r="K3" s="127"/>
      <c r="L3" s="127"/>
      <c r="M3" s="127"/>
      <c r="N3" s="127"/>
      <c r="O3" s="127"/>
      <c r="P3" s="127"/>
      <c r="Q3" s="127"/>
      <c r="R3" s="127"/>
    </row>
    <row r="4" spans="1:47" ht="45.75" customHeight="1">
      <c r="A4" s="136"/>
      <c r="B4" s="400" t="s">
        <v>498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136"/>
      <c r="X4" s="136"/>
      <c r="Y4" s="128"/>
      <c r="Z4" s="128"/>
    </row>
    <row r="5" spans="1:47" ht="22.5" customHeight="1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47" ht="18" customHeight="1">
      <c r="A6" s="90"/>
      <c r="B6" s="90"/>
      <c r="C6" s="90"/>
      <c r="D6" s="90"/>
      <c r="E6" s="90"/>
      <c r="F6" s="90"/>
      <c r="G6" s="90"/>
      <c r="H6" s="90"/>
      <c r="I6" s="120"/>
      <c r="J6" s="127"/>
      <c r="K6" s="127"/>
      <c r="L6" s="127"/>
      <c r="M6" s="127"/>
      <c r="N6" s="127"/>
      <c r="O6" s="127"/>
      <c r="P6" s="127"/>
      <c r="Q6" s="127"/>
      <c r="R6" s="127"/>
    </row>
    <row r="7" spans="1:47" ht="18" customHeight="1">
      <c r="A7" s="398"/>
      <c r="B7" s="398"/>
      <c r="C7" s="121"/>
      <c r="D7" s="62"/>
      <c r="E7" s="62"/>
      <c r="F7" s="111"/>
      <c r="G7" s="111"/>
      <c r="H7" s="111"/>
      <c r="I7" s="111"/>
      <c r="J7" s="112"/>
      <c r="K7" s="112"/>
    </row>
    <row r="8" spans="1:47" s="59" customFormat="1" ht="18" customHeight="1">
      <c r="A8" s="398"/>
      <c r="B8" s="398"/>
      <c r="C8" s="399"/>
      <c r="D8" s="399"/>
      <c r="E8" s="399"/>
      <c r="F8" s="399"/>
      <c r="G8" s="399"/>
      <c r="H8" s="111"/>
      <c r="I8" s="111"/>
      <c r="J8" s="111"/>
      <c r="K8" s="111"/>
    </row>
    <row r="9" spans="1:47" s="59" customFormat="1" ht="20.25" customHeight="1">
      <c r="A9" s="74" t="s">
        <v>81</v>
      </c>
      <c r="V9" s="114"/>
      <c r="W9" s="114"/>
      <c r="X9" s="114" t="s">
        <v>149</v>
      </c>
      <c r="Y9" s="114"/>
      <c r="Z9" s="114"/>
    </row>
    <row r="10" spans="1:47" ht="19.5" customHeight="1">
      <c r="A10" s="405" t="s">
        <v>13</v>
      </c>
      <c r="B10" s="405"/>
      <c r="C10" s="405"/>
      <c r="D10" s="405"/>
      <c r="E10" s="405"/>
      <c r="F10" s="406" t="s">
        <v>63</v>
      </c>
      <c r="G10" s="409" t="s">
        <v>8</v>
      </c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8" t="s">
        <v>151</v>
      </c>
      <c r="W10" s="417"/>
      <c r="X10" s="422"/>
      <c r="Y10" s="423" t="s">
        <v>13</v>
      </c>
      <c r="Z10" s="405" t="s">
        <v>63</v>
      </c>
      <c r="AA10" s="425" t="s">
        <v>227</v>
      </c>
      <c r="AB10" s="426"/>
      <c r="AC10" s="426"/>
      <c r="AD10" s="426"/>
      <c r="AE10" s="426"/>
      <c r="AF10" s="426"/>
      <c r="AG10" s="426"/>
      <c r="AH10" s="426"/>
      <c r="AI10" s="426"/>
      <c r="AJ10" s="426"/>
      <c r="AK10" s="426"/>
      <c r="AL10" s="426"/>
      <c r="AM10" s="426"/>
      <c r="AN10" s="426"/>
      <c r="AO10" s="426"/>
      <c r="AP10" s="426"/>
      <c r="AQ10" s="426"/>
      <c r="AR10" s="426"/>
      <c r="AS10" s="426"/>
      <c r="AT10" s="426"/>
      <c r="AU10" s="427"/>
    </row>
    <row r="11" spans="1:47" ht="18.75" customHeight="1">
      <c r="A11" s="405"/>
      <c r="B11" s="405"/>
      <c r="C11" s="405"/>
      <c r="D11" s="405"/>
      <c r="E11" s="405"/>
      <c r="F11" s="407"/>
      <c r="G11" s="410"/>
      <c r="H11" s="411" t="s">
        <v>135</v>
      </c>
      <c r="I11" s="411" t="s">
        <v>16</v>
      </c>
      <c r="J11" s="403" t="s">
        <v>260</v>
      </c>
      <c r="K11" s="401"/>
      <c r="L11" s="402"/>
      <c r="M11" s="403" t="s">
        <v>261</v>
      </c>
      <c r="N11" s="401"/>
      <c r="O11" s="402"/>
      <c r="P11" s="403" t="s">
        <v>262</v>
      </c>
      <c r="Q11" s="401"/>
      <c r="R11" s="402"/>
      <c r="S11" s="403" t="s">
        <v>263</v>
      </c>
      <c r="T11" s="401"/>
      <c r="U11" s="402"/>
      <c r="V11" s="419"/>
      <c r="W11" s="421" t="s">
        <v>135</v>
      </c>
      <c r="X11" s="421" t="s">
        <v>16</v>
      </c>
      <c r="Y11" s="423"/>
      <c r="Z11" s="405"/>
      <c r="AA11" s="418" t="s">
        <v>64</v>
      </c>
      <c r="AB11" s="125"/>
      <c r="AC11" s="125"/>
      <c r="AD11" s="418" t="s">
        <v>65</v>
      </c>
      <c r="AE11" s="125"/>
      <c r="AF11" s="125"/>
      <c r="AG11" s="418" t="s">
        <v>66</v>
      </c>
      <c r="AH11" s="125"/>
      <c r="AI11" s="125"/>
      <c r="AJ11" s="418" t="s">
        <v>67</v>
      </c>
      <c r="AK11" s="125"/>
      <c r="AL11" s="125"/>
      <c r="AM11" s="418" t="s">
        <v>68</v>
      </c>
      <c r="AN11" s="125"/>
      <c r="AO11" s="125"/>
      <c r="AP11" s="418" t="s">
        <v>69</v>
      </c>
      <c r="AQ11" s="125"/>
      <c r="AR11" s="125"/>
      <c r="AS11" s="418" t="s">
        <v>14</v>
      </c>
      <c r="AT11" s="125"/>
      <c r="AU11" s="126"/>
    </row>
    <row r="12" spans="1:47" ht="61.5" customHeight="1">
      <c r="A12" s="405"/>
      <c r="B12" s="405"/>
      <c r="C12" s="405"/>
      <c r="D12" s="405"/>
      <c r="E12" s="405"/>
      <c r="F12" s="408"/>
      <c r="G12" s="404"/>
      <c r="H12" s="411"/>
      <c r="I12" s="411"/>
      <c r="J12" s="404"/>
      <c r="K12" s="129" t="s">
        <v>135</v>
      </c>
      <c r="L12" s="130" t="s">
        <v>16</v>
      </c>
      <c r="M12" s="404"/>
      <c r="N12" s="129" t="s">
        <v>135</v>
      </c>
      <c r="O12" s="130" t="s">
        <v>16</v>
      </c>
      <c r="P12" s="404"/>
      <c r="Q12" s="129" t="s">
        <v>135</v>
      </c>
      <c r="R12" s="130" t="s">
        <v>16</v>
      </c>
      <c r="S12" s="404"/>
      <c r="T12" s="129" t="s">
        <v>135</v>
      </c>
      <c r="U12" s="139" t="s">
        <v>16</v>
      </c>
      <c r="V12" s="420"/>
      <c r="W12" s="421"/>
      <c r="X12" s="421"/>
      <c r="Y12" s="423"/>
      <c r="Z12" s="424"/>
      <c r="AA12" s="420"/>
      <c r="AB12" s="85" t="s">
        <v>135</v>
      </c>
      <c r="AC12" s="115" t="s">
        <v>16</v>
      </c>
      <c r="AD12" s="420"/>
      <c r="AE12" s="85" t="s">
        <v>135</v>
      </c>
      <c r="AF12" s="115" t="s">
        <v>16</v>
      </c>
      <c r="AG12" s="420"/>
      <c r="AH12" s="85" t="s">
        <v>135</v>
      </c>
      <c r="AI12" s="115" t="s">
        <v>16</v>
      </c>
      <c r="AJ12" s="420"/>
      <c r="AK12" s="85" t="s">
        <v>135</v>
      </c>
      <c r="AL12" s="115" t="s">
        <v>16</v>
      </c>
      <c r="AM12" s="420"/>
      <c r="AN12" s="85" t="s">
        <v>135</v>
      </c>
      <c r="AO12" s="115" t="s">
        <v>16</v>
      </c>
      <c r="AP12" s="420"/>
      <c r="AQ12" s="85" t="s">
        <v>135</v>
      </c>
      <c r="AR12" s="115" t="s">
        <v>16</v>
      </c>
      <c r="AS12" s="420"/>
      <c r="AT12" s="85" t="s">
        <v>135</v>
      </c>
      <c r="AU12" s="85" t="s">
        <v>16</v>
      </c>
    </row>
    <row r="13" spans="1:47" ht="18" customHeight="1">
      <c r="A13" s="405" t="s">
        <v>6</v>
      </c>
      <c r="B13" s="405"/>
      <c r="C13" s="405"/>
      <c r="D13" s="405"/>
      <c r="E13" s="405"/>
      <c r="F13" s="124" t="s">
        <v>7</v>
      </c>
      <c r="G13" s="122">
        <v>1</v>
      </c>
      <c r="H13" s="124">
        <v>2</v>
      </c>
      <c r="I13" s="124">
        <v>3</v>
      </c>
      <c r="J13" s="124">
        <v>4</v>
      </c>
      <c r="K13" s="124">
        <v>5</v>
      </c>
      <c r="L13" s="124">
        <v>6</v>
      </c>
      <c r="M13" s="124">
        <v>7</v>
      </c>
      <c r="N13" s="124">
        <v>8</v>
      </c>
      <c r="O13" s="124">
        <v>9</v>
      </c>
      <c r="P13" s="124">
        <v>10</v>
      </c>
      <c r="Q13" s="124">
        <v>11</v>
      </c>
      <c r="R13" s="124">
        <v>12</v>
      </c>
      <c r="S13" s="124">
        <v>13</v>
      </c>
      <c r="T13" s="124">
        <v>14</v>
      </c>
      <c r="U13" s="124">
        <v>15</v>
      </c>
      <c r="V13" s="25">
        <v>16</v>
      </c>
      <c r="W13" s="25">
        <v>17</v>
      </c>
      <c r="X13" s="25">
        <v>18</v>
      </c>
      <c r="Y13" s="25" t="s">
        <v>6</v>
      </c>
      <c r="Z13" s="25" t="s">
        <v>7</v>
      </c>
      <c r="AA13" s="34">
        <v>19</v>
      </c>
      <c r="AB13" s="34">
        <v>20</v>
      </c>
      <c r="AC13" s="34">
        <v>21</v>
      </c>
      <c r="AD13" s="34">
        <v>22</v>
      </c>
      <c r="AE13" s="34">
        <v>23</v>
      </c>
      <c r="AF13" s="34">
        <v>24</v>
      </c>
      <c r="AG13" s="34">
        <v>25</v>
      </c>
      <c r="AH13" s="34">
        <v>26</v>
      </c>
      <c r="AI13" s="34">
        <v>27</v>
      </c>
      <c r="AJ13" s="34">
        <v>28</v>
      </c>
      <c r="AK13" s="34">
        <v>29</v>
      </c>
      <c r="AL13" s="34">
        <v>30</v>
      </c>
      <c r="AM13" s="34">
        <v>31</v>
      </c>
      <c r="AN13" s="34">
        <v>32</v>
      </c>
      <c r="AO13" s="34">
        <v>33</v>
      </c>
      <c r="AP13" s="34">
        <v>34</v>
      </c>
      <c r="AQ13" s="34">
        <v>35</v>
      </c>
      <c r="AR13" s="34">
        <v>36</v>
      </c>
      <c r="AS13" s="34">
        <v>37</v>
      </c>
      <c r="AT13" s="34">
        <v>38</v>
      </c>
      <c r="AU13" s="34">
        <v>39</v>
      </c>
    </row>
    <row r="14" spans="1:47" ht="17.25" customHeight="1">
      <c r="A14" s="413" t="s">
        <v>0</v>
      </c>
      <c r="B14" s="413"/>
      <c r="C14" s="413"/>
      <c r="D14" s="413"/>
      <c r="E14" s="413"/>
      <c r="F14" s="25">
        <v>1</v>
      </c>
      <c r="G14" s="133">
        <v>161891</v>
      </c>
      <c r="H14" s="9">
        <v>62408</v>
      </c>
      <c r="I14" s="9">
        <v>99483</v>
      </c>
      <c r="J14" s="9">
        <v>2748</v>
      </c>
      <c r="K14" s="9">
        <v>737</v>
      </c>
      <c r="L14" s="9">
        <v>2011</v>
      </c>
      <c r="M14" s="9">
        <v>125750</v>
      </c>
      <c r="N14" s="9">
        <v>49920</v>
      </c>
      <c r="O14" s="9">
        <v>75830</v>
      </c>
      <c r="P14" s="9">
        <v>27450</v>
      </c>
      <c r="Q14" s="9">
        <v>9265</v>
      </c>
      <c r="R14" s="9">
        <v>18185</v>
      </c>
      <c r="S14" s="9">
        <v>5943</v>
      </c>
      <c r="T14" s="9">
        <v>2486</v>
      </c>
      <c r="U14" s="9">
        <v>3457</v>
      </c>
      <c r="V14" s="9">
        <v>347</v>
      </c>
      <c r="W14" s="9">
        <v>169</v>
      </c>
      <c r="X14" s="9">
        <v>178</v>
      </c>
      <c r="Y14" s="135" t="s">
        <v>0</v>
      </c>
      <c r="Z14" s="25">
        <v>1</v>
      </c>
      <c r="AA14" s="8">
        <v>71</v>
      </c>
      <c r="AB14" s="8">
        <v>35</v>
      </c>
      <c r="AC14" s="8">
        <v>36</v>
      </c>
      <c r="AD14" s="8">
        <v>28</v>
      </c>
      <c r="AE14" s="8">
        <v>22</v>
      </c>
      <c r="AF14" s="8">
        <v>6</v>
      </c>
      <c r="AG14" s="8">
        <v>9</v>
      </c>
      <c r="AH14" s="8">
        <v>4</v>
      </c>
      <c r="AI14" s="8">
        <v>5</v>
      </c>
      <c r="AJ14" s="8">
        <v>212</v>
      </c>
      <c r="AK14" s="8">
        <v>101</v>
      </c>
      <c r="AL14" s="8">
        <v>111</v>
      </c>
      <c r="AM14" s="8">
        <v>4</v>
      </c>
      <c r="AN14" s="8">
        <v>0</v>
      </c>
      <c r="AO14" s="8">
        <v>4</v>
      </c>
      <c r="AP14" s="8">
        <v>9</v>
      </c>
      <c r="AQ14" s="8">
        <v>4</v>
      </c>
      <c r="AR14" s="8">
        <v>5</v>
      </c>
      <c r="AS14" s="8">
        <v>14</v>
      </c>
      <c r="AT14" s="8">
        <v>3</v>
      </c>
      <c r="AU14" s="8">
        <v>11</v>
      </c>
    </row>
    <row r="15" spans="1:47" ht="18" customHeight="1">
      <c r="A15" s="412" t="s">
        <v>220</v>
      </c>
      <c r="B15" s="412"/>
      <c r="C15" s="412"/>
      <c r="D15" s="412"/>
      <c r="E15" s="412"/>
      <c r="F15" s="25">
        <v>2</v>
      </c>
      <c r="G15" s="133">
        <v>176</v>
      </c>
      <c r="H15" s="9">
        <v>42</v>
      </c>
      <c r="I15" s="9">
        <v>134</v>
      </c>
      <c r="J15" s="8">
        <v>0</v>
      </c>
      <c r="K15" s="8">
        <v>0</v>
      </c>
      <c r="L15" s="8">
        <v>0</v>
      </c>
      <c r="M15" s="9">
        <v>176</v>
      </c>
      <c r="N15" s="9">
        <v>42</v>
      </c>
      <c r="O15" s="9">
        <v>134</v>
      </c>
      <c r="P15" s="9">
        <v>0</v>
      </c>
      <c r="Q15" s="9">
        <v>0</v>
      </c>
      <c r="R15" s="8">
        <v>0</v>
      </c>
      <c r="S15" s="8">
        <v>0</v>
      </c>
      <c r="T15" s="8">
        <v>0</v>
      </c>
      <c r="U15" s="8">
        <v>0</v>
      </c>
      <c r="V15" s="8">
        <v>5</v>
      </c>
      <c r="W15" s="8">
        <v>2</v>
      </c>
      <c r="X15" s="8">
        <v>3</v>
      </c>
      <c r="Y15" s="98" t="s">
        <v>220</v>
      </c>
      <c r="Z15" s="25">
        <v>2</v>
      </c>
      <c r="AA15" s="8">
        <v>2</v>
      </c>
      <c r="AB15" s="8">
        <v>1</v>
      </c>
      <c r="AC15" s="8">
        <v>1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3</v>
      </c>
      <c r="AK15" s="8">
        <v>1</v>
      </c>
      <c r="AL15" s="8">
        <v>2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</row>
    <row r="16" spans="1:47" ht="27" customHeight="1">
      <c r="A16" s="412" t="s">
        <v>221</v>
      </c>
      <c r="B16" s="412"/>
      <c r="C16" s="412"/>
      <c r="D16" s="412"/>
      <c r="E16" s="412"/>
      <c r="F16" s="25">
        <v>3</v>
      </c>
      <c r="G16" s="133">
        <v>35</v>
      </c>
      <c r="H16" s="9">
        <v>16</v>
      </c>
      <c r="I16" s="9">
        <v>19</v>
      </c>
      <c r="J16" s="8">
        <v>0</v>
      </c>
      <c r="K16" s="8">
        <v>0</v>
      </c>
      <c r="L16" s="8">
        <v>0</v>
      </c>
      <c r="M16" s="9">
        <v>33</v>
      </c>
      <c r="N16" s="9">
        <v>15</v>
      </c>
      <c r="O16" s="9">
        <v>18</v>
      </c>
      <c r="P16" s="9">
        <v>0</v>
      </c>
      <c r="Q16" s="9">
        <v>0</v>
      </c>
      <c r="R16" s="8">
        <v>0</v>
      </c>
      <c r="S16" s="8">
        <v>2</v>
      </c>
      <c r="T16" s="8">
        <v>1</v>
      </c>
      <c r="U16" s="8">
        <v>1</v>
      </c>
      <c r="V16" s="8">
        <v>0</v>
      </c>
      <c r="W16" s="8">
        <v>0</v>
      </c>
      <c r="X16" s="8">
        <v>0</v>
      </c>
      <c r="Y16" s="97" t="s">
        <v>221</v>
      </c>
      <c r="Z16" s="25">
        <v>3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</row>
    <row r="17" spans="1:47" ht="19.5" customHeight="1">
      <c r="A17" s="412" t="s">
        <v>222</v>
      </c>
      <c r="B17" s="412"/>
      <c r="C17" s="412"/>
      <c r="D17" s="412"/>
      <c r="E17" s="412"/>
      <c r="F17" s="25">
        <v>4</v>
      </c>
      <c r="G17" s="133">
        <v>105</v>
      </c>
      <c r="H17" s="9">
        <v>56</v>
      </c>
      <c r="I17" s="9">
        <v>49</v>
      </c>
      <c r="J17" s="8">
        <v>0</v>
      </c>
      <c r="K17" s="8">
        <v>0</v>
      </c>
      <c r="L17" s="131">
        <v>0</v>
      </c>
      <c r="M17" s="9">
        <v>105</v>
      </c>
      <c r="N17" s="9">
        <v>56</v>
      </c>
      <c r="O17" s="9">
        <v>49</v>
      </c>
      <c r="P17" s="9">
        <v>0</v>
      </c>
      <c r="Q17" s="9">
        <v>0</v>
      </c>
      <c r="R17" s="8">
        <v>0</v>
      </c>
      <c r="S17" s="8">
        <v>0</v>
      </c>
      <c r="T17" s="8">
        <v>0</v>
      </c>
      <c r="U17" s="8">
        <v>0</v>
      </c>
      <c r="V17" s="8">
        <v>7</v>
      </c>
      <c r="W17" s="8">
        <v>5</v>
      </c>
      <c r="X17" s="8">
        <v>2</v>
      </c>
      <c r="Y17" s="98" t="s">
        <v>222</v>
      </c>
      <c r="Z17" s="25">
        <v>4</v>
      </c>
      <c r="AA17" s="8">
        <v>1</v>
      </c>
      <c r="AB17" s="8">
        <v>1</v>
      </c>
      <c r="AC17" s="8">
        <v>0</v>
      </c>
      <c r="AD17" s="8">
        <v>1</v>
      </c>
      <c r="AE17" s="8">
        <v>1</v>
      </c>
      <c r="AF17" s="8">
        <v>0</v>
      </c>
      <c r="AG17" s="8">
        <v>0</v>
      </c>
      <c r="AH17" s="8">
        <v>0</v>
      </c>
      <c r="AI17" s="8">
        <v>0</v>
      </c>
      <c r="AJ17" s="8">
        <v>4</v>
      </c>
      <c r="AK17" s="8">
        <v>2</v>
      </c>
      <c r="AL17" s="8">
        <v>2</v>
      </c>
      <c r="AM17" s="8">
        <v>0</v>
      </c>
      <c r="AN17" s="8">
        <v>0</v>
      </c>
      <c r="AO17" s="8">
        <v>0</v>
      </c>
      <c r="AP17" s="8">
        <v>1</v>
      </c>
      <c r="AQ17" s="8">
        <v>1</v>
      </c>
      <c r="AR17" s="8">
        <v>0</v>
      </c>
      <c r="AS17" s="8">
        <v>0</v>
      </c>
      <c r="AT17" s="8">
        <v>0</v>
      </c>
      <c r="AU17" s="8">
        <v>0</v>
      </c>
    </row>
    <row r="18" spans="1:47" ht="28.5" customHeight="1">
      <c r="A18" s="412" t="s">
        <v>259</v>
      </c>
      <c r="B18" s="412"/>
      <c r="C18" s="412"/>
      <c r="D18" s="412"/>
      <c r="E18" s="412"/>
      <c r="F18" s="25">
        <v>5</v>
      </c>
      <c r="G18" s="133">
        <v>7</v>
      </c>
      <c r="H18" s="9">
        <v>4</v>
      </c>
      <c r="I18" s="9">
        <v>3</v>
      </c>
      <c r="J18" s="8">
        <v>0</v>
      </c>
      <c r="K18" s="8">
        <v>0</v>
      </c>
      <c r="L18" s="8">
        <v>0</v>
      </c>
      <c r="M18" s="9">
        <v>7</v>
      </c>
      <c r="N18" s="9">
        <v>4</v>
      </c>
      <c r="O18" s="9">
        <v>3</v>
      </c>
      <c r="P18" s="9">
        <v>0</v>
      </c>
      <c r="Q18" s="9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97" t="s">
        <v>259</v>
      </c>
      <c r="Z18" s="25">
        <v>5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</row>
    <row r="19" spans="1:47" ht="18.75" customHeight="1">
      <c r="A19" s="412" t="s">
        <v>200</v>
      </c>
      <c r="B19" s="412"/>
      <c r="C19" s="412"/>
      <c r="D19" s="412"/>
      <c r="E19" s="412"/>
      <c r="F19" s="25">
        <v>6</v>
      </c>
      <c r="G19" s="133">
        <v>303</v>
      </c>
      <c r="H19" s="9">
        <v>124</v>
      </c>
      <c r="I19" s="9">
        <v>179</v>
      </c>
      <c r="J19" s="8">
        <v>9</v>
      </c>
      <c r="K19" s="8">
        <v>7</v>
      </c>
      <c r="L19" s="8">
        <v>2</v>
      </c>
      <c r="M19" s="9">
        <v>294</v>
      </c>
      <c r="N19" s="9">
        <v>117</v>
      </c>
      <c r="O19" s="9">
        <v>177</v>
      </c>
      <c r="P19" s="9">
        <v>0</v>
      </c>
      <c r="Q19" s="9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98" t="s">
        <v>200</v>
      </c>
      <c r="Z19" s="25">
        <v>6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</row>
    <row r="20" spans="1:47" ht="18.75" customHeight="1">
      <c r="A20" s="412" t="s">
        <v>144</v>
      </c>
      <c r="B20" s="412"/>
      <c r="C20" s="412"/>
      <c r="D20" s="412"/>
      <c r="E20" s="412"/>
      <c r="F20" s="25">
        <v>7</v>
      </c>
      <c r="G20" s="133">
        <v>160256</v>
      </c>
      <c r="H20" s="9">
        <v>61882</v>
      </c>
      <c r="I20" s="9">
        <v>98374</v>
      </c>
      <c r="J20" s="8">
        <v>2739</v>
      </c>
      <c r="K20" s="8">
        <v>730</v>
      </c>
      <c r="L20" s="8">
        <v>2009</v>
      </c>
      <c r="M20" s="9">
        <v>124140</v>
      </c>
      <c r="N20" s="9">
        <v>49405</v>
      </c>
      <c r="O20" s="9">
        <v>74735</v>
      </c>
      <c r="P20" s="9">
        <v>27436</v>
      </c>
      <c r="Q20" s="9">
        <v>9262</v>
      </c>
      <c r="R20" s="8">
        <v>18174</v>
      </c>
      <c r="S20" s="8">
        <v>5941</v>
      </c>
      <c r="T20" s="8">
        <v>2485</v>
      </c>
      <c r="U20" s="8">
        <v>3456</v>
      </c>
      <c r="V20" s="8">
        <v>333</v>
      </c>
      <c r="W20" s="8">
        <v>160</v>
      </c>
      <c r="X20" s="8">
        <v>173</v>
      </c>
      <c r="Y20" s="98" t="s">
        <v>144</v>
      </c>
      <c r="Z20" s="25">
        <v>7</v>
      </c>
      <c r="AA20" s="8">
        <v>67</v>
      </c>
      <c r="AB20" s="8">
        <v>32</v>
      </c>
      <c r="AC20" s="8">
        <v>35</v>
      </c>
      <c r="AD20" s="8">
        <v>27</v>
      </c>
      <c r="AE20" s="8">
        <v>21</v>
      </c>
      <c r="AF20" s="8">
        <v>6</v>
      </c>
      <c r="AG20" s="8">
        <v>9</v>
      </c>
      <c r="AH20" s="8">
        <v>4</v>
      </c>
      <c r="AI20" s="8">
        <v>5</v>
      </c>
      <c r="AJ20" s="8">
        <v>204</v>
      </c>
      <c r="AK20" s="8">
        <v>97</v>
      </c>
      <c r="AL20" s="8">
        <v>107</v>
      </c>
      <c r="AM20" s="8">
        <v>4</v>
      </c>
      <c r="AN20" s="8">
        <v>0</v>
      </c>
      <c r="AO20" s="8">
        <v>4</v>
      </c>
      <c r="AP20" s="8">
        <v>8</v>
      </c>
      <c r="AQ20" s="8">
        <v>3</v>
      </c>
      <c r="AR20" s="8">
        <v>5</v>
      </c>
      <c r="AS20" s="8">
        <v>14</v>
      </c>
      <c r="AT20" s="8">
        <v>3</v>
      </c>
      <c r="AU20" s="8">
        <v>11</v>
      </c>
    </row>
    <row r="21" spans="1:47" ht="18.75" customHeight="1">
      <c r="A21" s="412" t="s">
        <v>14</v>
      </c>
      <c r="B21" s="412"/>
      <c r="C21" s="412"/>
      <c r="D21" s="412"/>
      <c r="E21" s="412"/>
      <c r="F21" s="25">
        <v>8</v>
      </c>
      <c r="G21" s="133">
        <v>1009</v>
      </c>
      <c r="H21" s="9">
        <v>284</v>
      </c>
      <c r="I21" s="9">
        <v>725</v>
      </c>
      <c r="J21" s="8">
        <v>0</v>
      </c>
      <c r="K21" s="8">
        <v>0</v>
      </c>
      <c r="L21" s="8">
        <v>0</v>
      </c>
      <c r="M21" s="9">
        <v>995</v>
      </c>
      <c r="N21" s="9">
        <v>281</v>
      </c>
      <c r="O21" s="9">
        <v>714</v>
      </c>
      <c r="P21" s="9">
        <v>14</v>
      </c>
      <c r="Q21" s="9">
        <v>3</v>
      </c>
      <c r="R21" s="8">
        <v>11</v>
      </c>
      <c r="S21" s="8">
        <v>0</v>
      </c>
      <c r="T21" s="8">
        <v>0</v>
      </c>
      <c r="U21" s="8">
        <v>0</v>
      </c>
      <c r="V21" s="8">
        <v>2</v>
      </c>
      <c r="W21" s="8">
        <v>2</v>
      </c>
      <c r="X21" s="8">
        <v>0</v>
      </c>
      <c r="Y21" s="98" t="s">
        <v>14</v>
      </c>
      <c r="Z21" s="25">
        <v>8</v>
      </c>
      <c r="AA21" s="8">
        <v>1</v>
      </c>
      <c r="AB21" s="8">
        <v>1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1</v>
      </c>
      <c r="AK21" s="8">
        <v>1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</row>
    <row r="22" spans="1:47" ht="27.75" customHeight="1">
      <c r="A22" s="414" t="s">
        <v>226</v>
      </c>
      <c r="B22" s="415"/>
      <c r="C22" s="415"/>
      <c r="D22" s="415"/>
      <c r="E22" s="415"/>
      <c r="F22" s="25">
        <v>9</v>
      </c>
      <c r="G22" s="233">
        <v>3865693.65</v>
      </c>
      <c r="H22" s="234"/>
      <c r="I22" s="234"/>
      <c r="J22" s="235"/>
      <c r="K22" s="234"/>
      <c r="L22" s="234"/>
      <c r="M22" s="236">
        <v>3761182.23</v>
      </c>
      <c r="N22" s="234"/>
      <c r="O22" s="234"/>
      <c r="P22" s="236">
        <v>4051534.29</v>
      </c>
      <c r="Q22" s="234"/>
      <c r="R22" s="234"/>
      <c r="S22" s="235">
        <v>3986546.47</v>
      </c>
      <c r="T22" s="234"/>
      <c r="U22" s="234"/>
      <c r="V22" s="234"/>
      <c r="W22" s="234"/>
      <c r="X22" s="234"/>
      <c r="Y22" s="123" t="s">
        <v>132</v>
      </c>
      <c r="Z22" s="25">
        <v>9</v>
      </c>
      <c r="AA22" s="34" t="s">
        <v>148</v>
      </c>
      <c r="AB22" s="34" t="s">
        <v>148</v>
      </c>
      <c r="AC22" s="34" t="s">
        <v>148</v>
      </c>
      <c r="AD22" s="34" t="s">
        <v>148</v>
      </c>
      <c r="AE22" s="34" t="s">
        <v>148</v>
      </c>
      <c r="AF22" s="34" t="s">
        <v>148</v>
      </c>
      <c r="AG22" s="34" t="s">
        <v>148</v>
      </c>
      <c r="AH22" s="34" t="s">
        <v>148</v>
      </c>
      <c r="AI22" s="34" t="s">
        <v>148</v>
      </c>
      <c r="AJ22" s="34" t="s">
        <v>148</v>
      </c>
      <c r="AK22" s="34" t="s">
        <v>148</v>
      </c>
      <c r="AL22" s="34" t="s">
        <v>148</v>
      </c>
      <c r="AM22" s="34" t="s">
        <v>148</v>
      </c>
      <c r="AN22" s="34" t="s">
        <v>148</v>
      </c>
      <c r="AO22" s="34" t="s">
        <v>148</v>
      </c>
      <c r="AP22" s="34" t="s">
        <v>148</v>
      </c>
      <c r="AQ22" s="34" t="s">
        <v>148</v>
      </c>
      <c r="AR22" s="34" t="s">
        <v>148</v>
      </c>
      <c r="AS22" s="34" t="s">
        <v>148</v>
      </c>
      <c r="AT22" s="34" t="s">
        <v>148</v>
      </c>
      <c r="AU22" s="34" t="s">
        <v>148</v>
      </c>
    </row>
    <row r="23" spans="1:47" ht="21" customHeight="1">
      <c r="A23" s="414" t="s">
        <v>223</v>
      </c>
      <c r="B23" s="415"/>
      <c r="C23" s="415"/>
      <c r="D23" s="415"/>
      <c r="E23" s="415"/>
      <c r="F23" s="25">
        <v>10</v>
      </c>
      <c r="G23" s="233">
        <v>166420.60999999999</v>
      </c>
      <c r="H23" s="234"/>
      <c r="I23" s="234"/>
      <c r="J23" s="235"/>
      <c r="K23" s="234"/>
      <c r="L23" s="234"/>
      <c r="M23" s="236">
        <v>142507.66</v>
      </c>
      <c r="N23" s="234"/>
      <c r="O23" s="234"/>
      <c r="P23" s="236">
        <v>202413.82</v>
      </c>
      <c r="Q23" s="234"/>
      <c r="R23" s="234"/>
      <c r="S23" s="235">
        <v>215067.5</v>
      </c>
      <c r="T23" s="234"/>
      <c r="U23" s="234"/>
      <c r="V23" s="234"/>
      <c r="W23" s="234"/>
      <c r="X23" s="234"/>
      <c r="Y23" s="35" t="s">
        <v>223</v>
      </c>
      <c r="Z23" s="25">
        <v>10</v>
      </c>
      <c r="AA23" s="34" t="s">
        <v>148</v>
      </c>
      <c r="AB23" s="34" t="s">
        <v>148</v>
      </c>
      <c r="AC23" s="34" t="s">
        <v>148</v>
      </c>
      <c r="AD23" s="34" t="s">
        <v>148</v>
      </c>
      <c r="AE23" s="34" t="s">
        <v>148</v>
      </c>
      <c r="AF23" s="34" t="s">
        <v>148</v>
      </c>
      <c r="AG23" s="34" t="s">
        <v>148</v>
      </c>
      <c r="AH23" s="34" t="s">
        <v>148</v>
      </c>
      <c r="AI23" s="34" t="s">
        <v>148</v>
      </c>
      <c r="AJ23" s="34" t="s">
        <v>148</v>
      </c>
      <c r="AK23" s="34" t="s">
        <v>148</v>
      </c>
      <c r="AL23" s="34" t="s">
        <v>148</v>
      </c>
      <c r="AM23" s="34" t="s">
        <v>148</v>
      </c>
      <c r="AN23" s="34" t="s">
        <v>148</v>
      </c>
      <c r="AO23" s="34" t="s">
        <v>148</v>
      </c>
      <c r="AP23" s="34" t="s">
        <v>148</v>
      </c>
      <c r="AQ23" s="34" t="s">
        <v>148</v>
      </c>
      <c r="AR23" s="34" t="s">
        <v>148</v>
      </c>
      <c r="AS23" s="34" t="s">
        <v>148</v>
      </c>
      <c r="AT23" s="34" t="s">
        <v>148</v>
      </c>
      <c r="AU23" s="34" t="s">
        <v>148</v>
      </c>
    </row>
    <row r="24" spans="1:47" ht="18" customHeight="1">
      <c r="A24" s="116" t="s">
        <v>80</v>
      </c>
      <c r="B24" s="132"/>
      <c r="C24" s="117" t="s">
        <v>254</v>
      </c>
      <c r="E24" s="117"/>
      <c r="F24" s="132"/>
      <c r="G24" s="132"/>
    </row>
    <row r="25" spans="1:47" ht="18" customHeight="1">
      <c r="A25" s="117"/>
      <c r="B25" s="132"/>
      <c r="C25" s="117" t="s">
        <v>225</v>
      </c>
      <c r="E25" s="117"/>
      <c r="F25" s="132"/>
      <c r="G25" s="117"/>
    </row>
    <row r="26" spans="1:47">
      <c r="A26" s="117"/>
      <c r="B26" s="132"/>
      <c r="C26" s="132"/>
      <c r="D26" s="117"/>
      <c r="E26" s="117"/>
      <c r="F26" s="132"/>
      <c r="G26" s="117"/>
    </row>
    <row r="43" spans="7:47">
      <c r="G43" s="6">
        <f>SUM(G15:G21)-G14</f>
        <v>0</v>
      </c>
      <c r="H43" s="6">
        <f t="shared" ref="H43:AU43" si="0">SUM(H15:H21)-H14</f>
        <v>0</v>
      </c>
      <c r="I43" s="6">
        <f t="shared" si="0"/>
        <v>0</v>
      </c>
      <c r="J43" s="6">
        <f t="shared" si="0"/>
        <v>0</v>
      </c>
      <c r="K43" s="6">
        <f t="shared" si="0"/>
        <v>0</v>
      </c>
      <c r="L43" s="6">
        <f t="shared" si="0"/>
        <v>0</v>
      </c>
      <c r="M43" s="6">
        <f t="shared" si="0"/>
        <v>0</v>
      </c>
      <c r="N43" s="6">
        <f t="shared" si="0"/>
        <v>0</v>
      </c>
      <c r="O43" s="6">
        <f t="shared" si="0"/>
        <v>0</v>
      </c>
      <c r="P43" s="6">
        <f t="shared" si="0"/>
        <v>0</v>
      </c>
      <c r="Q43" s="6">
        <f t="shared" si="0"/>
        <v>0</v>
      </c>
      <c r="R43" s="6">
        <f t="shared" si="0"/>
        <v>0</v>
      </c>
      <c r="S43" s="6">
        <f t="shared" si="0"/>
        <v>0</v>
      </c>
      <c r="T43" s="6">
        <f t="shared" si="0"/>
        <v>0</v>
      </c>
      <c r="U43" s="6">
        <f t="shared" si="0"/>
        <v>0</v>
      </c>
      <c r="V43" s="6">
        <f t="shared" si="0"/>
        <v>0</v>
      </c>
      <c r="W43" s="6">
        <f t="shared" si="0"/>
        <v>0</v>
      </c>
      <c r="X43" s="6">
        <f t="shared" si="0"/>
        <v>0</v>
      </c>
      <c r="Y43" s="6" t="e">
        <f t="shared" si="0"/>
        <v>#VALUE!</v>
      </c>
      <c r="Z43" s="6">
        <f t="shared" si="0"/>
        <v>34</v>
      </c>
      <c r="AA43" s="6">
        <f t="shared" si="0"/>
        <v>0</v>
      </c>
      <c r="AB43" s="6">
        <f t="shared" si="0"/>
        <v>0</v>
      </c>
      <c r="AC43" s="6">
        <f t="shared" si="0"/>
        <v>0</v>
      </c>
      <c r="AD43" s="6">
        <f t="shared" si="0"/>
        <v>0</v>
      </c>
      <c r="AE43" s="6">
        <f t="shared" si="0"/>
        <v>0</v>
      </c>
      <c r="AF43" s="6">
        <f t="shared" si="0"/>
        <v>0</v>
      </c>
      <c r="AG43" s="6">
        <f t="shared" si="0"/>
        <v>0</v>
      </c>
      <c r="AH43" s="6">
        <f t="shared" si="0"/>
        <v>0</v>
      </c>
      <c r="AI43" s="6">
        <f t="shared" si="0"/>
        <v>0</v>
      </c>
      <c r="AJ43" s="6">
        <f t="shared" si="0"/>
        <v>0</v>
      </c>
      <c r="AK43" s="6">
        <f t="shared" si="0"/>
        <v>0</v>
      </c>
      <c r="AL43" s="6">
        <f t="shared" si="0"/>
        <v>0</v>
      </c>
      <c r="AM43" s="6">
        <f t="shared" si="0"/>
        <v>0</v>
      </c>
      <c r="AN43" s="6">
        <f t="shared" si="0"/>
        <v>0</v>
      </c>
      <c r="AO43" s="6">
        <f t="shared" si="0"/>
        <v>0</v>
      </c>
      <c r="AP43" s="6">
        <f t="shared" si="0"/>
        <v>0</v>
      </c>
      <c r="AQ43" s="6">
        <f t="shared" si="0"/>
        <v>0</v>
      </c>
      <c r="AR43" s="6">
        <f t="shared" si="0"/>
        <v>0</v>
      </c>
      <c r="AS43" s="6">
        <f t="shared" si="0"/>
        <v>0</v>
      </c>
      <c r="AT43" s="6">
        <f t="shared" si="0"/>
        <v>0</v>
      </c>
      <c r="AU43" s="6">
        <f t="shared" si="0"/>
        <v>0</v>
      </c>
    </row>
  </sheetData>
  <mergeCells count="45">
    <mergeCell ref="AS1:AU2"/>
    <mergeCell ref="H10:U10"/>
    <mergeCell ref="V10:V12"/>
    <mergeCell ref="W11:W12"/>
    <mergeCell ref="X11:X12"/>
    <mergeCell ref="W10:X10"/>
    <mergeCell ref="AD11:AD12"/>
    <mergeCell ref="AG11:AG12"/>
    <mergeCell ref="AJ11:AJ12"/>
    <mergeCell ref="Y10:Y12"/>
    <mergeCell ref="Z10:Z12"/>
    <mergeCell ref="AA10:AU10"/>
    <mergeCell ref="AM11:AM12"/>
    <mergeCell ref="AP11:AP12"/>
    <mergeCell ref="AS11:AS12"/>
    <mergeCell ref="AA11:AA12"/>
    <mergeCell ref="A22:E22"/>
    <mergeCell ref="A23:E23"/>
    <mergeCell ref="A19:E19"/>
    <mergeCell ref="A20:E20"/>
    <mergeCell ref="A21:E21"/>
    <mergeCell ref="A16:E16"/>
    <mergeCell ref="A17:E17"/>
    <mergeCell ref="A18:E18"/>
    <mergeCell ref="A13:E13"/>
    <mergeCell ref="A14:E14"/>
    <mergeCell ref="A15:E15"/>
    <mergeCell ref="Q11:R11"/>
    <mergeCell ref="S11:S12"/>
    <mergeCell ref="T11:U11"/>
    <mergeCell ref="A10:E12"/>
    <mergeCell ref="F10:F12"/>
    <mergeCell ref="G10:G12"/>
    <mergeCell ref="H11:H12"/>
    <mergeCell ref="I11:I12"/>
    <mergeCell ref="J11:J12"/>
    <mergeCell ref="K11:L11"/>
    <mergeCell ref="M11:M12"/>
    <mergeCell ref="N11:O11"/>
    <mergeCell ref="P11:P12"/>
    <mergeCell ref="W1:X1"/>
    <mergeCell ref="A7:B7"/>
    <mergeCell ref="A8:B8"/>
    <mergeCell ref="C8:G8"/>
    <mergeCell ref="B4:V4"/>
  </mergeCells>
  <pageMargins left="0.7" right="0.7" top="0.75" bottom="0.75" header="0.3" footer="0.3"/>
  <pageSetup scale="63" orientation="landscape" r:id="rId1"/>
  <colBreaks count="1" manualBreakCount="1">
    <brk id="24" max="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J58"/>
  <sheetViews>
    <sheetView view="pageBreakPreview" zoomScale="85" zoomScaleNormal="100" zoomScaleSheetLayoutView="85" workbookViewId="0">
      <selection activeCell="AI11" sqref="AI11"/>
    </sheetView>
  </sheetViews>
  <sheetFormatPr defaultColWidth="8.85546875" defaultRowHeight="11.25"/>
  <cols>
    <col min="1" max="1" width="11.42578125" style="1" customWidth="1"/>
    <col min="2" max="2" width="4" style="2" customWidth="1"/>
    <col min="3" max="3" width="7.85546875" style="1" customWidth="1"/>
    <col min="4" max="4" width="8" style="1" customWidth="1"/>
    <col min="5" max="5" width="8" style="3" customWidth="1"/>
    <col min="6" max="6" width="5.85546875" style="1" customWidth="1"/>
    <col min="7" max="29" width="5.140625" style="1" customWidth="1"/>
    <col min="30" max="30" width="8.42578125" style="1" customWidth="1"/>
    <col min="31" max="31" width="8" style="1" customWidth="1"/>
    <col min="32" max="32" width="8.28515625" style="1" customWidth="1"/>
    <col min="33" max="16384" width="8.85546875" style="1"/>
  </cols>
  <sheetData>
    <row r="1" spans="1:36" ht="60.75" customHeight="1">
      <c r="AB1" s="42"/>
      <c r="AE1" s="428" t="s">
        <v>72</v>
      </c>
      <c r="AF1" s="428"/>
    </row>
    <row r="2" spans="1:36" ht="36" customHeight="1">
      <c r="A2" s="43"/>
      <c r="B2" s="393" t="s">
        <v>429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43"/>
      <c r="AD2" s="43"/>
      <c r="AE2" s="43"/>
    </row>
    <row r="3" spans="1:36" ht="48.75" customHeight="1">
      <c r="A3" s="28"/>
      <c r="B3" s="20"/>
      <c r="C3" s="10"/>
      <c r="D3" s="10"/>
      <c r="E3" s="10"/>
    </row>
    <row r="4" spans="1:36" ht="21" customHeight="1">
      <c r="B4" s="20"/>
      <c r="C4" s="10"/>
      <c r="D4" s="10"/>
      <c r="E4" s="10"/>
    </row>
    <row r="5" spans="1:36" ht="15" customHeight="1">
      <c r="A5" s="39" t="s">
        <v>81</v>
      </c>
      <c r="B5" s="20"/>
      <c r="C5" s="10"/>
      <c r="D5" s="10"/>
      <c r="E5" s="10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F5" s="114" t="s">
        <v>149</v>
      </c>
    </row>
    <row r="6" spans="1:36" ht="18" customHeight="1">
      <c r="A6" s="429" t="s">
        <v>11</v>
      </c>
      <c r="B6" s="430" t="s">
        <v>63</v>
      </c>
      <c r="C6" s="203"/>
      <c r="D6" s="204"/>
      <c r="E6" s="204"/>
      <c r="F6" s="442" t="s">
        <v>151</v>
      </c>
      <c r="G6" s="436" t="s">
        <v>227</v>
      </c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7"/>
      <c r="AD6" s="442" t="s">
        <v>154</v>
      </c>
      <c r="AE6" s="204"/>
      <c r="AF6" s="205"/>
    </row>
    <row r="7" spans="1:36" ht="18" customHeight="1">
      <c r="A7" s="429"/>
      <c r="B7" s="430"/>
      <c r="C7" s="433" t="s">
        <v>8</v>
      </c>
      <c r="D7" s="431" t="s">
        <v>135</v>
      </c>
      <c r="E7" s="441" t="s">
        <v>16</v>
      </c>
      <c r="F7" s="435"/>
      <c r="G7" s="432" t="s">
        <v>135</v>
      </c>
      <c r="H7" s="432" t="s">
        <v>16</v>
      </c>
      <c r="I7" s="435" t="s">
        <v>64</v>
      </c>
      <c r="J7" s="207"/>
      <c r="K7" s="208"/>
      <c r="L7" s="435" t="s">
        <v>65</v>
      </c>
      <c r="M7" s="207"/>
      <c r="N7" s="208"/>
      <c r="O7" s="435" t="s">
        <v>66</v>
      </c>
      <c r="P7" s="207"/>
      <c r="Q7" s="208"/>
      <c r="R7" s="435" t="s">
        <v>67</v>
      </c>
      <c r="S7" s="207"/>
      <c r="T7" s="208"/>
      <c r="U7" s="435" t="s">
        <v>68</v>
      </c>
      <c r="V7" s="207"/>
      <c r="W7" s="208"/>
      <c r="X7" s="435" t="s">
        <v>69</v>
      </c>
      <c r="Y7" s="207"/>
      <c r="Z7" s="208"/>
      <c r="AA7" s="435" t="s">
        <v>14</v>
      </c>
      <c r="AB7" s="207"/>
      <c r="AC7" s="208"/>
      <c r="AD7" s="435"/>
      <c r="AE7" s="431" t="s">
        <v>135</v>
      </c>
      <c r="AF7" s="439" t="s">
        <v>16</v>
      </c>
    </row>
    <row r="8" spans="1:36" ht="59.25" customHeight="1">
      <c r="A8" s="429"/>
      <c r="B8" s="430"/>
      <c r="C8" s="434"/>
      <c r="D8" s="432"/>
      <c r="E8" s="434"/>
      <c r="F8" s="443"/>
      <c r="G8" s="438"/>
      <c r="H8" s="438"/>
      <c r="I8" s="443"/>
      <c r="J8" s="209" t="s">
        <v>135</v>
      </c>
      <c r="K8" s="209" t="s">
        <v>16</v>
      </c>
      <c r="L8" s="435"/>
      <c r="M8" s="206" t="s">
        <v>135</v>
      </c>
      <c r="N8" s="206" t="s">
        <v>16</v>
      </c>
      <c r="O8" s="435"/>
      <c r="P8" s="206" t="s">
        <v>135</v>
      </c>
      <c r="Q8" s="206" t="s">
        <v>16</v>
      </c>
      <c r="R8" s="435"/>
      <c r="S8" s="206" t="s">
        <v>135</v>
      </c>
      <c r="T8" s="206" t="s">
        <v>16</v>
      </c>
      <c r="U8" s="435"/>
      <c r="V8" s="206" t="s">
        <v>135</v>
      </c>
      <c r="W8" s="206" t="s">
        <v>16</v>
      </c>
      <c r="X8" s="435"/>
      <c r="Y8" s="206" t="s">
        <v>135</v>
      </c>
      <c r="Z8" s="206" t="s">
        <v>16</v>
      </c>
      <c r="AA8" s="435"/>
      <c r="AB8" s="209" t="s">
        <v>135</v>
      </c>
      <c r="AC8" s="209" t="s">
        <v>16</v>
      </c>
      <c r="AD8" s="443"/>
      <c r="AE8" s="432"/>
      <c r="AF8" s="440"/>
    </row>
    <row r="9" spans="1:36" ht="18" customHeight="1">
      <c r="A9" s="31" t="s">
        <v>6</v>
      </c>
      <c r="B9" s="31" t="s">
        <v>7</v>
      </c>
      <c r="C9" s="71">
        <v>1</v>
      </c>
      <c r="D9" s="71">
        <v>2</v>
      </c>
      <c r="E9" s="71">
        <v>3</v>
      </c>
      <c r="F9" s="71">
        <v>4</v>
      </c>
      <c r="G9" s="71">
        <v>5</v>
      </c>
      <c r="H9" s="71">
        <v>6</v>
      </c>
      <c r="I9" s="71">
        <v>7</v>
      </c>
      <c r="J9" s="71">
        <v>8</v>
      </c>
      <c r="K9" s="71">
        <v>9</v>
      </c>
      <c r="L9" s="30">
        <v>10</v>
      </c>
      <c r="M9" s="30">
        <v>11</v>
      </c>
      <c r="N9" s="30">
        <v>12</v>
      </c>
      <c r="O9" s="30">
        <v>13</v>
      </c>
      <c r="P9" s="30">
        <v>14</v>
      </c>
      <c r="Q9" s="30">
        <v>15</v>
      </c>
      <c r="R9" s="30">
        <v>16</v>
      </c>
      <c r="S9" s="30">
        <v>17</v>
      </c>
      <c r="T9" s="30">
        <v>18</v>
      </c>
      <c r="U9" s="30">
        <v>19</v>
      </c>
      <c r="V9" s="30">
        <v>20</v>
      </c>
      <c r="W9" s="30">
        <v>21</v>
      </c>
      <c r="X9" s="30">
        <v>22</v>
      </c>
      <c r="Y9" s="30">
        <v>23</v>
      </c>
      <c r="Z9" s="30">
        <v>24</v>
      </c>
      <c r="AA9" s="30">
        <v>25</v>
      </c>
      <c r="AB9" s="30">
        <v>26</v>
      </c>
      <c r="AC9" s="30">
        <v>27</v>
      </c>
      <c r="AD9" s="30">
        <v>28</v>
      </c>
      <c r="AE9" s="30">
        <v>29</v>
      </c>
      <c r="AF9" s="30">
        <v>30</v>
      </c>
    </row>
    <row r="10" spans="1:36" ht="18" customHeight="1">
      <c r="A10" s="210" t="s">
        <v>0</v>
      </c>
      <c r="B10" s="92">
        <v>1</v>
      </c>
      <c r="C10" s="237">
        <v>161891</v>
      </c>
      <c r="D10" s="237">
        <v>62408</v>
      </c>
      <c r="E10" s="237">
        <v>99483</v>
      </c>
      <c r="F10" s="237">
        <v>347</v>
      </c>
      <c r="G10" s="237">
        <v>169</v>
      </c>
      <c r="H10" s="237">
        <v>178</v>
      </c>
      <c r="I10" s="237">
        <v>71</v>
      </c>
      <c r="J10" s="237">
        <v>35</v>
      </c>
      <c r="K10" s="237">
        <v>36</v>
      </c>
      <c r="L10" s="237">
        <v>28</v>
      </c>
      <c r="M10" s="237">
        <v>22</v>
      </c>
      <c r="N10" s="237">
        <v>6</v>
      </c>
      <c r="O10" s="237">
        <v>9</v>
      </c>
      <c r="P10" s="237">
        <v>4</v>
      </c>
      <c r="Q10" s="237">
        <v>5</v>
      </c>
      <c r="R10" s="237">
        <v>212</v>
      </c>
      <c r="S10" s="237">
        <v>101</v>
      </c>
      <c r="T10" s="237">
        <v>111</v>
      </c>
      <c r="U10" s="237">
        <v>4</v>
      </c>
      <c r="V10" s="237">
        <v>0</v>
      </c>
      <c r="W10" s="237">
        <v>4</v>
      </c>
      <c r="X10" s="237">
        <v>9</v>
      </c>
      <c r="Y10" s="237">
        <v>4</v>
      </c>
      <c r="Z10" s="237">
        <v>5</v>
      </c>
      <c r="AA10" s="237">
        <v>14</v>
      </c>
      <c r="AB10" s="237">
        <v>3</v>
      </c>
      <c r="AC10" s="237">
        <v>11</v>
      </c>
      <c r="AD10" s="237">
        <v>37158</v>
      </c>
      <c r="AE10" s="237">
        <v>14542</v>
      </c>
      <c r="AF10" s="237">
        <v>22616</v>
      </c>
      <c r="AG10" s="240">
        <f>AD10-AE10-AF10</f>
        <v>0</v>
      </c>
      <c r="AH10" s="240">
        <f>C10-D10-E10</f>
        <v>0</v>
      </c>
      <c r="AI10" s="240">
        <f>F10-I10-L10-O10-R10-U10-X10-AA10</f>
        <v>0</v>
      </c>
      <c r="AJ10" s="240">
        <f>F10-G10-H10</f>
        <v>0</v>
      </c>
    </row>
    <row r="11" spans="1:36" ht="18" customHeight="1">
      <c r="A11" s="211" t="s">
        <v>1</v>
      </c>
      <c r="B11" s="92">
        <v>2</v>
      </c>
      <c r="C11" s="238">
        <f>C16+C21+C25+C31</f>
        <v>2748</v>
      </c>
      <c r="D11" s="238">
        <f t="shared" ref="D11:AF11" si="0">D16+D21+D25+D31</f>
        <v>737</v>
      </c>
      <c r="E11" s="238">
        <f t="shared" si="0"/>
        <v>2011</v>
      </c>
      <c r="F11" s="238">
        <f t="shared" si="0"/>
        <v>1</v>
      </c>
      <c r="G11" s="238">
        <f t="shared" si="0"/>
        <v>0</v>
      </c>
      <c r="H11" s="238">
        <f t="shared" si="0"/>
        <v>1</v>
      </c>
      <c r="I11" s="238">
        <f t="shared" si="0"/>
        <v>0</v>
      </c>
      <c r="J11" s="238">
        <f t="shared" si="0"/>
        <v>0</v>
      </c>
      <c r="K11" s="238">
        <f t="shared" si="0"/>
        <v>0</v>
      </c>
      <c r="L11" s="238">
        <f t="shared" si="0"/>
        <v>0</v>
      </c>
      <c r="M11" s="238">
        <f t="shared" si="0"/>
        <v>0</v>
      </c>
      <c r="N11" s="238">
        <f t="shared" si="0"/>
        <v>0</v>
      </c>
      <c r="O11" s="238">
        <f t="shared" si="0"/>
        <v>0</v>
      </c>
      <c r="P11" s="238">
        <f t="shared" si="0"/>
        <v>0</v>
      </c>
      <c r="Q11" s="238">
        <f t="shared" si="0"/>
        <v>0</v>
      </c>
      <c r="R11" s="238">
        <f t="shared" si="0"/>
        <v>1</v>
      </c>
      <c r="S11" s="238">
        <f t="shared" si="0"/>
        <v>0</v>
      </c>
      <c r="T11" s="238">
        <f t="shared" si="0"/>
        <v>1</v>
      </c>
      <c r="U11" s="238">
        <f t="shared" si="0"/>
        <v>0</v>
      </c>
      <c r="V11" s="238">
        <f t="shared" si="0"/>
        <v>0</v>
      </c>
      <c r="W11" s="238">
        <f t="shared" si="0"/>
        <v>0</v>
      </c>
      <c r="X11" s="238">
        <f t="shared" si="0"/>
        <v>0</v>
      </c>
      <c r="Y11" s="238">
        <f t="shared" si="0"/>
        <v>0</v>
      </c>
      <c r="Z11" s="238">
        <f t="shared" si="0"/>
        <v>0</v>
      </c>
      <c r="AA11" s="238">
        <f t="shared" si="0"/>
        <v>0</v>
      </c>
      <c r="AB11" s="238">
        <f t="shared" si="0"/>
        <v>0</v>
      </c>
      <c r="AC11" s="238">
        <f t="shared" si="0"/>
        <v>0</v>
      </c>
      <c r="AD11" s="238">
        <f t="shared" si="0"/>
        <v>650</v>
      </c>
      <c r="AE11" s="238">
        <f t="shared" si="0"/>
        <v>140</v>
      </c>
      <c r="AF11" s="238">
        <f t="shared" si="0"/>
        <v>510</v>
      </c>
      <c r="AG11" s="240">
        <f t="shared" ref="AG11:AG34" si="1">AD11-AE11-AF11</f>
        <v>0</v>
      </c>
      <c r="AH11" s="240">
        <f t="shared" ref="AH11:AH34" si="2">C11-D11-E11</f>
        <v>0</v>
      </c>
      <c r="AI11" s="240">
        <f t="shared" ref="AI11:AI34" si="3">F11-I11-L11-O11-R11-U11-X11-AA11</f>
        <v>0</v>
      </c>
      <c r="AJ11" s="240">
        <f t="shared" ref="AJ11:AJ34" si="4">F11-G11-H11</f>
        <v>0</v>
      </c>
    </row>
    <row r="12" spans="1:36" ht="18" customHeight="1">
      <c r="A12" s="211" t="s">
        <v>2</v>
      </c>
      <c r="B12" s="92">
        <v>3</v>
      </c>
      <c r="C12" s="238">
        <f>C17+C22+C27+C32</f>
        <v>125750</v>
      </c>
      <c r="D12" s="238">
        <f t="shared" ref="D12:AF12" si="5">D17+D22+D27+D32</f>
        <v>49920</v>
      </c>
      <c r="E12" s="238">
        <f t="shared" si="5"/>
        <v>75830</v>
      </c>
      <c r="F12" s="238">
        <f t="shared" si="5"/>
        <v>251</v>
      </c>
      <c r="G12" s="238">
        <f t="shared" si="5"/>
        <v>126</v>
      </c>
      <c r="H12" s="238">
        <f t="shared" si="5"/>
        <v>125</v>
      </c>
      <c r="I12" s="238">
        <f t="shared" si="5"/>
        <v>54</v>
      </c>
      <c r="J12" s="238">
        <f t="shared" si="5"/>
        <v>26</v>
      </c>
      <c r="K12" s="238">
        <f t="shared" si="5"/>
        <v>28</v>
      </c>
      <c r="L12" s="238">
        <f t="shared" si="5"/>
        <v>21</v>
      </c>
      <c r="M12" s="238">
        <f t="shared" si="5"/>
        <v>16</v>
      </c>
      <c r="N12" s="238">
        <f t="shared" si="5"/>
        <v>5</v>
      </c>
      <c r="O12" s="238">
        <f t="shared" si="5"/>
        <v>8</v>
      </c>
      <c r="P12" s="238">
        <f t="shared" si="5"/>
        <v>3</v>
      </c>
      <c r="Q12" s="238">
        <f t="shared" si="5"/>
        <v>5</v>
      </c>
      <c r="R12" s="238">
        <f t="shared" si="5"/>
        <v>150</v>
      </c>
      <c r="S12" s="238">
        <f t="shared" si="5"/>
        <v>76</v>
      </c>
      <c r="T12" s="238">
        <f t="shared" si="5"/>
        <v>74</v>
      </c>
      <c r="U12" s="238">
        <f t="shared" si="5"/>
        <v>2</v>
      </c>
      <c r="V12" s="238">
        <f t="shared" si="5"/>
        <v>0</v>
      </c>
      <c r="W12" s="238">
        <f t="shared" si="5"/>
        <v>2</v>
      </c>
      <c r="X12" s="238">
        <f t="shared" si="5"/>
        <v>6</v>
      </c>
      <c r="Y12" s="238">
        <f t="shared" si="5"/>
        <v>3</v>
      </c>
      <c r="Z12" s="238">
        <f t="shared" si="5"/>
        <v>3</v>
      </c>
      <c r="AA12" s="238">
        <f t="shared" si="5"/>
        <v>10</v>
      </c>
      <c r="AB12" s="238">
        <f t="shared" si="5"/>
        <v>2</v>
      </c>
      <c r="AC12" s="238">
        <f t="shared" si="5"/>
        <v>8</v>
      </c>
      <c r="AD12" s="238">
        <f t="shared" si="5"/>
        <v>27056</v>
      </c>
      <c r="AE12" s="238">
        <f t="shared" si="5"/>
        <v>10931</v>
      </c>
      <c r="AF12" s="238">
        <f t="shared" si="5"/>
        <v>16125</v>
      </c>
      <c r="AG12" s="240">
        <f t="shared" si="1"/>
        <v>0</v>
      </c>
      <c r="AH12" s="240">
        <f t="shared" si="2"/>
        <v>0</v>
      </c>
      <c r="AI12" s="240">
        <f t="shared" si="3"/>
        <v>0</v>
      </c>
      <c r="AJ12" s="240">
        <f t="shared" si="4"/>
        <v>0</v>
      </c>
    </row>
    <row r="13" spans="1:36" ht="18" customHeight="1">
      <c r="A13" s="211" t="s">
        <v>3</v>
      </c>
      <c r="B13" s="92">
        <v>4</v>
      </c>
      <c r="C13" s="238">
        <f>C18+C23+C28+C33</f>
        <v>27450</v>
      </c>
      <c r="D13" s="238">
        <f t="shared" ref="D13:AF13" si="6">D18+D23+D28+D33</f>
        <v>9265</v>
      </c>
      <c r="E13" s="238">
        <f t="shared" si="6"/>
        <v>18185</v>
      </c>
      <c r="F13" s="238">
        <f t="shared" si="6"/>
        <v>80</v>
      </c>
      <c r="G13" s="238">
        <f t="shared" si="6"/>
        <v>38</v>
      </c>
      <c r="H13" s="238">
        <f t="shared" si="6"/>
        <v>42</v>
      </c>
      <c r="I13" s="238">
        <f t="shared" si="6"/>
        <v>15</v>
      </c>
      <c r="J13" s="238">
        <f t="shared" si="6"/>
        <v>9</v>
      </c>
      <c r="K13" s="238">
        <f t="shared" si="6"/>
        <v>6</v>
      </c>
      <c r="L13" s="238">
        <f t="shared" si="6"/>
        <v>7</v>
      </c>
      <c r="M13" s="238">
        <f t="shared" si="6"/>
        <v>6</v>
      </c>
      <c r="N13" s="238">
        <f t="shared" si="6"/>
        <v>1</v>
      </c>
      <c r="O13" s="238">
        <f t="shared" si="6"/>
        <v>1</v>
      </c>
      <c r="P13" s="238">
        <f t="shared" si="6"/>
        <v>1</v>
      </c>
      <c r="Q13" s="238">
        <f t="shared" si="6"/>
        <v>0</v>
      </c>
      <c r="R13" s="238">
        <f t="shared" si="6"/>
        <v>50</v>
      </c>
      <c r="S13" s="238">
        <f t="shared" si="6"/>
        <v>21</v>
      </c>
      <c r="T13" s="238">
        <f t="shared" si="6"/>
        <v>29</v>
      </c>
      <c r="U13" s="238">
        <f t="shared" si="6"/>
        <v>1</v>
      </c>
      <c r="V13" s="238">
        <f t="shared" si="6"/>
        <v>0</v>
      </c>
      <c r="W13" s="238">
        <f t="shared" si="6"/>
        <v>1</v>
      </c>
      <c r="X13" s="238">
        <f t="shared" si="6"/>
        <v>3</v>
      </c>
      <c r="Y13" s="238">
        <f t="shared" si="6"/>
        <v>1</v>
      </c>
      <c r="Z13" s="238">
        <f t="shared" si="6"/>
        <v>2</v>
      </c>
      <c r="AA13" s="238">
        <f t="shared" si="6"/>
        <v>3</v>
      </c>
      <c r="AB13" s="238">
        <f t="shared" si="6"/>
        <v>0</v>
      </c>
      <c r="AC13" s="238">
        <f t="shared" si="6"/>
        <v>3</v>
      </c>
      <c r="AD13" s="238">
        <f t="shared" si="6"/>
        <v>7791</v>
      </c>
      <c r="AE13" s="238">
        <f t="shared" si="6"/>
        <v>2780</v>
      </c>
      <c r="AF13" s="238">
        <f t="shared" si="6"/>
        <v>5011</v>
      </c>
      <c r="AG13" s="240">
        <f t="shared" si="1"/>
        <v>0</v>
      </c>
      <c r="AH13" s="240">
        <f t="shared" si="2"/>
        <v>0</v>
      </c>
      <c r="AI13" s="240">
        <f t="shared" si="3"/>
        <v>0</v>
      </c>
      <c r="AJ13" s="240">
        <f t="shared" si="4"/>
        <v>0</v>
      </c>
    </row>
    <row r="14" spans="1:36" ht="18" customHeight="1">
      <c r="A14" s="211" t="s">
        <v>4</v>
      </c>
      <c r="B14" s="92">
        <v>5</v>
      </c>
      <c r="C14" s="238">
        <f>C19+C24+C29+C34</f>
        <v>5943</v>
      </c>
      <c r="D14" s="238">
        <f t="shared" ref="D14:AF14" si="7">D19+D24+D29+D34</f>
        <v>2486</v>
      </c>
      <c r="E14" s="238">
        <f t="shared" si="7"/>
        <v>3457</v>
      </c>
      <c r="F14" s="238">
        <f t="shared" si="7"/>
        <v>15</v>
      </c>
      <c r="G14" s="238">
        <f t="shared" si="7"/>
        <v>5</v>
      </c>
      <c r="H14" s="238">
        <f t="shared" si="7"/>
        <v>10</v>
      </c>
      <c r="I14" s="238">
        <f t="shared" si="7"/>
        <v>2</v>
      </c>
      <c r="J14" s="238">
        <f t="shared" si="7"/>
        <v>0</v>
      </c>
      <c r="K14" s="238">
        <f t="shared" si="7"/>
        <v>2</v>
      </c>
      <c r="L14" s="238">
        <f t="shared" si="7"/>
        <v>0</v>
      </c>
      <c r="M14" s="238">
        <f t="shared" si="7"/>
        <v>0</v>
      </c>
      <c r="N14" s="238">
        <f t="shared" si="7"/>
        <v>0</v>
      </c>
      <c r="O14" s="238">
        <f t="shared" si="7"/>
        <v>0</v>
      </c>
      <c r="P14" s="238">
        <f t="shared" si="7"/>
        <v>0</v>
      </c>
      <c r="Q14" s="238">
        <f t="shared" si="7"/>
        <v>0</v>
      </c>
      <c r="R14" s="238">
        <f t="shared" si="7"/>
        <v>11</v>
      </c>
      <c r="S14" s="238">
        <f t="shared" si="7"/>
        <v>4</v>
      </c>
      <c r="T14" s="238">
        <f t="shared" si="7"/>
        <v>7</v>
      </c>
      <c r="U14" s="238">
        <f t="shared" si="7"/>
        <v>1</v>
      </c>
      <c r="V14" s="238">
        <f t="shared" si="7"/>
        <v>0</v>
      </c>
      <c r="W14" s="238">
        <f t="shared" si="7"/>
        <v>1</v>
      </c>
      <c r="X14" s="238">
        <f t="shared" si="7"/>
        <v>0</v>
      </c>
      <c r="Y14" s="238">
        <f t="shared" si="7"/>
        <v>0</v>
      </c>
      <c r="Z14" s="238">
        <f t="shared" si="7"/>
        <v>0</v>
      </c>
      <c r="AA14" s="238">
        <f t="shared" si="7"/>
        <v>1</v>
      </c>
      <c r="AB14" s="238">
        <f t="shared" si="7"/>
        <v>1</v>
      </c>
      <c r="AC14" s="238">
        <f t="shared" si="7"/>
        <v>0</v>
      </c>
      <c r="AD14" s="238">
        <f t="shared" si="7"/>
        <v>1661</v>
      </c>
      <c r="AE14" s="238">
        <f t="shared" si="7"/>
        <v>691</v>
      </c>
      <c r="AF14" s="238">
        <f t="shared" si="7"/>
        <v>970</v>
      </c>
      <c r="AG14" s="240">
        <f t="shared" si="1"/>
        <v>0</v>
      </c>
      <c r="AH14" s="240">
        <f t="shared" si="2"/>
        <v>0</v>
      </c>
      <c r="AI14" s="240">
        <f t="shared" si="3"/>
        <v>0</v>
      </c>
      <c r="AJ14" s="240">
        <f t="shared" si="4"/>
        <v>0</v>
      </c>
    </row>
    <row r="15" spans="1:36" ht="18" customHeight="1">
      <c r="A15" s="212" t="s">
        <v>150</v>
      </c>
      <c r="B15" s="92">
        <v>6</v>
      </c>
      <c r="C15" s="237">
        <f>C16+C17+C18+C19</f>
        <v>90545</v>
      </c>
      <c r="D15" s="237">
        <f t="shared" ref="D15:AF15" si="8">D16+D17+D18+D19</f>
        <v>35453</v>
      </c>
      <c r="E15" s="237">
        <f t="shared" si="8"/>
        <v>55092</v>
      </c>
      <c r="F15" s="237">
        <f t="shared" si="8"/>
        <v>231</v>
      </c>
      <c r="G15" s="237">
        <f t="shared" si="8"/>
        <v>115</v>
      </c>
      <c r="H15" s="237">
        <f t="shared" si="8"/>
        <v>116</v>
      </c>
      <c r="I15" s="237">
        <f t="shared" si="8"/>
        <v>48</v>
      </c>
      <c r="J15" s="237">
        <f t="shared" si="8"/>
        <v>24</v>
      </c>
      <c r="K15" s="237">
        <f t="shared" si="8"/>
        <v>24</v>
      </c>
      <c r="L15" s="237">
        <f t="shared" si="8"/>
        <v>19</v>
      </c>
      <c r="M15" s="237">
        <f t="shared" si="8"/>
        <v>15</v>
      </c>
      <c r="N15" s="237">
        <f t="shared" si="8"/>
        <v>4</v>
      </c>
      <c r="O15" s="237">
        <f t="shared" si="8"/>
        <v>5</v>
      </c>
      <c r="P15" s="237">
        <f t="shared" si="8"/>
        <v>2</v>
      </c>
      <c r="Q15" s="237">
        <f t="shared" si="8"/>
        <v>3</v>
      </c>
      <c r="R15" s="237">
        <f t="shared" si="8"/>
        <v>144</v>
      </c>
      <c r="S15" s="237">
        <f t="shared" si="8"/>
        <v>71</v>
      </c>
      <c r="T15" s="237">
        <f t="shared" si="8"/>
        <v>73</v>
      </c>
      <c r="U15" s="237">
        <f t="shared" si="8"/>
        <v>2</v>
      </c>
      <c r="V15" s="237">
        <f t="shared" si="8"/>
        <v>0</v>
      </c>
      <c r="W15" s="237">
        <f t="shared" si="8"/>
        <v>2</v>
      </c>
      <c r="X15" s="237">
        <f t="shared" si="8"/>
        <v>4</v>
      </c>
      <c r="Y15" s="237">
        <f t="shared" si="8"/>
        <v>1</v>
      </c>
      <c r="Z15" s="237">
        <f t="shared" si="8"/>
        <v>3</v>
      </c>
      <c r="AA15" s="237">
        <f t="shared" si="8"/>
        <v>9</v>
      </c>
      <c r="AB15" s="237">
        <f t="shared" si="8"/>
        <v>2</v>
      </c>
      <c r="AC15" s="237">
        <f t="shared" si="8"/>
        <v>7</v>
      </c>
      <c r="AD15" s="237">
        <f t="shared" si="8"/>
        <v>18474</v>
      </c>
      <c r="AE15" s="237">
        <f t="shared" si="8"/>
        <v>7087</v>
      </c>
      <c r="AF15" s="237">
        <f t="shared" si="8"/>
        <v>11387</v>
      </c>
      <c r="AG15" s="240">
        <f t="shared" si="1"/>
        <v>0</v>
      </c>
      <c r="AH15" s="240">
        <f t="shared" si="2"/>
        <v>0</v>
      </c>
      <c r="AI15" s="240">
        <f t="shared" si="3"/>
        <v>0</v>
      </c>
      <c r="AJ15" s="240">
        <f t="shared" si="4"/>
        <v>0</v>
      </c>
    </row>
    <row r="16" spans="1:36" ht="18" customHeight="1">
      <c r="A16" s="213" t="s">
        <v>1</v>
      </c>
      <c r="B16" s="92">
        <v>7</v>
      </c>
      <c r="C16" s="238">
        <v>1810</v>
      </c>
      <c r="D16" s="238">
        <v>372</v>
      </c>
      <c r="E16" s="238">
        <v>1438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38">
        <v>0</v>
      </c>
      <c r="S16" s="238">
        <v>0</v>
      </c>
      <c r="T16" s="238">
        <v>0</v>
      </c>
      <c r="U16" s="238">
        <v>0</v>
      </c>
      <c r="V16" s="238">
        <v>0</v>
      </c>
      <c r="W16" s="238">
        <v>0</v>
      </c>
      <c r="X16" s="238">
        <v>0</v>
      </c>
      <c r="Y16" s="238">
        <v>0</v>
      </c>
      <c r="Z16" s="238">
        <v>0</v>
      </c>
      <c r="AA16" s="238">
        <v>0</v>
      </c>
      <c r="AB16" s="238">
        <v>0</v>
      </c>
      <c r="AC16" s="238">
        <v>0</v>
      </c>
      <c r="AD16" s="238">
        <v>420</v>
      </c>
      <c r="AE16" s="238">
        <v>64</v>
      </c>
      <c r="AF16" s="238">
        <v>356</v>
      </c>
      <c r="AG16" s="240">
        <f t="shared" si="1"/>
        <v>0</v>
      </c>
      <c r="AH16" s="240">
        <f t="shared" si="2"/>
        <v>0</v>
      </c>
      <c r="AI16" s="240">
        <f t="shared" si="3"/>
        <v>0</v>
      </c>
      <c r="AJ16" s="240">
        <f t="shared" si="4"/>
        <v>0</v>
      </c>
    </row>
    <row r="17" spans="1:36" ht="18" customHeight="1">
      <c r="A17" s="213" t="s">
        <v>2</v>
      </c>
      <c r="B17" s="92">
        <v>8</v>
      </c>
      <c r="C17" s="238">
        <v>69325</v>
      </c>
      <c r="D17" s="238">
        <v>28317</v>
      </c>
      <c r="E17" s="238">
        <v>41008</v>
      </c>
      <c r="F17" s="238">
        <v>159</v>
      </c>
      <c r="G17" s="238">
        <v>80</v>
      </c>
      <c r="H17" s="238">
        <v>79</v>
      </c>
      <c r="I17" s="238">
        <v>36</v>
      </c>
      <c r="J17" s="238">
        <v>17</v>
      </c>
      <c r="K17" s="238">
        <v>19</v>
      </c>
      <c r="L17" s="238">
        <v>13</v>
      </c>
      <c r="M17" s="238">
        <v>10</v>
      </c>
      <c r="N17" s="238">
        <v>3</v>
      </c>
      <c r="O17" s="238">
        <v>4</v>
      </c>
      <c r="P17" s="238">
        <v>1</v>
      </c>
      <c r="Q17" s="238">
        <v>3</v>
      </c>
      <c r="R17" s="238">
        <v>99</v>
      </c>
      <c r="S17" s="238">
        <v>51</v>
      </c>
      <c r="T17" s="238">
        <v>48</v>
      </c>
      <c r="U17" s="238">
        <v>0</v>
      </c>
      <c r="V17" s="238">
        <v>0</v>
      </c>
      <c r="W17" s="238">
        <v>0</v>
      </c>
      <c r="X17" s="238">
        <v>2</v>
      </c>
      <c r="Y17" s="238">
        <v>0</v>
      </c>
      <c r="Z17" s="238">
        <v>2</v>
      </c>
      <c r="AA17" s="238">
        <v>5</v>
      </c>
      <c r="AB17" s="238">
        <v>1</v>
      </c>
      <c r="AC17" s="238">
        <v>4</v>
      </c>
      <c r="AD17" s="238">
        <v>13089</v>
      </c>
      <c r="AE17" s="238">
        <v>5257</v>
      </c>
      <c r="AF17" s="238">
        <v>7832</v>
      </c>
      <c r="AG17" s="240">
        <f t="shared" si="1"/>
        <v>0</v>
      </c>
      <c r="AH17" s="240">
        <f t="shared" si="2"/>
        <v>0</v>
      </c>
      <c r="AI17" s="240">
        <f t="shared" si="3"/>
        <v>0</v>
      </c>
      <c r="AJ17" s="240">
        <f t="shared" si="4"/>
        <v>0</v>
      </c>
    </row>
    <row r="18" spans="1:36" ht="18" customHeight="1">
      <c r="A18" s="213" t="s">
        <v>3</v>
      </c>
      <c r="B18" s="92">
        <v>9</v>
      </c>
      <c r="C18" s="238">
        <v>15232</v>
      </c>
      <c r="D18" s="238">
        <v>5006</v>
      </c>
      <c r="E18" s="238">
        <v>10226</v>
      </c>
      <c r="F18" s="238">
        <v>57</v>
      </c>
      <c r="G18" s="238">
        <v>30</v>
      </c>
      <c r="H18" s="238">
        <v>27</v>
      </c>
      <c r="I18" s="238">
        <v>10</v>
      </c>
      <c r="J18" s="238">
        <v>7</v>
      </c>
      <c r="K18" s="238">
        <v>3</v>
      </c>
      <c r="L18" s="238">
        <v>6</v>
      </c>
      <c r="M18" s="238">
        <v>5</v>
      </c>
      <c r="N18" s="238">
        <v>1</v>
      </c>
      <c r="O18" s="238">
        <v>1</v>
      </c>
      <c r="P18" s="238">
        <v>1</v>
      </c>
      <c r="Q18" s="238">
        <v>0</v>
      </c>
      <c r="R18" s="238">
        <v>34</v>
      </c>
      <c r="S18" s="238">
        <v>16</v>
      </c>
      <c r="T18" s="238">
        <v>18</v>
      </c>
      <c r="U18" s="238">
        <v>1</v>
      </c>
      <c r="V18" s="238">
        <v>0</v>
      </c>
      <c r="W18" s="238">
        <v>1</v>
      </c>
      <c r="X18" s="238">
        <v>2</v>
      </c>
      <c r="Y18" s="238">
        <v>1</v>
      </c>
      <c r="Z18" s="238">
        <v>1</v>
      </c>
      <c r="AA18" s="238">
        <v>3</v>
      </c>
      <c r="AB18" s="238">
        <v>0</v>
      </c>
      <c r="AC18" s="238">
        <v>3</v>
      </c>
      <c r="AD18" s="238">
        <v>3976</v>
      </c>
      <c r="AE18" s="238">
        <v>1361</v>
      </c>
      <c r="AF18" s="238">
        <v>2615</v>
      </c>
      <c r="AG18" s="240">
        <f t="shared" si="1"/>
        <v>0</v>
      </c>
      <c r="AH18" s="240">
        <f t="shared" si="2"/>
        <v>0</v>
      </c>
      <c r="AI18" s="240">
        <f t="shared" si="3"/>
        <v>0</v>
      </c>
      <c r="AJ18" s="240">
        <f t="shared" si="4"/>
        <v>0</v>
      </c>
    </row>
    <row r="19" spans="1:36" ht="18" customHeight="1">
      <c r="A19" s="213" t="s">
        <v>4</v>
      </c>
      <c r="B19" s="92">
        <v>10</v>
      </c>
      <c r="C19" s="238">
        <v>4178</v>
      </c>
      <c r="D19" s="238">
        <v>1758</v>
      </c>
      <c r="E19" s="238">
        <v>2420</v>
      </c>
      <c r="F19" s="238">
        <v>15</v>
      </c>
      <c r="G19" s="238">
        <v>5</v>
      </c>
      <c r="H19" s="238">
        <v>10</v>
      </c>
      <c r="I19" s="238">
        <v>2</v>
      </c>
      <c r="J19" s="238">
        <v>0</v>
      </c>
      <c r="K19" s="238">
        <v>2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38">
        <v>0</v>
      </c>
      <c r="R19" s="238">
        <v>11</v>
      </c>
      <c r="S19" s="238">
        <v>4</v>
      </c>
      <c r="T19" s="238">
        <v>7</v>
      </c>
      <c r="U19" s="238">
        <v>1</v>
      </c>
      <c r="V19" s="238">
        <v>0</v>
      </c>
      <c r="W19" s="238">
        <v>1</v>
      </c>
      <c r="X19" s="238">
        <v>0</v>
      </c>
      <c r="Y19" s="238">
        <v>0</v>
      </c>
      <c r="Z19" s="238">
        <v>0</v>
      </c>
      <c r="AA19" s="238">
        <v>1</v>
      </c>
      <c r="AB19" s="238">
        <v>1</v>
      </c>
      <c r="AC19" s="238">
        <v>0</v>
      </c>
      <c r="AD19" s="238">
        <v>989</v>
      </c>
      <c r="AE19" s="238">
        <v>405</v>
      </c>
      <c r="AF19" s="238">
        <v>584</v>
      </c>
      <c r="AG19" s="240">
        <f t="shared" si="1"/>
        <v>0</v>
      </c>
      <c r="AH19" s="240">
        <f t="shared" si="2"/>
        <v>0</v>
      </c>
      <c r="AI19" s="240">
        <f t="shared" si="3"/>
        <v>0</v>
      </c>
      <c r="AJ19" s="240">
        <f t="shared" si="4"/>
        <v>0</v>
      </c>
    </row>
    <row r="20" spans="1:36" ht="18" customHeight="1">
      <c r="A20" s="212" t="s">
        <v>152</v>
      </c>
      <c r="B20" s="92">
        <v>11</v>
      </c>
      <c r="C20" s="237">
        <f>C21+C22+C23+C24</f>
        <v>61990</v>
      </c>
      <c r="D20" s="237">
        <f t="shared" ref="D20:AF20" si="9">D21+D22+D23+D24</f>
        <v>23360</v>
      </c>
      <c r="E20" s="237">
        <f t="shared" si="9"/>
        <v>38630</v>
      </c>
      <c r="F20" s="237">
        <f t="shared" si="9"/>
        <v>103</v>
      </c>
      <c r="G20" s="237">
        <f t="shared" si="9"/>
        <v>46</v>
      </c>
      <c r="H20" s="237">
        <f t="shared" si="9"/>
        <v>57</v>
      </c>
      <c r="I20" s="237">
        <f t="shared" si="9"/>
        <v>23</v>
      </c>
      <c r="J20" s="237">
        <f t="shared" si="9"/>
        <v>11</v>
      </c>
      <c r="K20" s="237">
        <f t="shared" si="9"/>
        <v>12</v>
      </c>
      <c r="L20" s="237">
        <f t="shared" si="9"/>
        <v>9</v>
      </c>
      <c r="M20" s="237">
        <f t="shared" si="9"/>
        <v>7</v>
      </c>
      <c r="N20" s="237">
        <f t="shared" si="9"/>
        <v>2</v>
      </c>
      <c r="O20" s="237">
        <f t="shared" si="9"/>
        <v>4</v>
      </c>
      <c r="P20" s="237">
        <f t="shared" si="9"/>
        <v>2</v>
      </c>
      <c r="Q20" s="237">
        <f t="shared" si="9"/>
        <v>2</v>
      </c>
      <c r="R20" s="237">
        <f t="shared" si="9"/>
        <v>56</v>
      </c>
      <c r="S20" s="237">
        <f t="shared" si="9"/>
        <v>23</v>
      </c>
      <c r="T20" s="237">
        <f t="shared" si="9"/>
        <v>33</v>
      </c>
      <c r="U20" s="237">
        <f t="shared" si="9"/>
        <v>2</v>
      </c>
      <c r="V20" s="237">
        <f t="shared" si="9"/>
        <v>0</v>
      </c>
      <c r="W20" s="237">
        <f t="shared" si="9"/>
        <v>2</v>
      </c>
      <c r="X20" s="237">
        <f t="shared" si="9"/>
        <v>4</v>
      </c>
      <c r="Y20" s="237">
        <f t="shared" si="9"/>
        <v>2</v>
      </c>
      <c r="Z20" s="237">
        <f t="shared" si="9"/>
        <v>2</v>
      </c>
      <c r="AA20" s="237">
        <f t="shared" si="9"/>
        <v>5</v>
      </c>
      <c r="AB20" s="237">
        <f t="shared" si="9"/>
        <v>1</v>
      </c>
      <c r="AC20" s="237">
        <f t="shared" si="9"/>
        <v>4</v>
      </c>
      <c r="AD20" s="237">
        <f t="shared" si="9"/>
        <v>17797</v>
      </c>
      <c r="AE20" s="237">
        <f t="shared" si="9"/>
        <v>7165</v>
      </c>
      <c r="AF20" s="237">
        <f t="shared" si="9"/>
        <v>10632</v>
      </c>
      <c r="AG20" s="240">
        <f t="shared" si="1"/>
        <v>0</v>
      </c>
      <c r="AH20" s="240">
        <f t="shared" si="2"/>
        <v>0</v>
      </c>
      <c r="AI20" s="240">
        <f t="shared" si="3"/>
        <v>0</v>
      </c>
      <c r="AJ20" s="240">
        <f t="shared" si="4"/>
        <v>0</v>
      </c>
    </row>
    <row r="21" spans="1:36" ht="18" customHeight="1">
      <c r="A21" s="213" t="s">
        <v>1</v>
      </c>
      <c r="B21" s="92">
        <v>12</v>
      </c>
      <c r="C21" s="238">
        <v>938</v>
      </c>
      <c r="D21" s="239">
        <v>365</v>
      </c>
      <c r="E21" s="238">
        <v>573</v>
      </c>
      <c r="F21" s="238">
        <v>1</v>
      </c>
      <c r="G21" s="239">
        <v>0</v>
      </c>
      <c r="H21" s="238">
        <v>1</v>
      </c>
      <c r="I21" s="238">
        <v>0</v>
      </c>
      <c r="J21" s="239">
        <v>0</v>
      </c>
      <c r="K21" s="238">
        <v>0</v>
      </c>
      <c r="L21" s="238">
        <v>0</v>
      </c>
      <c r="M21" s="239">
        <v>0</v>
      </c>
      <c r="N21" s="238">
        <v>0</v>
      </c>
      <c r="O21" s="238">
        <v>0</v>
      </c>
      <c r="P21" s="239">
        <v>0</v>
      </c>
      <c r="Q21" s="238">
        <v>0</v>
      </c>
      <c r="R21" s="238">
        <v>1</v>
      </c>
      <c r="S21" s="239">
        <v>0</v>
      </c>
      <c r="T21" s="238">
        <v>1</v>
      </c>
      <c r="U21" s="238">
        <v>0</v>
      </c>
      <c r="V21" s="239">
        <v>0</v>
      </c>
      <c r="W21" s="238">
        <v>0</v>
      </c>
      <c r="X21" s="238">
        <v>0</v>
      </c>
      <c r="Y21" s="239">
        <v>0</v>
      </c>
      <c r="Z21" s="238">
        <v>0</v>
      </c>
      <c r="AA21" s="238">
        <v>0</v>
      </c>
      <c r="AB21" s="239">
        <v>0</v>
      </c>
      <c r="AC21" s="238">
        <v>0</v>
      </c>
      <c r="AD21" s="238">
        <v>230</v>
      </c>
      <c r="AE21" s="239">
        <v>76</v>
      </c>
      <c r="AF21" s="238">
        <v>154</v>
      </c>
      <c r="AG21" s="240">
        <f t="shared" si="1"/>
        <v>0</v>
      </c>
      <c r="AH21" s="240">
        <f t="shared" si="2"/>
        <v>0</v>
      </c>
      <c r="AI21" s="240">
        <f t="shared" si="3"/>
        <v>0</v>
      </c>
      <c r="AJ21" s="240">
        <f t="shared" si="4"/>
        <v>0</v>
      </c>
    </row>
    <row r="22" spans="1:36" ht="18" customHeight="1">
      <c r="A22" s="213" t="s">
        <v>2</v>
      </c>
      <c r="B22" s="92">
        <v>13</v>
      </c>
      <c r="C22" s="238">
        <v>49522</v>
      </c>
      <c r="D22" s="239">
        <v>18920</v>
      </c>
      <c r="E22" s="238">
        <v>30602</v>
      </c>
      <c r="F22" s="238">
        <v>82</v>
      </c>
      <c r="G22" s="239">
        <v>39</v>
      </c>
      <c r="H22" s="238">
        <v>43</v>
      </c>
      <c r="I22" s="238">
        <v>18</v>
      </c>
      <c r="J22" s="239">
        <v>9</v>
      </c>
      <c r="K22" s="238">
        <v>9</v>
      </c>
      <c r="L22" s="238">
        <v>8</v>
      </c>
      <c r="M22" s="239">
        <v>6</v>
      </c>
      <c r="N22" s="238">
        <v>2</v>
      </c>
      <c r="O22" s="238">
        <v>4</v>
      </c>
      <c r="P22" s="239">
        <v>2</v>
      </c>
      <c r="Q22" s="238">
        <v>2</v>
      </c>
      <c r="R22" s="238">
        <v>42</v>
      </c>
      <c r="S22" s="239">
        <v>19</v>
      </c>
      <c r="T22" s="238">
        <v>23</v>
      </c>
      <c r="U22" s="238">
        <v>2</v>
      </c>
      <c r="V22" s="239">
        <v>0</v>
      </c>
      <c r="W22" s="238">
        <v>2</v>
      </c>
      <c r="X22" s="238">
        <v>3</v>
      </c>
      <c r="Y22" s="239">
        <v>2</v>
      </c>
      <c r="Z22" s="238">
        <v>1</v>
      </c>
      <c r="AA22" s="238">
        <v>5</v>
      </c>
      <c r="AB22" s="239">
        <v>1</v>
      </c>
      <c r="AC22" s="238">
        <v>4</v>
      </c>
      <c r="AD22" s="238">
        <v>13441</v>
      </c>
      <c r="AE22" s="239">
        <v>5515</v>
      </c>
      <c r="AF22" s="238">
        <v>7926</v>
      </c>
      <c r="AG22" s="240">
        <f t="shared" si="1"/>
        <v>0</v>
      </c>
      <c r="AH22" s="240">
        <f t="shared" si="2"/>
        <v>0</v>
      </c>
      <c r="AI22" s="240">
        <f t="shared" si="3"/>
        <v>0</v>
      </c>
      <c r="AJ22" s="240">
        <f t="shared" si="4"/>
        <v>0</v>
      </c>
    </row>
    <row r="23" spans="1:36" ht="18" customHeight="1">
      <c r="A23" s="213" t="s">
        <v>3</v>
      </c>
      <c r="B23" s="92">
        <v>14</v>
      </c>
      <c r="C23" s="238">
        <v>9882</v>
      </c>
      <c r="D23" s="239">
        <v>3397</v>
      </c>
      <c r="E23" s="238">
        <v>6485</v>
      </c>
      <c r="F23" s="238">
        <v>20</v>
      </c>
      <c r="G23" s="239">
        <v>7</v>
      </c>
      <c r="H23" s="238">
        <v>13</v>
      </c>
      <c r="I23" s="238">
        <v>5</v>
      </c>
      <c r="J23" s="239">
        <v>2</v>
      </c>
      <c r="K23" s="238">
        <v>3</v>
      </c>
      <c r="L23" s="238">
        <v>1</v>
      </c>
      <c r="M23" s="239">
        <v>1</v>
      </c>
      <c r="N23" s="238">
        <v>0</v>
      </c>
      <c r="O23" s="238">
        <v>0</v>
      </c>
      <c r="P23" s="239">
        <v>0</v>
      </c>
      <c r="Q23" s="238">
        <v>0</v>
      </c>
      <c r="R23" s="238">
        <v>13</v>
      </c>
      <c r="S23" s="239">
        <v>4</v>
      </c>
      <c r="T23" s="238">
        <v>9</v>
      </c>
      <c r="U23" s="238">
        <v>0</v>
      </c>
      <c r="V23" s="239">
        <v>0</v>
      </c>
      <c r="W23" s="238">
        <v>0</v>
      </c>
      <c r="X23" s="238">
        <v>1</v>
      </c>
      <c r="Y23" s="239">
        <v>0</v>
      </c>
      <c r="Z23" s="238">
        <v>1</v>
      </c>
      <c r="AA23" s="238">
        <v>0</v>
      </c>
      <c r="AB23" s="239">
        <v>0</v>
      </c>
      <c r="AC23" s="238">
        <v>0</v>
      </c>
      <c r="AD23" s="238">
        <v>3462</v>
      </c>
      <c r="AE23" s="239">
        <v>1290</v>
      </c>
      <c r="AF23" s="238">
        <v>2172</v>
      </c>
      <c r="AG23" s="240">
        <f t="shared" si="1"/>
        <v>0</v>
      </c>
      <c r="AH23" s="240">
        <f t="shared" si="2"/>
        <v>0</v>
      </c>
      <c r="AI23" s="240">
        <f t="shared" si="3"/>
        <v>0</v>
      </c>
      <c r="AJ23" s="240">
        <f t="shared" si="4"/>
        <v>0</v>
      </c>
    </row>
    <row r="24" spans="1:36" ht="18" customHeight="1">
      <c r="A24" s="213" t="s">
        <v>4</v>
      </c>
      <c r="B24" s="92">
        <v>15</v>
      </c>
      <c r="C24" s="238">
        <v>1648</v>
      </c>
      <c r="D24" s="239">
        <v>678</v>
      </c>
      <c r="E24" s="238">
        <v>970</v>
      </c>
      <c r="F24" s="238">
        <v>0</v>
      </c>
      <c r="G24" s="239">
        <v>0</v>
      </c>
      <c r="H24" s="238">
        <v>0</v>
      </c>
      <c r="I24" s="238">
        <v>0</v>
      </c>
      <c r="J24" s="239">
        <v>0</v>
      </c>
      <c r="K24" s="238">
        <v>0</v>
      </c>
      <c r="L24" s="238">
        <v>0</v>
      </c>
      <c r="M24" s="239">
        <v>0</v>
      </c>
      <c r="N24" s="238">
        <v>0</v>
      </c>
      <c r="O24" s="238">
        <v>0</v>
      </c>
      <c r="P24" s="239">
        <v>0</v>
      </c>
      <c r="Q24" s="238">
        <v>0</v>
      </c>
      <c r="R24" s="238">
        <v>0</v>
      </c>
      <c r="S24" s="239">
        <v>0</v>
      </c>
      <c r="T24" s="238">
        <v>0</v>
      </c>
      <c r="U24" s="238">
        <v>0</v>
      </c>
      <c r="V24" s="239">
        <v>0</v>
      </c>
      <c r="W24" s="238">
        <v>0</v>
      </c>
      <c r="X24" s="238">
        <v>0</v>
      </c>
      <c r="Y24" s="239">
        <v>0</v>
      </c>
      <c r="Z24" s="238">
        <v>0</v>
      </c>
      <c r="AA24" s="238">
        <v>0</v>
      </c>
      <c r="AB24" s="239">
        <v>0</v>
      </c>
      <c r="AC24" s="238">
        <v>0</v>
      </c>
      <c r="AD24" s="238">
        <v>664</v>
      </c>
      <c r="AE24" s="239">
        <v>284</v>
      </c>
      <c r="AF24" s="238">
        <v>380</v>
      </c>
      <c r="AG24" s="240">
        <f t="shared" si="1"/>
        <v>0</v>
      </c>
      <c r="AH24" s="240">
        <f t="shared" si="2"/>
        <v>0</v>
      </c>
      <c r="AI24" s="240">
        <f t="shared" si="3"/>
        <v>0</v>
      </c>
      <c r="AJ24" s="240">
        <f t="shared" si="4"/>
        <v>0</v>
      </c>
    </row>
    <row r="25" spans="1:36" ht="18" customHeight="1">
      <c r="A25" s="212" t="s">
        <v>153</v>
      </c>
      <c r="B25" s="92">
        <v>16</v>
      </c>
      <c r="C25" s="237">
        <f>C26+C27+C28+C29</f>
        <v>0</v>
      </c>
      <c r="D25" s="237">
        <f t="shared" ref="D25:AF25" si="10">D26+D27+D28+D29</f>
        <v>0</v>
      </c>
      <c r="E25" s="237">
        <f t="shared" si="10"/>
        <v>0</v>
      </c>
      <c r="F25" s="237">
        <f t="shared" si="10"/>
        <v>0</v>
      </c>
      <c r="G25" s="237">
        <f t="shared" si="10"/>
        <v>0</v>
      </c>
      <c r="H25" s="237">
        <f t="shared" si="10"/>
        <v>0</v>
      </c>
      <c r="I25" s="237">
        <f t="shared" si="10"/>
        <v>0</v>
      </c>
      <c r="J25" s="237">
        <f t="shared" si="10"/>
        <v>0</v>
      </c>
      <c r="K25" s="237">
        <f t="shared" si="10"/>
        <v>0</v>
      </c>
      <c r="L25" s="237">
        <f t="shared" si="10"/>
        <v>0</v>
      </c>
      <c r="M25" s="237">
        <f t="shared" si="10"/>
        <v>0</v>
      </c>
      <c r="N25" s="237">
        <f t="shared" si="10"/>
        <v>0</v>
      </c>
      <c r="O25" s="237">
        <f t="shared" si="10"/>
        <v>0</v>
      </c>
      <c r="P25" s="237">
        <f t="shared" si="10"/>
        <v>0</v>
      </c>
      <c r="Q25" s="237">
        <f t="shared" si="10"/>
        <v>0</v>
      </c>
      <c r="R25" s="237">
        <f t="shared" si="10"/>
        <v>0</v>
      </c>
      <c r="S25" s="237">
        <f t="shared" si="10"/>
        <v>0</v>
      </c>
      <c r="T25" s="237">
        <f t="shared" si="10"/>
        <v>0</v>
      </c>
      <c r="U25" s="237">
        <f t="shared" si="10"/>
        <v>0</v>
      </c>
      <c r="V25" s="237">
        <f t="shared" si="10"/>
        <v>0</v>
      </c>
      <c r="W25" s="237">
        <f t="shared" si="10"/>
        <v>0</v>
      </c>
      <c r="X25" s="237">
        <f t="shared" si="10"/>
        <v>0</v>
      </c>
      <c r="Y25" s="237">
        <f t="shared" si="10"/>
        <v>0</v>
      </c>
      <c r="Z25" s="237">
        <f t="shared" si="10"/>
        <v>0</v>
      </c>
      <c r="AA25" s="237">
        <f t="shared" si="10"/>
        <v>0</v>
      </c>
      <c r="AB25" s="237">
        <f t="shared" si="10"/>
        <v>0</v>
      </c>
      <c r="AC25" s="237">
        <f t="shared" si="10"/>
        <v>0</v>
      </c>
      <c r="AD25" s="237">
        <f t="shared" si="10"/>
        <v>0</v>
      </c>
      <c r="AE25" s="237">
        <f t="shared" si="10"/>
        <v>0</v>
      </c>
      <c r="AF25" s="237">
        <f t="shared" si="10"/>
        <v>0</v>
      </c>
      <c r="AG25" s="240">
        <f t="shared" si="1"/>
        <v>0</v>
      </c>
      <c r="AH25" s="240">
        <f t="shared" si="2"/>
        <v>0</v>
      </c>
      <c r="AI25" s="240">
        <f t="shared" si="3"/>
        <v>0</v>
      </c>
      <c r="AJ25" s="240">
        <f t="shared" si="4"/>
        <v>0</v>
      </c>
    </row>
    <row r="26" spans="1:36" ht="18" customHeight="1">
      <c r="A26" s="213" t="s">
        <v>1</v>
      </c>
      <c r="B26" s="92">
        <v>17</v>
      </c>
      <c r="C26" s="238">
        <v>0</v>
      </c>
      <c r="D26" s="238">
        <v>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238">
        <v>0</v>
      </c>
      <c r="O26" s="238">
        <v>0</v>
      </c>
      <c r="P26" s="238">
        <v>0</v>
      </c>
      <c r="Q26" s="238">
        <v>0</v>
      </c>
      <c r="R26" s="238">
        <v>0</v>
      </c>
      <c r="S26" s="238">
        <v>0</v>
      </c>
      <c r="T26" s="238">
        <v>0</v>
      </c>
      <c r="U26" s="238">
        <v>0</v>
      </c>
      <c r="V26" s="238">
        <v>0</v>
      </c>
      <c r="W26" s="238">
        <v>0</v>
      </c>
      <c r="X26" s="238">
        <v>0</v>
      </c>
      <c r="Y26" s="238">
        <v>0</v>
      </c>
      <c r="Z26" s="238">
        <v>0</v>
      </c>
      <c r="AA26" s="238">
        <v>0</v>
      </c>
      <c r="AB26" s="238">
        <v>0</v>
      </c>
      <c r="AC26" s="238">
        <v>0</v>
      </c>
      <c r="AD26" s="238">
        <v>0</v>
      </c>
      <c r="AE26" s="238">
        <v>0</v>
      </c>
      <c r="AF26" s="238">
        <v>0</v>
      </c>
      <c r="AG26" s="240">
        <f t="shared" si="1"/>
        <v>0</v>
      </c>
      <c r="AH26" s="240">
        <f t="shared" si="2"/>
        <v>0</v>
      </c>
      <c r="AI26" s="240">
        <f t="shared" si="3"/>
        <v>0</v>
      </c>
      <c r="AJ26" s="240">
        <f t="shared" si="4"/>
        <v>0</v>
      </c>
    </row>
    <row r="27" spans="1:36" ht="18" customHeight="1">
      <c r="A27" s="213" t="s">
        <v>2</v>
      </c>
      <c r="B27" s="92">
        <v>18</v>
      </c>
      <c r="C27" s="238">
        <v>0</v>
      </c>
      <c r="D27" s="238">
        <v>0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  <c r="W27" s="238">
        <v>0</v>
      </c>
      <c r="X27" s="238">
        <v>0</v>
      </c>
      <c r="Y27" s="238">
        <v>0</v>
      </c>
      <c r="Z27" s="238">
        <v>0</v>
      </c>
      <c r="AA27" s="238">
        <v>0</v>
      </c>
      <c r="AB27" s="238">
        <v>0</v>
      </c>
      <c r="AC27" s="238">
        <v>0</v>
      </c>
      <c r="AD27" s="238">
        <v>0</v>
      </c>
      <c r="AE27" s="238">
        <v>0</v>
      </c>
      <c r="AF27" s="238">
        <v>0</v>
      </c>
      <c r="AG27" s="240">
        <f t="shared" si="1"/>
        <v>0</v>
      </c>
      <c r="AH27" s="240">
        <f t="shared" si="2"/>
        <v>0</v>
      </c>
      <c r="AI27" s="240">
        <f t="shared" si="3"/>
        <v>0</v>
      </c>
      <c r="AJ27" s="240">
        <f t="shared" si="4"/>
        <v>0</v>
      </c>
    </row>
    <row r="28" spans="1:36" ht="18" customHeight="1">
      <c r="A28" s="213" t="s">
        <v>3</v>
      </c>
      <c r="B28" s="92">
        <v>19</v>
      </c>
      <c r="C28" s="238">
        <v>0</v>
      </c>
      <c r="D28" s="238">
        <v>0</v>
      </c>
      <c r="E28" s="238">
        <v>0</v>
      </c>
      <c r="F28" s="238">
        <v>0</v>
      </c>
      <c r="G28" s="238">
        <v>0</v>
      </c>
      <c r="H28" s="238">
        <v>0</v>
      </c>
      <c r="I28" s="238">
        <v>0</v>
      </c>
      <c r="J28" s="238">
        <v>0</v>
      </c>
      <c r="K28" s="238">
        <v>0</v>
      </c>
      <c r="L28" s="238">
        <v>0</v>
      </c>
      <c r="M28" s="238">
        <v>0</v>
      </c>
      <c r="N28" s="238">
        <v>0</v>
      </c>
      <c r="O28" s="238">
        <v>0</v>
      </c>
      <c r="P28" s="238">
        <v>0</v>
      </c>
      <c r="Q28" s="238">
        <v>0</v>
      </c>
      <c r="R28" s="238">
        <v>0</v>
      </c>
      <c r="S28" s="238">
        <v>0</v>
      </c>
      <c r="T28" s="238">
        <v>0</v>
      </c>
      <c r="U28" s="238">
        <v>0</v>
      </c>
      <c r="V28" s="238">
        <v>0</v>
      </c>
      <c r="W28" s="238">
        <v>0</v>
      </c>
      <c r="X28" s="238">
        <v>0</v>
      </c>
      <c r="Y28" s="238">
        <v>0</v>
      </c>
      <c r="Z28" s="238">
        <v>0</v>
      </c>
      <c r="AA28" s="238">
        <v>0</v>
      </c>
      <c r="AB28" s="238">
        <v>0</v>
      </c>
      <c r="AC28" s="238">
        <v>0</v>
      </c>
      <c r="AD28" s="238">
        <v>0</v>
      </c>
      <c r="AE28" s="238">
        <v>0</v>
      </c>
      <c r="AF28" s="238">
        <v>0</v>
      </c>
      <c r="AG28" s="240">
        <f t="shared" si="1"/>
        <v>0</v>
      </c>
      <c r="AH28" s="240">
        <f t="shared" si="2"/>
        <v>0</v>
      </c>
      <c r="AI28" s="240">
        <f t="shared" si="3"/>
        <v>0</v>
      </c>
      <c r="AJ28" s="240">
        <f t="shared" si="4"/>
        <v>0</v>
      </c>
    </row>
    <row r="29" spans="1:36" ht="18" customHeight="1">
      <c r="A29" s="213" t="s">
        <v>4</v>
      </c>
      <c r="B29" s="92">
        <v>20</v>
      </c>
      <c r="C29" s="238">
        <v>0</v>
      </c>
      <c r="D29" s="238">
        <v>0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0</v>
      </c>
      <c r="M29" s="238">
        <v>0</v>
      </c>
      <c r="N29" s="238">
        <v>0</v>
      </c>
      <c r="O29" s="238">
        <v>0</v>
      </c>
      <c r="P29" s="238">
        <v>0</v>
      </c>
      <c r="Q29" s="238">
        <v>0</v>
      </c>
      <c r="R29" s="238">
        <v>0</v>
      </c>
      <c r="S29" s="238">
        <v>0</v>
      </c>
      <c r="T29" s="238">
        <v>0</v>
      </c>
      <c r="U29" s="238">
        <v>0</v>
      </c>
      <c r="V29" s="238">
        <v>0</v>
      </c>
      <c r="W29" s="238">
        <v>0</v>
      </c>
      <c r="X29" s="238">
        <v>0</v>
      </c>
      <c r="Y29" s="238">
        <v>0</v>
      </c>
      <c r="Z29" s="238">
        <v>0</v>
      </c>
      <c r="AA29" s="238">
        <v>0</v>
      </c>
      <c r="AB29" s="238">
        <v>0</v>
      </c>
      <c r="AC29" s="238">
        <v>0</v>
      </c>
      <c r="AD29" s="238">
        <v>0</v>
      </c>
      <c r="AE29" s="238">
        <v>0</v>
      </c>
      <c r="AF29" s="238">
        <v>0</v>
      </c>
      <c r="AG29" s="240">
        <f t="shared" si="1"/>
        <v>0</v>
      </c>
      <c r="AH29" s="240">
        <f t="shared" si="2"/>
        <v>0</v>
      </c>
      <c r="AI29" s="240">
        <f t="shared" si="3"/>
        <v>0</v>
      </c>
      <c r="AJ29" s="240">
        <f t="shared" si="4"/>
        <v>0</v>
      </c>
    </row>
    <row r="30" spans="1:36" ht="27.75" customHeight="1">
      <c r="A30" s="214" t="s">
        <v>203</v>
      </c>
      <c r="B30" s="92">
        <v>21</v>
      </c>
      <c r="C30" s="237">
        <f>C31+C32+C33+C34</f>
        <v>9356</v>
      </c>
      <c r="D30" s="237">
        <f t="shared" ref="D30:AF30" si="11">D31+D32+D33+D34</f>
        <v>3595</v>
      </c>
      <c r="E30" s="237">
        <f t="shared" si="11"/>
        <v>5761</v>
      </c>
      <c r="F30" s="237">
        <f t="shared" si="11"/>
        <v>13</v>
      </c>
      <c r="G30" s="237">
        <f t="shared" si="11"/>
        <v>8</v>
      </c>
      <c r="H30" s="237">
        <f t="shared" si="11"/>
        <v>5</v>
      </c>
      <c r="I30" s="237">
        <f t="shared" si="11"/>
        <v>0</v>
      </c>
      <c r="J30" s="237">
        <f t="shared" si="11"/>
        <v>0</v>
      </c>
      <c r="K30" s="237">
        <f t="shared" si="11"/>
        <v>0</v>
      </c>
      <c r="L30" s="237">
        <f t="shared" si="11"/>
        <v>0</v>
      </c>
      <c r="M30" s="237">
        <f t="shared" si="11"/>
        <v>0</v>
      </c>
      <c r="N30" s="237">
        <f t="shared" si="11"/>
        <v>0</v>
      </c>
      <c r="O30" s="237">
        <f t="shared" si="11"/>
        <v>0</v>
      </c>
      <c r="P30" s="237">
        <f t="shared" si="11"/>
        <v>0</v>
      </c>
      <c r="Q30" s="237">
        <f t="shared" si="11"/>
        <v>0</v>
      </c>
      <c r="R30" s="237">
        <f t="shared" si="11"/>
        <v>12</v>
      </c>
      <c r="S30" s="237">
        <f t="shared" si="11"/>
        <v>7</v>
      </c>
      <c r="T30" s="237">
        <f t="shared" si="11"/>
        <v>5</v>
      </c>
      <c r="U30" s="237">
        <f t="shared" si="11"/>
        <v>0</v>
      </c>
      <c r="V30" s="237">
        <f t="shared" si="11"/>
        <v>0</v>
      </c>
      <c r="W30" s="237">
        <f t="shared" si="11"/>
        <v>0</v>
      </c>
      <c r="X30" s="237">
        <f t="shared" si="11"/>
        <v>1</v>
      </c>
      <c r="Y30" s="237">
        <f t="shared" si="11"/>
        <v>1</v>
      </c>
      <c r="Z30" s="237">
        <f t="shared" si="11"/>
        <v>0</v>
      </c>
      <c r="AA30" s="237">
        <f t="shared" si="11"/>
        <v>0</v>
      </c>
      <c r="AB30" s="237">
        <f t="shared" si="11"/>
        <v>0</v>
      </c>
      <c r="AC30" s="237">
        <f t="shared" si="11"/>
        <v>0</v>
      </c>
      <c r="AD30" s="237">
        <f t="shared" si="11"/>
        <v>887</v>
      </c>
      <c r="AE30" s="237">
        <f t="shared" si="11"/>
        <v>290</v>
      </c>
      <c r="AF30" s="237">
        <f t="shared" si="11"/>
        <v>597</v>
      </c>
      <c r="AG30" s="240">
        <f t="shared" si="1"/>
        <v>0</v>
      </c>
      <c r="AH30" s="240">
        <f t="shared" si="2"/>
        <v>0</v>
      </c>
      <c r="AI30" s="240">
        <f t="shared" si="3"/>
        <v>0</v>
      </c>
      <c r="AJ30" s="240">
        <f t="shared" si="4"/>
        <v>0</v>
      </c>
    </row>
    <row r="31" spans="1:36" ht="18" customHeight="1">
      <c r="A31" s="213" t="s">
        <v>1</v>
      </c>
      <c r="B31" s="92">
        <v>22</v>
      </c>
      <c r="C31" s="238">
        <v>0</v>
      </c>
      <c r="D31" s="239">
        <v>0</v>
      </c>
      <c r="E31" s="238">
        <v>0</v>
      </c>
      <c r="F31" s="238">
        <v>0</v>
      </c>
      <c r="G31" s="239">
        <v>0</v>
      </c>
      <c r="H31" s="238">
        <v>0</v>
      </c>
      <c r="I31" s="238">
        <v>0</v>
      </c>
      <c r="J31" s="239">
        <v>0</v>
      </c>
      <c r="K31" s="238">
        <v>0</v>
      </c>
      <c r="L31" s="238">
        <v>0</v>
      </c>
      <c r="M31" s="239">
        <v>0</v>
      </c>
      <c r="N31" s="238">
        <v>0</v>
      </c>
      <c r="O31" s="238">
        <v>0</v>
      </c>
      <c r="P31" s="239">
        <v>0</v>
      </c>
      <c r="Q31" s="238">
        <v>0</v>
      </c>
      <c r="R31" s="238">
        <v>0</v>
      </c>
      <c r="S31" s="239">
        <v>0</v>
      </c>
      <c r="T31" s="238">
        <v>0</v>
      </c>
      <c r="U31" s="238">
        <v>0</v>
      </c>
      <c r="V31" s="239">
        <v>0</v>
      </c>
      <c r="W31" s="238">
        <v>0</v>
      </c>
      <c r="X31" s="238">
        <v>0</v>
      </c>
      <c r="Y31" s="239">
        <v>0</v>
      </c>
      <c r="Z31" s="238">
        <v>0</v>
      </c>
      <c r="AA31" s="238">
        <v>0</v>
      </c>
      <c r="AB31" s="239">
        <v>0</v>
      </c>
      <c r="AC31" s="238">
        <v>0</v>
      </c>
      <c r="AD31" s="238">
        <v>0</v>
      </c>
      <c r="AE31" s="239">
        <v>0</v>
      </c>
      <c r="AF31" s="238">
        <v>0</v>
      </c>
      <c r="AG31" s="240">
        <f t="shared" si="1"/>
        <v>0</v>
      </c>
      <c r="AH31" s="240">
        <f t="shared" si="2"/>
        <v>0</v>
      </c>
      <c r="AI31" s="240">
        <f t="shared" si="3"/>
        <v>0</v>
      </c>
      <c r="AJ31" s="240">
        <f t="shared" si="4"/>
        <v>0</v>
      </c>
    </row>
    <row r="32" spans="1:36" ht="18" customHeight="1">
      <c r="A32" s="213" t="s">
        <v>2</v>
      </c>
      <c r="B32" s="92">
        <v>23</v>
      </c>
      <c r="C32" s="238">
        <v>6903</v>
      </c>
      <c r="D32" s="239">
        <v>2683</v>
      </c>
      <c r="E32" s="238">
        <v>4220</v>
      </c>
      <c r="F32" s="238">
        <v>10</v>
      </c>
      <c r="G32" s="239">
        <v>7</v>
      </c>
      <c r="H32" s="238">
        <v>3</v>
      </c>
      <c r="I32" s="238">
        <v>0</v>
      </c>
      <c r="J32" s="239">
        <v>0</v>
      </c>
      <c r="K32" s="238">
        <v>0</v>
      </c>
      <c r="L32" s="238">
        <v>0</v>
      </c>
      <c r="M32" s="239">
        <v>0</v>
      </c>
      <c r="N32" s="238">
        <v>0</v>
      </c>
      <c r="O32" s="238">
        <v>0</v>
      </c>
      <c r="P32" s="239">
        <v>0</v>
      </c>
      <c r="Q32" s="238">
        <v>0</v>
      </c>
      <c r="R32" s="238">
        <v>9</v>
      </c>
      <c r="S32" s="239">
        <v>6</v>
      </c>
      <c r="T32" s="238">
        <v>3</v>
      </c>
      <c r="U32" s="238">
        <v>0</v>
      </c>
      <c r="V32" s="239">
        <v>0</v>
      </c>
      <c r="W32" s="238">
        <v>0</v>
      </c>
      <c r="X32" s="238">
        <v>1</v>
      </c>
      <c r="Y32" s="239">
        <v>1</v>
      </c>
      <c r="Z32" s="238">
        <v>0</v>
      </c>
      <c r="AA32" s="238">
        <v>0</v>
      </c>
      <c r="AB32" s="239">
        <v>0</v>
      </c>
      <c r="AC32" s="238">
        <v>0</v>
      </c>
      <c r="AD32" s="238">
        <v>526</v>
      </c>
      <c r="AE32" s="239">
        <v>159</v>
      </c>
      <c r="AF32" s="238">
        <v>367</v>
      </c>
      <c r="AG32" s="240">
        <f t="shared" si="1"/>
        <v>0</v>
      </c>
      <c r="AH32" s="240">
        <f t="shared" si="2"/>
        <v>0</v>
      </c>
      <c r="AI32" s="240">
        <f t="shared" si="3"/>
        <v>0</v>
      </c>
      <c r="AJ32" s="240">
        <f t="shared" si="4"/>
        <v>0</v>
      </c>
    </row>
    <row r="33" spans="1:36" ht="18" customHeight="1">
      <c r="A33" s="213" t="s">
        <v>3</v>
      </c>
      <c r="B33" s="92">
        <v>24</v>
      </c>
      <c r="C33" s="238">
        <v>2336</v>
      </c>
      <c r="D33" s="239">
        <v>862</v>
      </c>
      <c r="E33" s="238">
        <v>1474</v>
      </c>
      <c r="F33" s="238">
        <v>3</v>
      </c>
      <c r="G33" s="239">
        <v>1</v>
      </c>
      <c r="H33" s="238">
        <v>2</v>
      </c>
      <c r="I33" s="238">
        <v>0</v>
      </c>
      <c r="J33" s="239">
        <v>0</v>
      </c>
      <c r="K33" s="238">
        <v>0</v>
      </c>
      <c r="L33" s="238">
        <v>0</v>
      </c>
      <c r="M33" s="239">
        <v>0</v>
      </c>
      <c r="N33" s="238">
        <v>0</v>
      </c>
      <c r="O33" s="238">
        <v>0</v>
      </c>
      <c r="P33" s="239">
        <v>0</v>
      </c>
      <c r="Q33" s="238">
        <v>0</v>
      </c>
      <c r="R33" s="238">
        <v>3</v>
      </c>
      <c r="S33" s="239">
        <v>1</v>
      </c>
      <c r="T33" s="238">
        <v>2</v>
      </c>
      <c r="U33" s="238">
        <v>0</v>
      </c>
      <c r="V33" s="239">
        <v>0</v>
      </c>
      <c r="W33" s="238">
        <v>0</v>
      </c>
      <c r="X33" s="238">
        <v>0</v>
      </c>
      <c r="Y33" s="239">
        <v>0</v>
      </c>
      <c r="Z33" s="238">
        <v>0</v>
      </c>
      <c r="AA33" s="238">
        <v>0</v>
      </c>
      <c r="AB33" s="239">
        <v>0</v>
      </c>
      <c r="AC33" s="238">
        <v>0</v>
      </c>
      <c r="AD33" s="238">
        <v>353</v>
      </c>
      <c r="AE33" s="239">
        <v>129</v>
      </c>
      <c r="AF33" s="238">
        <v>224</v>
      </c>
      <c r="AG33" s="240">
        <f t="shared" si="1"/>
        <v>0</v>
      </c>
      <c r="AH33" s="240">
        <f t="shared" si="2"/>
        <v>0</v>
      </c>
      <c r="AI33" s="240">
        <f t="shared" si="3"/>
        <v>0</v>
      </c>
      <c r="AJ33" s="240">
        <f t="shared" si="4"/>
        <v>0</v>
      </c>
    </row>
    <row r="34" spans="1:36" ht="18" customHeight="1">
      <c r="A34" s="213" t="s">
        <v>4</v>
      </c>
      <c r="B34" s="92">
        <v>25</v>
      </c>
      <c r="C34" s="238">
        <v>117</v>
      </c>
      <c r="D34" s="239">
        <v>50</v>
      </c>
      <c r="E34" s="238">
        <v>67</v>
      </c>
      <c r="F34" s="238">
        <v>0</v>
      </c>
      <c r="G34" s="239">
        <v>0</v>
      </c>
      <c r="H34" s="238">
        <v>0</v>
      </c>
      <c r="I34" s="238">
        <v>0</v>
      </c>
      <c r="J34" s="239">
        <v>0</v>
      </c>
      <c r="K34" s="238">
        <v>0</v>
      </c>
      <c r="L34" s="238">
        <v>0</v>
      </c>
      <c r="M34" s="239">
        <v>0</v>
      </c>
      <c r="N34" s="238">
        <v>0</v>
      </c>
      <c r="O34" s="238">
        <v>0</v>
      </c>
      <c r="P34" s="239">
        <v>0</v>
      </c>
      <c r="Q34" s="238">
        <v>0</v>
      </c>
      <c r="R34" s="238">
        <v>0</v>
      </c>
      <c r="S34" s="239">
        <v>0</v>
      </c>
      <c r="T34" s="238">
        <v>0</v>
      </c>
      <c r="U34" s="238">
        <v>0</v>
      </c>
      <c r="V34" s="239">
        <v>0</v>
      </c>
      <c r="W34" s="238">
        <v>0</v>
      </c>
      <c r="X34" s="238">
        <v>0</v>
      </c>
      <c r="Y34" s="239">
        <v>0</v>
      </c>
      <c r="Z34" s="238">
        <v>0</v>
      </c>
      <c r="AA34" s="238">
        <v>0</v>
      </c>
      <c r="AB34" s="239">
        <v>0</v>
      </c>
      <c r="AC34" s="238">
        <v>0</v>
      </c>
      <c r="AD34" s="238">
        <v>8</v>
      </c>
      <c r="AE34" s="239">
        <v>2</v>
      </c>
      <c r="AF34" s="238">
        <v>6</v>
      </c>
      <c r="AG34" s="240">
        <f t="shared" si="1"/>
        <v>0</v>
      </c>
      <c r="AH34" s="240">
        <f t="shared" si="2"/>
        <v>0</v>
      </c>
      <c r="AI34" s="240">
        <f t="shared" si="3"/>
        <v>0</v>
      </c>
      <c r="AJ34" s="240">
        <f t="shared" si="4"/>
        <v>0</v>
      </c>
    </row>
    <row r="35" spans="1:36" ht="12.75">
      <c r="A35" s="61" t="s">
        <v>80</v>
      </c>
      <c r="B35" s="1"/>
      <c r="C35" s="215" t="s">
        <v>514</v>
      </c>
      <c r="E35" s="195"/>
      <c r="F35" s="216"/>
      <c r="G35" s="195"/>
      <c r="H35" s="217"/>
      <c r="I35" s="194"/>
      <c r="J35" s="218"/>
      <c r="K35" s="218"/>
      <c r="L35" s="218"/>
      <c r="M35" s="218"/>
      <c r="N35" s="218"/>
      <c r="O35" s="218"/>
      <c r="P35" s="219"/>
      <c r="Q35" s="219"/>
      <c r="R35" s="219"/>
      <c r="S35" s="220"/>
      <c r="T35" s="220"/>
      <c r="U35" s="220"/>
      <c r="V35" s="220"/>
      <c r="W35" s="220"/>
      <c r="X35" s="220"/>
      <c r="Y35" s="215"/>
      <c r="Z35" s="16"/>
      <c r="AA35" s="17"/>
      <c r="AB35" s="16"/>
    </row>
    <row r="36" spans="1:36" ht="12.75">
      <c r="A36" s="69"/>
      <c r="B36" s="63"/>
      <c r="C36" s="215" t="s">
        <v>515</v>
      </c>
      <c r="D36" s="221"/>
      <c r="E36" s="195"/>
      <c r="F36" s="216"/>
      <c r="G36" s="195"/>
      <c r="H36" s="217"/>
      <c r="I36" s="194"/>
      <c r="J36" s="218"/>
      <c r="K36" s="218"/>
      <c r="L36" s="218"/>
      <c r="M36" s="218"/>
      <c r="N36" s="218"/>
      <c r="O36" s="218"/>
      <c r="P36" s="219"/>
      <c r="Q36" s="219"/>
      <c r="R36" s="219"/>
      <c r="S36" s="220"/>
      <c r="T36" s="220"/>
      <c r="U36" s="220"/>
      <c r="V36" s="220"/>
      <c r="W36" s="220"/>
      <c r="X36" s="220"/>
      <c r="Y36" s="215"/>
      <c r="Z36" s="16"/>
      <c r="AA36" s="17"/>
      <c r="AB36" s="16"/>
    </row>
    <row r="37" spans="1:36" ht="14.25">
      <c r="A37" s="69"/>
      <c r="B37" s="63"/>
      <c r="C37" s="56"/>
      <c r="D37" s="67"/>
      <c r="E37" s="12"/>
      <c r="F37" s="64"/>
      <c r="G37" s="12"/>
      <c r="H37" s="65"/>
      <c r="I37" s="46"/>
      <c r="J37" s="66"/>
      <c r="K37" s="66"/>
      <c r="L37" s="66"/>
      <c r="M37" s="66"/>
      <c r="N37" s="66"/>
      <c r="O37" s="66"/>
      <c r="P37" s="55"/>
      <c r="Q37" s="55"/>
      <c r="R37" s="55"/>
      <c r="S37" s="53"/>
      <c r="T37" s="53"/>
      <c r="U37" s="53"/>
      <c r="V37" s="53"/>
      <c r="W37" s="32"/>
      <c r="X37" s="32"/>
      <c r="Y37" s="56"/>
      <c r="Z37" s="16"/>
      <c r="AA37" s="17"/>
      <c r="AB37" s="16"/>
    </row>
    <row r="38" spans="1:36" ht="14.25">
      <c r="A38" s="69"/>
      <c r="B38" s="63"/>
      <c r="C38" s="56"/>
      <c r="D38" s="67"/>
      <c r="E38" s="12"/>
      <c r="F38" s="64"/>
      <c r="G38" s="12"/>
      <c r="H38" s="65"/>
      <c r="I38" s="46"/>
      <c r="J38" s="66"/>
      <c r="K38" s="66"/>
      <c r="L38" s="66"/>
      <c r="M38" s="66"/>
      <c r="N38" s="66"/>
      <c r="O38" s="66"/>
      <c r="P38" s="55"/>
      <c r="Q38" s="55"/>
      <c r="R38" s="55"/>
      <c r="S38" s="53"/>
      <c r="T38" s="53"/>
      <c r="U38" s="53"/>
      <c r="V38" s="53"/>
      <c r="W38" s="32"/>
      <c r="X38" s="32"/>
      <c r="Y38" s="56"/>
      <c r="Z38" s="16"/>
      <c r="AA38" s="17"/>
      <c r="AB38" s="16"/>
    </row>
    <row r="54" spans="3:32">
      <c r="C54" s="240">
        <f>C10-C11-C12-C13-C14</f>
        <v>0</v>
      </c>
      <c r="D54" s="240">
        <f t="shared" ref="D54:AF54" si="12">D10-D11-D12-D13-D14</f>
        <v>0</v>
      </c>
      <c r="E54" s="240">
        <f t="shared" si="12"/>
        <v>0</v>
      </c>
      <c r="F54" s="240">
        <f t="shared" si="12"/>
        <v>0</v>
      </c>
      <c r="G54" s="240">
        <f t="shared" si="12"/>
        <v>0</v>
      </c>
      <c r="H54" s="240">
        <f t="shared" si="12"/>
        <v>0</v>
      </c>
      <c r="I54" s="240">
        <f t="shared" si="12"/>
        <v>0</v>
      </c>
      <c r="J54" s="240">
        <f t="shared" si="12"/>
        <v>0</v>
      </c>
      <c r="K54" s="240">
        <f t="shared" si="12"/>
        <v>0</v>
      </c>
      <c r="L54" s="240">
        <f t="shared" si="12"/>
        <v>0</v>
      </c>
      <c r="M54" s="240">
        <f t="shared" si="12"/>
        <v>0</v>
      </c>
      <c r="N54" s="240">
        <f t="shared" si="12"/>
        <v>0</v>
      </c>
      <c r="O54" s="240">
        <f t="shared" si="12"/>
        <v>0</v>
      </c>
      <c r="P54" s="240">
        <f t="shared" si="12"/>
        <v>0</v>
      </c>
      <c r="Q54" s="240">
        <f t="shared" si="12"/>
        <v>0</v>
      </c>
      <c r="R54" s="240">
        <f t="shared" si="12"/>
        <v>0</v>
      </c>
      <c r="S54" s="240">
        <f t="shared" si="12"/>
        <v>0</v>
      </c>
      <c r="T54" s="240">
        <f t="shared" si="12"/>
        <v>0</v>
      </c>
      <c r="U54" s="240">
        <f t="shared" si="12"/>
        <v>0</v>
      </c>
      <c r="V54" s="240">
        <f t="shared" si="12"/>
        <v>0</v>
      </c>
      <c r="W54" s="240">
        <f t="shared" si="12"/>
        <v>0</v>
      </c>
      <c r="X54" s="240">
        <f t="shared" si="12"/>
        <v>0</v>
      </c>
      <c r="Y54" s="240">
        <f t="shared" si="12"/>
        <v>0</v>
      </c>
      <c r="Z54" s="240">
        <f t="shared" si="12"/>
        <v>0</v>
      </c>
      <c r="AA54" s="240">
        <f t="shared" si="12"/>
        <v>0</v>
      </c>
      <c r="AB54" s="240">
        <f t="shared" si="12"/>
        <v>0</v>
      </c>
      <c r="AC54" s="240">
        <f t="shared" si="12"/>
        <v>0</v>
      </c>
      <c r="AD54" s="240">
        <f t="shared" si="12"/>
        <v>0</v>
      </c>
      <c r="AE54" s="240">
        <f t="shared" si="12"/>
        <v>0</v>
      </c>
      <c r="AF54" s="240">
        <f t="shared" si="12"/>
        <v>0</v>
      </c>
    </row>
    <row r="55" spans="3:32">
      <c r="C55" s="240">
        <f>C10-C15-C20-C25-C30</f>
        <v>0</v>
      </c>
      <c r="D55" s="240">
        <f t="shared" ref="D55:AF55" si="13">D10-D15-D20-D25-D30</f>
        <v>0</v>
      </c>
      <c r="E55" s="240">
        <f t="shared" si="13"/>
        <v>0</v>
      </c>
      <c r="F55" s="240">
        <f t="shared" si="13"/>
        <v>0</v>
      </c>
      <c r="G55" s="240">
        <f t="shared" si="13"/>
        <v>0</v>
      </c>
      <c r="H55" s="240">
        <f t="shared" si="13"/>
        <v>0</v>
      </c>
      <c r="I55" s="240">
        <f t="shared" si="13"/>
        <v>0</v>
      </c>
      <c r="J55" s="240">
        <f t="shared" si="13"/>
        <v>0</v>
      </c>
      <c r="K55" s="240">
        <f t="shared" si="13"/>
        <v>0</v>
      </c>
      <c r="L55" s="240">
        <f t="shared" si="13"/>
        <v>0</v>
      </c>
      <c r="M55" s="240">
        <f t="shared" si="13"/>
        <v>0</v>
      </c>
      <c r="N55" s="240">
        <f t="shared" si="13"/>
        <v>0</v>
      </c>
      <c r="O55" s="240">
        <f t="shared" si="13"/>
        <v>0</v>
      </c>
      <c r="P55" s="240">
        <f t="shared" si="13"/>
        <v>0</v>
      </c>
      <c r="Q55" s="240">
        <f t="shared" si="13"/>
        <v>0</v>
      </c>
      <c r="R55" s="240">
        <f t="shared" si="13"/>
        <v>0</v>
      </c>
      <c r="S55" s="240">
        <f t="shared" si="13"/>
        <v>0</v>
      </c>
      <c r="T55" s="240">
        <f t="shared" si="13"/>
        <v>0</v>
      </c>
      <c r="U55" s="240">
        <f t="shared" si="13"/>
        <v>0</v>
      </c>
      <c r="V55" s="240">
        <f t="shared" si="13"/>
        <v>0</v>
      </c>
      <c r="W55" s="240">
        <f t="shared" si="13"/>
        <v>0</v>
      </c>
      <c r="X55" s="240">
        <f t="shared" si="13"/>
        <v>0</v>
      </c>
      <c r="Y55" s="240">
        <f t="shared" si="13"/>
        <v>0</v>
      </c>
      <c r="Z55" s="240">
        <f t="shared" si="13"/>
        <v>0</v>
      </c>
      <c r="AA55" s="240">
        <f t="shared" si="13"/>
        <v>0</v>
      </c>
      <c r="AB55" s="240">
        <f t="shared" si="13"/>
        <v>0</v>
      </c>
      <c r="AC55" s="240">
        <f t="shared" si="13"/>
        <v>0</v>
      </c>
      <c r="AD55" s="240">
        <f t="shared" si="13"/>
        <v>0</v>
      </c>
      <c r="AE55" s="240">
        <f t="shared" si="13"/>
        <v>0</v>
      </c>
      <c r="AF55" s="240">
        <f t="shared" si="13"/>
        <v>0</v>
      </c>
    </row>
    <row r="58" spans="3:32">
      <c r="C58" s="240">
        <f>C15-C16-C17-C18-C19</f>
        <v>0</v>
      </c>
      <c r="D58" s="240">
        <f t="shared" ref="D58:AF58" si="14">D15-D16-D17-D18-D19</f>
        <v>0</v>
      </c>
      <c r="E58" s="240">
        <f t="shared" si="14"/>
        <v>0</v>
      </c>
      <c r="F58" s="240">
        <f t="shared" si="14"/>
        <v>0</v>
      </c>
      <c r="G58" s="240">
        <f t="shared" si="14"/>
        <v>0</v>
      </c>
      <c r="H58" s="240">
        <f t="shared" si="14"/>
        <v>0</v>
      </c>
      <c r="I58" s="240">
        <f t="shared" si="14"/>
        <v>0</v>
      </c>
      <c r="J58" s="240">
        <f t="shared" si="14"/>
        <v>0</v>
      </c>
      <c r="K58" s="240">
        <f t="shared" si="14"/>
        <v>0</v>
      </c>
      <c r="L58" s="240">
        <f t="shared" si="14"/>
        <v>0</v>
      </c>
      <c r="M58" s="240">
        <f t="shared" si="14"/>
        <v>0</v>
      </c>
      <c r="N58" s="240">
        <f t="shared" si="14"/>
        <v>0</v>
      </c>
      <c r="O58" s="240">
        <f t="shared" si="14"/>
        <v>0</v>
      </c>
      <c r="P58" s="240">
        <f t="shared" si="14"/>
        <v>0</v>
      </c>
      <c r="Q58" s="240">
        <f t="shared" si="14"/>
        <v>0</v>
      </c>
      <c r="R58" s="240">
        <f t="shared" si="14"/>
        <v>0</v>
      </c>
      <c r="S58" s="240">
        <f t="shared" si="14"/>
        <v>0</v>
      </c>
      <c r="T58" s="240">
        <f t="shared" si="14"/>
        <v>0</v>
      </c>
      <c r="U58" s="240">
        <f t="shared" si="14"/>
        <v>0</v>
      </c>
      <c r="V58" s="240">
        <f t="shared" si="14"/>
        <v>0</v>
      </c>
      <c r="W58" s="240">
        <f t="shared" si="14"/>
        <v>0</v>
      </c>
      <c r="X58" s="240">
        <f t="shared" si="14"/>
        <v>0</v>
      </c>
      <c r="Y58" s="240">
        <f t="shared" si="14"/>
        <v>0</v>
      </c>
      <c r="Z58" s="240">
        <f t="shared" si="14"/>
        <v>0</v>
      </c>
      <c r="AA58" s="240">
        <f t="shared" si="14"/>
        <v>0</v>
      </c>
      <c r="AB58" s="240">
        <f t="shared" si="14"/>
        <v>0</v>
      </c>
      <c r="AC58" s="240">
        <f t="shared" si="14"/>
        <v>0</v>
      </c>
      <c r="AD58" s="240">
        <f t="shared" si="14"/>
        <v>0</v>
      </c>
      <c r="AE58" s="240">
        <f t="shared" si="14"/>
        <v>0</v>
      </c>
      <c r="AF58" s="240">
        <f t="shared" si="14"/>
        <v>0</v>
      </c>
    </row>
  </sheetData>
  <mergeCells count="21">
    <mergeCell ref="H7:H8"/>
    <mergeCell ref="I7:I8"/>
    <mergeCell ref="O7:O8"/>
    <mergeCell ref="R7:R8"/>
    <mergeCell ref="U7:U8"/>
    <mergeCell ref="B2:AB2"/>
    <mergeCell ref="AE1:AF1"/>
    <mergeCell ref="A6:A8"/>
    <mergeCell ref="B6:B8"/>
    <mergeCell ref="AE7:AE8"/>
    <mergeCell ref="C7:C8"/>
    <mergeCell ref="X7:X8"/>
    <mergeCell ref="AA7:AA8"/>
    <mergeCell ref="G6:AC6"/>
    <mergeCell ref="G7:G8"/>
    <mergeCell ref="L7:L8"/>
    <mergeCell ref="AF7:AF8"/>
    <mergeCell ref="D7:D8"/>
    <mergeCell ref="E7:E8"/>
    <mergeCell ref="F6:F8"/>
    <mergeCell ref="AD6:AD8"/>
  </mergeCells>
  <pageMargins left="0.7" right="0.7" top="0.75" bottom="0.75" header="0.3" footer="0.3"/>
  <pageSetup scale="55" orientation="landscape" r:id="rId1"/>
  <rowBreaks count="2" manualBreakCount="2">
    <brk id="49" max="31" man="1"/>
    <brk id="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W61"/>
  <sheetViews>
    <sheetView view="pageBreakPreview" topLeftCell="A37" zoomScaleNormal="100" zoomScaleSheetLayoutView="100" workbookViewId="0">
      <selection activeCell="U63" sqref="U63"/>
    </sheetView>
  </sheetViews>
  <sheetFormatPr defaultColWidth="8.85546875" defaultRowHeight="11.25"/>
  <cols>
    <col min="1" max="1" width="15.140625" style="16" customWidth="1"/>
    <col min="2" max="2" width="4.7109375" style="16" customWidth="1"/>
    <col min="3" max="3" width="4.140625" style="16" customWidth="1"/>
    <col min="4" max="4" width="9.42578125" style="16" customWidth="1"/>
    <col min="5" max="16" width="7.28515625" style="16" customWidth="1"/>
    <col min="17" max="18" width="5.7109375" style="16" customWidth="1"/>
    <col min="19" max="169" width="8.85546875" style="16"/>
    <col min="170" max="170" width="10.85546875" style="16" customWidth="1"/>
    <col min="171" max="171" width="47.85546875" style="16" customWidth="1"/>
    <col min="172" max="179" width="11.140625" style="16" customWidth="1"/>
    <col min="180" max="194" width="0" style="16" hidden="1" customWidth="1"/>
    <col min="195" max="425" width="8.85546875" style="16"/>
    <col min="426" max="426" width="10.85546875" style="16" customWidth="1"/>
    <col min="427" max="427" width="47.85546875" style="16" customWidth="1"/>
    <col min="428" max="435" width="11.140625" style="16" customWidth="1"/>
    <col min="436" max="450" width="0" style="16" hidden="1" customWidth="1"/>
    <col min="451" max="681" width="8.85546875" style="16"/>
    <col min="682" max="682" width="10.85546875" style="16" customWidth="1"/>
    <col min="683" max="683" width="47.85546875" style="16" customWidth="1"/>
    <col min="684" max="691" width="11.140625" style="16" customWidth="1"/>
    <col min="692" max="706" width="0" style="16" hidden="1" customWidth="1"/>
    <col min="707" max="937" width="8.85546875" style="16"/>
    <col min="938" max="938" width="10.85546875" style="16" customWidth="1"/>
    <col min="939" max="939" width="47.85546875" style="16" customWidth="1"/>
    <col min="940" max="947" width="11.140625" style="16" customWidth="1"/>
    <col min="948" max="962" width="0" style="16" hidden="1" customWidth="1"/>
    <col min="963" max="1193" width="8.85546875" style="16"/>
    <col min="1194" max="1194" width="10.85546875" style="16" customWidth="1"/>
    <col min="1195" max="1195" width="47.85546875" style="16" customWidth="1"/>
    <col min="1196" max="1203" width="11.140625" style="16" customWidth="1"/>
    <col min="1204" max="1218" width="0" style="16" hidden="1" customWidth="1"/>
    <col min="1219" max="1449" width="8.85546875" style="16"/>
    <col min="1450" max="1450" width="10.85546875" style="16" customWidth="1"/>
    <col min="1451" max="1451" width="47.85546875" style="16" customWidth="1"/>
    <col min="1452" max="1459" width="11.140625" style="16" customWidth="1"/>
    <col min="1460" max="1474" width="0" style="16" hidden="1" customWidth="1"/>
    <col min="1475" max="1705" width="8.85546875" style="16"/>
    <col min="1706" max="1706" width="10.85546875" style="16" customWidth="1"/>
    <col min="1707" max="1707" width="47.85546875" style="16" customWidth="1"/>
    <col min="1708" max="1715" width="11.140625" style="16" customWidth="1"/>
    <col min="1716" max="1730" width="0" style="16" hidden="1" customWidth="1"/>
    <col min="1731" max="1961" width="8.85546875" style="16"/>
    <col min="1962" max="1962" width="10.85546875" style="16" customWidth="1"/>
    <col min="1963" max="1963" width="47.85546875" style="16" customWidth="1"/>
    <col min="1964" max="1971" width="11.140625" style="16" customWidth="1"/>
    <col min="1972" max="1986" width="0" style="16" hidden="1" customWidth="1"/>
    <col min="1987" max="2217" width="8.85546875" style="16"/>
    <col min="2218" max="2218" width="10.85546875" style="16" customWidth="1"/>
    <col min="2219" max="2219" width="47.85546875" style="16" customWidth="1"/>
    <col min="2220" max="2227" width="11.140625" style="16" customWidth="1"/>
    <col min="2228" max="2242" width="0" style="16" hidden="1" customWidth="1"/>
    <col min="2243" max="2473" width="8.85546875" style="16"/>
    <col min="2474" max="2474" width="10.85546875" style="16" customWidth="1"/>
    <col min="2475" max="2475" width="47.85546875" style="16" customWidth="1"/>
    <col min="2476" max="2483" width="11.140625" style="16" customWidth="1"/>
    <col min="2484" max="2498" width="0" style="16" hidden="1" customWidth="1"/>
    <col min="2499" max="2729" width="8.85546875" style="16"/>
    <col min="2730" max="2730" width="10.85546875" style="16" customWidth="1"/>
    <col min="2731" max="2731" width="47.85546875" style="16" customWidth="1"/>
    <col min="2732" max="2739" width="11.140625" style="16" customWidth="1"/>
    <col min="2740" max="2754" width="0" style="16" hidden="1" customWidth="1"/>
    <col min="2755" max="2985" width="8.85546875" style="16"/>
    <col min="2986" max="2986" width="10.85546875" style="16" customWidth="1"/>
    <col min="2987" max="2987" width="47.85546875" style="16" customWidth="1"/>
    <col min="2988" max="2995" width="11.140625" style="16" customWidth="1"/>
    <col min="2996" max="3010" width="0" style="16" hidden="1" customWidth="1"/>
    <col min="3011" max="3241" width="8.85546875" style="16"/>
    <col min="3242" max="3242" width="10.85546875" style="16" customWidth="1"/>
    <col min="3243" max="3243" width="47.85546875" style="16" customWidth="1"/>
    <col min="3244" max="3251" width="11.140625" style="16" customWidth="1"/>
    <col min="3252" max="3266" width="0" style="16" hidden="1" customWidth="1"/>
    <col min="3267" max="3497" width="8.85546875" style="16"/>
    <col min="3498" max="3498" width="10.85546875" style="16" customWidth="1"/>
    <col min="3499" max="3499" width="47.85546875" style="16" customWidth="1"/>
    <col min="3500" max="3507" width="11.140625" style="16" customWidth="1"/>
    <col min="3508" max="3522" width="0" style="16" hidden="1" customWidth="1"/>
    <col min="3523" max="3753" width="8.85546875" style="16"/>
    <col min="3754" max="3754" width="10.85546875" style="16" customWidth="1"/>
    <col min="3755" max="3755" width="47.85546875" style="16" customWidth="1"/>
    <col min="3756" max="3763" width="11.140625" style="16" customWidth="1"/>
    <col min="3764" max="3778" width="0" style="16" hidden="1" customWidth="1"/>
    <col min="3779" max="4009" width="8.85546875" style="16"/>
    <col min="4010" max="4010" width="10.85546875" style="16" customWidth="1"/>
    <col min="4011" max="4011" width="47.85546875" style="16" customWidth="1"/>
    <col min="4012" max="4019" width="11.140625" style="16" customWidth="1"/>
    <col min="4020" max="4034" width="0" style="16" hidden="1" customWidth="1"/>
    <col min="4035" max="4265" width="8.85546875" style="16"/>
    <col min="4266" max="4266" width="10.85546875" style="16" customWidth="1"/>
    <col min="4267" max="4267" width="47.85546875" style="16" customWidth="1"/>
    <col min="4268" max="4275" width="11.140625" style="16" customWidth="1"/>
    <col min="4276" max="4290" width="0" style="16" hidden="1" customWidth="1"/>
    <col min="4291" max="4521" width="8.85546875" style="16"/>
    <col min="4522" max="4522" width="10.85546875" style="16" customWidth="1"/>
    <col min="4523" max="4523" width="47.85546875" style="16" customWidth="1"/>
    <col min="4524" max="4531" width="11.140625" style="16" customWidth="1"/>
    <col min="4532" max="4546" width="0" style="16" hidden="1" customWidth="1"/>
    <col min="4547" max="4777" width="8.85546875" style="16"/>
    <col min="4778" max="4778" width="10.85546875" style="16" customWidth="1"/>
    <col min="4779" max="4779" width="47.85546875" style="16" customWidth="1"/>
    <col min="4780" max="4787" width="11.140625" style="16" customWidth="1"/>
    <col min="4788" max="4802" width="0" style="16" hidden="1" customWidth="1"/>
    <col min="4803" max="5033" width="8.85546875" style="16"/>
    <col min="5034" max="5034" width="10.85546875" style="16" customWidth="1"/>
    <col min="5035" max="5035" width="47.85546875" style="16" customWidth="1"/>
    <col min="5036" max="5043" width="11.140625" style="16" customWidth="1"/>
    <col min="5044" max="5058" width="0" style="16" hidden="1" customWidth="1"/>
    <col min="5059" max="5289" width="8.85546875" style="16"/>
    <col min="5290" max="5290" width="10.85546875" style="16" customWidth="1"/>
    <col min="5291" max="5291" width="47.85546875" style="16" customWidth="1"/>
    <col min="5292" max="5299" width="11.140625" style="16" customWidth="1"/>
    <col min="5300" max="5314" width="0" style="16" hidden="1" customWidth="1"/>
    <col min="5315" max="5545" width="8.85546875" style="16"/>
    <col min="5546" max="5546" width="10.85546875" style="16" customWidth="1"/>
    <col min="5547" max="5547" width="47.85546875" style="16" customWidth="1"/>
    <col min="5548" max="5555" width="11.140625" style="16" customWidth="1"/>
    <col min="5556" max="5570" width="0" style="16" hidden="1" customWidth="1"/>
    <col min="5571" max="5801" width="8.85546875" style="16"/>
    <col min="5802" max="5802" width="10.85546875" style="16" customWidth="1"/>
    <col min="5803" max="5803" width="47.85546875" style="16" customWidth="1"/>
    <col min="5804" max="5811" width="11.140625" style="16" customWidth="1"/>
    <col min="5812" max="5826" width="0" style="16" hidden="1" customWidth="1"/>
    <col min="5827" max="6057" width="8.85546875" style="16"/>
    <col min="6058" max="6058" width="10.85546875" style="16" customWidth="1"/>
    <col min="6059" max="6059" width="47.85546875" style="16" customWidth="1"/>
    <col min="6060" max="6067" width="11.140625" style="16" customWidth="1"/>
    <col min="6068" max="6082" width="0" style="16" hidden="1" customWidth="1"/>
    <col min="6083" max="6313" width="8.85546875" style="16"/>
    <col min="6314" max="6314" width="10.85546875" style="16" customWidth="1"/>
    <col min="6315" max="6315" width="47.85546875" style="16" customWidth="1"/>
    <col min="6316" max="6323" width="11.140625" style="16" customWidth="1"/>
    <col min="6324" max="6338" width="0" style="16" hidden="1" customWidth="1"/>
    <col min="6339" max="6569" width="8.85546875" style="16"/>
    <col min="6570" max="6570" width="10.85546875" style="16" customWidth="1"/>
    <col min="6571" max="6571" width="47.85546875" style="16" customWidth="1"/>
    <col min="6572" max="6579" width="11.140625" style="16" customWidth="1"/>
    <col min="6580" max="6594" width="0" style="16" hidden="1" customWidth="1"/>
    <col min="6595" max="6825" width="8.85546875" style="16"/>
    <col min="6826" max="6826" width="10.85546875" style="16" customWidth="1"/>
    <col min="6827" max="6827" width="47.85546875" style="16" customWidth="1"/>
    <col min="6828" max="6835" width="11.140625" style="16" customWidth="1"/>
    <col min="6836" max="6850" width="0" style="16" hidden="1" customWidth="1"/>
    <col min="6851" max="7081" width="8.85546875" style="16"/>
    <col min="7082" max="7082" width="10.85546875" style="16" customWidth="1"/>
    <col min="7083" max="7083" width="47.85546875" style="16" customWidth="1"/>
    <col min="7084" max="7091" width="11.140625" style="16" customWidth="1"/>
    <col min="7092" max="7106" width="0" style="16" hidden="1" customWidth="1"/>
    <col min="7107" max="7337" width="8.85546875" style="16"/>
    <col min="7338" max="7338" width="10.85546875" style="16" customWidth="1"/>
    <col min="7339" max="7339" width="47.85546875" style="16" customWidth="1"/>
    <col min="7340" max="7347" width="11.140625" style="16" customWidth="1"/>
    <col min="7348" max="7362" width="0" style="16" hidden="1" customWidth="1"/>
    <col min="7363" max="7593" width="8.85546875" style="16"/>
    <col min="7594" max="7594" width="10.85546875" style="16" customWidth="1"/>
    <col min="7595" max="7595" width="47.85546875" style="16" customWidth="1"/>
    <col min="7596" max="7603" width="11.140625" style="16" customWidth="1"/>
    <col min="7604" max="7618" width="0" style="16" hidden="1" customWidth="1"/>
    <col min="7619" max="7849" width="8.85546875" style="16"/>
    <col min="7850" max="7850" width="10.85546875" style="16" customWidth="1"/>
    <col min="7851" max="7851" width="47.85546875" style="16" customWidth="1"/>
    <col min="7852" max="7859" width="11.140625" style="16" customWidth="1"/>
    <col min="7860" max="7874" width="0" style="16" hidden="1" customWidth="1"/>
    <col min="7875" max="8105" width="8.85546875" style="16"/>
    <col min="8106" max="8106" width="10.85546875" style="16" customWidth="1"/>
    <col min="8107" max="8107" width="47.85546875" style="16" customWidth="1"/>
    <col min="8108" max="8115" width="11.140625" style="16" customWidth="1"/>
    <col min="8116" max="8130" width="0" style="16" hidden="1" customWidth="1"/>
    <col min="8131" max="8361" width="8.85546875" style="16"/>
    <col min="8362" max="8362" width="10.85546875" style="16" customWidth="1"/>
    <col min="8363" max="8363" width="47.85546875" style="16" customWidth="1"/>
    <col min="8364" max="8371" width="11.140625" style="16" customWidth="1"/>
    <col min="8372" max="8386" width="0" style="16" hidden="1" customWidth="1"/>
    <col min="8387" max="8617" width="8.85546875" style="16"/>
    <col min="8618" max="8618" width="10.85546875" style="16" customWidth="1"/>
    <col min="8619" max="8619" width="47.85546875" style="16" customWidth="1"/>
    <col min="8620" max="8627" width="11.140625" style="16" customWidth="1"/>
    <col min="8628" max="8642" width="0" style="16" hidden="1" customWidth="1"/>
    <col min="8643" max="8873" width="8.85546875" style="16"/>
    <col min="8874" max="8874" width="10.85546875" style="16" customWidth="1"/>
    <col min="8875" max="8875" width="47.85546875" style="16" customWidth="1"/>
    <col min="8876" max="8883" width="11.140625" style="16" customWidth="1"/>
    <col min="8884" max="8898" width="0" style="16" hidden="1" customWidth="1"/>
    <col min="8899" max="9129" width="8.85546875" style="16"/>
    <col min="9130" max="9130" width="10.85546875" style="16" customWidth="1"/>
    <col min="9131" max="9131" width="47.85546875" style="16" customWidth="1"/>
    <col min="9132" max="9139" width="11.140625" style="16" customWidth="1"/>
    <col min="9140" max="9154" width="0" style="16" hidden="1" customWidth="1"/>
    <col min="9155" max="9385" width="8.85546875" style="16"/>
    <col min="9386" max="9386" width="10.85546875" style="16" customWidth="1"/>
    <col min="9387" max="9387" width="47.85546875" style="16" customWidth="1"/>
    <col min="9388" max="9395" width="11.140625" style="16" customWidth="1"/>
    <col min="9396" max="9410" width="0" style="16" hidden="1" customWidth="1"/>
    <col min="9411" max="9641" width="8.85546875" style="16"/>
    <col min="9642" max="9642" width="10.85546875" style="16" customWidth="1"/>
    <col min="9643" max="9643" width="47.85546875" style="16" customWidth="1"/>
    <col min="9644" max="9651" width="11.140625" style="16" customWidth="1"/>
    <col min="9652" max="9666" width="0" style="16" hidden="1" customWidth="1"/>
    <col min="9667" max="9897" width="8.85546875" style="16"/>
    <col min="9898" max="9898" width="10.85546875" style="16" customWidth="1"/>
    <col min="9899" max="9899" width="47.85546875" style="16" customWidth="1"/>
    <col min="9900" max="9907" width="11.140625" style="16" customWidth="1"/>
    <col min="9908" max="9922" width="0" style="16" hidden="1" customWidth="1"/>
    <col min="9923" max="10153" width="8.85546875" style="16"/>
    <col min="10154" max="10154" width="10.85546875" style="16" customWidth="1"/>
    <col min="10155" max="10155" width="47.85546875" style="16" customWidth="1"/>
    <col min="10156" max="10163" width="11.140625" style="16" customWidth="1"/>
    <col min="10164" max="10178" width="0" style="16" hidden="1" customWidth="1"/>
    <col min="10179" max="10409" width="8.85546875" style="16"/>
    <col min="10410" max="10410" width="10.85546875" style="16" customWidth="1"/>
    <col min="10411" max="10411" width="47.85546875" style="16" customWidth="1"/>
    <col min="10412" max="10419" width="11.140625" style="16" customWidth="1"/>
    <col min="10420" max="10434" width="0" style="16" hidden="1" customWidth="1"/>
    <col min="10435" max="10665" width="8.85546875" style="16"/>
    <col min="10666" max="10666" width="10.85546875" style="16" customWidth="1"/>
    <col min="10667" max="10667" width="47.85546875" style="16" customWidth="1"/>
    <col min="10668" max="10675" width="11.140625" style="16" customWidth="1"/>
    <col min="10676" max="10690" width="0" style="16" hidden="1" customWidth="1"/>
    <col min="10691" max="10921" width="8.85546875" style="16"/>
    <col min="10922" max="10922" width="10.85546875" style="16" customWidth="1"/>
    <col min="10923" max="10923" width="47.85546875" style="16" customWidth="1"/>
    <col min="10924" max="10931" width="11.140625" style="16" customWidth="1"/>
    <col min="10932" max="10946" width="0" style="16" hidden="1" customWidth="1"/>
    <col min="10947" max="11177" width="8.85546875" style="16"/>
    <col min="11178" max="11178" width="10.85546875" style="16" customWidth="1"/>
    <col min="11179" max="11179" width="47.85546875" style="16" customWidth="1"/>
    <col min="11180" max="11187" width="11.140625" style="16" customWidth="1"/>
    <col min="11188" max="11202" width="0" style="16" hidden="1" customWidth="1"/>
    <col min="11203" max="11433" width="8.85546875" style="16"/>
    <col min="11434" max="11434" width="10.85546875" style="16" customWidth="1"/>
    <col min="11435" max="11435" width="47.85546875" style="16" customWidth="1"/>
    <col min="11436" max="11443" width="11.140625" style="16" customWidth="1"/>
    <col min="11444" max="11458" width="0" style="16" hidden="1" customWidth="1"/>
    <col min="11459" max="11689" width="8.85546875" style="16"/>
    <col min="11690" max="11690" width="10.85546875" style="16" customWidth="1"/>
    <col min="11691" max="11691" width="47.85546875" style="16" customWidth="1"/>
    <col min="11692" max="11699" width="11.140625" style="16" customWidth="1"/>
    <col min="11700" max="11714" width="0" style="16" hidden="1" customWidth="1"/>
    <col min="11715" max="11945" width="8.85546875" style="16"/>
    <col min="11946" max="11946" width="10.85546875" style="16" customWidth="1"/>
    <col min="11947" max="11947" width="47.85546875" style="16" customWidth="1"/>
    <col min="11948" max="11955" width="11.140625" style="16" customWidth="1"/>
    <col min="11956" max="11970" width="0" style="16" hidden="1" customWidth="1"/>
    <col min="11971" max="12201" width="8.85546875" style="16"/>
    <col min="12202" max="12202" width="10.85546875" style="16" customWidth="1"/>
    <col min="12203" max="12203" width="47.85546875" style="16" customWidth="1"/>
    <col min="12204" max="12211" width="11.140625" style="16" customWidth="1"/>
    <col min="12212" max="12226" width="0" style="16" hidden="1" customWidth="1"/>
    <col min="12227" max="12457" width="8.85546875" style="16"/>
    <col min="12458" max="12458" width="10.85546875" style="16" customWidth="1"/>
    <col min="12459" max="12459" width="47.85546875" style="16" customWidth="1"/>
    <col min="12460" max="12467" width="11.140625" style="16" customWidth="1"/>
    <col min="12468" max="12482" width="0" style="16" hidden="1" customWidth="1"/>
    <col min="12483" max="12713" width="8.85546875" style="16"/>
    <col min="12714" max="12714" width="10.85546875" style="16" customWidth="1"/>
    <col min="12715" max="12715" width="47.85546875" style="16" customWidth="1"/>
    <col min="12716" max="12723" width="11.140625" style="16" customWidth="1"/>
    <col min="12724" max="12738" width="0" style="16" hidden="1" customWidth="1"/>
    <col min="12739" max="12969" width="8.85546875" style="16"/>
    <col min="12970" max="12970" width="10.85546875" style="16" customWidth="1"/>
    <col min="12971" max="12971" width="47.85546875" style="16" customWidth="1"/>
    <col min="12972" max="12979" width="11.140625" style="16" customWidth="1"/>
    <col min="12980" max="12994" width="0" style="16" hidden="1" customWidth="1"/>
    <col min="12995" max="13225" width="8.85546875" style="16"/>
    <col min="13226" max="13226" width="10.85546875" style="16" customWidth="1"/>
    <col min="13227" max="13227" width="47.85546875" style="16" customWidth="1"/>
    <col min="13228" max="13235" width="11.140625" style="16" customWidth="1"/>
    <col min="13236" max="13250" width="0" style="16" hidden="1" customWidth="1"/>
    <col min="13251" max="13481" width="8.85546875" style="16"/>
    <col min="13482" max="13482" width="10.85546875" style="16" customWidth="1"/>
    <col min="13483" max="13483" width="47.85546875" style="16" customWidth="1"/>
    <col min="13484" max="13491" width="11.140625" style="16" customWidth="1"/>
    <col min="13492" max="13506" width="0" style="16" hidden="1" customWidth="1"/>
    <col min="13507" max="13737" width="8.85546875" style="16"/>
    <col min="13738" max="13738" width="10.85546875" style="16" customWidth="1"/>
    <col min="13739" max="13739" width="47.85546875" style="16" customWidth="1"/>
    <col min="13740" max="13747" width="11.140625" style="16" customWidth="1"/>
    <col min="13748" max="13762" width="0" style="16" hidden="1" customWidth="1"/>
    <col min="13763" max="13993" width="8.85546875" style="16"/>
    <col min="13994" max="13994" width="10.85546875" style="16" customWidth="1"/>
    <col min="13995" max="13995" width="47.85546875" style="16" customWidth="1"/>
    <col min="13996" max="14003" width="11.140625" style="16" customWidth="1"/>
    <col min="14004" max="14018" width="0" style="16" hidden="1" customWidth="1"/>
    <col min="14019" max="14249" width="8.85546875" style="16"/>
    <col min="14250" max="14250" width="10.85546875" style="16" customWidth="1"/>
    <col min="14251" max="14251" width="47.85546875" style="16" customWidth="1"/>
    <col min="14252" max="14259" width="11.140625" style="16" customWidth="1"/>
    <col min="14260" max="14274" width="0" style="16" hidden="1" customWidth="1"/>
    <col min="14275" max="14505" width="8.85546875" style="16"/>
    <col min="14506" max="14506" width="10.85546875" style="16" customWidth="1"/>
    <col min="14507" max="14507" width="47.85546875" style="16" customWidth="1"/>
    <col min="14508" max="14515" width="11.140625" style="16" customWidth="1"/>
    <col min="14516" max="14530" width="0" style="16" hidden="1" customWidth="1"/>
    <col min="14531" max="14761" width="8.85546875" style="16"/>
    <col min="14762" max="14762" width="10.85546875" style="16" customWidth="1"/>
    <col min="14763" max="14763" width="47.85546875" style="16" customWidth="1"/>
    <col min="14764" max="14771" width="11.140625" style="16" customWidth="1"/>
    <col min="14772" max="14786" width="0" style="16" hidden="1" customWidth="1"/>
    <col min="14787" max="15017" width="8.85546875" style="16"/>
    <col min="15018" max="15018" width="10.85546875" style="16" customWidth="1"/>
    <col min="15019" max="15019" width="47.85546875" style="16" customWidth="1"/>
    <col min="15020" max="15027" width="11.140625" style="16" customWidth="1"/>
    <col min="15028" max="15042" width="0" style="16" hidden="1" customWidth="1"/>
    <col min="15043" max="15273" width="8.85546875" style="16"/>
    <col min="15274" max="15274" width="10.85546875" style="16" customWidth="1"/>
    <col min="15275" max="15275" width="47.85546875" style="16" customWidth="1"/>
    <col min="15276" max="15283" width="11.140625" style="16" customWidth="1"/>
    <col min="15284" max="15298" width="0" style="16" hidden="1" customWidth="1"/>
    <col min="15299" max="15529" width="8.85546875" style="16"/>
    <col min="15530" max="15530" width="10.85546875" style="16" customWidth="1"/>
    <col min="15531" max="15531" width="47.85546875" style="16" customWidth="1"/>
    <col min="15532" max="15539" width="11.140625" style="16" customWidth="1"/>
    <col min="15540" max="15554" width="0" style="16" hidden="1" customWidth="1"/>
    <col min="15555" max="15785" width="8.85546875" style="16"/>
    <col min="15786" max="15786" width="10.85546875" style="16" customWidth="1"/>
    <col min="15787" max="15787" width="47.85546875" style="16" customWidth="1"/>
    <col min="15788" max="15795" width="11.140625" style="16" customWidth="1"/>
    <col min="15796" max="15810" width="0" style="16" hidden="1" customWidth="1"/>
    <col min="15811" max="16041" width="8.85546875" style="16"/>
    <col min="16042" max="16042" width="10.85546875" style="16" customWidth="1"/>
    <col min="16043" max="16043" width="47.85546875" style="16" customWidth="1"/>
    <col min="16044" max="16051" width="11.140625" style="16" customWidth="1"/>
    <col min="16052" max="16066" width="0" style="16" hidden="1" customWidth="1"/>
    <col min="16067" max="16384" width="8.85546875" style="16"/>
  </cols>
  <sheetData>
    <row r="1" spans="1:23" ht="54.75" customHeight="1">
      <c r="Q1" s="428" t="s">
        <v>73</v>
      </c>
      <c r="R1" s="428"/>
    </row>
    <row r="2" spans="1:23" ht="37.5" customHeight="1">
      <c r="A2" s="393" t="s">
        <v>518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</row>
    <row r="3" spans="1:23" ht="19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3" ht="19.5" customHeight="1">
      <c r="A4" s="43"/>
      <c r="B4" s="43"/>
      <c r="C4" s="43"/>
      <c r="U4" s="237">
        <v>161891</v>
      </c>
      <c r="V4" s="237">
        <v>62408</v>
      </c>
      <c r="W4" s="237">
        <v>99483</v>
      </c>
    </row>
    <row r="5" spans="1:23" ht="19.5" customHeight="1">
      <c r="A5" s="43"/>
      <c r="B5" s="43"/>
      <c r="C5" s="43"/>
      <c r="U5" s="286">
        <f>+U4-D11</f>
        <v>0</v>
      </c>
      <c r="V5" s="286">
        <f>+V4-E11</f>
        <v>0</v>
      </c>
      <c r="W5" s="286">
        <f>+W4-F11</f>
        <v>0</v>
      </c>
    </row>
    <row r="6" spans="1:23" ht="17.25" customHeight="1">
      <c r="A6" s="74" t="s">
        <v>81</v>
      </c>
      <c r="R6" s="114" t="s">
        <v>149</v>
      </c>
    </row>
    <row r="7" spans="1:23" ht="20.25" customHeight="1">
      <c r="A7" s="405" t="s">
        <v>240</v>
      </c>
      <c r="B7" s="405"/>
      <c r="C7" s="405" t="s">
        <v>63</v>
      </c>
      <c r="D7" s="447" t="s">
        <v>8</v>
      </c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5"/>
    </row>
    <row r="8" spans="1:23" s="17" customFormat="1" ht="18" customHeight="1">
      <c r="A8" s="405"/>
      <c r="B8" s="405"/>
      <c r="C8" s="405"/>
      <c r="D8" s="448"/>
      <c r="E8" s="456" t="s">
        <v>135</v>
      </c>
      <c r="F8" s="456" t="s">
        <v>16</v>
      </c>
      <c r="G8" s="447" t="s">
        <v>260</v>
      </c>
      <c r="H8" s="457"/>
      <c r="I8" s="458"/>
      <c r="J8" s="447" t="s">
        <v>261</v>
      </c>
      <c r="K8" s="457"/>
      <c r="L8" s="458"/>
      <c r="M8" s="447" t="s">
        <v>262</v>
      </c>
      <c r="N8" s="457"/>
      <c r="O8" s="458"/>
      <c r="P8" s="447" t="s">
        <v>263</v>
      </c>
      <c r="Q8" s="457"/>
      <c r="R8" s="458"/>
    </row>
    <row r="9" spans="1:23" s="19" customFormat="1" ht="41.25" customHeight="1">
      <c r="A9" s="405"/>
      <c r="B9" s="405"/>
      <c r="C9" s="405"/>
      <c r="D9" s="449"/>
      <c r="E9" s="456"/>
      <c r="F9" s="456"/>
      <c r="G9" s="449"/>
      <c r="H9" s="85" t="s">
        <v>135</v>
      </c>
      <c r="I9" s="85" t="s">
        <v>16</v>
      </c>
      <c r="J9" s="449"/>
      <c r="K9" s="85" t="s">
        <v>135</v>
      </c>
      <c r="L9" s="85" t="s">
        <v>16</v>
      </c>
      <c r="M9" s="449"/>
      <c r="N9" s="85" t="s">
        <v>135</v>
      </c>
      <c r="O9" s="85" t="s">
        <v>16</v>
      </c>
      <c r="P9" s="449"/>
      <c r="Q9" s="85" t="s">
        <v>135</v>
      </c>
      <c r="R9" s="85" t="s">
        <v>16</v>
      </c>
      <c r="S9" s="19">
        <v>161891</v>
      </c>
      <c r="T9" s="19">
        <v>62408</v>
      </c>
      <c r="U9" s="19">
        <v>99483</v>
      </c>
    </row>
    <row r="10" spans="1:23" ht="18" customHeight="1">
      <c r="A10" s="374" t="s">
        <v>6</v>
      </c>
      <c r="B10" s="375"/>
      <c r="C10" s="27" t="s">
        <v>7</v>
      </c>
      <c r="D10" s="27">
        <v>1</v>
      </c>
      <c r="E10" s="27">
        <v>2</v>
      </c>
      <c r="F10" s="27">
        <v>3</v>
      </c>
      <c r="G10" s="27">
        <v>4</v>
      </c>
      <c r="H10" s="27">
        <v>5</v>
      </c>
      <c r="I10" s="27">
        <v>6</v>
      </c>
      <c r="J10" s="27">
        <v>7</v>
      </c>
      <c r="K10" s="27">
        <v>8</v>
      </c>
      <c r="L10" s="27">
        <v>9</v>
      </c>
      <c r="M10" s="27">
        <v>10</v>
      </c>
      <c r="N10" s="27">
        <v>11</v>
      </c>
      <c r="O10" s="27">
        <v>12</v>
      </c>
      <c r="P10" s="27">
        <v>13</v>
      </c>
      <c r="Q10" s="27">
        <v>14</v>
      </c>
      <c r="R10" s="27">
        <v>15</v>
      </c>
    </row>
    <row r="11" spans="1:23" ht="18" customHeight="1">
      <c r="A11" s="450" t="s">
        <v>82</v>
      </c>
      <c r="B11" s="451"/>
      <c r="C11" s="27">
        <v>1</v>
      </c>
      <c r="D11" s="241">
        <f>D12+D18+D25+D33+D37+D47</f>
        <v>161891</v>
      </c>
      <c r="E11" s="241">
        <f t="shared" ref="E11:R11" si="0">E12+E18+E25+E33+E37+E47</f>
        <v>62408</v>
      </c>
      <c r="F11" s="241">
        <f t="shared" si="0"/>
        <v>99483</v>
      </c>
      <c r="G11" s="241">
        <f t="shared" si="0"/>
        <v>2748</v>
      </c>
      <c r="H11" s="241">
        <f t="shared" si="0"/>
        <v>737</v>
      </c>
      <c r="I11" s="241">
        <f t="shared" si="0"/>
        <v>2011</v>
      </c>
      <c r="J11" s="241">
        <f t="shared" si="0"/>
        <v>125750</v>
      </c>
      <c r="K11" s="241">
        <f t="shared" si="0"/>
        <v>49920</v>
      </c>
      <c r="L11" s="241">
        <f t="shared" si="0"/>
        <v>75830</v>
      </c>
      <c r="M11" s="241">
        <f t="shared" si="0"/>
        <v>27450</v>
      </c>
      <c r="N11" s="241">
        <f t="shared" si="0"/>
        <v>9265</v>
      </c>
      <c r="O11" s="241">
        <f t="shared" si="0"/>
        <v>18185</v>
      </c>
      <c r="P11" s="241">
        <f t="shared" si="0"/>
        <v>5943</v>
      </c>
      <c r="Q11" s="241">
        <f t="shared" si="0"/>
        <v>2486</v>
      </c>
      <c r="R11" s="241">
        <f t="shared" si="0"/>
        <v>3457</v>
      </c>
      <c r="S11" s="16">
        <f>D11-G11-J11-M11-P11</f>
        <v>0</v>
      </c>
      <c r="T11" s="16">
        <f>D11-F11-E11</f>
        <v>0</v>
      </c>
    </row>
    <row r="12" spans="1:23" ht="18" customHeight="1">
      <c r="A12" s="445" t="s">
        <v>83</v>
      </c>
      <c r="B12" s="445"/>
      <c r="C12" s="27">
        <f>+C11+1</f>
        <v>2</v>
      </c>
      <c r="D12" s="241">
        <f>D13+D14+D15+D16+D17</f>
        <v>19425</v>
      </c>
      <c r="E12" s="241">
        <f t="shared" ref="E12:R12" si="1">E13+E14+E15+E16+E17</f>
        <v>6985</v>
      </c>
      <c r="F12" s="241">
        <f t="shared" si="1"/>
        <v>12440</v>
      </c>
      <c r="G12" s="241">
        <f t="shared" si="1"/>
        <v>531</v>
      </c>
      <c r="H12" s="241">
        <f t="shared" si="1"/>
        <v>84</v>
      </c>
      <c r="I12" s="241">
        <f t="shared" si="1"/>
        <v>447</v>
      </c>
      <c r="J12" s="241">
        <f t="shared" si="1"/>
        <v>16349</v>
      </c>
      <c r="K12" s="241">
        <f t="shared" si="1"/>
        <v>6089</v>
      </c>
      <c r="L12" s="241">
        <f t="shared" si="1"/>
        <v>10260</v>
      </c>
      <c r="M12" s="241">
        <f t="shared" si="1"/>
        <v>2396</v>
      </c>
      <c r="N12" s="241">
        <f t="shared" si="1"/>
        <v>752</v>
      </c>
      <c r="O12" s="241">
        <f t="shared" si="1"/>
        <v>1644</v>
      </c>
      <c r="P12" s="241">
        <f t="shared" si="1"/>
        <v>149</v>
      </c>
      <c r="Q12" s="241">
        <f t="shared" si="1"/>
        <v>60</v>
      </c>
      <c r="R12" s="241">
        <f t="shared" si="1"/>
        <v>89</v>
      </c>
      <c r="S12" s="16">
        <f t="shared" ref="S12:S49" si="2">D12-G12-J12-M12-P12</f>
        <v>0</v>
      </c>
      <c r="T12" s="16">
        <f t="shared" ref="T12:T49" si="3">D12-F12-E12</f>
        <v>0</v>
      </c>
    </row>
    <row r="13" spans="1:23" ht="18" customHeight="1">
      <c r="A13" s="444" t="s">
        <v>84</v>
      </c>
      <c r="B13" s="444"/>
      <c r="C13" s="27">
        <f t="shared" ref="C13:C46" si="4">+C12+1</f>
        <v>3</v>
      </c>
      <c r="D13" s="242">
        <v>3182</v>
      </c>
      <c r="E13" s="242">
        <v>1111</v>
      </c>
      <c r="F13" s="242">
        <v>2071</v>
      </c>
      <c r="G13" s="242">
        <v>134</v>
      </c>
      <c r="H13" s="242">
        <v>21</v>
      </c>
      <c r="I13" s="242">
        <v>113</v>
      </c>
      <c r="J13" s="242">
        <v>2681</v>
      </c>
      <c r="K13" s="242">
        <v>956</v>
      </c>
      <c r="L13" s="242">
        <v>1725</v>
      </c>
      <c r="M13" s="242">
        <v>357</v>
      </c>
      <c r="N13" s="242">
        <v>127</v>
      </c>
      <c r="O13" s="242">
        <v>230</v>
      </c>
      <c r="P13" s="242">
        <v>10</v>
      </c>
      <c r="Q13" s="242">
        <v>7</v>
      </c>
      <c r="R13" s="242">
        <v>3</v>
      </c>
      <c r="S13" s="16">
        <f t="shared" si="2"/>
        <v>0</v>
      </c>
      <c r="T13" s="16">
        <f t="shared" si="3"/>
        <v>0</v>
      </c>
    </row>
    <row r="14" spans="1:23" ht="18" customHeight="1">
      <c r="A14" s="444" t="s">
        <v>85</v>
      </c>
      <c r="B14" s="444"/>
      <c r="C14" s="27">
        <f t="shared" si="4"/>
        <v>4</v>
      </c>
      <c r="D14" s="242">
        <v>3165</v>
      </c>
      <c r="E14" s="242">
        <v>1117</v>
      </c>
      <c r="F14" s="242">
        <v>2048</v>
      </c>
      <c r="G14" s="242">
        <v>95</v>
      </c>
      <c r="H14" s="242">
        <v>21</v>
      </c>
      <c r="I14" s="242">
        <v>74</v>
      </c>
      <c r="J14" s="242">
        <v>2627</v>
      </c>
      <c r="K14" s="242">
        <v>953</v>
      </c>
      <c r="L14" s="242">
        <v>1674</v>
      </c>
      <c r="M14" s="242">
        <v>404</v>
      </c>
      <c r="N14" s="242">
        <v>130</v>
      </c>
      <c r="O14" s="242">
        <v>274</v>
      </c>
      <c r="P14" s="242">
        <v>39</v>
      </c>
      <c r="Q14" s="242">
        <v>13</v>
      </c>
      <c r="R14" s="242">
        <v>26</v>
      </c>
      <c r="S14" s="16">
        <f t="shared" si="2"/>
        <v>0</v>
      </c>
      <c r="T14" s="16">
        <f t="shared" si="3"/>
        <v>0</v>
      </c>
    </row>
    <row r="15" spans="1:23" ht="18" customHeight="1">
      <c r="A15" s="444" t="s">
        <v>86</v>
      </c>
      <c r="B15" s="444"/>
      <c r="C15" s="27">
        <f t="shared" si="4"/>
        <v>5</v>
      </c>
      <c r="D15" s="242">
        <v>3900</v>
      </c>
      <c r="E15" s="242">
        <v>1459</v>
      </c>
      <c r="F15" s="242">
        <v>2441</v>
      </c>
      <c r="G15" s="242">
        <v>89</v>
      </c>
      <c r="H15" s="242">
        <v>12</v>
      </c>
      <c r="I15" s="242">
        <v>77</v>
      </c>
      <c r="J15" s="242">
        <v>3349</v>
      </c>
      <c r="K15" s="242">
        <v>1299</v>
      </c>
      <c r="L15" s="242">
        <v>2050</v>
      </c>
      <c r="M15" s="242">
        <v>435</v>
      </c>
      <c r="N15" s="242">
        <v>137</v>
      </c>
      <c r="O15" s="242">
        <v>298</v>
      </c>
      <c r="P15" s="242">
        <v>27</v>
      </c>
      <c r="Q15" s="242">
        <v>11</v>
      </c>
      <c r="R15" s="242">
        <v>16</v>
      </c>
      <c r="S15" s="16">
        <f t="shared" si="2"/>
        <v>0</v>
      </c>
      <c r="T15" s="16">
        <f t="shared" si="3"/>
        <v>0</v>
      </c>
    </row>
    <row r="16" spans="1:23" ht="18" customHeight="1">
      <c r="A16" s="444" t="s">
        <v>87</v>
      </c>
      <c r="B16" s="444"/>
      <c r="C16" s="27">
        <f t="shared" si="4"/>
        <v>6</v>
      </c>
      <c r="D16" s="242">
        <v>4567</v>
      </c>
      <c r="E16" s="242">
        <v>1649</v>
      </c>
      <c r="F16" s="242">
        <v>2918</v>
      </c>
      <c r="G16" s="242">
        <v>101</v>
      </c>
      <c r="H16" s="242">
        <v>20</v>
      </c>
      <c r="I16" s="242">
        <v>81</v>
      </c>
      <c r="J16" s="242">
        <v>3893</v>
      </c>
      <c r="K16" s="242">
        <v>1454</v>
      </c>
      <c r="L16" s="242">
        <v>2439</v>
      </c>
      <c r="M16" s="242">
        <v>550</v>
      </c>
      <c r="N16" s="242">
        <v>162</v>
      </c>
      <c r="O16" s="242">
        <v>388</v>
      </c>
      <c r="P16" s="242">
        <v>23</v>
      </c>
      <c r="Q16" s="242">
        <v>13</v>
      </c>
      <c r="R16" s="242">
        <v>10</v>
      </c>
      <c r="S16" s="16">
        <f t="shared" si="2"/>
        <v>0</v>
      </c>
      <c r="T16" s="16">
        <f t="shared" si="3"/>
        <v>0</v>
      </c>
    </row>
    <row r="17" spans="1:20" ht="18" customHeight="1">
      <c r="A17" s="444" t="s">
        <v>88</v>
      </c>
      <c r="B17" s="444"/>
      <c r="C17" s="27">
        <f t="shared" si="4"/>
        <v>7</v>
      </c>
      <c r="D17" s="242">
        <v>4611</v>
      </c>
      <c r="E17" s="242">
        <v>1649</v>
      </c>
      <c r="F17" s="242">
        <v>2962</v>
      </c>
      <c r="G17" s="242">
        <v>112</v>
      </c>
      <c r="H17" s="242">
        <v>10</v>
      </c>
      <c r="I17" s="242">
        <v>102</v>
      </c>
      <c r="J17" s="242">
        <v>3799</v>
      </c>
      <c r="K17" s="242">
        <v>1427</v>
      </c>
      <c r="L17" s="242">
        <v>2372</v>
      </c>
      <c r="M17" s="242">
        <v>650</v>
      </c>
      <c r="N17" s="242">
        <v>196</v>
      </c>
      <c r="O17" s="242">
        <v>454</v>
      </c>
      <c r="P17" s="242">
        <v>50</v>
      </c>
      <c r="Q17" s="242">
        <v>16</v>
      </c>
      <c r="R17" s="242">
        <v>34</v>
      </c>
      <c r="S17" s="16">
        <f t="shared" si="2"/>
        <v>0</v>
      </c>
      <c r="T17" s="16">
        <f t="shared" si="3"/>
        <v>0</v>
      </c>
    </row>
    <row r="18" spans="1:20" ht="18" customHeight="1">
      <c r="A18" s="445" t="s">
        <v>89</v>
      </c>
      <c r="B18" s="445"/>
      <c r="C18" s="27">
        <f t="shared" si="4"/>
        <v>8</v>
      </c>
      <c r="D18" s="241">
        <f>D19+D20+D21+D22+D23+D24</f>
        <v>26742</v>
      </c>
      <c r="E18" s="241">
        <f t="shared" ref="E18:R18" si="5">E19+E20+E21+E22+E23+E24</f>
        <v>9548</v>
      </c>
      <c r="F18" s="241">
        <f t="shared" si="5"/>
        <v>17194</v>
      </c>
      <c r="G18" s="241">
        <f t="shared" si="5"/>
        <v>582</v>
      </c>
      <c r="H18" s="241">
        <f t="shared" si="5"/>
        <v>91</v>
      </c>
      <c r="I18" s="241">
        <f t="shared" si="5"/>
        <v>491</v>
      </c>
      <c r="J18" s="241">
        <f t="shared" si="5"/>
        <v>22969</v>
      </c>
      <c r="K18" s="241">
        <f t="shared" si="5"/>
        <v>8460</v>
      </c>
      <c r="L18" s="241">
        <f t="shared" si="5"/>
        <v>14509</v>
      </c>
      <c r="M18" s="241">
        <f t="shared" si="5"/>
        <v>3018</v>
      </c>
      <c r="N18" s="241">
        <f t="shared" si="5"/>
        <v>925</v>
      </c>
      <c r="O18" s="241">
        <f t="shared" si="5"/>
        <v>2093</v>
      </c>
      <c r="P18" s="241">
        <f t="shared" si="5"/>
        <v>173</v>
      </c>
      <c r="Q18" s="241">
        <f t="shared" si="5"/>
        <v>72</v>
      </c>
      <c r="R18" s="241">
        <f t="shared" si="5"/>
        <v>101</v>
      </c>
      <c r="S18" s="16">
        <f t="shared" si="2"/>
        <v>0</v>
      </c>
      <c r="T18" s="16">
        <f t="shared" si="3"/>
        <v>0</v>
      </c>
    </row>
    <row r="19" spans="1:20" ht="18" customHeight="1">
      <c r="A19" s="444" t="s">
        <v>90</v>
      </c>
      <c r="B19" s="444"/>
      <c r="C19" s="27">
        <f t="shared" si="4"/>
        <v>9</v>
      </c>
      <c r="D19" s="242">
        <v>4411</v>
      </c>
      <c r="E19" s="242">
        <v>1539</v>
      </c>
      <c r="F19" s="242">
        <v>2872</v>
      </c>
      <c r="G19" s="242">
        <v>133</v>
      </c>
      <c r="H19" s="242">
        <v>18</v>
      </c>
      <c r="I19" s="242">
        <v>115</v>
      </c>
      <c r="J19" s="242">
        <v>3727</v>
      </c>
      <c r="K19" s="242">
        <v>1347</v>
      </c>
      <c r="L19" s="242">
        <v>2380</v>
      </c>
      <c r="M19" s="242">
        <v>525</v>
      </c>
      <c r="N19" s="242">
        <v>161</v>
      </c>
      <c r="O19" s="242">
        <v>364</v>
      </c>
      <c r="P19" s="242">
        <v>26</v>
      </c>
      <c r="Q19" s="242">
        <v>13</v>
      </c>
      <c r="R19" s="242">
        <v>13</v>
      </c>
      <c r="S19" s="16">
        <f t="shared" si="2"/>
        <v>0</v>
      </c>
      <c r="T19" s="16">
        <f t="shared" si="3"/>
        <v>0</v>
      </c>
    </row>
    <row r="20" spans="1:20" ht="18" customHeight="1">
      <c r="A20" s="444" t="s">
        <v>91</v>
      </c>
      <c r="B20" s="444"/>
      <c r="C20" s="27">
        <f t="shared" si="4"/>
        <v>10</v>
      </c>
      <c r="D20" s="242">
        <v>3516</v>
      </c>
      <c r="E20" s="242">
        <v>1159</v>
      </c>
      <c r="F20" s="242">
        <v>2357</v>
      </c>
      <c r="G20" s="242">
        <v>67</v>
      </c>
      <c r="H20" s="242">
        <v>10</v>
      </c>
      <c r="I20" s="242">
        <v>57</v>
      </c>
      <c r="J20" s="242">
        <v>3028</v>
      </c>
      <c r="K20" s="242">
        <v>1020</v>
      </c>
      <c r="L20" s="242">
        <v>2008</v>
      </c>
      <c r="M20" s="242">
        <v>406</v>
      </c>
      <c r="N20" s="242">
        <v>124</v>
      </c>
      <c r="O20" s="242">
        <v>282</v>
      </c>
      <c r="P20" s="242">
        <v>15</v>
      </c>
      <c r="Q20" s="242">
        <v>5</v>
      </c>
      <c r="R20" s="242">
        <v>10</v>
      </c>
      <c r="S20" s="16">
        <f t="shared" si="2"/>
        <v>0</v>
      </c>
      <c r="T20" s="16">
        <f t="shared" si="3"/>
        <v>0</v>
      </c>
    </row>
    <row r="21" spans="1:20" ht="18" customHeight="1">
      <c r="A21" s="444" t="s">
        <v>92</v>
      </c>
      <c r="B21" s="444"/>
      <c r="C21" s="27">
        <f t="shared" si="4"/>
        <v>11</v>
      </c>
      <c r="D21" s="242">
        <v>2634</v>
      </c>
      <c r="E21" s="242">
        <v>888</v>
      </c>
      <c r="F21" s="242">
        <v>1746</v>
      </c>
      <c r="G21" s="242">
        <v>50</v>
      </c>
      <c r="H21" s="242">
        <v>7</v>
      </c>
      <c r="I21" s="242">
        <v>43</v>
      </c>
      <c r="J21" s="242">
        <v>2238</v>
      </c>
      <c r="K21" s="242">
        <v>766</v>
      </c>
      <c r="L21" s="242">
        <v>1472</v>
      </c>
      <c r="M21" s="242">
        <v>329</v>
      </c>
      <c r="N21" s="242">
        <v>108</v>
      </c>
      <c r="O21" s="242">
        <v>221</v>
      </c>
      <c r="P21" s="242">
        <v>17</v>
      </c>
      <c r="Q21" s="242">
        <v>7</v>
      </c>
      <c r="R21" s="242">
        <v>10</v>
      </c>
      <c r="S21" s="16">
        <f t="shared" si="2"/>
        <v>0</v>
      </c>
      <c r="T21" s="16">
        <f t="shared" si="3"/>
        <v>0</v>
      </c>
    </row>
    <row r="22" spans="1:20" ht="18" customHeight="1">
      <c r="A22" s="444" t="s">
        <v>93</v>
      </c>
      <c r="B22" s="444"/>
      <c r="C22" s="27">
        <f t="shared" si="4"/>
        <v>12</v>
      </c>
      <c r="D22" s="242">
        <v>4963</v>
      </c>
      <c r="E22" s="242">
        <v>2034</v>
      </c>
      <c r="F22" s="242">
        <v>2929</v>
      </c>
      <c r="G22" s="242">
        <v>74</v>
      </c>
      <c r="H22" s="242">
        <v>12</v>
      </c>
      <c r="I22" s="242">
        <v>62</v>
      </c>
      <c r="J22" s="242">
        <v>4078</v>
      </c>
      <c r="K22" s="242">
        <v>1754</v>
      </c>
      <c r="L22" s="242">
        <v>2324</v>
      </c>
      <c r="M22" s="242">
        <v>751</v>
      </c>
      <c r="N22" s="242">
        <v>248</v>
      </c>
      <c r="O22" s="242">
        <v>503</v>
      </c>
      <c r="P22" s="242">
        <v>60</v>
      </c>
      <c r="Q22" s="242">
        <v>20</v>
      </c>
      <c r="R22" s="242">
        <v>40</v>
      </c>
      <c r="S22" s="16">
        <f t="shared" si="2"/>
        <v>0</v>
      </c>
      <c r="T22" s="16">
        <f t="shared" si="3"/>
        <v>0</v>
      </c>
    </row>
    <row r="23" spans="1:20" ht="18" customHeight="1">
      <c r="A23" s="444" t="s">
        <v>95</v>
      </c>
      <c r="B23" s="444"/>
      <c r="C23" s="27">
        <f t="shared" si="4"/>
        <v>13</v>
      </c>
      <c r="D23" s="242">
        <v>5958</v>
      </c>
      <c r="E23" s="242">
        <v>2028</v>
      </c>
      <c r="F23" s="242">
        <v>3930</v>
      </c>
      <c r="G23" s="242">
        <v>166</v>
      </c>
      <c r="H23" s="242">
        <v>30</v>
      </c>
      <c r="I23" s="242">
        <v>136</v>
      </c>
      <c r="J23" s="242">
        <v>5219</v>
      </c>
      <c r="K23" s="242">
        <v>1837</v>
      </c>
      <c r="L23" s="242">
        <v>3382</v>
      </c>
      <c r="M23" s="242">
        <v>552</v>
      </c>
      <c r="N23" s="242">
        <v>151</v>
      </c>
      <c r="O23" s="242">
        <v>401</v>
      </c>
      <c r="P23" s="242">
        <v>21</v>
      </c>
      <c r="Q23" s="242">
        <v>10</v>
      </c>
      <c r="R23" s="242">
        <v>11</v>
      </c>
      <c r="S23" s="16">
        <f t="shared" si="2"/>
        <v>0</v>
      </c>
      <c r="T23" s="16">
        <f t="shared" si="3"/>
        <v>0</v>
      </c>
    </row>
    <row r="24" spans="1:20" ht="18" customHeight="1">
      <c r="A24" s="444" t="s">
        <v>94</v>
      </c>
      <c r="B24" s="444"/>
      <c r="C24" s="27">
        <f t="shared" si="4"/>
        <v>14</v>
      </c>
      <c r="D24" s="242">
        <v>5260</v>
      </c>
      <c r="E24" s="242">
        <v>1900</v>
      </c>
      <c r="F24" s="242">
        <v>3360</v>
      </c>
      <c r="G24" s="242">
        <v>92</v>
      </c>
      <c r="H24" s="242">
        <v>14</v>
      </c>
      <c r="I24" s="242">
        <v>78</v>
      </c>
      <c r="J24" s="242">
        <v>4679</v>
      </c>
      <c r="K24" s="242">
        <v>1736</v>
      </c>
      <c r="L24" s="242">
        <v>2943</v>
      </c>
      <c r="M24" s="242">
        <v>455</v>
      </c>
      <c r="N24" s="242">
        <v>133</v>
      </c>
      <c r="O24" s="242">
        <v>322</v>
      </c>
      <c r="P24" s="242">
        <v>34</v>
      </c>
      <c r="Q24" s="242">
        <v>17</v>
      </c>
      <c r="R24" s="242">
        <v>17</v>
      </c>
      <c r="S24" s="16">
        <f t="shared" si="2"/>
        <v>0</v>
      </c>
      <c r="T24" s="16">
        <f t="shared" si="3"/>
        <v>0</v>
      </c>
    </row>
    <row r="25" spans="1:20" ht="18" customHeight="1">
      <c r="A25" s="445" t="s">
        <v>96</v>
      </c>
      <c r="B25" s="445"/>
      <c r="C25" s="27">
        <f t="shared" si="4"/>
        <v>15</v>
      </c>
      <c r="D25" s="241">
        <f>D26+D27+D28+D29+D30+D31+D32</f>
        <v>22484</v>
      </c>
      <c r="E25" s="241">
        <f t="shared" ref="E25:R25" si="6">E26+E27+E28+E29+E30+E31+E32</f>
        <v>8253</v>
      </c>
      <c r="F25" s="241">
        <f t="shared" si="6"/>
        <v>14231</v>
      </c>
      <c r="G25" s="241">
        <f t="shared" si="6"/>
        <v>387</v>
      </c>
      <c r="H25" s="241">
        <f t="shared" si="6"/>
        <v>75</v>
      </c>
      <c r="I25" s="241">
        <f t="shared" si="6"/>
        <v>312</v>
      </c>
      <c r="J25" s="241">
        <f t="shared" si="6"/>
        <v>18931</v>
      </c>
      <c r="K25" s="241">
        <f t="shared" si="6"/>
        <v>7185</v>
      </c>
      <c r="L25" s="241">
        <f t="shared" si="6"/>
        <v>11746</v>
      </c>
      <c r="M25" s="241">
        <f t="shared" si="6"/>
        <v>2954</v>
      </c>
      <c r="N25" s="241">
        <f t="shared" si="6"/>
        <v>923</v>
      </c>
      <c r="O25" s="241">
        <f t="shared" si="6"/>
        <v>2031</v>
      </c>
      <c r="P25" s="241">
        <f t="shared" si="6"/>
        <v>212</v>
      </c>
      <c r="Q25" s="241">
        <f t="shared" si="6"/>
        <v>70</v>
      </c>
      <c r="R25" s="241">
        <f t="shared" si="6"/>
        <v>142</v>
      </c>
      <c r="S25" s="16">
        <f t="shared" si="2"/>
        <v>0</v>
      </c>
      <c r="T25" s="16">
        <f t="shared" si="3"/>
        <v>0</v>
      </c>
    </row>
    <row r="26" spans="1:20" ht="18" customHeight="1">
      <c r="A26" s="444" t="s">
        <v>97</v>
      </c>
      <c r="B26" s="444"/>
      <c r="C26" s="27">
        <f t="shared" si="4"/>
        <v>16</v>
      </c>
      <c r="D26" s="242">
        <v>804</v>
      </c>
      <c r="E26" s="242">
        <v>298</v>
      </c>
      <c r="F26" s="242">
        <v>506</v>
      </c>
      <c r="G26" s="242">
        <v>12</v>
      </c>
      <c r="H26" s="242">
        <v>2</v>
      </c>
      <c r="I26" s="242">
        <v>10</v>
      </c>
      <c r="J26" s="242">
        <v>684</v>
      </c>
      <c r="K26" s="242">
        <v>256</v>
      </c>
      <c r="L26" s="242">
        <v>428</v>
      </c>
      <c r="M26" s="242">
        <v>102</v>
      </c>
      <c r="N26" s="242">
        <v>39</v>
      </c>
      <c r="O26" s="242">
        <v>63</v>
      </c>
      <c r="P26" s="242">
        <v>6</v>
      </c>
      <c r="Q26" s="242">
        <v>1</v>
      </c>
      <c r="R26" s="242">
        <v>5</v>
      </c>
      <c r="S26" s="16">
        <f t="shared" si="2"/>
        <v>0</v>
      </c>
      <c r="T26" s="16">
        <f t="shared" si="3"/>
        <v>0</v>
      </c>
    </row>
    <row r="27" spans="1:20" ht="18" customHeight="1">
      <c r="A27" s="444" t="s">
        <v>98</v>
      </c>
      <c r="B27" s="444"/>
      <c r="C27" s="27">
        <f t="shared" si="4"/>
        <v>17</v>
      </c>
      <c r="D27" s="242">
        <v>5115</v>
      </c>
      <c r="E27" s="242">
        <v>1919</v>
      </c>
      <c r="F27" s="242">
        <v>3196</v>
      </c>
      <c r="G27" s="242">
        <v>91</v>
      </c>
      <c r="H27" s="242">
        <v>12</v>
      </c>
      <c r="I27" s="242">
        <v>79</v>
      </c>
      <c r="J27" s="242">
        <v>4254</v>
      </c>
      <c r="K27" s="242">
        <v>1696</v>
      </c>
      <c r="L27" s="242">
        <v>2558</v>
      </c>
      <c r="M27" s="242">
        <v>682</v>
      </c>
      <c r="N27" s="242">
        <v>190</v>
      </c>
      <c r="O27" s="242">
        <v>492</v>
      </c>
      <c r="P27" s="242">
        <v>88</v>
      </c>
      <c r="Q27" s="242">
        <v>21</v>
      </c>
      <c r="R27" s="242">
        <v>67</v>
      </c>
      <c r="S27" s="16">
        <f t="shared" si="2"/>
        <v>0</v>
      </c>
      <c r="T27" s="16">
        <f t="shared" si="3"/>
        <v>0</v>
      </c>
    </row>
    <row r="28" spans="1:20" ht="18" customHeight="1">
      <c r="A28" s="444" t="s">
        <v>99</v>
      </c>
      <c r="B28" s="444"/>
      <c r="C28" s="27">
        <f t="shared" si="4"/>
        <v>18</v>
      </c>
      <c r="D28" s="242">
        <v>2934</v>
      </c>
      <c r="E28" s="242">
        <v>1034</v>
      </c>
      <c r="F28" s="242">
        <v>1900</v>
      </c>
      <c r="G28" s="242">
        <v>70</v>
      </c>
      <c r="H28" s="242">
        <v>13</v>
      </c>
      <c r="I28" s="242">
        <v>57</v>
      </c>
      <c r="J28" s="242">
        <v>2477</v>
      </c>
      <c r="K28" s="242">
        <v>894</v>
      </c>
      <c r="L28" s="242">
        <v>1583</v>
      </c>
      <c r="M28" s="242">
        <v>362</v>
      </c>
      <c r="N28" s="242">
        <v>119</v>
      </c>
      <c r="O28" s="242">
        <v>243</v>
      </c>
      <c r="P28" s="242">
        <v>25</v>
      </c>
      <c r="Q28" s="242">
        <v>8</v>
      </c>
      <c r="R28" s="242">
        <v>17</v>
      </c>
      <c r="S28" s="16">
        <f t="shared" si="2"/>
        <v>0</v>
      </c>
      <c r="T28" s="16">
        <f t="shared" si="3"/>
        <v>0</v>
      </c>
    </row>
    <row r="29" spans="1:20" ht="18" customHeight="1">
      <c r="A29" s="444" t="s">
        <v>100</v>
      </c>
      <c r="B29" s="444"/>
      <c r="C29" s="27">
        <f t="shared" si="4"/>
        <v>19</v>
      </c>
      <c r="D29" s="242">
        <v>1910</v>
      </c>
      <c r="E29" s="242">
        <v>678</v>
      </c>
      <c r="F29" s="242">
        <v>1232</v>
      </c>
      <c r="G29" s="242">
        <v>39</v>
      </c>
      <c r="H29" s="242">
        <v>12</v>
      </c>
      <c r="I29" s="242">
        <v>27</v>
      </c>
      <c r="J29" s="242">
        <v>1656</v>
      </c>
      <c r="K29" s="242">
        <v>604</v>
      </c>
      <c r="L29" s="242">
        <v>1052</v>
      </c>
      <c r="M29" s="242">
        <v>211</v>
      </c>
      <c r="N29" s="242">
        <v>61</v>
      </c>
      <c r="O29" s="242">
        <v>150</v>
      </c>
      <c r="P29" s="242">
        <v>4</v>
      </c>
      <c r="Q29" s="242">
        <v>1</v>
      </c>
      <c r="R29" s="242">
        <v>3</v>
      </c>
      <c r="S29" s="16">
        <f t="shared" si="2"/>
        <v>0</v>
      </c>
      <c r="T29" s="16">
        <f t="shared" si="3"/>
        <v>0</v>
      </c>
    </row>
    <row r="30" spans="1:20" ht="18" customHeight="1">
      <c r="A30" s="444" t="s">
        <v>101</v>
      </c>
      <c r="B30" s="444"/>
      <c r="C30" s="27">
        <f t="shared" si="4"/>
        <v>20</v>
      </c>
      <c r="D30" s="242">
        <v>3218</v>
      </c>
      <c r="E30" s="242">
        <v>1174</v>
      </c>
      <c r="F30" s="242">
        <v>2044</v>
      </c>
      <c r="G30" s="242">
        <v>35</v>
      </c>
      <c r="H30" s="242">
        <v>10</v>
      </c>
      <c r="I30" s="242">
        <v>25</v>
      </c>
      <c r="J30" s="242">
        <v>2600</v>
      </c>
      <c r="K30" s="242">
        <v>975</v>
      </c>
      <c r="L30" s="242">
        <v>1625</v>
      </c>
      <c r="M30" s="242">
        <v>548</v>
      </c>
      <c r="N30" s="242">
        <v>179</v>
      </c>
      <c r="O30" s="242">
        <v>369</v>
      </c>
      <c r="P30" s="242">
        <v>35</v>
      </c>
      <c r="Q30" s="242">
        <v>10</v>
      </c>
      <c r="R30" s="242">
        <v>25</v>
      </c>
      <c r="S30" s="16">
        <f t="shared" si="2"/>
        <v>0</v>
      </c>
      <c r="T30" s="16">
        <f t="shared" si="3"/>
        <v>0</v>
      </c>
    </row>
    <row r="31" spans="1:20" ht="18" customHeight="1">
      <c r="A31" s="444" t="s">
        <v>102</v>
      </c>
      <c r="B31" s="444"/>
      <c r="C31" s="27">
        <f t="shared" si="4"/>
        <v>21</v>
      </c>
      <c r="D31" s="242">
        <v>4696</v>
      </c>
      <c r="E31" s="242">
        <v>1702</v>
      </c>
      <c r="F31" s="242">
        <v>2994</v>
      </c>
      <c r="G31" s="242">
        <v>82</v>
      </c>
      <c r="H31" s="242">
        <v>15</v>
      </c>
      <c r="I31" s="242">
        <v>67</v>
      </c>
      <c r="J31" s="242">
        <v>4003</v>
      </c>
      <c r="K31" s="242">
        <v>1500</v>
      </c>
      <c r="L31" s="242">
        <v>2503</v>
      </c>
      <c r="M31" s="242">
        <v>586</v>
      </c>
      <c r="N31" s="242">
        <v>176</v>
      </c>
      <c r="O31" s="242">
        <v>410</v>
      </c>
      <c r="P31" s="242">
        <v>25</v>
      </c>
      <c r="Q31" s="242">
        <v>11</v>
      </c>
      <c r="R31" s="242">
        <v>14</v>
      </c>
      <c r="S31" s="16">
        <f t="shared" si="2"/>
        <v>0</v>
      </c>
      <c r="T31" s="16">
        <f t="shared" si="3"/>
        <v>0</v>
      </c>
    </row>
    <row r="32" spans="1:20" ht="18" customHeight="1">
      <c r="A32" s="444" t="s">
        <v>103</v>
      </c>
      <c r="B32" s="444"/>
      <c r="C32" s="27">
        <f t="shared" si="4"/>
        <v>22</v>
      </c>
      <c r="D32" s="242">
        <v>3807</v>
      </c>
      <c r="E32" s="242">
        <v>1448</v>
      </c>
      <c r="F32" s="242">
        <v>2359</v>
      </c>
      <c r="G32" s="242">
        <v>58</v>
      </c>
      <c r="H32" s="242">
        <v>11</v>
      </c>
      <c r="I32" s="242">
        <v>47</v>
      </c>
      <c r="J32" s="242">
        <v>3257</v>
      </c>
      <c r="K32" s="242">
        <v>1260</v>
      </c>
      <c r="L32" s="242">
        <v>1997</v>
      </c>
      <c r="M32" s="242">
        <v>463</v>
      </c>
      <c r="N32" s="242">
        <v>159</v>
      </c>
      <c r="O32" s="242">
        <v>304</v>
      </c>
      <c r="P32" s="242">
        <v>29</v>
      </c>
      <c r="Q32" s="242">
        <v>18</v>
      </c>
      <c r="R32" s="242">
        <v>11</v>
      </c>
      <c r="S32" s="16">
        <f t="shared" si="2"/>
        <v>0</v>
      </c>
      <c r="T32" s="16">
        <f t="shared" si="3"/>
        <v>0</v>
      </c>
    </row>
    <row r="33" spans="1:20" ht="18" customHeight="1">
      <c r="A33" s="445" t="s">
        <v>104</v>
      </c>
      <c r="B33" s="445"/>
      <c r="C33" s="27">
        <f t="shared" si="4"/>
        <v>23</v>
      </c>
      <c r="D33" s="241">
        <f>D34+D35+D36</f>
        <v>9554</v>
      </c>
      <c r="E33" s="241">
        <f t="shared" ref="E33:R33" si="7">E34+E35+E36</f>
        <v>3372</v>
      </c>
      <c r="F33" s="241">
        <f t="shared" si="7"/>
        <v>6182</v>
      </c>
      <c r="G33" s="241">
        <f t="shared" si="7"/>
        <v>174</v>
      </c>
      <c r="H33" s="241">
        <f t="shared" si="7"/>
        <v>39</v>
      </c>
      <c r="I33" s="241">
        <f t="shared" si="7"/>
        <v>135</v>
      </c>
      <c r="J33" s="241">
        <f t="shared" si="7"/>
        <v>8104</v>
      </c>
      <c r="K33" s="241">
        <f t="shared" si="7"/>
        <v>2965</v>
      </c>
      <c r="L33" s="241">
        <f t="shared" si="7"/>
        <v>5139</v>
      </c>
      <c r="M33" s="241">
        <f t="shared" si="7"/>
        <v>1230</v>
      </c>
      <c r="N33" s="241">
        <f t="shared" si="7"/>
        <v>353</v>
      </c>
      <c r="O33" s="241">
        <f t="shared" si="7"/>
        <v>877</v>
      </c>
      <c r="P33" s="241">
        <f t="shared" si="7"/>
        <v>46</v>
      </c>
      <c r="Q33" s="241">
        <f t="shared" si="7"/>
        <v>15</v>
      </c>
      <c r="R33" s="241">
        <f t="shared" si="7"/>
        <v>31</v>
      </c>
      <c r="S33" s="16">
        <f t="shared" si="2"/>
        <v>0</v>
      </c>
      <c r="T33" s="16">
        <f t="shared" si="3"/>
        <v>0</v>
      </c>
    </row>
    <row r="34" spans="1:20" ht="18" customHeight="1">
      <c r="A34" s="444" t="s">
        <v>105</v>
      </c>
      <c r="B34" s="444"/>
      <c r="C34" s="27">
        <f t="shared" si="4"/>
        <v>24</v>
      </c>
      <c r="D34" s="242">
        <v>3338</v>
      </c>
      <c r="E34" s="242">
        <v>1176</v>
      </c>
      <c r="F34" s="242">
        <v>2162</v>
      </c>
      <c r="G34" s="242">
        <v>50</v>
      </c>
      <c r="H34" s="242">
        <v>11</v>
      </c>
      <c r="I34" s="242">
        <v>39</v>
      </c>
      <c r="J34" s="242">
        <v>2790</v>
      </c>
      <c r="K34" s="242">
        <v>1021</v>
      </c>
      <c r="L34" s="242">
        <v>1769</v>
      </c>
      <c r="M34" s="242">
        <v>472</v>
      </c>
      <c r="N34" s="242">
        <v>134</v>
      </c>
      <c r="O34" s="242">
        <v>338</v>
      </c>
      <c r="P34" s="242">
        <v>26</v>
      </c>
      <c r="Q34" s="242">
        <v>10</v>
      </c>
      <c r="R34" s="242">
        <v>16</v>
      </c>
      <c r="S34" s="16">
        <f t="shared" si="2"/>
        <v>0</v>
      </c>
      <c r="T34" s="16">
        <f t="shared" si="3"/>
        <v>0</v>
      </c>
    </row>
    <row r="35" spans="1:20" ht="18" customHeight="1">
      <c r="A35" s="444" t="s">
        <v>106</v>
      </c>
      <c r="B35" s="444"/>
      <c r="C35" s="27">
        <f t="shared" si="4"/>
        <v>25</v>
      </c>
      <c r="D35" s="242">
        <v>2644</v>
      </c>
      <c r="E35" s="242">
        <v>896</v>
      </c>
      <c r="F35" s="242">
        <v>1748</v>
      </c>
      <c r="G35" s="242">
        <v>43</v>
      </c>
      <c r="H35" s="242">
        <v>5</v>
      </c>
      <c r="I35" s="242">
        <v>38</v>
      </c>
      <c r="J35" s="242">
        <v>2252</v>
      </c>
      <c r="K35" s="242">
        <v>797</v>
      </c>
      <c r="L35" s="242">
        <v>1455</v>
      </c>
      <c r="M35" s="242">
        <v>345</v>
      </c>
      <c r="N35" s="242">
        <v>93</v>
      </c>
      <c r="O35" s="242">
        <v>252</v>
      </c>
      <c r="P35" s="242">
        <v>4</v>
      </c>
      <c r="Q35" s="242">
        <v>1</v>
      </c>
      <c r="R35" s="242">
        <v>3</v>
      </c>
      <c r="S35" s="16">
        <f t="shared" si="2"/>
        <v>0</v>
      </c>
      <c r="T35" s="16">
        <f t="shared" si="3"/>
        <v>0</v>
      </c>
    </row>
    <row r="36" spans="1:20" ht="18" customHeight="1">
      <c r="A36" s="444" t="s">
        <v>107</v>
      </c>
      <c r="B36" s="444"/>
      <c r="C36" s="27">
        <f t="shared" si="4"/>
        <v>26</v>
      </c>
      <c r="D36" s="242">
        <v>3572</v>
      </c>
      <c r="E36" s="242">
        <v>1300</v>
      </c>
      <c r="F36" s="242">
        <v>2272</v>
      </c>
      <c r="G36" s="242">
        <v>81</v>
      </c>
      <c r="H36" s="242">
        <v>23</v>
      </c>
      <c r="I36" s="242">
        <v>58</v>
      </c>
      <c r="J36" s="242">
        <v>3062</v>
      </c>
      <c r="K36" s="242">
        <v>1147</v>
      </c>
      <c r="L36" s="242">
        <v>1915</v>
      </c>
      <c r="M36" s="242">
        <v>413</v>
      </c>
      <c r="N36" s="242">
        <v>126</v>
      </c>
      <c r="O36" s="242">
        <v>287</v>
      </c>
      <c r="P36" s="242">
        <v>16</v>
      </c>
      <c r="Q36" s="242">
        <v>4</v>
      </c>
      <c r="R36" s="242">
        <v>12</v>
      </c>
      <c r="S36" s="16">
        <f t="shared" si="2"/>
        <v>0</v>
      </c>
      <c r="T36" s="16">
        <f t="shared" si="3"/>
        <v>0</v>
      </c>
    </row>
    <row r="37" spans="1:20" ht="18" customHeight="1">
      <c r="A37" s="445" t="s">
        <v>108</v>
      </c>
      <c r="B37" s="445"/>
      <c r="C37" s="27">
        <f t="shared" si="4"/>
        <v>27</v>
      </c>
      <c r="D37" s="241">
        <f>D38+D39+D40+D41+D42+D43+D44+D45+D46</f>
        <v>79331</v>
      </c>
      <c r="E37" s="241">
        <f t="shared" ref="E37:R37" si="8">E38+E39+E40+E41+E42+E43+E44+E45+E46</f>
        <v>31989</v>
      </c>
      <c r="F37" s="241">
        <f t="shared" si="8"/>
        <v>47342</v>
      </c>
      <c r="G37" s="241">
        <f t="shared" si="8"/>
        <v>1071</v>
      </c>
      <c r="H37" s="241">
        <f t="shared" si="8"/>
        <v>448</v>
      </c>
      <c r="I37" s="241">
        <f t="shared" si="8"/>
        <v>623</v>
      </c>
      <c r="J37" s="241">
        <f t="shared" si="8"/>
        <v>58417</v>
      </c>
      <c r="K37" s="241">
        <f t="shared" si="8"/>
        <v>24637</v>
      </c>
      <c r="L37" s="241">
        <f t="shared" si="8"/>
        <v>33780</v>
      </c>
      <c r="M37" s="241">
        <f t="shared" si="8"/>
        <v>15948</v>
      </c>
      <c r="N37" s="241">
        <f t="shared" si="8"/>
        <v>5313</v>
      </c>
      <c r="O37" s="241">
        <f t="shared" si="8"/>
        <v>10635</v>
      </c>
      <c r="P37" s="241">
        <f t="shared" si="8"/>
        <v>3895</v>
      </c>
      <c r="Q37" s="241">
        <f t="shared" si="8"/>
        <v>1591</v>
      </c>
      <c r="R37" s="241">
        <f t="shared" si="8"/>
        <v>2304</v>
      </c>
      <c r="S37" s="16">
        <f t="shared" si="2"/>
        <v>0</v>
      </c>
      <c r="T37" s="16">
        <f t="shared" si="3"/>
        <v>0</v>
      </c>
    </row>
    <row r="38" spans="1:20" ht="18" customHeight="1">
      <c r="A38" s="446" t="s">
        <v>109</v>
      </c>
      <c r="B38" s="446"/>
      <c r="C38" s="27">
        <f t="shared" si="4"/>
        <v>28</v>
      </c>
      <c r="D38" s="242">
        <v>1477</v>
      </c>
      <c r="E38" s="242">
        <v>582</v>
      </c>
      <c r="F38" s="242">
        <v>895</v>
      </c>
      <c r="G38" s="242">
        <v>17</v>
      </c>
      <c r="H38" s="242">
        <v>4</v>
      </c>
      <c r="I38" s="242">
        <v>13</v>
      </c>
      <c r="J38" s="242">
        <v>1234</v>
      </c>
      <c r="K38" s="242">
        <v>509</v>
      </c>
      <c r="L38" s="242">
        <v>725</v>
      </c>
      <c r="M38" s="242">
        <v>203</v>
      </c>
      <c r="N38" s="242">
        <v>61</v>
      </c>
      <c r="O38" s="242">
        <v>142</v>
      </c>
      <c r="P38" s="242">
        <v>23</v>
      </c>
      <c r="Q38" s="242">
        <v>8</v>
      </c>
      <c r="R38" s="242">
        <v>15</v>
      </c>
      <c r="S38" s="16">
        <f t="shared" si="2"/>
        <v>0</v>
      </c>
      <c r="T38" s="16">
        <f t="shared" si="3"/>
        <v>0</v>
      </c>
    </row>
    <row r="39" spans="1:20" ht="18" customHeight="1">
      <c r="A39" s="446" t="s">
        <v>110</v>
      </c>
      <c r="B39" s="446"/>
      <c r="C39" s="27">
        <f t="shared" si="4"/>
        <v>29</v>
      </c>
      <c r="D39" s="242">
        <v>194</v>
      </c>
      <c r="E39" s="242">
        <v>86</v>
      </c>
      <c r="F39" s="242">
        <v>108</v>
      </c>
      <c r="G39" s="242">
        <v>6</v>
      </c>
      <c r="H39" s="242">
        <v>2</v>
      </c>
      <c r="I39" s="242">
        <v>4</v>
      </c>
      <c r="J39" s="242">
        <v>149</v>
      </c>
      <c r="K39" s="242">
        <v>63</v>
      </c>
      <c r="L39" s="242">
        <v>86</v>
      </c>
      <c r="M39" s="242">
        <v>34</v>
      </c>
      <c r="N39" s="242">
        <v>16</v>
      </c>
      <c r="O39" s="242">
        <v>18</v>
      </c>
      <c r="P39" s="242">
        <v>5</v>
      </c>
      <c r="Q39" s="242">
        <v>5</v>
      </c>
      <c r="R39" s="242">
        <v>0</v>
      </c>
      <c r="S39" s="16">
        <f t="shared" si="2"/>
        <v>0</v>
      </c>
      <c r="T39" s="16">
        <f t="shared" si="3"/>
        <v>0</v>
      </c>
    </row>
    <row r="40" spans="1:20" ht="18" customHeight="1">
      <c r="A40" s="446" t="s">
        <v>111</v>
      </c>
      <c r="B40" s="446"/>
      <c r="C40" s="27">
        <f t="shared" si="4"/>
        <v>30</v>
      </c>
      <c r="D40" s="242">
        <v>13345</v>
      </c>
      <c r="E40" s="242">
        <v>5445</v>
      </c>
      <c r="F40" s="242">
        <v>7900</v>
      </c>
      <c r="G40" s="242">
        <v>165</v>
      </c>
      <c r="H40" s="242">
        <v>85</v>
      </c>
      <c r="I40" s="242">
        <v>80</v>
      </c>
      <c r="J40" s="242">
        <v>9618</v>
      </c>
      <c r="K40" s="242">
        <v>4148</v>
      </c>
      <c r="L40" s="242">
        <v>5470</v>
      </c>
      <c r="M40" s="242">
        <v>2892</v>
      </c>
      <c r="N40" s="242">
        <v>957</v>
      </c>
      <c r="O40" s="242">
        <v>1935</v>
      </c>
      <c r="P40" s="242">
        <v>670</v>
      </c>
      <c r="Q40" s="242">
        <v>255</v>
      </c>
      <c r="R40" s="242">
        <v>415</v>
      </c>
      <c r="S40" s="16">
        <f t="shared" si="2"/>
        <v>0</v>
      </c>
      <c r="T40" s="16">
        <f t="shared" si="3"/>
        <v>0</v>
      </c>
    </row>
    <row r="41" spans="1:20" ht="18" customHeight="1">
      <c r="A41" s="446" t="s">
        <v>112</v>
      </c>
      <c r="B41" s="446"/>
      <c r="C41" s="27">
        <f t="shared" si="4"/>
        <v>31</v>
      </c>
      <c r="D41" s="242">
        <v>21588</v>
      </c>
      <c r="E41" s="242">
        <v>8725</v>
      </c>
      <c r="F41" s="242">
        <v>12863</v>
      </c>
      <c r="G41" s="242">
        <v>285</v>
      </c>
      <c r="H41" s="242">
        <v>142</v>
      </c>
      <c r="I41" s="242">
        <v>143</v>
      </c>
      <c r="J41" s="242">
        <v>15484</v>
      </c>
      <c r="K41" s="242">
        <v>6540</v>
      </c>
      <c r="L41" s="242">
        <v>8944</v>
      </c>
      <c r="M41" s="242">
        <v>4555</v>
      </c>
      <c r="N41" s="242">
        <v>1495</v>
      </c>
      <c r="O41" s="242">
        <v>3060</v>
      </c>
      <c r="P41" s="242">
        <v>1264</v>
      </c>
      <c r="Q41" s="242">
        <v>548</v>
      </c>
      <c r="R41" s="242">
        <v>716</v>
      </c>
      <c r="S41" s="16">
        <f t="shared" si="2"/>
        <v>0</v>
      </c>
      <c r="T41" s="16">
        <f t="shared" si="3"/>
        <v>0</v>
      </c>
    </row>
    <row r="42" spans="1:20" ht="18" customHeight="1">
      <c r="A42" s="446" t="s">
        <v>113</v>
      </c>
      <c r="B42" s="446"/>
      <c r="C42" s="27">
        <f t="shared" si="4"/>
        <v>32</v>
      </c>
      <c r="D42" s="242">
        <v>1555</v>
      </c>
      <c r="E42" s="242">
        <v>558</v>
      </c>
      <c r="F42" s="242">
        <v>997</v>
      </c>
      <c r="G42" s="242">
        <v>22</v>
      </c>
      <c r="H42" s="242">
        <v>4</v>
      </c>
      <c r="I42" s="242">
        <v>18</v>
      </c>
      <c r="J42" s="242">
        <v>1278</v>
      </c>
      <c r="K42" s="242">
        <v>473</v>
      </c>
      <c r="L42" s="242">
        <v>805</v>
      </c>
      <c r="M42" s="242">
        <v>228</v>
      </c>
      <c r="N42" s="242">
        <v>69</v>
      </c>
      <c r="O42" s="242">
        <v>159</v>
      </c>
      <c r="P42" s="242">
        <v>27</v>
      </c>
      <c r="Q42" s="242">
        <v>12</v>
      </c>
      <c r="R42" s="242">
        <v>15</v>
      </c>
      <c r="S42" s="16">
        <f t="shared" si="2"/>
        <v>0</v>
      </c>
      <c r="T42" s="16">
        <f t="shared" si="3"/>
        <v>0</v>
      </c>
    </row>
    <row r="43" spans="1:20" ht="18" customHeight="1">
      <c r="A43" s="446" t="s">
        <v>114</v>
      </c>
      <c r="B43" s="446"/>
      <c r="C43" s="27">
        <f t="shared" si="4"/>
        <v>33</v>
      </c>
      <c r="D43" s="242">
        <v>13253</v>
      </c>
      <c r="E43" s="242">
        <v>5106</v>
      </c>
      <c r="F43" s="242">
        <v>8147</v>
      </c>
      <c r="G43" s="242">
        <v>231</v>
      </c>
      <c r="H43" s="242">
        <v>75</v>
      </c>
      <c r="I43" s="242">
        <v>156</v>
      </c>
      <c r="J43" s="242">
        <v>10824</v>
      </c>
      <c r="K43" s="242">
        <v>4308</v>
      </c>
      <c r="L43" s="242">
        <v>6516</v>
      </c>
      <c r="M43" s="242">
        <v>1921</v>
      </c>
      <c r="N43" s="242">
        <v>616</v>
      </c>
      <c r="O43" s="242">
        <v>1305</v>
      </c>
      <c r="P43" s="242">
        <v>277</v>
      </c>
      <c r="Q43" s="242">
        <v>107</v>
      </c>
      <c r="R43" s="242">
        <v>170</v>
      </c>
      <c r="S43" s="16">
        <f t="shared" si="2"/>
        <v>0</v>
      </c>
      <c r="T43" s="16">
        <f t="shared" si="3"/>
        <v>0</v>
      </c>
    </row>
    <row r="44" spans="1:20" ht="18" customHeight="1">
      <c r="A44" s="446" t="s">
        <v>115</v>
      </c>
      <c r="B44" s="446"/>
      <c r="C44" s="27">
        <f t="shared" si="4"/>
        <v>34</v>
      </c>
      <c r="D44" s="242">
        <v>7706</v>
      </c>
      <c r="E44" s="242">
        <v>3214</v>
      </c>
      <c r="F44" s="242">
        <v>4492</v>
      </c>
      <c r="G44" s="242">
        <v>94</v>
      </c>
      <c r="H44" s="242">
        <v>37</v>
      </c>
      <c r="I44" s="242">
        <v>57</v>
      </c>
      <c r="J44" s="242">
        <v>5477</v>
      </c>
      <c r="K44" s="242">
        <v>2381</v>
      </c>
      <c r="L44" s="242">
        <v>3096</v>
      </c>
      <c r="M44" s="242">
        <v>1636</v>
      </c>
      <c r="N44" s="242">
        <v>593</v>
      </c>
      <c r="O44" s="242">
        <v>1043</v>
      </c>
      <c r="P44" s="242">
        <v>499</v>
      </c>
      <c r="Q44" s="242">
        <v>203</v>
      </c>
      <c r="R44" s="242">
        <v>296</v>
      </c>
      <c r="S44" s="16">
        <f t="shared" si="2"/>
        <v>0</v>
      </c>
      <c r="T44" s="16">
        <f t="shared" si="3"/>
        <v>0</v>
      </c>
    </row>
    <row r="45" spans="1:20" ht="18" customHeight="1">
      <c r="A45" s="446" t="s">
        <v>117</v>
      </c>
      <c r="B45" s="446"/>
      <c r="C45" s="27">
        <f t="shared" si="4"/>
        <v>35</v>
      </c>
      <c r="D45" s="242">
        <v>13842</v>
      </c>
      <c r="E45" s="242">
        <v>5583</v>
      </c>
      <c r="F45" s="242">
        <v>8259</v>
      </c>
      <c r="G45" s="242">
        <v>134</v>
      </c>
      <c r="H45" s="242">
        <v>47</v>
      </c>
      <c r="I45" s="242">
        <v>87</v>
      </c>
      <c r="J45" s="242">
        <v>9355</v>
      </c>
      <c r="K45" s="242">
        <v>4044</v>
      </c>
      <c r="L45" s="242">
        <v>5311</v>
      </c>
      <c r="M45" s="242">
        <v>3464</v>
      </c>
      <c r="N45" s="242">
        <v>1144</v>
      </c>
      <c r="O45" s="242">
        <v>2320</v>
      </c>
      <c r="P45" s="242">
        <v>889</v>
      </c>
      <c r="Q45" s="242">
        <v>348</v>
      </c>
      <c r="R45" s="242">
        <v>541</v>
      </c>
      <c r="S45" s="16">
        <f t="shared" si="2"/>
        <v>0</v>
      </c>
      <c r="T45" s="16">
        <f t="shared" si="3"/>
        <v>0</v>
      </c>
    </row>
    <row r="46" spans="1:20" ht="18" customHeight="1">
      <c r="A46" s="446" t="s">
        <v>116</v>
      </c>
      <c r="B46" s="446"/>
      <c r="C46" s="27">
        <f t="shared" si="4"/>
        <v>36</v>
      </c>
      <c r="D46" s="242">
        <v>6371</v>
      </c>
      <c r="E46" s="242">
        <v>2690</v>
      </c>
      <c r="F46" s="242">
        <v>3681</v>
      </c>
      <c r="G46" s="242">
        <v>117</v>
      </c>
      <c r="H46" s="242">
        <v>52</v>
      </c>
      <c r="I46" s="242">
        <v>65</v>
      </c>
      <c r="J46" s="242">
        <v>4998</v>
      </c>
      <c r="K46" s="242">
        <v>2171</v>
      </c>
      <c r="L46" s="242">
        <v>2827</v>
      </c>
      <c r="M46" s="242">
        <v>1015</v>
      </c>
      <c r="N46" s="242">
        <v>362</v>
      </c>
      <c r="O46" s="242">
        <v>653</v>
      </c>
      <c r="P46" s="242">
        <v>241</v>
      </c>
      <c r="Q46" s="242">
        <v>105</v>
      </c>
      <c r="R46" s="242">
        <v>136</v>
      </c>
      <c r="S46" s="16">
        <f t="shared" si="2"/>
        <v>0</v>
      </c>
      <c r="T46" s="16">
        <f t="shared" si="3"/>
        <v>0</v>
      </c>
    </row>
    <row r="47" spans="1:20" ht="14.25" customHeight="1">
      <c r="A47" s="452" t="s">
        <v>267</v>
      </c>
      <c r="B47" s="453"/>
      <c r="C47" s="27">
        <v>37</v>
      </c>
      <c r="D47" s="241">
        <v>4355</v>
      </c>
      <c r="E47" s="241">
        <v>2261</v>
      </c>
      <c r="F47" s="241">
        <v>2094</v>
      </c>
      <c r="G47" s="241">
        <v>3</v>
      </c>
      <c r="H47" s="241">
        <v>0</v>
      </c>
      <c r="I47" s="241">
        <v>3</v>
      </c>
      <c r="J47" s="241">
        <v>980</v>
      </c>
      <c r="K47" s="241">
        <v>584</v>
      </c>
      <c r="L47" s="241">
        <v>396</v>
      </c>
      <c r="M47" s="241">
        <v>1904</v>
      </c>
      <c r="N47" s="241">
        <v>999</v>
      </c>
      <c r="O47" s="241">
        <v>905</v>
      </c>
      <c r="P47" s="241">
        <v>1468</v>
      </c>
      <c r="Q47" s="241">
        <v>678</v>
      </c>
      <c r="R47" s="241">
        <v>790</v>
      </c>
      <c r="S47" s="16">
        <f t="shared" si="2"/>
        <v>0</v>
      </c>
      <c r="T47" s="16">
        <f t="shared" si="3"/>
        <v>0</v>
      </c>
    </row>
    <row r="48" spans="1:20" ht="12.75">
      <c r="A48" s="69" t="s">
        <v>80</v>
      </c>
      <c r="B48" s="69"/>
      <c r="C48" s="76" t="s">
        <v>182</v>
      </c>
      <c r="S48" s="16">
        <f t="shared" si="2"/>
        <v>0</v>
      </c>
      <c r="T48" s="16">
        <f t="shared" si="3"/>
        <v>0</v>
      </c>
    </row>
    <row r="49" spans="1:20" ht="12.75">
      <c r="A49" s="76"/>
      <c r="B49" s="76"/>
      <c r="C49" s="76" t="s">
        <v>218</v>
      </c>
      <c r="S49" s="16">
        <f t="shared" si="2"/>
        <v>0</v>
      </c>
      <c r="T49" s="16">
        <f t="shared" si="3"/>
        <v>0</v>
      </c>
    </row>
    <row r="50" spans="1:20" ht="12.75">
      <c r="A50" s="76"/>
      <c r="B50" s="76"/>
      <c r="C50" s="76"/>
    </row>
    <row r="51" spans="1:20" ht="12.75">
      <c r="A51" s="76"/>
      <c r="B51" s="76"/>
      <c r="C51" s="76"/>
    </row>
    <row r="61" spans="1:20" ht="24" customHeight="1"/>
  </sheetData>
  <mergeCells count="54">
    <mergeCell ref="A47:B47"/>
    <mergeCell ref="Q1:R1"/>
    <mergeCell ref="A7:B9"/>
    <mergeCell ref="C7:C9"/>
    <mergeCell ref="A2:R2"/>
    <mergeCell ref="E7:R7"/>
    <mergeCell ref="E8:E9"/>
    <mergeCell ref="F8:F9"/>
    <mergeCell ref="G8:G9"/>
    <mergeCell ref="P8:P9"/>
    <mergeCell ref="Q8:R8"/>
    <mergeCell ref="J8:J9"/>
    <mergeCell ref="K8:L8"/>
    <mergeCell ref="H8:I8"/>
    <mergeCell ref="M8:M9"/>
    <mergeCell ref="N8:O8"/>
    <mergeCell ref="A35:B35"/>
    <mergeCell ref="A20:B20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9:B29"/>
    <mergeCell ref="A30:B30"/>
    <mergeCell ref="A31:B31"/>
    <mergeCell ref="A33:B33"/>
    <mergeCell ref="A34:B34"/>
    <mergeCell ref="A24:B24"/>
    <mergeCell ref="A25:B25"/>
    <mergeCell ref="A26:B26"/>
    <mergeCell ref="A27:B27"/>
    <mergeCell ref="A28:B28"/>
    <mergeCell ref="A36:B36"/>
    <mergeCell ref="A37:B37"/>
    <mergeCell ref="A45:B45"/>
    <mergeCell ref="A46:B46"/>
    <mergeCell ref="D7:D9"/>
    <mergeCell ref="A39:B39"/>
    <mergeCell ref="A40:B40"/>
    <mergeCell ref="A41:B41"/>
    <mergeCell ref="A42:B42"/>
    <mergeCell ref="A43:B43"/>
    <mergeCell ref="A44:B44"/>
    <mergeCell ref="A38:B38"/>
    <mergeCell ref="A32:B32"/>
    <mergeCell ref="A21:B21"/>
    <mergeCell ref="A22:B22"/>
    <mergeCell ref="A23:B23"/>
  </mergeCells>
  <pageMargins left="0.7" right="0.7" top="0.75" bottom="0.75" header="0.3" footer="0.3"/>
  <pageSetup scale="57" orientation="portrait" r:id="rId1"/>
  <rowBreaks count="1" manualBreakCount="1">
    <brk id="63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1350-3DEB-4441-9B06-FCEB6A24A1AA}">
  <sheetPr>
    <tabColor rgb="FF00B050"/>
  </sheetPr>
  <dimension ref="A1:AS55"/>
  <sheetViews>
    <sheetView view="pageBreakPreview" zoomScaleNormal="98" zoomScaleSheetLayoutView="100" workbookViewId="0">
      <selection activeCell="P3" sqref="P3"/>
    </sheetView>
  </sheetViews>
  <sheetFormatPr defaultRowHeight="15"/>
  <cols>
    <col min="1" max="1" width="16.140625" customWidth="1"/>
    <col min="2" max="2" width="0.140625" customWidth="1"/>
    <col min="3" max="3" width="4.28515625" customWidth="1"/>
    <col min="4" max="4" width="7.140625" customWidth="1"/>
    <col min="5" max="9" width="6.85546875" customWidth="1"/>
    <col min="10" max="10" width="7" customWidth="1"/>
    <col min="11" max="21" width="6.85546875" customWidth="1"/>
    <col min="22" max="22" width="14.85546875" customWidth="1"/>
    <col min="23" max="23" width="4" customWidth="1"/>
    <col min="24" max="44" width="5.7109375" customWidth="1"/>
    <col min="45" max="45" width="3.42578125" customWidth="1"/>
    <col min="256" max="256" width="3.42578125" customWidth="1"/>
    <col min="257" max="257" width="22.85546875" customWidth="1"/>
    <col min="258" max="258" width="0.140625" customWidth="1"/>
    <col min="259" max="259" width="5.85546875" customWidth="1"/>
    <col min="260" max="260" width="9.42578125" customWidth="1"/>
    <col min="261" max="277" width="6.85546875" customWidth="1"/>
    <col min="278" max="278" width="17.42578125" customWidth="1"/>
    <col min="279" max="279" width="4" customWidth="1"/>
    <col min="280" max="300" width="5.7109375" customWidth="1"/>
    <col min="301" max="301" width="3.42578125" customWidth="1"/>
    <col min="512" max="512" width="3.42578125" customWidth="1"/>
    <col min="513" max="513" width="22.85546875" customWidth="1"/>
    <col min="514" max="514" width="0.140625" customWidth="1"/>
    <col min="515" max="515" width="5.85546875" customWidth="1"/>
    <col min="516" max="516" width="9.42578125" customWidth="1"/>
    <col min="517" max="533" width="6.85546875" customWidth="1"/>
    <col min="534" max="534" width="17.42578125" customWidth="1"/>
    <col min="535" max="535" width="4" customWidth="1"/>
    <col min="536" max="556" width="5.7109375" customWidth="1"/>
    <col min="557" max="557" width="3.42578125" customWidth="1"/>
    <col min="768" max="768" width="3.42578125" customWidth="1"/>
    <col min="769" max="769" width="22.85546875" customWidth="1"/>
    <col min="770" max="770" width="0.140625" customWidth="1"/>
    <col min="771" max="771" width="5.85546875" customWidth="1"/>
    <col min="772" max="772" width="9.42578125" customWidth="1"/>
    <col min="773" max="789" width="6.85546875" customWidth="1"/>
    <col min="790" max="790" width="17.42578125" customWidth="1"/>
    <col min="791" max="791" width="4" customWidth="1"/>
    <col min="792" max="812" width="5.7109375" customWidth="1"/>
    <col min="813" max="813" width="3.42578125" customWidth="1"/>
    <col min="1024" max="1024" width="3.42578125" customWidth="1"/>
    <col min="1025" max="1025" width="22.85546875" customWidth="1"/>
    <col min="1026" max="1026" width="0.140625" customWidth="1"/>
    <col min="1027" max="1027" width="5.85546875" customWidth="1"/>
    <col min="1028" max="1028" width="9.42578125" customWidth="1"/>
    <col min="1029" max="1045" width="6.85546875" customWidth="1"/>
    <col min="1046" max="1046" width="17.42578125" customWidth="1"/>
    <col min="1047" max="1047" width="4" customWidth="1"/>
    <col min="1048" max="1068" width="5.7109375" customWidth="1"/>
    <col min="1069" max="1069" width="3.42578125" customWidth="1"/>
    <col min="1280" max="1280" width="3.42578125" customWidth="1"/>
    <col min="1281" max="1281" width="22.85546875" customWidth="1"/>
    <col min="1282" max="1282" width="0.140625" customWidth="1"/>
    <col min="1283" max="1283" width="5.85546875" customWidth="1"/>
    <col min="1284" max="1284" width="9.42578125" customWidth="1"/>
    <col min="1285" max="1301" width="6.85546875" customWidth="1"/>
    <col min="1302" max="1302" width="17.42578125" customWidth="1"/>
    <col min="1303" max="1303" width="4" customWidth="1"/>
    <col min="1304" max="1324" width="5.7109375" customWidth="1"/>
    <col min="1325" max="1325" width="3.42578125" customWidth="1"/>
    <col min="1536" max="1536" width="3.42578125" customWidth="1"/>
    <col min="1537" max="1537" width="22.85546875" customWidth="1"/>
    <col min="1538" max="1538" width="0.140625" customWidth="1"/>
    <col min="1539" max="1539" width="5.85546875" customWidth="1"/>
    <col min="1540" max="1540" width="9.42578125" customWidth="1"/>
    <col min="1541" max="1557" width="6.85546875" customWidth="1"/>
    <col min="1558" max="1558" width="17.42578125" customWidth="1"/>
    <col min="1559" max="1559" width="4" customWidth="1"/>
    <col min="1560" max="1580" width="5.7109375" customWidth="1"/>
    <col min="1581" max="1581" width="3.42578125" customWidth="1"/>
    <col min="1792" max="1792" width="3.42578125" customWidth="1"/>
    <col min="1793" max="1793" width="22.85546875" customWidth="1"/>
    <col min="1794" max="1794" width="0.140625" customWidth="1"/>
    <col min="1795" max="1795" width="5.85546875" customWidth="1"/>
    <col min="1796" max="1796" width="9.42578125" customWidth="1"/>
    <col min="1797" max="1813" width="6.85546875" customWidth="1"/>
    <col min="1814" max="1814" width="17.42578125" customWidth="1"/>
    <col min="1815" max="1815" width="4" customWidth="1"/>
    <col min="1816" max="1836" width="5.7109375" customWidth="1"/>
    <col min="1837" max="1837" width="3.42578125" customWidth="1"/>
    <col min="2048" max="2048" width="3.42578125" customWidth="1"/>
    <col min="2049" max="2049" width="22.85546875" customWidth="1"/>
    <col min="2050" max="2050" width="0.140625" customWidth="1"/>
    <col min="2051" max="2051" width="5.85546875" customWidth="1"/>
    <col min="2052" max="2052" width="9.42578125" customWidth="1"/>
    <col min="2053" max="2069" width="6.85546875" customWidth="1"/>
    <col min="2070" max="2070" width="17.42578125" customWidth="1"/>
    <col min="2071" max="2071" width="4" customWidth="1"/>
    <col min="2072" max="2092" width="5.7109375" customWidth="1"/>
    <col min="2093" max="2093" width="3.42578125" customWidth="1"/>
    <col min="2304" max="2304" width="3.42578125" customWidth="1"/>
    <col min="2305" max="2305" width="22.85546875" customWidth="1"/>
    <col min="2306" max="2306" width="0.140625" customWidth="1"/>
    <col min="2307" max="2307" width="5.85546875" customWidth="1"/>
    <col min="2308" max="2308" width="9.42578125" customWidth="1"/>
    <col min="2309" max="2325" width="6.85546875" customWidth="1"/>
    <col min="2326" max="2326" width="17.42578125" customWidth="1"/>
    <col min="2327" max="2327" width="4" customWidth="1"/>
    <col min="2328" max="2348" width="5.7109375" customWidth="1"/>
    <col min="2349" max="2349" width="3.42578125" customWidth="1"/>
    <col min="2560" max="2560" width="3.42578125" customWidth="1"/>
    <col min="2561" max="2561" width="22.85546875" customWidth="1"/>
    <col min="2562" max="2562" width="0.140625" customWidth="1"/>
    <col min="2563" max="2563" width="5.85546875" customWidth="1"/>
    <col min="2564" max="2564" width="9.42578125" customWidth="1"/>
    <col min="2565" max="2581" width="6.85546875" customWidth="1"/>
    <col min="2582" max="2582" width="17.42578125" customWidth="1"/>
    <col min="2583" max="2583" width="4" customWidth="1"/>
    <col min="2584" max="2604" width="5.7109375" customWidth="1"/>
    <col min="2605" max="2605" width="3.42578125" customWidth="1"/>
    <col min="2816" max="2816" width="3.42578125" customWidth="1"/>
    <col min="2817" max="2817" width="22.85546875" customWidth="1"/>
    <col min="2818" max="2818" width="0.140625" customWidth="1"/>
    <col min="2819" max="2819" width="5.85546875" customWidth="1"/>
    <col min="2820" max="2820" width="9.42578125" customWidth="1"/>
    <col min="2821" max="2837" width="6.85546875" customWidth="1"/>
    <col min="2838" max="2838" width="17.42578125" customWidth="1"/>
    <col min="2839" max="2839" width="4" customWidth="1"/>
    <col min="2840" max="2860" width="5.7109375" customWidth="1"/>
    <col min="2861" max="2861" width="3.42578125" customWidth="1"/>
    <col min="3072" max="3072" width="3.42578125" customWidth="1"/>
    <col min="3073" max="3073" width="22.85546875" customWidth="1"/>
    <col min="3074" max="3074" width="0.140625" customWidth="1"/>
    <col min="3075" max="3075" width="5.85546875" customWidth="1"/>
    <col min="3076" max="3076" width="9.42578125" customWidth="1"/>
    <col min="3077" max="3093" width="6.85546875" customWidth="1"/>
    <col min="3094" max="3094" width="17.42578125" customWidth="1"/>
    <col min="3095" max="3095" width="4" customWidth="1"/>
    <col min="3096" max="3116" width="5.7109375" customWidth="1"/>
    <col min="3117" max="3117" width="3.42578125" customWidth="1"/>
    <col min="3328" max="3328" width="3.42578125" customWidth="1"/>
    <col min="3329" max="3329" width="22.85546875" customWidth="1"/>
    <col min="3330" max="3330" width="0.140625" customWidth="1"/>
    <col min="3331" max="3331" width="5.85546875" customWidth="1"/>
    <col min="3332" max="3332" width="9.42578125" customWidth="1"/>
    <col min="3333" max="3349" width="6.85546875" customWidth="1"/>
    <col min="3350" max="3350" width="17.42578125" customWidth="1"/>
    <col min="3351" max="3351" width="4" customWidth="1"/>
    <col min="3352" max="3372" width="5.7109375" customWidth="1"/>
    <col min="3373" max="3373" width="3.42578125" customWidth="1"/>
    <col min="3584" max="3584" width="3.42578125" customWidth="1"/>
    <col min="3585" max="3585" width="22.85546875" customWidth="1"/>
    <col min="3586" max="3586" width="0.140625" customWidth="1"/>
    <col min="3587" max="3587" width="5.85546875" customWidth="1"/>
    <col min="3588" max="3588" width="9.42578125" customWidth="1"/>
    <col min="3589" max="3605" width="6.85546875" customWidth="1"/>
    <col min="3606" max="3606" width="17.42578125" customWidth="1"/>
    <col min="3607" max="3607" width="4" customWidth="1"/>
    <col min="3608" max="3628" width="5.7109375" customWidth="1"/>
    <col min="3629" max="3629" width="3.42578125" customWidth="1"/>
    <col min="3840" max="3840" width="3.42578125" customWidth="1"/>
    <col min="3841" max="3841" width="22.85546875" customWidth="1"/>
    <col min="3842" max="3842" width="0.140625" customWidth="1"/>
    <col min="3843" max="3843" width="5.85546875" customWidth="1"/>
    <col min="3844" max="3844" width="9.42578125" customWidth="1"/>
    <col min="3845" max="3861" width="6.85546875" customWidth="1"/>
    <col min="3862" max="3862" width="17.42578125" customWidth="1"/>
    <col min="3863" max="3863" width="4" customWidth="1"/>
    <col min="3864" max="3884" width="5.7109375" customWidth="1"/>
    <col min="3885" max="3885" width="3.42578125" customWidth="1"/>
    <col min="4096" max="4096" width="3.42578125" customWidth="1"/>
    <col min="4097" max="4097" width="22.85546875" customWidth="1"/>
    <col min="4098" max="4098" width="0.140625" customWidth="1"/>
    <col min="4099" max="4099" width="5.85546875" customWidth="1"/>
    <col min="4100" max="4100" width="9.42578125" customWidth="1"/>
    <col min="4101" max="4117" width="6.85546875" customWidth="1"/>
    <col min="4118" max="4118" width="17.42578125" customWidth="1"/>
    <col min="4119" max="4119" width="4" customWidth="1"/>
    <col min="4120" max="4140" width="5.7109375" customWidth="1"/>
    <col min="4141" max="4141" width="3.42578125" customWidth="1"/>
    <col min="4352" max="4352" width="3.42578125" customWidth="1"/>
    <col min="4353" max="4353" width="22.85546875" customWidth="1"/>
    <col min="4354" max="4354" width="0.140625" customWidth="1"/>
    <col min="4355" max="4355" width="5.85546875" customWidth="1"/>
    <col min="4356" max="4356" width="9.42578125" customWidth="1"/>
    <col min="4357" max="4373" width="6.85546875" customWidth="1"/>
    <col min="4374" max="4374" width="17.42578125" customWidth="1"/>
    <col min="4375" max="4375" width="4" customWidth="1"/>
    <col min="4376" max="4396" width="5.7109375" customWidth="1"/>
    <col min="4397" max="4397" width="3.42578125" customWidth="1"/>
    <col min="4608" max="4608" width="3.42578125" customWidth="1"/>
    <col min="4609" max="4609" width="22.85546875" customWidth="1"/>
    <col min="4610" max="4610" width="0.140625" customWidth="1"/>
    <col min="4611" max="4611" width="5.85546875" customWidth="1"/>
    <col min="4612" max="4612" width="9.42578125" customWidth="1"/>
    <col min="4613" max="4629" width="6.85546875" customWidth="1"/>
    <col min="4630" max="4630" width="17.42578125" customWidth="1"/>
    <col min="4631" max="4631" width="4" customWidth="1"/>
    <col min="4632" max="4652" width="5.7109375" customWidth="1"/>
    <col min="4653" max="4653" width="3.42578125" customWidth="1"/>
    <col min="4864" max="4864" width="3.42578125" customWidth="1"/>
    <col min="4865" max="4865" width="22.85546875" customWidth="1"/>
    <col min="4866" max="4866" width="0.140625" customWidth="1"/>
    <col min="4867" max="4867" width="5.85546875" customWidth="1"/>
    <col min="4868" max="4868" width="9.42578125" customWidth="1"/>
    <col min="4869" max="4885" width="6.85546875" customWidth="1"/>
    <col min="4886" max="4886" width="17.42578125" customWidth="1"/>
    <col min="4887" max="4887" width="4" customWidth="1"/>
    <col min="4888" max="4908" width="5.7109375" customWidth="1"/>
    <col min="4909" max="4909" width="3.42578125" customWidth="1"/>
    <col min="5120" max="5120" width="3.42578125" customWidth="1"/>
    <col min="5121" max="5121" width="22.85546875" customWidth="1"/>
    <col min="5122" max="5122" width="0.140625" customWidth="1"/>
    <col min="5123" max="5123" width="5.85546875" customWidth="1"/>
    <col min="5124" max="5124" width="9.42578125" customWidth="1"/>
    <col min="5125" max="5141" width="6.85546875" customWidth="1"/>
    <col min="5142" max="5142" width="17.42578125" customWidth="1"/>
    <col min="5143" max="5143" width="4" customWidth="1"/>
    <col min="5144" max="5164" width="5.7109375" customWidth="1"/>
    <col min="5165" max="5165" width="3.42578125" customWidth="1"/>
    <col min="5376" max="5376" width="3.42578125" customWidth="1"/>
    <col min="5377" max="5377" width="22.85546875" customWidth="1"/>
    <col min="5378" max="5378" width="0.140625" customWidth="1"/>
    <col min="5379" max="5379" width="5.85546875" customWidth="1"/>
    <col min="5380" max="5380" width="9.42578125" customWidth="1"/>
    <col min="5381" max="5397" width="6.85546875" customWidth="1"/>
    <col min="5398" max="5398" width="17.42578125" customWidth="1"/>
    <col min="5399" max="5399" width="4" customWidth="1"/>
    <col min="5400" max="5420" width="5.7109375" customWidth="1"/>
    <col min="5421" max="5421" width="3.42578125" customWidth="1"/>
    <col min="5632" max="5632" width="3.42578125" customWidth="1"/>
    <col min="5633" max="5633" width="22.85546875" customWidth="1"/>
    <col min="5634" max="5634" width="0.140625" customWidth="1"/>
    <col min="5635" max="5635" width="5.85546875" customWidth="1"/>
    <col min="5636" max="5636" width="9.42578125" customWidth="1"/>
    <col min="5637" max="5653" width="6.85546875" customWidth="1"/>
    <col min="5654" max="5654" width="17.42578125" customWidth="1"/>
    <col min="5655" max="5655" width="4" customWidth="1"/>
    <col min="5656" max="5676" width="5.7109375" customWidth="1"/>
    <col min="5677" max="5677" width="3.42578125" customWidth="1"/>
    <col min="5888" max="5888" width="3.42578125" customWidth="1"/>
    <col min="5889" max="5889" width="22.85546875" customWidth="1"/>
    <col min="5890" max="5890" width="0.140625" customWidth="1"/>
    <col min="5891" max="5891" width="5.85546875" customWidth="1"/>
    <col min="5892" max="5892" width="9.42578125" customWidth="1"/>
    <col min="5893" max="5909" width="6.85546875" customWidth="1"/>
    <col min="5910" max="5910" width="17.42578125" customWidth="1"/>
    <col min="5911" max="5911" width="4" customWidth="1"/>
    <col min="5912" max="5932" width="5.7109375" customWidth="1"/>
    <col min="5933" max="5933" width="3.42578125" customWidth="1"/>
    <col min="6144" max="6144" width="3.42578125" customWidth="1"/>
    <col min="6145" max="6145" width="22.85546875" customWidth="1"/>
    <col min="6146" max="6146" width="0.140625" customWidth="1"/>
    <col min="6147" max="6147" width="5.85546875" customWidth="1"/>
    <col min="6148" max="6148" width="9.42578125" customWidth="1"/>
    <col min="6149" max="6165" width="6.85546875" customWidth="1"/>
    <col min="6166" max="6166" width="17.42578125" customWidth="1"/>
    <col min="6167" max="6167" width="4" customWidth="1"/>
    <col min="6168" max="6188" width="5.7109375" customWidth="1"/>
    <col min="6189" max="6189" width="3.42578125" customWidth="1"/>
    <col min="6400" max="6400" width="3.42578125" customWidth="1"/>
    <col min="6401" max="6401" width="22.85546875" customWidth="1"/>
    <col min="6402" max="6402" width="0.140625" customWidth="1"/>
    <col min="6403" max="6403" width="5.85546875" customWidth="1"/>
    <col min="6404" max="6404" width="9.42578125" customWidth="1"/>
    <col min="6405" max="6421" width="6.85546875" customWidth="1"/>
    <col min="6422" max="6422" width="17.42578125" customWidth="1"/>
    <col min="6423" max="6423" width="4" customWidth="1"/>
    <col min="6424" max="6444" width="5.7109375" customWidth="1"/>
    <col min="6445" max="6445" width="3.42578125" customWidth="1"/>
    <col min="6656" max="6656" width="3.42578125" customWidth="1"/>
    <col min="6657" max="6657" width="22.85546875" customWidth="1"/>
    <col min="6658" max="6658" width="0.140625" customWidth="1"/>
    <col min="6659" max="6659" width="5.85546875" customWidth="1"/>
    <col min="6660" max="6660" width="9.42578125" customWidth="1"/>
    <col min="6661" max="6677" width="6.85546875" customWidth="1"/>
    <col min="6678" max="6678" width="17.42578125" customWidth="1"/>
    <col min="6679" max="6679" width="4" customWidth="1"/>
    <col min="6680" max="6700" width="5.7109375" customWidth="1"/>
    <col min="6701" max="6701" width="3.42578125" customWidth="1"/>
    <col min="6912" max="6912" width="3.42578125" customWidth="1"/>
    <col min="6913" max="6913" width="22.85546875" customWidth="1"/>
    <col min="6914" max="6914" width="0.140625" customWidth="1"/>
    <col min="6915" max="6915" width="5.85546875" customWidth="1"/>
    <col min="6916" max="6916" width="9.42578125" customWidth="1"/>
    <col min="6917" max="6933" width="6.85546875" customWidth="1"/>
    <col min="6934" max="6934" width="17.42578125" customWidth="1"/>
    <col min="6935" max="6935" width="4" customWidth="1"/>
    <col min="6936" max="6956" width="5.7109375" customWidth="1"/>
    <col min="6957" max="6957" width="3.42578125" customWidth="1"/>
    <col min="7168" max="7168" width="3.42578125" customWidth="1"/>
    <col min="7169" max="7169" width="22.85546875" customWidth="1"/>
    <col min="7170" max="7170" width="0.140625" customWidth="1"/>
    <col min="7171" max="7171" width="5.85546875" customWidth="1"/>
    <col min="7172" max="7172" width="9.42578125" customWidth="1"/>
    <col min="7173" max="7189" width="6.85546875" customWidth="1"/>
    <col min="7190" max="7190" width="17.42578125" customWidth="1"/>
    <col min="7191" max="7191" width="4" customWidth="1"/>
    <col min="7192" max="7212" width="5.7109375" customWidth="1"/>
    <col min="7213" max="7213" width="3.42578125" customWidth="1"/>
    <col min="7424" max="7424" width="3.42578125" customWidth="1"/>
    <col min="7425" max="7425" width="22.85546875" customWidth="1"/>
    <col min="7426" max="7426" width="0.140625" customWidth="1"/>
    <col min="7427" max="7427" width="5.85546875" customWidth="1"/>
    <col min="7428" max="7428" width="9.42578125" customWidth="1"/>
    <col min="7429" max="7445" width="6.85546875" customWidth="1"/>
    <col min="7446" max="7446" width="17.42578125" customWidth="1"/>
    <col min="7447" max="7447" width="4" customWidth="1"/>
    <col min="7448" max="7468" width="5.7109375" customWidth="1"/>
    <col min="7469" max="7469" width="3.42578125" customWidth="1"/>
    <col min="7680" max="7680" width="3.42578125" customWidth="1"/>
    <col min="7681" max="7681" width="22.85546875" customWidth="1"/>
    <col min="7682" max="7682" width="0.140625" customWidth="1"/>
    <col min="7683" max="7683" width="5.85546875" customWidth="1"/>
    <col min="7684" max="7684" width="9.42578125" customWidth="1"/>
    <col min="7685" max="7701" width="6.85546875" customWidth="1"/>
    <col min="7702" max="7702" width="17.42578125" customWidth="1"/>
    <col min="7703" max="7703" width="4" customWidth="1"/>
    <col min="7704" max="7724" width="5.7109375" customWidth="1"/>
    <col min="7725" max="7725" width="3.42578125" customWidth="1"/>
    <col min="7936" max="7936" width="3.42578125" customWidth="1"/>
    <col min="7937" max="7937" width="22.85546875" customWidth="1"/>
    <col min="7938" max="7938" width="0.140625" customWidth="1"/>
    <col min="7939" max="7939" width="5.85546875" customWidth="1"/>
    <col min="7940" max="7940" width="9.42578125" customWidth="1"/>
    <col min="7941" max="7957" width="6.85546875" customWidth="1"/>
    <col min="7958" max="7958" width="17.42578125" customWidth="1"/>
    <col min="7959" max="7959" width="4" customWidth="1"/>
    <col min="7960" max="7980" width="5.7109375" customWidth="1"/>
    <col min="7981" max="7981" width="3.42578125" customWidth="1"/>
    <col min="8192" max="8192" width="3.42578125" customWidth="1"/>
    <col min="8193" max="8193" width="22.85546875" customWidth="1"/>
    <col min="8194" max="8194" width="0.140625" customWidth="1"/>
    <col min="8195" max="8195" width="5.85546875" customWidth="1"/>
    <col min="8196" max="8196" width="9.42578125" customWidth="1"/>
    <col min="8197" max="8213" width="6.85546875" customWidth="1"/>
    <col min="8214" max="8214" width="17.42578125" customWidth="1"/>
    <col min="8215" max="8215" width="4" customWidth="1"/>
    <col min="8216" max="8236" width="5.7109375" customWidth="1"/>
    <col min="8237" max="8237" width="3.42578125" customWidth="1"/>
    <col min="8448" max="8448" width="3.42578125" customWidth="1"/>
    <col min="8449" max="8449" width="22.85546875" customWidth="1"/>
    <col min="8450" max="8450" width="0.140625" customWidth="1"/>
    <col min="8451" max="8451" width="5.85546875" customWidth="1"/>
    <col min="8452" max="8452" width="9.42578125" customWidth="1"/>
    <col min="8453" max="8469" width="6.85546875" customWidth="1"/>
    <col min="8470" max="8470" width="17.42578125" customWidth="1"/>
    <col min="8471" max="8471" width="4" customWidth="1"/>
    <col min="8472" max="8492" width="5.7109375" customWidth="1"/>
    <col min="8493" max="8493" width="3.42578125" customWidth="1"/>
    <col min="8704" max="8704" width="3.42578125" customWidth="1"/>
    <col min="8705" max="8705" width="22.85546875" customWidth="1"/>
    <col min="8706" max="8706" width="0.140625" customWidth="1"/>
    <col min="8707" max="8707" width="5.85546875" customWidth="1"/>
    <col min="8708" max="8708" width="9.42578125" customWidth="1"/>
    <col min="8709" max="8725" width="6.85546875" customWidth="1"/>
    <col min="8726" max="8726" width="17.42578125" customWidth="1"/>
    <col min="8727" max="8727" width="4" customWidth="1"/>
    <col min="8728" max="8748" width="5.7109375" customWidth="1"/>
    <col min="8749" max="8749" width="3.42578125" customWidth="1"/>
    <col min="8960" max="8960" width="3.42578125" customWidth="1"/>
    <col min="8961" max="8961" width="22.85546875" customWidth="1"/>
    <col min="8962" max="8962" width="0.140625" customWidth="1"/>
    <col min="8963" max="8963" width="5.85546875" customWidth="1"/>
    <col min="8964" max="8964" width="9.42578125" customWidth="1"/>
    <col min="8965" max="8981" width="6.85546875" customWidth="1"/>
    <col min="8982" max="8982" width="17.42578125" customWidth="1"/>
    <col min="8983" max="8983" width="4" customWidth="1"/>
    <col min="8984" max="9004" width="5.7109375" customWidth="1"/>
    <col min="9005" max="9005" width="3.42578125" customWidth="1"/>
    <col min="9216" max="9216" width="3.42578125" customWidth="1"/>
    <col min="9217" max="9217" width="22.85546875" customWidth="1"/>
    <col min="9218" max="9218" width="0.140625" customWidth="1"/>
    <col min="9219" max="9219" width="5.85546875" customWidth="1"/>
    <col min="9220" max="9220" width="9.42578125" customWidth="1"/>
    <col min="9221" max="9237" width="6.85546875" customWidth="1"/>
    <col min="9238" max="9238" width="17.42578125" customWidth="1"/>
    <col min="9239" max="9239" width="4" customWidth="1"/>
    <col min="9240" max="9260" width="5.7109375" customWidth="1"/>
    <col min="9261" max="9261" width="3.42578125" customWidth="1"/>
    <col min="9472" max="9472" width="3.42578125" customWidth="1"/>
    <col min="9473" max="9473" width="22.85546875" customWidth="1"/>
    <col min="9474" max="9474" width="0.140625" customWidth="1"/>
    <col min="9475" max="9475" width="5.85546875" customWidth="1"/>
    <col min="9476" max="9476" width="9.42578125" customWidth="1"/>
    <col min="9477" max="9493" width="6.85546875" customWidth="1"/>
    <col min="9494" max="9494" width="17.42578125" customWidth="1"/>
    <col min="9495" max="9495" width="4" customWidth="1"/>
    <col min="9496" max="9516" width="5.7109375" customWidth="1"/>
    <col min="9517" max="9517" width="3.42578125" customWidth="1"/>
    <col min="9728" max="9728" width="3.42578125" customWidth="1"/>
    <col min="9729" max="9729" width="22.85546875" customWidth="1"/>
    <col min="9730" max="9730" width="0.140625" customWidth="1"/>
    <col min="9731" max="9731" width="5.85546875" customWidth="1"/>
    <col min="9732" max="9732" width="9.42578125" customWidth="1"/>
    <col min="9733" max="9749" width="6.85546875" customWidth="1"/>
    <col min="9750" max="9750" width="17.42578125" customWidth="1"/>
    <col min="9751" max="9751" width="4" customWidth="1"/>
    <col min="9752" max="9772" width="5.7109375" customWidth="1"/>
    <col min="9773" max="9773" width="3.42578125" customWidth="1"/>
    <col min="9984" max="9984" width="3.42578125" customWidth="1"/>
    <col min="9985" max="9985" width="22.85546875" customWidth="1"/>
    <col min="9986" max="9986" width="0.140625" customWidth="1"/>
    <col min="9987" max="9987" width="5.85546875" customWidth="1"/>
    <col min="9988" max="9988" width="9.42578125" customWidth="1"/>
    <col min="9989" max="10005" width="6.85546875" customWidth="1"/>
    <col min="10006" max="10006" width="17.42578125" customWidth="1"/>
    <col min="10007" max="10007" width="4" customWidth="1"/>
    <col min="10008" max="10028" width="5.7109375" customWidth="1"/>
    <col min="10029" max="10029" width="3.42578125" customWidth="1"/>
    <col min="10240" max="10240" width="3.42578125" customWidth="1"/>
    <col min="10241" max="10241" width="22.85546875" customWidth="1"/>
    <col min="10242" max="10242" width="0.140625" customWidth="1"/>
    <col min="10243" max="10243" width="5.85546875" customWidth="1"/>
    <col min="10244" max="10244" width="9.42578125" customWidth="1"/>
    <col min="10245" max="10261" width="6.85546875" customWidth="1"/>
    <col min="10262" max="10262" width="17.42578125" customWidth="1"/>
    <col min="10263" max="10263" width="4" customWidth="1"/>
    <col min="10264" max="10284" width="5.7109375" customWidth="1"/>
    <col min="10285" max="10285" width="3.42578125" customWidth="1"/>
    <col min="10496" max="10496" width="3.42578125" customWidth="1"/>
    <col min="10497" max="10497" width="22.85546875" customWidth="1"/>
    <col min="10498" max="10498" width="0.140625" customWidth="1"/>
    <col min="10499" max="10499" width="5.85546875" customWidth="1"/>
    <col min="10500" max="10500" width="9.42578125" customWidth="1"/>
    <col min="10501" max="10517" width="6.85546875" customWidth="1"/>
    <col min="10518" max="10518" width="17.42578125" customWidth="1"/>
    <col min="10519" max="10519" width="4" customWidth="1"/>
    <col min="10520" max="10540" width="5.7109375" customWidth="1"/>
    <col min="10541" max="10541" width="3.42578125" customWidth="1"/>
    <col min="10752" max="10752" width="3.42578125" customWidth="1"/>
    <col min="10753" max="10753" width="22.85546875" customWidth="1"/>
    <col min="10754" max="10754" width="0.140625" customWidth="1"/>
    <col min="10755" max="10755" width="5.85546875" customWidth="1"/>
    <col min="10756" max="10756" width="9.42578125" customWidth="1"/>
    <col min="10757" max="10773" width="6.85546875" customWidth="1"/>
    <col min="10774" max="10774" width="17.42578125" customWidth="1"/>
    <col min="10775" max="10775" width="4" customWidth="1"/>
    <col min="10776" max="10796" width="5.7109375" customWidth="1"/>
    <col min="10797" max="10797" width="3.42578125" customWidth="1"/>
    <col min="11008" max="11008" width="3.42578125" customWidth="1"/>
    <col min="11009" max="11009" width="22.85546875" customWidth="1"/>
    <col min="11010" max="11010" width="0.140625" customWidth="1"/>
    <col min="11011" max="11011" width="5.85546875" customWidth="1"/>
    <col min="11012" max="11012" width="9.42578125" customWidth="1"/>
    <col min="11013" max="11029" width="6.85546875" customWidth="1"/>
    <col min="11030" max="11030" width="17.42578125" customWidth="1"/>
    <col min="11031" max="11031" width="4" customWidth="1"/>
    <col min="11032" max="11052" width="5.7109375" customWidth="1"/>
    <col min="11053" max="11053" width="3.42578125" customWidth="1"/>
    <col min="11264" max="11264" width="3.42578125" customWidth="1"/>
    <col min="11265" max="11265" width="22.85546875" customWidth="1"/>
    <col min="11266" max="11266" width="0.140625" customWidth="1"/>
    <col min="11267" max="11267" width="5.85546875" customWidth="1"/>
    <col min="11268" max="11268" width="9.42578125" customWidth="1"/>
    <col min="11269" max="11285" width="6.85546875" customWidth="1"/>
    <col min="11286" max="11286" width="17.42578125" customWidth="1"/>
    <col min="11287" max="11287" width="4" customWidth="1"/>
    <col min="11288" max="11308" width="5.7109375" customWidth="1"/>
    <col min="11309" max="11309" width="3.42578125" customWidth="1"/>
    <col min="11520" max="11520" width="3.42578125" customWidth="1"/>
    <col min="11521" max="11521" width="22.85546875" customWidth="1"/>
    <col min="11522" max="11522" width="0.140625" customWidth="1"/>
    <col min="11523" max="11523" width="5.85546875" customWidth="1"/>
    <col min="11524" max="11524" width="9.42578125" customWidth="1"/>
    <col min="11525" max="11541" width="6.85546875" customWidth="1"/>
    <col min="11542" max="11542" width="17.42578125" customWidth="1"/>
    <col min="11543" max="11543" width="4" customWidth="1"/>
    <col min="11544" max="11564" width="5.7109375" customWidth="1"/>
    <col min="11565" max="11565" width="3.42578125" customWidth="1"/>
    <col min="11776" max="11776" width="3.42578125" customWidth="1"/>
    <col min="11777" max="11777" width="22.85546875" customWidth="1"/>
    <col min="11778" max="11778" width="0.140625" customWidth="1"/>
    <col min="11779" max="11779" width="5.85546875" customWidth="1"/>
    <col min="11780" max="11780" width="9.42578125" customWidth="1"/>
    <col min="11781" max="11797" width="6.85546875" customWidth="1"/>
    <col min="11798" max="11798" width="17.42578125" customWidth="1"/>
    <col min="11799" max="11799" width="4" customWidth="1"/>
    <col min="11800" max="11820" width="5.7109375" customWidth="1"/>
    <col min="11821" max="11821" width="3.42578125" customWidth="1"/>
    <col min="12032" max="12032" width="3.42578125" customWidth="1"/>
    <col min="12033" max="12033" width="22.85546875" customWidth="1"/>
    <col min="12034" max="12034" width="0.140625" customWidth="1"/>
    <col min="12035" max="12035" width="5.85546875" customWidth="1"/>
    <col min="12036" max="12036" width="9.42578125" customWidth="1"/>
    <col min="12037" max="12053" width="6.85546875" customWidth="1"/>
    <col min="12054" max="12054" width="17.42578125" customWidth="1"/>
    <col min="12055" max="12055" width="4" customWidth="1"/>
    <col min="12056" max="12076" width="5.7109375" customWidth="1"/>
    <col min="12077" max="12077" width="3.42578125" customWidth="1"/>
    <col min="12288" max="12288" width="3.42578125" customWidth="1"/>
    <col min="12289" max="12289" width="22.85546875" customWidth="1"/>
    <col min="12290" max="12290" width="0.140625" customWidth="1"/>
    <col min="12291" max="12291" width="5.85546875" customWidth="1"/>
    <col min="12292" max="12292" width="9.42578125" customWidth="1"/>
    <col min="12293" max="12309" width="6.85546875" customWidth="1"/>
    <col min="12310" max="12310" width="17.42578125" customWidth="1"/>
    <col min="12311" max="12311" width="4" customWidth="1"/>
    <col min="12312" max="12332" width="5.7109375" customWidth="1"/>
    <col min="12333" max="12333" width="3.42578125" customWidth="1"/>
    <col min="12544" max="12544" width="3.42578125" customWidth="1"/>
    <col min="12545" max="12545" width="22.85546875" customWidth="1"/>
    <col min="12546" max="12546" width="0.140625" customWidth="1"/>
    <col min="12547" max="12547" width="5.85546875" customWidth="1"/>
    <col min="12548" max="12548" width="9.42578125" customWidth="1"/>
    <col min="12549" max="12565" width="6.85546875" customWidth="1"/>
    <col min="12566" max="12566" width="17.42578125" customWidth="1"/>
    <col min="12567" max="12567" width="4" customWidth="1"/>
    <col min="12568" max="12588" width="5.7109375" customWidth="1"/>
    <col min="12589" max="12589" width="3.42578125" customWidth="1"/>
    <col min="12800" max="12800" width="3.42578125" customWidth="1"/>
    <col min="12801" max="12801" width="22.85546875" customWidth="1"/>
    <col min="12802" max="12802" width="0.140625" customWidth="1"/>
    <col min="12803" max="12803" width="5.85546875" customWidth="1"/>
    <col min="12804" max="12804" width="9.42578125" customWidth="1"/>
    <col min="12805" max="12821" width="6.85546875" customWidth="1"/>
    <col min="12822" max="12822" width="17.42578125" customWidth="1"/>
    <col min="12823" max="12823" width="4" customWidth="1"/>
    <col min="12824" max="12844" width="5.7109375" customWidth="1"/>
    <col min="12845" max="12845" width="3.42578125" customWidth="1"/>
    <col min="13056" max="13056" width="3.42578125" customWidth="1"/>
    <col min="13057" max="13057" width="22.85546875" customWidth="1"/>
    <col min="13058" max="13058" width="0.140625" customWidth="1"/>
    <col min="13059" max="13059" width="5.85546875" customWidth="1"/>
    <col min="13060" max="13060" width="9.42578125" customWidth="1"/>
    <col min="13061" max="13077" width="6.85546875" customWidth="1"/>
    <col min="13078" max="13078" width="17.42578125" customWidth="1"/>
    <col min="13079" max="13079" width="4" customWidth="1"/>
    <col min="13080" max="13100" width="5.7109375" customWidth="1"/>
    <col min="13101" max="13101" width="3.42578125" customWidth="1"/>
    <col min="13312" max="13312" width="3.42578125" customWidth="1"/>
    <col min="13313" max="13313" width="22.85546875" customWidth="1"/>
    <col min="13314" max="13314" width="0.140625" customWidth="1"/>
    <col min="13315" max="13315" width="5.85546875" customWidth="1"/>
    <col min="13316" max="13316" width="9.42578125" customWidth="1"/>
    <col min="13317" max="13333" width="6.85546875" customWidth="1"/>
    <col min="13334" max="13334" width="17.42578125" customWidth="1"/>
    <col min="13335" max="13335" width="4" customWidth="1"/>
    <col min="13336" max="13356" width="5.7109375" customWidth="1"/>
    <col min="13357" max="13357" width="3.42578125" customWidth="1"/>
    <col min="13568" max="13568" width="3.42578125" customWidth="1"/>
    <col min="13569" max="13569" width="22.85546875" customWidth="1"/>
    <col min="13570" max="13570" width="0.140625" customWidth="1"/>
    <col min="13571" max="13571" width="5.85546875" customWidth="1"/>
    <col min="13572" max="13572" width="9.42578125" customWidth="1"/>
    <col min="13573" max="13589" width="6.85546875" customWidth="1"/>
    <col min="13590" max="13590" width="17.42578125" customWidth="1"/>
    <col min="13591" max="13591" width="4" customWidth="1"/>
    <col min="13592" max="13612" width="5.7109375" customWidth="1"/>
    <col min="13613" max="13613" width="3.42578125" customWidth="1"/>
    <col min="13824" max="13824" width="3.42578125" customWidth="1"/>
    <col min="13825" max="13825" width="22.85546875" customWidth="1"/>
    <col min="13826" max="13826" width="0.140625" customWidth="1"/>
    <col min="13827" max="13827" width="5.85546875" customWidth="1"/>
    <col min="13828" max="13828" width="9.42578125" customWidth="1"/>
    <col min="13829" max="13845" width="6.85546875" customWidth="1"/>
    <col min="13846" max="13846" width="17.42578125" customWidth="1"/>
    <col min="13847" max="13847" width="4" customWidth="1"/>
    <col min="13848" max="13868" width="5.7109375" customWidth="1"/>
    <col min="13869" max="13869" width="3.42578125" customWidth="1"/>
    <col min="14080" max="14080" width="3.42578125" customWidth="1"/>
    <col min="14081" max="14081" width="22.85546875" customWidth="1"/>
    <col min="14082" max="14082" width="0.140625" customWidth="1"/>
    <col min="14083" max="14083" width="5.85546875" customWidth="1"/>
    <col min="14084" max="14084" width="9.42578125" customWidth="1"/>
    <col min="14085" max="14101" width="6.85546875" customWidth="1"/>
    <col min="14102" max="14102" width="17.42578125" customWidth="1"/>
    <col min="14103" max="14103" width="4" customWidth="1"/>
    <col min="14104" max="14124" width="5.7109375" customWidth="1"/>
    <col min="14125" max="14125" width="3.42578125" customWidth="1"/>
    <col min="14336" max="14336" width="3.42578125" customWidth="1"/>
    <col min="14337" max="14337" width="22.85546875" customWidth="1"/>
    <col min="14338" max="14338" width="0.140625" customWidth="1"/>
    <col min="14339" max="14339" width="5.85546875" customWidth="1"/>
    <col min="14340" max="14340" width="9.42578125" customWidth="1"/>
    <col min="14341" max="14357" width="6.85546875" customWidth="1"/>
    <col min="14358" max="14358" width="17.42578125" customWidth="1"/>
    <col min="14359" max="14359" width="4" customWidth="1"/>
    <col min="14360" max="14380" width="5.7109375" customWidth="1"/>
    <col min="14381" max="14381" width="3.42578125" customWidth="1"/>
    <col min="14592" max="14592" width="3.42578125" customWidth="1"/>
    <col min="14593" max="14593" width="22.85546875" customWidth="1"/>
    <col min="14594" max="14594" width="0.140625" customWidth="1"/>
    <col min="14595" max="14595" width="5.85546875" customWidth="1"/>
    <col min="14596" max="14596" width="9.42578125" customWidth="1"/>
    <col min="14597" max="14613" width="6.85546875" customWidth="1"/>
    <col min="14614" max="14614" width="17.42578125" customWidth="1"/>
    <col min="14615" max="14615" width="4" customWidth="1"/>
    <col min="14616" max="14636" width="5.7109375" customWidth="1"/>
    <col min="14637" max="14637" width="3.42578125" customWidth="1"/>
    <col min="14848" max="14848" width="3.42578125" customWidth="1"/>
    <col min="14849" max="14849" width="22.85546875" customWidth="1"/>
    <col min="14850" max="14850" width="0.140625" customWidth="1"/>
    <col min="14851" max="14851" width="5.85546875" customWidth="1"/>
    <col min="14852" max="14852" width="9.42578125" customWidth="1"/>
    <col min="14853" max="14869" width="6.85546875" customWidth="1"/>
    <col min="14870" max="14870" width="17.42578125" customWidth="1"/>
    <col min="14871" max="14871" width="4" customWidth="1"/>
    <col min="14872" max="14892" width="5.7109375" customWidth="1"/>
    <col min="14893" max="14893" width="3.42578125" customWidth="1"/>
    <col min="15104" max="15104" width="3.42578125" customWidth="1"/>
    <col min="15105" max="15105" width="22.85546875" customWidth="1"/>
    <col min="15106" max="15106" width="0.140625" customWidth="1"/>
    <col min="15107" max="15107" width="5.85546875" customWidth="1"/>
    <col min="15108" max="15108" width="9.42578125" customWidth="1"/>
    <col min="15109" max="15125" width="6.85546875" customWidth="1"/>
    <col min="15126" max="15126" width="17.42578125" customWidth="1"/>
    <col min="15127" max="15127" width="4" customWidth="1"/>
    <col min="15128" max="15148" width="5.7109375" customWidth="1"/>
    <col min="15149" max="15149" width="3.42578125" customWidth="1"/>
    <col min="15360" max="15360" width="3.42578125" customWidth="1"/>
    <col min="15361" max="15361" width="22.85546875" customWidth="1"/>
    <col min="15362" max="15362" width="0.140625" customWidth="1"/>
    <col min="15363" max="15363" width="5.85546875" customWidth="1"/>
    <col min="15364" max="15364" width="9.42578125" customWidth="1"/>
    <col min="15365" max="15381" width="6.85546875" customWidth="1"/>
    <col min="15382" max="15382" width="17.42578125" customWidth="1"/>
    <col min="15383" max="15383" width="4" customWidth="1"/>
    <col min="15384" max="15404" width="5.7109375" customWidth="1"/>
    <col min="15405" max="15405" width="3.42578125" customWidth="1"/>
    <col min="15616" max="15616" width="3.42578125" customWidth="1"/>
    <col min="15617" max="15617" width="22.85546875" customWidth="1"/>
    <col min="15618" max="15618" width="0.140625" customWidth="1"/>
    <col min="15619" max="15619" width="5.85546875" customWidth="1"/>
    <col min="15620" max="15620" width="9.42578125" customWidth="1"/>
    <col min="15621" max="15637" width="6.85546875" customWidth="1"/>
    <col min="15638" max="15638" width="17.42578125" customWidth="1"/>
    <col min="15639" max="15639" width="4" customWidth="1"/>
    <col min="15640" max="15660" width="5.7109375" customWidth="1"/>
    <col min="15661" max="15661" width="3.42578125" customWidth="1"/>
    <col min="15872" max="15872" width="3.42578125" customWidth="1"/>
    <col min="15873" max="15873" width="22.85546875" customWidth="1"/>
    <col min="15874" max="15874" width="0.140625" customWidth="1"/>
    <col min="15875" max="15875" width="5.85546875" customWidth="1"/>
    <col min="15876" max="15876" width="9.42578125" customWidth="1"/>
    <col min="15877" max="15893" width="6.85546875" customWidth="1"/>
    <col min="15894" max="15894" width="17.42578125" customWidth="1"/>
    <col min="15895" max="15895" width="4" customWidth="1"/>
    <col min="15896" max="15916" width="5.7109375" customWidth="1"/>
    <col min="15917" max="15917" width="3.42578125" customWidth="1"/>
    <col min="16128" max="16128" width="3.42578125" customWidth="1"/>
    <col min="16129" max="16129" width="22.85546875" customWidth="1"/>
    <col min="16130" max="16130" width="0.140625" customWidth="1"/>
    <col min="16131" max="16131" width="5.85546875" customWidth="1"/>
    <col min="16132" max="16132" width="9.42578125" customWidth="1"/>
    <col min="16133" max="16149" width="6.85546875" customWidth="1"/>
    <col min="16150" max="16150" width="17.42578125" customWidth="1"/>
    <col min="16151" max="16151" width="4" customWidth="1"/>
    <col min="16152" max="16172" width="5.7109375" customWidth="1"/>
    <col min="16173" max="16173" width="3.42578125" customWidth="1"/>
  </cols>
  <sheetData>
    <row r="1" spans="1:45" ht="17.2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459" t="s">
        <v>496</v>
      </c>
      <c r="U1" s="4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</row>
    <row r="2" spans="1:45" ht="29.1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</row>
    <row r="3" spans="1:45" ht="53.1" customHeight="1">
      <c r="A3" s="159"/>
      <c r="B3" s="159"/>
      <c r="C3" s="159"/>
      <c r="D3" s="473" t="s">
        <v>497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</row>
    <row r="4" spans="1:45" ht="66" customHeigh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</row>
    <row r="5" spans="1:45" ht="11.1" customHeight="1">
      <c r="A5" s="474" t="s">
        <v>81</v>
      </c>
      <c r="B5" s="474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60" t="s">
        <v>149</v>
      </c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</row>
    <row r="6" spans="1:45" ht="20.100000000000001" customHeight="1">
      <c r="A6" s="468" t="s">
        <v>13</v>
      </c>
      <c r="B6" s="468"/>
      <c r="C6" s="468" t="s">
        <v>63</v>
      </c>
      <c r="D6" s="466" t="s">
        <v>8</v>
      </c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6" t="s">
        <v>151</v>
      </c>
      <c r="T6" s="467"/>
      <c r="U6" s="467"/>
      <c r="V6" s="469" t="s">
        <v>13</v>
      </c>
      <c r="W6" s="470" t="s">
        <v>63</v>
      </c>
      <c r="X6" s="471" t="s">
        <v>227</v>
      </c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159"/>
    </row>
    <row r="7" spans="1:45" ht="20.100000000000001" customHeight="1">
      <c r="A7" s="468"/>
      <c r="B7" s="468"/>
      <c r="C7" s="468"/>
      <c r="D7" s="466"/>
      <c r="E7" s="466" t="s">
        <v>135</v>
      </c>
      <c r="F7" s="466" t="s">
        <v>16</v>
      </c>
      <c r="G7" s="466" t="s">
        <v>260</v>
      </c>
      <c r="H7" s="467"/>
      <c r="I7" s="467"/>
      <c r="J7" s="466" t="s">
        <v>261</v>
      </c>
      <c r="K7" s="467"/>
      <c r="L7" s="467"/>
      <c r="M7" s="466" t="s">
        <v>262</v>
      </c>
      <c r="N7" s="467"/>
      <c r="O7" s="467"/>
      <c r="P7" s="466" t="s">
        <v>263</v>
      </c>
      <c r="Q7" s="467"/>
      <c r="R7" s="467"/>
      <c r="S7" s="466"/>
      <c r="T7" s="466" t="s">
        <v>135</v>
      </c>
      <c r="U7" s="466" t="s">
        <v>16</v>
      </c>
      <c r="V7" s="469"/>
      <c r="W7" s="470"/>
      <c r="X7" s="465" t="s">
        <v>64</v>
      </c>
      <c r="Y7" s="464"/>
      <c r="Z7" s="464"/>
      <c r="AA7" s="465" t="s">
        <v>65</v>
      </c>
      <c r="AB7" s="464"/>
      <c r="AC7" s="464"/>
      <c r="AD7" s="465" t="s">
        <v>66</v>
      </c>
      <c r="AE7" s="464"/>
      <c r="AF7" s="464"/>
      <c r="AG7" s="465" t="s">
        <v>67</v>
      </c>
      <c r="AH7" s="464"/>
      <c r="AI7" s="464"/>
      <c r="AJ7" s="465" t="s">
        <v>68</v>
      </c>
      <c r="AK7" s="464"/>
      <c r="AL7" s="464"/>
      <c r="AM7" s="465" t="s">
        <v>69</v>
      </c>
      <c r="AN7" s="464"/>
      <c r="AO7" s="464"/>
      <c r="AP7" s="465" t="s">
        <v>14</v>
      </c>
      <c r="AQ7" s="472"/>
      <c r="AR7" s="472"/>
      <c r="AS7" s="159"/>
    </row>
    <row r="8" spans="1:45" ht="60" customHeight="1">
      <c r="A8" s="468"/>
      <c r="B8" s="468"/>
      <c r="C8" s="468"/>
      <c r="D8" s="466"/>
      <c r="E8" s="466"/>
      <c r="F8" s="466"/>
      <c r="G8" s="466"/>
      <c r="H8" s="366" t="s">
        <v>135</v>
      </c>
      <c r="I8" s="366" t="s">
        <v>16</v>
      </c>
      <c r="J8" s="466"/>
      <c r="K8" s="366" t="s">
        <v>135</v>
      </c>
      <c r="L8" s="366" t="s">
        <v>16</v>
      </c>
      <c r="M8" s="466"/>
      <c r="N8" s="366" t="s">
        <v>135</v>
      </c>
      <c r="O8" s="366" t="s">
        <v>16</v>
      </c>
      <c r="P8" s="466"/>
      <c r="Q8" s="366" t="s">
        <v>135</v>
      </c>
      <c r="R8" s="366" t="s">
        <v>16</v>
      </c>
      <c r="S8" s="466"/>
      <c r="T8" s="466"/>
      <c r="U8" s="466"/>
      <c r="V8" s="469"/>
      <c r="W8" s="470"/>
      <c r="X8" s="465"/>
      <c r="Y8" s="161" t="s">
        <v>135</v>
      </c>
      <c r="Z8" s="161" t="s">
        <v>16</v>
      </c>
      <c r="AA8" s="465"/>
      <c r="AB8" s="161" t="s">
        <v>135</v>
      </c>
      <c r="AC8" s="161" t="s">
        <v>16</v>
      </c>
      <c r="AD8" s="465"/>
      <c r="AE8" s="161" t="s">
        <v>135</v>
      </c>
      <c r="AF8" s="161" t="s">
        <v>16</v>
      </c>
      <c r="AG8" s="465"/>
      <c r="AH8" s="161" t="s">
        <v>135</v>
      </c>
      <c r="AI8" s="161" t="s">
        <v>16</v>
      </c>
      <c r="AJ8" s="465"/>
      <c r="AK8" s="161" t="s">
        <v>135</v>
      </c>
      <c r="AL8" s="161" t="s">
        <v>16</v>
      </c>
      <c r="AM8" s="465"/>
      <c r="AN8" s="161" t="s">
        <v>135</v>
      </c>
      <c r="AO8" s="161" t="s">
        <v>16</v>
      </c>
      <c r="AP8" s="465"/>
      <c r="AQ8" s="161" t="s">
        <v>135</v>
      </c>
      <c r="AR8" s="162" t="s">
        <v>16</v>
      </c>
      <c r="AS8" s="159"/>
    </row>
    <row r="9" spans="1:45" ht="15" customHeight="1">
      <c r="A9" s="468" t="s">
        <v>6</v>
      </c>
      <c r="B9" s="468"/>
      <c r="C9" s="244" t="s">
        <v>7</v>
      </c>
      <c r="D9" s="244" t="s">
        <v>442</v>
      </c>
      <c r="E9" s="244" t="s">
        <v>443</v>
      </c>
      <c r="F9" s="244" t="s">
        <v>444</v>
      </c>
      <c r="G9" s="244" t="s">
        <v>445</v>
      </c>
      <c r="H9" s="244" t="s">
        <v>446</v>
      </c>
      <c r="I9" s="244" t="s">
        <v>447</v>
      </c>
      <c r="J9" s="244" t="s">
        <v>448</v>
      </c>
      <c r="K9" s="244" t="s">
        <v>449</v>
      </c>
      <c r="L9" s="244" t="s">
        <v>450</v>
      </c>
      <c r="M9" s="244" t="s">
        <v>451</v>
      </c>
      <c r="N9" s="244" t="s">
        <v>452</v>
      </c>
      <c r="O9" s="244" t="s">
        <v>453</v>
      </c>
      <c r="P9" s="244" t="s">
        <v>454</v>
      </c>
      <c r="Q9" s="244" t="s">
        <v>455</v>
      </c>
      <c r="R9" s="244" t="s">
        <v>456</v>
      </c>
      <c r="S9" s="244" t="s">
        <v>457</v>
      </c>
      <c r="T9" s="244" t="s">
        <v>458</v>
      </c>
      <c r="U9" s="244" t="s">
        <v>459</v>
      </c>
      <c r="V9" s="362" t="s">
        <v>6</v>
      </c>
      <c r="W9" s="163" t="s">
        <v>7</v>
      </c>
      <c r="X9" s="163" t="s">
        <v>460</v>
      </c>
      <c r="Y9" s="163" t="s">
        <v>461</v>
      </c>
      <c r="Z9" s="163" t="s">
        <v>462</v>
      </c>
      <c r="AA9" s="163" t="s">
        <v>463</v>
      </c>
      <c r="AB9" s="163" t="s">
        <v>464</v>
      </c>
      <c r="AC9" s="163" t="s">
        <v>465</v>
      </c>
      <c r="AD9" s="163" t="s">
        <v>466</v>
      </c>
      <c r="AE9" s="163" t="s">
        <v>467</v>
      </c>
      <c r="AF9" s="163" t="s">
        <v>468</v>
      </c>
      <c r="AG9" s="163" t="s">
        <v>469</v>
      </c>
      <c r="AH9" s="163" t="s">
        <v>470</v>
      </c>
      <c r="AI9" s="163" t="s">
        <v>471</v>
      </c>
      <c r="AJ9" s="163" t="s">
        <v>472</v>
      </c>
      <c r="AK9" s="163" t="s">
        <v>473</v>
      </c>
      <c r="AL9" s="163" t="s">
        <v>474</v>
      </c>
      <c r="AM9" s="163" t="s">
        <v>475</v>
      </c>
      <c r="AN9" s="163" t="s">
        <v>476</v>
      </c>
      <c r="AO9" s="163" t="s">
        <v>477</v>
      </c>
      <c r="AP9" s="163" t="s">
        <v>478</v>
      </c>
      <c r="AQ9" s="163" t="s">
        <v>479</v>
      </c>
      <c r="AR9" s="164" t="s">
        <v>480</v>
      </c>
      <c r="AS9" s="159"/>
    </row>
    <row r="10" spans="1:45" ht="20.100000000000001" customHeight="1">
      <c r="A10" s="463" t="s">
        <v>481</v>
      </c>
      <c r="B10" s="463"/>
      <c r="C10" s="178">
        <v>1</v>
      </c>
      <c r="D10" s="168">
        <v>161891</v>
      </c>
      <c r="E10" s="168">
        <v>62408</v>
      </c>
      <c r="F10" s="168">
        <v>99483</v>
      </c>
      <c r="G10" s="168">
        <v>2748</v>
      </c>
      <c r="H10" s="168">
        <v>737</v>
      </c>
      <c r="I10" s="168">
        <v>2011</v>
      </c>
      <c r="J10" s="168">
        <v>125750</v>
      </c>
      <c r="K10" s="168">
        <v>49920</v>
      </c>
      <c r="L10" s="168">
        <v>75830</v>
      </c>
      <c r="M10" s="168">
        <v>27450</v>
      </c>
      <c r="N10" s="168">
        <v>9265</v>
      </c>
      <c r="O10" s="168">
        <v>18185</v>
      </c>
      <c r="P10" s="168">
        <v>5943</v>
      </c>
      <c r="Q10" s="168">
        <v>2486</v>
      </c>
      <c r="R10" s="168">
        <v>3457</v>
      </c>
      <c r="S10" s="168">
        <v>347</v>
      </c>
      <c r="T10" s="168">
        <v>169</v>
      </c>
      <c r="U10" s="168">
        <v>178</v>
      </c>
      <c r="V10" s="363" t="s">
        <v>481</v>
      </c>
      <c r="W10" s="181">
        <v>1</v>
      </c>
      <c r="X10" s="180">
        <v>71</v>
      </c>
      <c r="Y10" s="180">
        <v>35</v>
      </c>
      <c r="Z10" s="180">
        <v>36</v>
      </c>
      <c r="AA10" s="180">
        <v>28</v>
      </c>
      <c r="AB10" s="180">
        <v>22</v>
      </c>
      <c r="AC10" s="180">
        <v>6</v>
      </c>
      <c r="AD10" s="180">
        <v>9</v>
      </c>
      <c r="AE10" s="180">
        <v>4</v>
      </c>
      <c r="AF10" s="180">
        <v>5</v>
      </c>
      <c r="AG10" s="180">
        <v>212</v>
      </c>
      <c r="AH10" s="180">
        <v>101</v>
      </c>
      <c r="AI10" s="180">
        <v>111</v>
      </c>
      <c r="AJ10" s="180">
        <v>4</v>
      </c>
      <c r="AK10" s="180">
        <v>0</v>
      </c>
      <c r="AL10" s="180">
        <v>4</v>
      </c>
      <c r="AM10" s="180">
        <v>9</v>
      </c>
      <c r="AN10" s="180">
        <v>4</v>
      </c>
      <c r="AO10" s="180">
        <v>5</v>
      </c>
      <c r="AP10" s="180">
        <v>14</v>
      </c>
      <c r="AQ10" s="180">
        <v>3</v>
      </c>
      <c r="AR10" s="182">
        <v>11</v>
      </c>
      <c r="AS10" s="159"/>
    </row>
    <row r="11" spans="1:45" ht="20.100000000000001" customHeight="1">
      <c r="A11" s="463" t="s">
        <v>482</v>
      </c>
      <c r="B11" s="463"/>
      <c r="C11" s="244">
        <f>1+C10</f>
        <v>2</v>
      </c>
      <c r="D11" s="168">
        <f>D12+D13+D14+D15+D16+D17+D18</f>
        <v>150153</v>
      </c>
      <c r="E11" s="168">
        <f t="shared" ref="E11:U11" si="0">E12+E13+E14+E15+E16+E17+E18</f>
        <v>58793</v>
      </c>
      <c r="F11" s="168">
        <f t="shared" si="0"/>
        <v>91360</v>
      </c>
      <c r="G11" s="168">
        <f t="shared" si="0"/>
        <v>2153</v>
      </c>
      <c r="H11" s="168">
        <f t="shared" si="0"/>
        <v>655</v>
      </c>
      <c r="I11" s="168">
        <f t="shared" si="0"/>
        <v>1498</v>
      </c>
      <c r="J11" s="168">
        <f t="shared" si="0"/>
        <v>117080</v>
      </c>
      <c r="K11" s="168">
        <f t="shared" si="0"/>
        <v>46954</v>
      </c>
      <c r="L11" s="168">
        <f t="shared" si="0"/>
        <v>70126</v>
      </c>
      <c r="M11" s="168">
        <f t="shared" si="0"/>
        <v>25021</v>
      </c>
      <c r="N11" s="168">
        <f t="shared" si="0"/>
        <v>8709</v>
      </c>
      <c r="O11" s="168">
        <f t="shared" si="0"/>
        <v>16312</v>
      </c>
      <c r="P11" s="168">
        <f t="shared" si="0"/>
        <v>5899</v>
      </c>
      <c r="Q11" s="168">
        <f t="shared" si="0"/>
        <v>2475</v>
      </c>
      <c r="R11" s="168">
        <f t="shared" si="0"/>
        <v>3424</v>
      </c>
      <c r="S11" s="168">
        <f t="shared" si="0"/>
        <v>323</v>
      </c>
      <c r="T11" s="168">
        <f t="shared" si="0"/>
        <v>154</v>
      </c>
      <c r="U11" s="168">
        <f t="shared" si="0"/>
        <v>169</v>
      </c>
      <c r="V11" s="171" t="s">
        <v>482</v>
      </c>
      <c r="W11" s="167"/>
      <c r="X11" s="168">
        <f>X12+X13+X14+X15+X16+X17+X18</f>
        <v>64</v>
      </c>
      <c r="Y11" s="168">
        <f t="shared" ref="Y11:AR11" si="1">Y12+Y13+Y14+Y15+Y16+Y17+Y18</f>
        <v>29</v>
      </c>
      <c r="Z11" s="168">
        <f t="shared" si="1"/>
        <v>35</v>
      </c>
      <c r="AA11" s="168">
        <f t="shared" si="1"/>
        <v>27</v>
      </c>
      <c r="AB11" s="168">
        <f t="shared" si="1"/>
        <v>21</v>
      </c>
      <c r="AC11" s="168">
        <f t="shared" si="1"/>
        <v>6</v>
      </c>
      <c r="AD11" s="168">
        <f t="shared" si="1"/>
        <v>8</v>
      </c>
      <c r="AE11" s="168">
        <f t="shared" si="1"/>
        <v>3</v>
      </c>
      <c r="AF11" s="168">
        <f t="shared" si="1"/>
        <v>5</v>
      </c>
      <c r="AG11" s="168">
        <f t="shared" si="1"/>
        <v>200</v>
      </c>
      <c r="AH11" s="168">
        <f t="shared" si="1"/>
        <v>95</v>
      </c>
      <c r="AI11" s="168">
        <f t="shared" si="1"/>
        <v>105</v>
      </c>
      <c r="AJ11" s="168">
        <f t="shared" si="1"/>
        <v>4</v>
      </c>
      <c r="AK11" s="168">
        <f t="shared" si="1"/>
        <v>0</v>
      </c>
      <c r="AL11" s="168">
        <f t="shared" si="1"/>
        <v>4</v>
      </c>
      <c r="AM11" s="168">
        <f t="shared" si="1"/>
        <v>9</v>
      </c>
      <c r="AN11" s="168">
        <f t="shared" si="1"/>
        <v>4</v>
      </c>
      <c r="AO11" s="168">
        <f t="shared" si="1"/>
        <v>5</v>
      </c>
      <c r="AP11" s="168">
        <f t="shared" si="1"/>
        <v>11</v>
      </c>
      <c r="AQ11" s="168">
        <f t="shared" si="1"/>
        <v>2</v>
      </c>
      <c r="AR11" s="168">
        <f t="shared" si="1"/>
        <v>9</v>
      </c>
      <c r="AS11" s="159"/>
    </row>
    <row r="12" spans="1:45" ht="20.100000000000001" customHeight="1">
      <c r="A12" s="462" t="s">
        <v>483</v>
      </c>
      <c r="B12" s="462"/>
      <c r="C12" s="244">
        <f t="shared" ref="C12:C33" si="2">1+C11</f>
        <v>3</v>
      </c>
      <c r="D12" s="367">
        <v>21868</v>
      </c>
      <c r="E12" s="367">
        <v>9762</v>
      </c>
      <c r="F12" s="367">
        <v>12106</v>
      </c>
      <c r="G12" s="367">
        <v>775</v>
      </c>
      <c r="H12" s="367">
        <v>254</v>
      </c>
      <c r="I12" s="367">
        <v>521</v>
      </c>
      <c r="J12" s="367">
        <v>18250</v>
      </c>
      <c r="K12" s="367">
        <v>8297</v>
      </c>
      <c r="L12" s="367">
        <v>9953</v>
      </c>
      <c r="M12" s="367">
        <v>2729</v>
      </c>
      <c r="N12" s="367">
        <v>1161</v>
      </c>
      <c r="O12" s="367">
        <v>1568</v>
      </c>
      <c r="P12" s="367">
        <v>114</v>
      </c>
      <c r="Q12" s="367">
        <v>50</v>
      </c>
      <c r="R12" s="367">
        <v>64</v>
      </c>
      <c r="S12" s="367">
        <v>33</v>
      </c>
      <c r="T12" s="367">
        <v>14</v>
      </c>
      <c r="U12" s="367">
        <v>19</v>
      </c>
      <c r="V12" s="364" t="s">
        <v>483</v>
      </c>
      <c r="W12" s="170">
        <v>2</v>
      </c>
      <c r="X12" s="173">
        <v>3</v>
      </c>
      <c r="Y12" s="173">
        <v>1</v>
      </c>
      <c r="Z12" s="173">
        <v>2</v>
      </c>
      <c r="AA12" s="173">
        <v>3</v>
      </c>
      <c r="AB12" s="173">
        <v>3</v>
      </c>
      <c r="AC12" s="173">
        <v>0</v>
      </c>
      <c r="AD12" s="173">
        <v>0</v>
      </c>
      <c r="AE12" s="173">
        <v>0</v>
      </c>
      <c r="AF12" s="173">
        <v>0</v>
      </c>
      <c r="AG12" s="173">
        <v>22</v>
      </c>
      <c r="AH12" s="173">
        <v>8</v>
      </c>
      <c r="AI12" s="173">
        <v>14</v>
      </c>
      <c r="AJ12" s="173">
        <v>2</v>
      </c>
      <c r="AK12" s="173">
        <v>0</v>
      </c>
      <c r="AL12" s="173">
        <v>2</v>
      </c>
      <c r="AM12" s="173">
        <v>2</v>
      </c>
      <c r="AN12" s="173">
        <v>1</v>
      </c>
      <c r="AO12" s="173">
        <v>1</v>
      </c>
      <c r="AP12" s="173">
        <v>1</v>
      </c>
      <c r="AQ12" s="173">
        <v>1</v>
      </c>
      <c r="AR12" s="176">
        <v>0</v>
      </c>
      <c r="AS12" s="159"/>
    </row>
    <row r="13" spans="1:45" ht="20.100000000000001" customHeight="1">
      <c r="A13" s="462" t="s">
        <v>484</v>
      </c>
      <c r="B13" s="462"/>
      <c r="C13" s="244">
        <f t="shared" si="2"/>
        <v>4</v>
      </c>
      <c r="D13" s="367">
        <v>33480</v>
      </c>
      <c r="E13" s="367">
        <v>14587</v>
      </c>
      <c r="F13" s="367">
        <v>18893</v>
      </c>
      <c r="G13" s="367">
        <v>514</v>
      </c>
      <c r="H13" s="367">
        <v>210</v>
      </c>
      <c r="I13" s="367">
        <v>304</v>
      </c>
      <c r="J13" s="367">
        <v>26959</v>
      </c>
      <c r="K13" s="367">
        <v>11952</v>
      </c>
      <c r="L13" s="367">
        <v>15007</v>
      </c>
      <c r="M13" s="367">
        <v>5134</v>
      </c>
      <c r="N13" s="367">
        <v>1908</v>
      </c>
      <c r="O13" s="367">
        <v>3226</v>
      </c>
      <c r="P13" s="367">
        <v>873</v>
      </c>
      <c r="Q13" s="367">
        <v>517</v>
      </c>
      <c r="R13" s="367">
        <v>356</v>
      </c>
      <c r="S13" s="367">
        <v>46</v>
      </c>
      <c r="T13" s="367">
        <v>25</v>
      </c>
      <c r="U13" s="367">
        <v>21</v>
      </c>
      <c r="V13" s="365" t="s">
        <v>484</v>
      </c>
      <c r="W13" s="179"/>
      <c r="X13" s="174">
        <v>6</v>
      </c>
      <c r="Y13" s="174">
        <v>3</v>
      </c>
      <c r="Z13" s="174">
        <v>3</v>
      </c>
      <c r="AA13" s="174">
        <v>2</v>
      </c>
      <c r="AB13" s="174">
        <v>2</v>
      </c>
      <c r="AC13" s="174">
        <v>0</v>
      </c>
      <c r="AD13" s="174">
        <v>1</v>
      </c>
      <c r="AE13" s="174">
        <v>0</v>
      </c>
      <c r="AF13" s="174">
        <v>1</v>
      </c>
      <c r="AG13" s="174">
        <v>34</v>
      </c>
      <c r="AH13" s="174">
        <v>19</v>
      </c>
      <c r="AI13" s="174">
        <v>15</v>
      </c>
      <c r="AJ13" s="174">
        <v>1</v>
      </c>
      <c r="AK13" s="174">
        <v>0</v>
      </c>
      <c r="AL13" s="174">
        <v>1</v>
      </c>
      <c r="AM13" s="174">
        <v>1</v>
      </c>
      <c r="AN13" s="174">
        <v>1</v>
      </c>
      <c r="AO13" s="174">
        <v>0</v>
      </c>
      <c r="AP13" s="174">
        <v>1</v>
      </c>
      <c r="AQ13" s="174">
        <v>0</v>
      </c>
      <c r="AR13" s="177">
        <v>1</v>
      </c>
      <c r="AS13" s="159"/>
    </row>
    <row r="14" spans="1:45" ht="20.100000000000001" customHeight="1">
      <c r="A14" s="462" t="s">
        <v>485</v>
      </c>
      <c r="B14" s="462"/>
      <c r="C14" s="244">
        <f t="shared" si="2"/>
        <v>5</v>
      </c>
      <c r="D14" s="367">
        <v>405</v>
      </c>
      <c r="E14" s="367">
        <v>277</v>
      </c>
      <c r="F14" s="367">
        <v>128</v>
      </c>
      <c r="G14" s="367">
        <v>0</v>
      </c>
      <c r="H14" s="367">
        <v>0</v>
      </c>
      <c r="I14" s="367">
        <v>0</v>
      </c>
      <c r="J14" s="367">
        <v>387</v>
      </c>
      <c r="K14" s="367">
        <v>265</v>
      </c>
      <c r="L14" s="367">
        <v>122</v>
      </c>
      <c r="M14" s="367">
        <v>18</v>
      </c>
      <c r="N14" s="367">
        <v>12</v>
      </c>
      <c r="O14" s="367">
        <v>6</v>
      </c>
      <c r="P14" s="367">
        <v>0</v>
      </c>
      <c r="Q14" s="367">
        <v>0</v>
      </c>
      <c r="R14" s="367">
        <v>0</v>
      </c>
      <c r="S14" s="367">
        <v>1</v>
      </c>
      <c r="T14" s="367">
        <v>0</v>
      </c>
      <c r="U14" s="367">
        <v>1</v>
      </c>
      <c r="V14" s="364" t="s">
        <v>485</v>
      </c>
      <c r="W14" s="166">
        <v>4</v>
      </c>
      <c r="X14" s="174">
        <v>0</v>
      </c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D14" s="174">
        <v>0</v>
      </c>
      <c r="AE14" s="174">
        <v>0</v>
      </c>
      <c r="AF14" s="174">
        <v>0</v>
      </c>
      <c r="AG14" s="174">
        <v>1</v>
      </c>
      <c r="AH14" s="174">
        <v>0</v>
      </c>
      <c r="AI14" s="174">
        <v>1</v>
      </c>
      <c r="AJ14" s="174">
        <v>0</v>
      </c>
      <c r="AK14" s="174">
        <v>0</v>
      </c>
      <c r="AL14" s="174">
        <v>0</v>
      </c>
      <c r="AM14" s="174">
        <v>0</v>
      </c>
      <c r="AN14" s="174">
        <v>0</v>
      </c>
      <c r="AO14" s="174">
        <v>0</v>
      </c>
      <c r="AP14" s="174">
        <v>0</v>
      </c>
      <c r="AQ14" s="174">
        <v>0</v>
      </c>
      <c r="AR14" s="177">
        <v>0</v>
      </c>
      <c r="AS14" s="159"/>
    </row>
    <row r="15" spans="1:45" ht="20.100000000000001" customHeight="1">
      <c r="A15" s="462" t="s">
        <v>486</v>
      </c>
      <c r="B15" s="462"/>
      <c r="C15" s="244">
        <f t="shared" si="2"/>
        <v>6</v>
      </c>
      <c r="D15" s="367">
        <v>4392</v>
      </c>
      <c r="E15" s="367">
        <v>871</v>
      </c>
      <c r="F15" s="367">
        <v>3521</v>
      </c>
      <c r="G15" s="367">
        <v>151</v>
      </c>
      <c r="H15" s="367">
        <v>15</v>
      </c>
      <c r="I15" s="367">
        <v>136</v>
      </c>
      <c r="J15" s="367">
        <v>3646</v>
      </c>
      <c r="K15" s="367">
        <v>700</v>
      </c>
      <c r="L15" s="367">
        <v>2946</v>
      </c>
      <c r="M15" s="367">
        <v>482</v>
      </c>
      <c r="N15" s="367">
        <v>120</v>
      </c>
      <c r="O15" s="367">
        <v>362</v>
      </c>
      <c r="P15" s="367">
        <v>113</v>
      </c>
      <c r="Q15" s="367">
        <v>36</v>
      </c>
      <c r="R15" s="367">
        <v>77</v>
      </c>
      <c r="S15" s="367">
        <v>14</v>
      </c>
      <c r="T15" s="367">
        <v>3</v>
      </c>
      <c r="U15" s="367">
        <v>11</v>
      </c>
      <c r="V15" s="364" t="s">
        <v>486</v>
      </c>
      <c r="W15" s="166">
        <v>5</v>
      </c>
      <c r="X15" s="174">
        <v>5</v>
      </c>
      <c r="Y15" s="174">
        <v>1</v>
      </c>
      <c r="Z15" s="174">
        <v>4</v>
      </c>
      <c r="AA15" s="174">
        <v>0</v>
      </c>
      <c r="AB15" s="174">
        <v>0</v>
      </c>
      <c r="AC15" s="174">
        <v>0</v>
      </c>
      <c r="AD15" s="174">
        <v>1</v>
      </c>
      <c r="AE15" s="174">
        <v>0</v>
      </c>
      <c r="AF15" s="174">
        <v>1</v>
      </c>
      <c r="AG15" s="174">
        <v>8</v>
      </c>
      <c r="AH15" s="174">
        <v>2</v>
      </c>
      <c r="AI15" s="174">
        <v>6</v>
      </c>
      <c r="AJ15" s="174">
        <v>0</v>
      </c>
      <c r="AK15" s="174">
        <v>0</v>
      </c>
      <c r="AL15" s="174">
        <v>0</v>
      </c>
      <c r="AM15" s="174">
        <v>0</v>
      </c>
      <c r="AN15" s="174">
        <v>0</v>
      </c>
      <c r="AO15" s="174">
        <v>0</v>
      </c>
      <c r="AP15" s="174">
        <v>0</v>
      </c>
      <c r="AQ15" s="174">
        <v>0</v>
      </c>
      <c r="AR15" s="177">
        <v>0</v>
      </c>
      <c r="AS15" s="159"/>
    </row>
    <row r="16" spans="1:45" ht="20.100000000000001" customHeight="1">
      <c r="A16" s="462" t="s">
        <v>106</v>
      </c>
      <c r="B16" s="462"/>
      <c r="C16" s="244">
        <f t="shared" si="2"/>
        <v>7</v>
      </c>
      <c r="D16" s="367">
        <v>72970</v>
      </c>
      <c r="E16" s="367">
        <v>25092</v>
      </c>
      <c r="F16" s="367">
        <v>47878</v>
      </c>
      <c r="G16" s="367">
        <v>368</v>
      </c>
      <c r="H16" s="367">
        <v>100</v>
      </c>
      <c r="I16" s="367">
        <v>268</v>
      </c>
      <c r="J16" s="367">
        <v>55469</v>
      </c>
      <c r="K16" s="367">
        <v>19441</v>
      </c>
      <c r="L16" s="367">
        <v>36028</v>
      </c>
      <c r="M16" s="367">
        <v>13054</v>
      </c>
      <c r="N16" s="367">
        <v>3977</v>
      </c>
      <c r="O16" s="367">
        <v>9077</v>
      </c>
      <c r="P16" s="367">
        <v>4079</v>
      </c>
      <c r="Q16" s="367">
        <v>1574</v>
      </c>
      <c r="R16" s="367">
        <v>2505</v>
      </c>
      <c r="S16" s="367">
        <v>188</v>
      </c>
      <c r="T16" s="367">
        <v>91</v>
      </c>
      <c r="U16" s="367">
        <v>97</v>
      </c>
      <c r="V16" s="364" t="s">
        <v>106</v>
      </c>
      <c r="W16" s="166">
        <v>6</v>
      </c>
      <c r="X16" s="174">
        <v>42</v>
      </c>
      <c r="Y16" s="174">
        <v>19</v>
      </c>
      <c r="Z16" s="174">
        <v>23</v>
      </c>
      <c r="AA16" s="174">
        <v>15</v>
      </c>
      <c r="AB16" s="174">
        <v>10</v>
      </c>
      <c r="AC16" s="174">
        <v>5</v>
      </c>
      <c r="AD16" s="174">
        <v>4</v>
      </c>
      <c r="AE16" s="174">
        <v>3</v>
      </c>
      <c r="AF16" s="174">
        <v>1</v>
      </c>
      <c r="AG16" s="174">
        <v>115</v>
      </c>
      <c r="AH16" s="174">
        <v>58</v>
      </c>
      <c r="AI16" s="174">
        <v>57</v>
      </c>
      <c r="AJ16" s="174">
        <v>1</v>
      </c>
      <c r="AK16" s="174">
        <v>0</v>
      </c>
      <c r="AL16" s="174">
        <v>1</v>
      </c>
      <c r="AM16" s="174">
        <v>5</v>
      </c>
      <c r="AN16" s="174">
        <v>1</v>
      </c>
      <c r="AO16" s="174">
        <v>4</v>
      </c>
      <c r="AP16" s="174">
        <v>6</v>
      </c>
      <c r="AQ16" s="174">
        <v>0</v>
      </c>
      <c r="AR16" s="177">
        <v>6</v>
      </c>
      <c r="AS16" s="159"/>
    </row>
    <row r="17" spans="1:45" ht="20.100000000000001" customHeight="1">
      <c r="A17" s="462" t="s">
        <v>487</v>
      </c>
      <c r="B17" s="462"/>
      <c r="C17" s="244">
        <f t="shared" si="2"/>
        <v>8</v>
      </c>
      <c r="D17" s="367">
        <v>10921</v>
      </c>
      <c r="E17" s="367">
        <v>6174</v>
      </c>
      <c r="F17" s="367">
        <v>4747</v>
      </c>
      <c r="G17" s="367">
        <v>0</v>
      </c>
      <c r="H17" s="367">
        <v>0</v>
      </c>
      <c r="I17" s="367">
        <v>0</v>
      </c>
      <c r="J17" s="367">
        <v>7875</v>
      </c>
      <c r="K17" s="367">
        <v>4854</v>
      </c>
      <c r="L17" s="367">
        <v>3021</v>
      </c>
      <c r="M17" s="367">
        <v>2610</v>
      </c>
      <c r="N17" s="367">
        <v>1148</v>
      </c>
      <c r="O17" s="367">
        <v>1462</v>
      </c>
      <c r="P17" s="367">
        <v>436</v>
      </c>
      <c r="Q17" s="367">
        <v>172</v>
      </c>
      <c r="R17" s="367">
        <v>264</v>
      </c>
      <c r="S17" s="367">
        <v>27</v>
      </c>
      <c r="T17" s="367">
        <v>17</v>
      </c>
      <c r="U17" s="367">
        <v>10</v>
      </c>
      <c r="V17" s="364" t="s">
        <v>487</v>
      </c>
      <c r="W17" s="166">
        <v>7</v>
      </c>
      <c r="X17" s="174">
        <v>6</v>
      </c>
      <c r="Y17" s="174">
        <v>5</v>
      </c>
      <c r="Z17" s="174">
        <v>1</v>
      </c>
      <c r="AA17" s="174">
        <v>6</v>
      </c>
      <c r="AB17" s="174">
        <v>5</v>
      </c>
      <c r="AC17" s="174">
        <v>1</v>
      </c>
      <c r="AD17" s="174">
        <v>1</v>
      </c>
      <c r="AE17" s="174">
        <v>0</v>
      </c>
      <c r="AF17" s="174">
        <v>1</v>
      </c>
      <c r="AG17" s="174">
        <v>12</v>
      </c>
      <c r="AH17" s="174">
        <v>5</v>
      </c>
      <c r="AI17" s="174">
        <v>7</v>
      </c>
      <c r="AJ17" s="174">
        <v>0</v>
      </c>
      <c r="AK17" s="174">
        <v>0</v>
      </c>
      <c r="AL17" s="174">
        <v>0</v>
      </c>
      <c r="AM17" s="174">
        <v>1</v>
      </c>
      <c r="AN17" s="174">
        <v>1</v>
      </c>
      <c r="AO17" s="174">
        <v>0</v>
      </c>
      <c r="AP17" s="174">
        <v>1</v>
      </c>
      <c r="AQ17" s="174">
        <v>1</v>
      </c>
      <c r="AR17" s="177">
        <v>0</v>
      </c>
      <c r="AS17" s="159"/>
    </row>
    <row r="18" spans="1:45" ht="20.100000000000001" customHeight="1">
      <c r="A18" s="462" t="s">
        <v>266</v>
      </c>
      <c r="B18" s="462"/>
      <c r="C18" s="244">
        <f t="shared" si="2"/>
        <v>9</v>
      </c>
      <c r="D18" s="367">
        <v>6117</v>
      </c>
      <c r="E18" s="367">
        <v>2030</v>
      </c>
      <c r="F18" s="367">
        <v>4087</v>
      </c>
      <c r="G18" s="367">
        <v>345</v>
      </c>
      <c r="H18" s="367">
        <v>76</v>
      </c>
      <c r="I18" s="367">
        <v>269</v>
      </c>
      <c r="J18" s="367">
        <v>4494</v>
      </c>
      <c r="K18" s="367">
        <v>1445</v>
      </c>
      <c r="L18" s="367">
        <v>3049</v>
      </c>
      <c r="M18" s="367">
        <v>994</v>
      </c>
      <c r="N18" s="367">
        <v>383</v>
      </c>
      <c r="O18" s="367">
        <v>611</v>
      </c>
      <c r="P18" s="367">
        <v>284</v>
      </c>
      <c r="Q18" s="367">
        <v>126</v>
      </c>
      <c r="R18" s="367">
        <v>158</v>
      </c>
      <c r="S18" s="367">
        <v>14</v>
      </c>
      <c r="T18" s="367">
        <v>4</v>
      </c>
      <c r="U18" s="367">
        <v>10</v>
      </c>
      <c r="V18" s="364" t="s">
        <v>266</v>
      </c>
      <c r="W18" s="169">
        <v>8</v>
      </c>
      <c r="X18" s="172">
        <v>2</v>
      </c>
      <c r="Y18" s="172">
        <v>0</v>
      </c>
      <c r="Z18" s="172">
        <v>2</v>
      </c>
      <c r="AA18" s="172">
        <v>1</v>
      </c>
      <c r="AB18" s="172">
        <v>1</v>
      </c>
      <c r="AC18" s="172">
        <v>0</v>
      </c>
      <c r="AD18" s="172">
        <v>1</v>
      </c>
      <c r="AE18" s="172">
        <v>0</v>
      </c>
      <c r="AF18" s="172">
        <v>1</v>
      </c>
      <c r="AG18" s="172">
        <v>8</v>
      </c>
      <c r="AH18" s="172">
        <v>3</v>
      </c>
      <c r="AI18" s="172">
        <v>5</v>
      </c>
      <c r="AJ18" s="172">
        <v>0</v>
      </c>
      <c r="AK18" s="172">
        <v>0</v>
      </c>
      <c r="AL18" s="172">
        <v>0</v>
      </c>
      <c r="AM18" s="172">
        <v>0</v>
      </c>
      <c r="AN18" s="172">
        <v>0</v>
      </c>
      <c r="AO18" s="172">
        <v>0</v>
      </c>
      <c r="AP18" s="172">
        <v>2</v>
      </c>
      <c r="AQ18" s="172">
        <v>0</v>
      </c>
      <c r="AR18" s="175">
        <v>2</v>
      </c>
      <c r="AS18" s="159"/>
    </row>
    <row r="19" spans="1:45" ht="20.100000000000001" customHeight="1">
      <c r="A19" s="463" t="s">
        <v>488</v>
      </c>
      <c r="B19" s="463"/>
      <c r="C19" s="244">
        <f t="shared" si="2"/>
        <v>10</v>
      </c>
      <c r="D19" s="168">
        <v>549</v>
      </c>
      <c r="E19" s="168">
        <v>109</v>
      </c>
      <c r="F19" s="168">
        <v>440</v>
      </c>
      <c r="G19" s="168">
        <v>0</v>
      </c>
      <c r="H19" s="168">
        <v>0</v>
      </c>
      <c r="I19" s="168">
        <v>0</v>
      </c>
      <c r="J19" s="168">
        <v>184</v>
      </c>
      <c r="K19" s="168">
        <v>42</v>
      </c>
      <c r="L19" s="168">
        <v>142</v>
      </c>
      <c r="M19" s="168">
        <v>362</v>
      </c>
      <c r="N19" s="168">
        <v>66</v>
      </c>
      <c r="O19" s="168">
        <v>296</v>
      </c>
      <c r="P19" s="168">
        <v>3</v>
      </c>
      <c r="Q19" s="168">
        <v>1</v>
      </c>
      <c r="R19" s="168">
        <v>2</v>
      </c>
      <c r="S19" s="168">
        <v>1</v>
      </c>
      <c r="T19" s="168">
        <v>1</v>
      </c>
      <c r="U19" s="168">
        <v>0</v>
      </c>
      <c r="V19" s="171" t="s">
        <v>488</v>
      </c>
      <c r="W19" s="167"/>
      <c r="X19" s="178">
        <v>0</v>
      </c>
      <c r="Y19" s="178">
        <v>0</v>
      </c>
      <c r="Z19" s="178">
        <v>0</v>
      </c>
      <c r="AA19" s="178">
        <v>0</v>
      </c>
      <c r="AB19" s="178">
        <v>0</v>
      </c>
      <c r="AC19" s="178">
        <v>0</v>
      </c>
      <c r="AD19" s="178">
        <v>0</v>
      </c>
      <c r="AE19" s="178">
        <v>0</v>
      </c>
      <c r="AF19" s="178">
        <v>0</v>
      </c>
      <c r="AG19" s="178">
        <v>1</v>
      </c>
      <c r="AH19" s="178">
        <v>1</v>
      </c>
      <c r="AI19" s="178">
        <v>0</v>
      </c>
      <c r="AJ19" s="178">
        <v>0</v>
      </c>
      <c r="AK19" s="178">
        <v>0</v>
      </c>
      <c r="AL19" s="178">
        <v>0</v>
      </c>
      <c r="AM19" s="178">
        <v>0</v>
      </c>
      <c r="AN19" s="178">
        <v>0</v>
      </c>
      <c r="AO19" s="178">
        <v>0</v>
      </c>
      <c r="AP19" s="178">
        <v>0</v>
      </c>
      <c r="AQ19" s="178">
        <v>0</v>
      </c>
      <c r="AR19" s="178">
        <v>0</v>
      </c>
      <c r="AS19" s="159"/>
    </row>
    <row r="20" spans="1:45" ht="20.100000000000001" customHeight="1">
      <c r="A20" s="462" t="s">
        <v>105</v>
      </c>
      <c r="B20" s="462"/>
      <c r="C20" s="244">
        <f t="shared" si="2"/>
        <v>11</v>
      </c>
      <c r="D20" s="367">
        <v>549</v>
      </c>
      <c r="E20" s="367">
        <v>109</v>
      </c>
      <c r="F20" s="367">
        <v>440</v>
      </c>
      <c r="G20" s="367">
        <v>0</v>
      </c>
      <c r="H20" s="367">
        <v>0</v>
      </c>
      <c r="I20" s="367">
        <v>0</v>
      </c>
      <c r="J20" s="367">
        <v>184</v>
      </c>
      <c r="K20" s="367">
        <v>42</v>
      </c>
      <c r="L20" s="367">
        <v>142</v>
      </c>
      <c r="M20" s="367">
        <v>362</v>
      </c>
      <c r="N20" s="367">
        <v>66</v>
      </c>
      <c r="O20" s="367">
        <v>296</v>
      </c>
      <c r="P20" s="367">
        <v>3</v>
      </c>
      <c r="Q20" s="367">
        <v>1</v>
      </c>
      <c r="R20" s="367">
        <v>2</v>
      </c>
      <c r="S20" s="367">
        <v>1</v>
      </c>
      <c r="T20" s="367">
        <v>1</v>
      </c>
      <c r="U20" s="367">
        <v>0</v>
      </c>
      <c r="V20" s="364" t="s">
        <v>105</v>
      </c>
      <c r="W20" s="170">
        <v>10</v>
      </c>
      <c r="X20" s="173">
        <v>0</v>
      </c>
      <c r="Y20" s="173">
        <v>0</v>
      </c>
      <c r="Z20" s="173">
        <v>0</v>
      </c>
      <c r="AA20" s="173">
        <v>0</v>
      </c>
      <c r="AB20" s="173">
        <v>0</v>
      </c>
      <c r="AC20" s="173">
        <v>0</v>
      </c>
      <c r="AD20" s="173">
        <v>0</v>
      </c>
      <c r="AE20" s="173">
        <v>0</v>
      </c>
      <c r="AF20" s="173">
        <v>0</v>
      </c>
      <c r="AG20" s="173">
        <v>1</v>
      </c>
      <c r="AH20" s="173">
        <v>1</v>
      </c>
      <c r="AI20" s="173">
        <v>0</v>
      </c>
      <c r="AJ20" s="173">
        <v>0</v>
      </c>
      <c r="AK20" s="173">
        <v>0</v>
      </c>
      <c r="AL20" s="173">
        <v>0</v>
      </c>
      <c r="AM20" s="173">
        <v>0</v>
      </c>
      <c r="AN20" s="173">
        <v>0</v>
      </c>
      <c r="AO20" s="173">
        <v>0</v>
      </c>
      <c r="AP20" s="173">
        <v>0</v>
      </c>
      <c r="AQ20" s="173">
        <v>0</v>
      </c>
      <c r="AR20" s="176">
        <v>0</v>
      </c>
      <c r="AS20" s="159"/>
    </row>
    <row r="21" spans="1:45" ht="20.100000000000001" customHeight="1">
      <c r="A21" s="463" t="s">
        <v>489</v>
      </c>
      <c r="B21" s="463"/>
      <c r="C21" s="244">
        <f t="shared" si="2"/>
        <v>12</v>
      </c>
      <c r="D21" s="168">
        <f>D22+D23+D24</f>
        <v>5731</v>
      </c>
      <c r="E21" s="168">
        <f t="shared" ref="E21:U21" si="3">E22+E23+E24</f>
        <v>1958</v>
      </c>
      <c r="F21" s="168">
        <f t="shared" si="3"/>
        <v>3773</v>
      </c>
      <c r="G21" s="168">
        <f t="shared" si="3"/>
        <v>353</v>
      </c>
      <c r="H21" s="168">
        <f t="shared" si="3"/>
        <v>46</v>
      </c>
      <c r="I21" s="168">
        <f t="shared" si="3"/>
        <v>307</v>
      </c>
      <c r="J21" s="168">
        <f t="shared" si="3"/>
        <v>4645</v>
      </c>
      <c r="K21" s="168">
        <f t="shared" si="3"/>
        <v>1689</v>
      </c>
      <c r="L21" s="168">
        <f t="shared" si="3"/>
        <v>2956</v>
      </c>
      <c r="M21" s="168">
        <f t="shared" si="3"/>
        <v>730</v>
      </c>
      <c r="N21" s="168">
        <f t="shared" si="3"/>
        <v>221</v>
      </c>
      <c r="O21" s="168">
        <f t="shared" si="3"/>
        <v>509</v>
      </c>
      <c r="P21" s="168">
        <f t="shared" si="3"/>
        <v>3</v>
      </c>
      <c r="Q21" s="168">
        <f t="shared" si="3"/>
        <v>2</v>
      </c>
      <c r="R21" s="168">
        <f t="shared" si="3"/>
        <v>1</v>
      </c>
      <c r="S21" s="168">
        <f t="shared" si="3"/>
        <v>13</v>
      </c>
      <c r="T21" s="168">
        <f t="shared" si="3"/>
        <v>10</v>
      </c>
      <c r="U21" s="168">
        <f t="shared" si="3"/>
        <v>3</v>
      </c>
      <c r="V21" s="171" t="s">
        <v>489</v>
      </c>
      <c r="W21" s="167"/>
      <c r="X21" s="168">
        <f>X22+X23+X24</f>
        <v>4</v>
      </c>
      <c r="Y21" s="168">
        <f t="shared" ref="Y21:AR21" si="4">Y22+Y23+Y24</f>
        <v>4</v>
      </c>
      <c r="Z21" s="168">
        <f t="shared" si="4"/>
        <v>0</v>
      </c>
      <c r="AA21" s="168">
        <f t="shared" si="4"/>
        <v>1</v>
      </c>
      <c r="AB21" s="168">
        <f t="shared" si="4"/>
        <v>1</v>
      </c>
      <c r="AC21" s="168">
        <f t="shared" si="4"/>
        <v>0</v>
      </c>
      <c r="AD21" s="168">
        <f t="shared" si="4"/>
        <v>1</v>
      </c>
      <c r="AE21" s="168">
        <f t="shared" si="4"/>
        <v>1</v>
      </c>
      <c r="AF21" s="168">
        <f t="shared" si="4"/>
        <v>0</v>
      </c>
      <c r="AG21" s="168">
        <f t="shared" si="4"/>
        <v>5</v>
      </c>
      <c r="AH21" s="168">
        <f t="shared" si="4"/>
        <v>4</v>
      </c>
      <c r="AI21" s="168">
        <f t="shared" si="4"/>
        <v>1</v>
      </c>
      <c r="AJ21" s="168">
        <f t="shared" si="4"/>
        <v>0</v>
      </c>
      <c r="AK21" s="168">
        <f t="shared" si="4"/>
        <v>0</v>
      </c>
      <c r="AL21" s="168">
        <f t="shared" si="4"/>
        <v>0</v>
      </c>
      <c r="AM21" s="168">
        <f t="shared" si="4"/>
        <v>0</v>
      </c>
      <c r="AN21" s="168">
        <f t="shared" si="4"/>
        <v>0</v>
      </c>
      <c r="AO21" s="168">
        <f t="shared" si="4"/>
        <v>0</v>
      </c>
      <c r="AP21" s="168">
        <f t="shared" si="4"/>
        <v>2</v>
      </c>
      <c r="AQ21" s="168">
        <f t="shared" si="4"/>
        <v>0</v>
      </c>
      <c r="AR21" s="168">
        <f t="shared" si="4"/>
        <v>2</v>
      </c>
      <c r="AS21" s="159"/>
    </row>
    <row r="22" spans="1:45" ht="20.100000000000001" customHeight="1">
      <c r="A22" s="462" t="s">
        <v>98</v>
      </c>
      <c r="B22" s="462"/>
      <c r="C22" s="244">
        <f t="shared" si="2"/>
        <v>13</v>
      </c>
      <c r="D22" s="367">
        <v>4998</v>
      </c>
      <c r="E22" s="367">
        <v>1700</v>
      </c>
      <c r="F22" s="367">
        <v>3298</v>
      </c>
      <c r="G22" s="367">
        <v>250</v>
      </c>
      <c r="H22" s="367">
        <v>26</v>
      </c>
      <c r="I22" s="367">
        <v>224</v>
      </c>
      <c r="J22" s="367">
        <v>4015</v>
      </c>
      <c r="K22" s="367">
        <v>1451</v>
      </c>
      <c r="L22" s="367">
        <v>2564</v>
      </c>
      <c r="M22" s="367">
        <v>730</v>
      </c>
      <c r="N22" s="367">
        <v>221</v>
      </c>
      <c r="O22" s="367">
        <v>509</v>
      </c>
      <c r="P22" s="367">
        <v>3</v>
      </c>
      <c r="Q22" s="367">
        <v>2</v>
      </c>
      <c r="R22" s="367">
        <v>1</v>
      </c>
      <c r="S22" s="367">
        <v>12</v>
      </c>
      <c r="T22" s="367">
        <v>9</v>
      </c>
      <c r="U22" s="367">
        <v>3</v>
      </c>
      <c r="V22" s="364" t="s">
        <v>98</v>
      </c>
      <c r="W22" s="170">
        <v>12</v>
      </c>
      <c r="X22" s="173">
        <v>3</v>
      </c>
      <c r="Y22" s="173">
        <v>3</v>
      </c>
      <c r="Z22" s="173">
        <v>0</v>
      </c>
      <c r="AA22" s="173">
        <v>1</v>
      </c>
      <c r="AB22" s="173">
        <v>1</v>
      </c>
      <c r="AC22" s="173">
        <v>0</v>
      </c>
      <c r="AD22" s="173">
        <v>1</v>
      </c>
      <c r="AE22" s="173">
        <v>1</v>
      </c>
      <c r="AF22" s="173">
        <v>0</v>
      </c>
      <c r="AG22" s="173">
        <v>5</v>
      </c>
      <c r="AH22" s="173">
        <v>4</v>
      </c>
      <c r="AI22" s="173">
        <v>1</v>
      </c>
      <c r="AJ22" s="173">
        <v>0</v>
      </c>
      <c r="AK22" s="173">
        <v>0</v>
      </c>
      <c r="AL22" s="173">
        <v>0</v>
      </c>
      <c r="AM22" s="173">
        <v>0</v>
      </c>
      <c r="AN22" s="173">
        <v>0</v>
      </c>
      <c r="AO22" s="173">
        <v>0</v>
      </c>
      <c r="AP22" s="173">
        <v>2</v>
      </c>
      <c r="AQ22" s="173">
        <v>0</v>
      </c>
      <c r="AR22" s="176">
        <v>2</v>
      </c>
      <c r="AS22" s="159"/>
    </row>
    <row r="23" spans="1:45" ht="20.100000000000001" customHeight="1">
      <c r="A23" s="462" t="s">
        <v>99</v>
      </c>
      <c r="B23" s="462"/>
      <c r="C23" s="244">
        <f t="shared" si="2"/>
        <v>14</v>
      </c>
      <c r="D23" s="367">
        <v>499</v>
      </c>
      <c r="E23" s="367">
        <v>106</v>
      </c>
      <c r="F23" s="367">
        <v>393</v>
      </c>
      <c r="G23" s="367">
        <v>103</v>
      </c>
      <c r="H23" s="367">
        <v>20</v>
      </c>
      <c r="I23" s="367">
        <v>83</v>
      </c>
      <c r="J23" s="367">
        <v>396</v>
      </c>
      <c r="K23" s="367">
        <v>86</v>
      </c>
      <c r="L23" s="367">
        <v>310</v>
      </c>
      <c r="M23" s="367">
        <v>0</v>
      </c>
      <c r="N23" s="367">
        <v>0</v>
      </c>
      <c r="O23" s="367">
        <v>0</v>
      </c>
      <c r="P23" s="367">
        <v>0</v>
      </c>
      <c r="Q23" s="367">
        <v>0</v>
      </c>
      <c r="R23" s="367">
        <v>0</v>
      </c>
      <c r="S23" s="367">
        <v>0</v>
      </c>
      <c r="T23" s="367">
        <v>0</v>
      </c>
      <c r="U23" s="367">
        <v>0</v>
      </c>
      <c r="V23" s="364" t="s">
        <v>99</v>
      </c>
      <c r="W23" s="166">
        <v>13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74">
        <v>0</v>
      </c>
      <c r="AF23" s="174">
        <v>0</v>
      </c>
      <c r="AG23" s="174">
        <v>0</v>
      </c>
      <c r="AH23" s="174">
        <v>0</v>
      </c>
      <c r="AI23" s="174">
        <v>0</v>
      </c>
      <c r="AJ23" s="174">
        <v>0</v>
      </c>
      <c r="AK23" s="174">
        <v>0</v>
      </c>
      <c r="AL23" s="174">
        <v>0</v>
      </c>
      <c r="AM23" s="174">
        <v>0</v>
      </c>
      <c r="AN23" s="174">
        <v>0</v>
      </c>
      <c r="AO23" s="174">
        <v>0</v>
      </c>
      <c r="AP23" s="174">
        <v>0</v>
      </c>
      <c r="AQ23" s="174">
        <v>0</v>
      </c>
      <c r="AR23" s="177">
        <v>0</v>
      </c>
      <c r="AS23" s="159"/>
    </row>
    <row r="24" spans="1:45" ht="20.100000000000001" customHeight="1">
      <c r="A24" s="462" t="s">
        <v>101</v>
      </c>
      <c r="B24" s="462"/>
      <c r="C24" s="244">
        <f t="shared" si="2"/>
        <v>15</v>
      </c>
      <c r="D24" s="367">
        <v>234</v>
      </c>
      <c r="E24" s="367">
        <v>152</v>
      </c>
      <c r="F24" s="367">
        <v>82</v>
      </c>
      <c r="G24" s="367">
        <v>0</v>
      </c>
      <c r="H24" s="367">
        <v>0</v>
      </c>
      <c r="I24" s="367">
        <v>0</v>
      </c>
      <c r="J24" s="367">
        <v>234</v>
      </c>
      <c r="K24" s="367">
        <v>152</v>
      </c>
      <c r="L24" s="367">
        <v>82</v>
      </c>
      <c r="M24" s="367">
        <v>0</v>
      </c>
      <c r="N24" s="367">
        <v>0</v>
      </c>
      <c r="O24" s="367">
        <v>0</v>
      </c>
      <c r="P24" s="367">
        <v>0</v>
      </c>
      <c r="Q24" s="367">
        <v>0</v>
      </c>
      <c r="R24" s="367">
        <v>0</v>
      </c>
      <c r="S24" s="367">
        <v>1</v>
      </c>
      <c r="T24" s="367">
        <v>1</v>
      </c>
      <c r="U24" s="367">
        <v>0</v>
      </c>
      <c r="V24" s="364" t="s">
        <v>101</v>
      </c>
      <c r="W24" s="169">
        <v>14</v>
      </c>
      <c r="X24" s="172">
        <v>1</v>
      </c>
      <c r="Y24" s="172">
        <v>1</v>
      </c>
      <c r="Z24" s="172">
        <v>0</v>
      </c>
      <c r="AA24" s="172">
        <v>0</v>
      </c>
      <c r="AB24" s="172">
        <v>0</v>
      </c>
      <c r="AC24" s="172">
        <v>0</v>
      </c>
      <c r="AD24" s="172">
        <v>0</v>
      </c>
      <c r="AE24" s="172">
        <v>0</v>
      </c>
      <c r="AF24" s="172">
        <v>0</v>
      </c>
      <c r="AG24" s="172">
        <v>0</v>
      </c>
      <c r="AH24" s="172">
        <v>0</v>
      </c>
      <c r="AI24" s="172">
        <v>0</v>
      </c>
      <c r="AJ24" s="172">
        <v>0</v>
      </c>
      <c r="AK24" s="172">
        <v>0</v>
      </c>
      <c r="AL24" s="172">
        <v>0</v>
      </c>
      <c r="AM24" s="172">
        <v>0</v>
      </c>
      <c r="AN24" s="172">
        <v>0</v>
      </c>
      <c r="AO24" s="172">
        <v>0</v>
      </c>
      <c r="AP24" s="172">
        <v>0</v>
      </c>
      <c r="AQ24" s="172">
        <v>0</v>
      </c>
      <c r="AR24" s="175">
        <v>0</v>
      </c>
      <c r="AS24" s="159"/>
    </row>
    <row r="25" spans="1:45" ht="20.100000000000001" customHeight="1">
      <c r="A25" s="463" t="s">
        <v>490</v>
      </c>
      <c r="B25" s="463"/>
      <c r="C25" s="244">
        <f t="shared" si="2"/>
        <v>16</v>
      </c>
      <c r="D25" s="168">
        <f>D26+D27+D28</f>
        <v>2404</v>
      </c>
      <c r="E25" s="168">
        <f t="shared" ref="E25:U25" si="5">E26+E27+E28</f>
        <v>753</v>
      </c>
      <c r="F25" s="168">
        <f t="shared" si="5"/>
        <v>1651</v>
      </c>
      <c r="G25" s="168">
        <f t="shared" si="5"/>
        <v>0</v>
      </c>
      <c r="H25" s="168">
        <f t="shared" si="5"/>
        <v>0</v>
      </c>
      <c r="I25" s="168">
        <f t="shared" si="5"/>
        <v>0</v>
      </c>
      <c r="J25" s="168">
        <f t="shared" si="5"/>
        <v>1890</v>
      </c>
      <c r="K25" s="168">
        <f t="shared" si="5"/>
        <v>678</v>
      </c>
      <c r="L25" s="168">
        <f t="shared" si="5"/>
        <v>1212</v>
      </c>
      <c r="M25" s="168">
        <f t="shared" si="5"/>
        <v>514</v>
      </c>
      <c r="N25" s="168">
        <f t="shared" si="5"/>
        <v>75</v>
      </c>
      <c r="O25" s="168">
        <f t="shared" si="5"/>
        <v>439</v>
      </c>
      <c r="P25" s="168">
        <f t="shared" si="5"/>
        <v>0</v>
      </c>
      <c r="Q25" s="168">
        <f t="shared" si="5"/>
        <v>0</v>
      </c>
      <c r="R25" s="168">
        <f t="shared" si="5"/>
        <v>0</v>
      </c>
      <c r="S25" s="168">
        <f t="shared" si="5"/>
        <v>4</v>
      </c>
      <c r="T25" s="168">
        <f t="shared" si="5"/>
        <v>2</v>
      </c>
      <c r="U25" s="168">
        <f t="shared" si="5"/>
        <v>2</v>
      </c>
      <c r="V25" s="171" t="s">
        <v>490</v>
      </c>
      <c r="W25" s="167"/>
      <c r="X25" s="168">
        <f>X26+X27+X28</f>
        <v>2</v>
      </c>
      <c r="Y25" s="168">
        <f t="shared" ref="Y25:AR25" si="6">Y26+Y27+Y28</f>
        <v>2</v>
      </c>
      <c r="Z25" s="168">
        <f t="shared" si="6"/>
        <v>0</v>
      </c>
      <c r="AA25" s="168">
        <f t="shared" si="6"/>
        <v>0</v>
      </c>
      <c r="AB25" s="168">
        <f t="shared" si="6"/>
        <v>0</v>
      </c>
      <c r="AC25" s="168">
        <f t="shared" si="6"/>
        <v>0</v>
      </c>
      <c r="AD25" s="168">
        <f t="shared" si="6"/>
        <v>0</v>
      </c>
      <c r="AE25" s="168">
        <f t="shared" si="6"/>
        <v>0</v>
      </c>
      <c r="AF25" s="168">
        <f t="shared" si="6"/>
        <v>0</v>
      </c>
      <c r="AG25" s="168">
        <f t="shared" si="6"/>
        <v>2</v>
      </c>
      <c r="AH25" s="168">
        <f t="shared" si="6"/>
        <v>0</v>
      </c>
      <c r="AI25" s="168">
        <f t="shared" si="6"/>
        <v>2</v>
      </c>
      <c r="AJ25" s="168">
        <f t="shared" si="6"/>
        <v>0</v>
      </c>
      <c r="AK25" s="168">
        <f t="shared" si="6"/>
        <v>0</v>
      </c>
      <c r="AL25" s="168">
        <f t="shared" si="6"/>
        <v>0</v>
      </c>
      <c r="AM25" s="168">
        <f t="shared" si="6"/>
        <v>0</v>
      </c>
      <c r="AN25" s="168">
        <f t="shared" si="6"/>
        <v>0</v>
      </c>
      <c r="AO25" s="168">
        <f t="shared" si="6"/>
        <v>0</v>
      </c>
      <c r="AP25" s="168">
        <f t="shared" si="6"/>
        <v>0</v>
      </c>
      <c r="AQ25" s="168">
        <f t="shared" si="6"/>
        <v>0</v>
      </c>
      <c r="AR25" s="168">
        <f t="shared" si="6"/>
        <v>0</v>
      </c>
      <c r="AS25" s="159"/>
    </row>
    <row r="26" spans="1:45" ht="20.100000000000001" customHeight="1">
      <c r="A26" s="462" t="s">
        <v>90</v>
      </c>
      <c r="B26" s="462"/>
      <c r="C26" s="244">
        <f t="shared" si="2"/>
        <v>17</v>
      </c>
      <c r="D26" s="367">
        <v>806</v>
      </c>
      <c r="E26" s="367">
        <v>90</v>
      </c>
      <c r="F26" s="367">
        <v>716</v>
      </c>
      <c r="G26" s="367">
        <v>0</v>
      </c>
      <c r="H26" s="367">
        <v>0</v>
      </c>
      <c r="I26" s="367">
        <v>0</v>
      </c>
      <c r="J26" s="367">
        <v>513</v>
      </c>
      <c r="K26" s="367">
        <v>55</v>
      </c>
      <c r="L26" s="367">
        <v>458</v>
      </c>
      <c r="M26" s="367">
        <v>293</v>
      </c>
      <c r="N26" s="367">
        <v>35</v>
      </c>
      <c r="O26" s="367">
        <v>258</v>
      </c>
      <c r="P26" s="367">
        <v>0</v>
      </c>
      <c r="Q26" s="367">
        <v>0</v>
      </c>
      <c r="R26" s="367">
        <v>0</v>
      </c>
      <c r="S26" s="367">
        <v>0</v>
      </c>
      <c r="T26" s="367">
        <v>0</v>
      </c>
      <c r="U26" s="367">
        <v>0</v>
      </c>
      <c r="V26" s="364" t="s">
        <v>90</v>
      </c>
      <c r="W26" s="170">
        <v>15</v>
      </c>
      <c r="X26" s="173">
        <v>0</v>
      </c>
      <c r="Y26" s="173">
        <v>0</v>
      </c>
      <c r="Z26" s="173">
        <v>0</v>
      </c>
      <c r="AA26" s="173">
        <v>0</v>
      </c>
      <c r="AB26" s="173">
        <v>0</v>
      </c>
      <c r="AC26" s="173">
        <v>0</v>
      </c>
      <c r="AD26" s="173">
        <v>0</v>
      </c>
      <c r="AE26" s="173">
        <v>0</v>
      </c>
      <c r="AF26" s="173">
        <v>0</v>
      </c>
      <c r="AG26" s="173">
        <v>0</v>
      </c>
      <c r="AH26" s="173">
        <v>0</v>
      </c>
      <c r="AI26" s="173">
        <v>0</v>
      </c>
      <c r="AJ26" s="173">
        <v>0</v>
      </c>
      <c r="AK26" s="173">
        <v>0</v>
      </c>
      <c r="AL26" s="173">
        <v>0</v>
      </c>
      <c r="AM26" s="173">
        <v>0</v>
      </c>
      <c r="AN26" s="173">
        <v>0</v>
      </c>
      <c r="AO26" s="173">
        <v>0</v>
      </c>
      <c r="AP26" s="173">
        <v>0</v>
      </c>
      <c r="AQ26" s="173">
        <v>0</v>
      </c>
      <c r="AR26" s="176">
        <v>0</v>
      </c>
      <c r="AS26" s="159"/>
    </row>
    <row r="27" spans="1:45" ht="20.100000000000001" customHeight="1">
      <c r="A27" s="462" t="s">
        <v>91</v>
      </c>
      <c r="B27" s="462"/>
      <c r="C27" s="244">
        <f t="shared" si="2"/>
        <v>18</v>
      </c>
      <c r="D27" s="367">
        <v>206</v>
      </c>
      <c r="E27" s="367">
        <v>72</v>
      </c>
      <c r="F27" s="367">
        <v>134</v>
      </c>
      <c r="G27" s="367">
        <v>0</v>
      </c>
      <c r="H27" s="367">
        <v>0</v>
      </c>
      <c r="I27" s="367">
        <v>0</v>
      </c>
      <c r="J27" s="367">
        <v>156</v>
      </c>
      <c r="K27" s="367">
        <v>60</v>
      </c>
      <c r="L27" s="367">
        <v>96</v>
      </c>
      <c r="M27" s="367">
        <v>50</v>
      </c>
      <c r="N27" s="367">
        <v>12</v>
      </c>
      <c r="O27" s="367">
        <v>38</v>
      </c>
      <c r="P27" s="367">
        <v>0</v>
      </c>
      <c r="Q27" s="367">
        <v>0</v>
      </c>
      <c r="R27" s="367">
        <v>0</v>
      </c>
      <c r="S27" s="367">
        <v>0</v>
      </c>
      <c r="T27" s="367">
        <v>0</v>
      </c>
      <c r="U27" s="367">
        <v>0</v>
      </c>
      <c r="V27" s="364" t="s">
        <v>91</v>
      </c>
      <c r="W27" s="166">
        <v>16</v>
      </c>
      <c r="X27" s="174">
        <v>0</v>
      </c>
      <c r="Y27" s="174">
        <v>0</v>
      </c>
      <c r="Z27" s="174">
        <v>0</v>
      </c>
      <c r="AA27" s="174">
        <v>0</v>
      </c>
      <c r="AB27" s="174">
        <v>0</v>
      </c>
      <c r="AC27" s="174">
        <v>0</v>
      </c>
      <c r="AD27" s="174">
        <v>0</v>
      </c>
      <c r="AE27" s="174">
        <v>0</v>
      </c>
      <c r="AF27" s="174">
        <v>0</v>
      </c>
      <c r="AG27" s="174">
        <v>0</v>
      </c>
      <c r="AH27" s="174">
        <v>0</v>
      </c>
      <c r="AI27" s="174">
        <v>0</v>
      </c>
      <c r="AJ27" s="174">
        <v>0</v>
      </c>
      <c r="AK27" s="174">
        <v>0</v>
      </c>
      <c r="AL27" s="174">
        <v>0</v>
      </c>
      <c r="AM27" s="174">
        <v>0</v>
      </c>
      <c r="AN27" s="174">
        <v>0</v>
      </c>
      <c r="AO27" s="174">
        <v>0</v>
      </c>
      <c r="AP27" s="174">
        <v>0</v>
      </c>
      <c r="AQ27" s="174">
        <v>0</v>
      </c>
      <c r="AR27" s="177">
        <v>0</v>
      </c>
      <c r="AS27" s="159"/>
    </row>
    <row r="28" spans="1:45" ht="20.100000000000001" customHeight="1">
      <c r="A28" s="462" t="s">
        <v>93</v>
      </c>
      <c r="B28" s="462"/>
      <c r="C28" s="244">
        <f t="shared" si="2"/>
        <v>19</v>
      </c>
      <c r="D28" s="367">
        <v>1392</v>
      </c>
      <c r="E28" s="367">
        <v>591</v>
      </c>
      <c r="F28" s="367">
        <v>801</v>
      </c>
      <c r="G28" s="367">
        <v>0</v>
      </c>
      <c r="H28" s="367">
        <v>0</v>
      </c>
      <c r="I28" s="367">
        <v>0</v>
      </c>
      <c r="J28" s="367">
        <v>1221</v>
      </c>
      <c r="K28" s="367">
        <v>563</v>
      </c>
      <c r="L28" s="367">
        <v>658</v>
      </c>
      <c r="M28" s="367">
        <v>171</v>
      </c>
      <c r="N28" s="367">
        <v>28</v>
      </c>
      <c r="O28" s="367">
        <v>143</v>
      </c>
      <c r="P28" s="367">
        <v>0</v>
      </c>
      <c r="Q28" s="367">
        <v>0</v>
      </c>
      <c r="R28" s="367">
        <v>0</v>
      </c>
      <c r="S28" s="367">
        <v>4</v>
      </c>
      <c r="T28" s="367">
        <v>2</v>
      </c>
      <c r="U28" s="367">
        <v>2</v>
      </c>
      <c r="V28" s="364" t="s">
        <v>93</v>
      </c>
      <c r="W28" s="169">
        <v>17</v>
      </c>
      <c r="X28" s="172">
        <v>2</v>
      </c>
      <c r="Y28" s="172">
        <v>2</v>
      </c>
      <c r="Z28" s="172">
        <v>0</v>
      </c>
      <c r="AA28" s="172">
        <v>0</v>
      </c>
      <c r="AB28" s="172">
        <v>0</v>
      </c>
      <c r="AC28" s="172">
        <v>0</v>
      </c>
      <c r="AD28" s="172">
        <v>0</v>
      </c>
      <c r="AE28" s="172">
        <v>0</v>
      </c>
      <c r="AF28" s="172">
        <v>0</v>
      </c>
      <c r="AG28" s="172">
        <v>2</v>
      </c>
      <c r="AH28" s="172">
        <v>0</v>
      </c>
      <c r="AI28" s="172">
        <v>2</v>
      </c>
      <c r="AJ28" s="172">
        <v>0</v>
      </c>
      <c r="AK28" s="172">
        <v>0</v>
      </c>
      <c r="AL28" s="172">
        <v>0</v>
      </c>
      <c r="AM28" s="172">
        <v>0</v>
      </c>
      <c r="AN28" s="172">
        <v>0</v>
      </c>
      <c r="AO28" s="172">
        <v>0</v>
      </c>
      <c r="AP28" s="172">
        <v>0</v>
      </c>
      <c r="AQ28" s="172">
        <v>0</v>
      </c>
      <c r="AR28" s="175">
        <v>0</v>
      </c>
      <c r="AS28" s="159"/>
    </row>
    <row r="29" spans="1:45" ht="20.100000000000001" customHeight="1">
      <c r="A29" s="463" t="s">
        <v>491</v>
      </c>
      <c r="B29" s="463"/>
      <c r="C29" s="244">
        <f t="shared" si="2"/>
        <v>20</v>
      </c>
      <c r="D29" s="168">
        <f>D30+D31+D32+D33</f>
        <v>3054</v>
      </c>
      <c r="E29" s="168">
        <f t="shared" ref="E29:U29" si="7">E30+E31+E32+E33</f>
        <v>795</v>
      </c>
      <c r="F29" s="168">
        <f t="shared" si="7"/>
        <v>2259</v>
      </c>
      <c r="G29" s="168">
        <f t="shared" si="7"/>
        <v>242</v>
      </c>
      <c r="H29" s="168">
        <f t="shared" si="7"/>
        <v>36</v>
      </c>
      <c r="I29" s="168">
        <f t="shared" si="7"/>
        <v>206</v>
      </c>
      <c r="J29" s="168">
        <f t="shared" si="7"/>
        <v>1951</v>
      </c>
      <c r="K29" s="168">
        <f t="shared" si="7"/>
        <v>557</v>
      </c>
      <c r="L29" s="168">
        <f t="shared" si="7"/>
        <v>1394</v>
      </c>
      <c r="M29" s="168">
        <f t="shared" si="7"/>
        <v>823</v>
      </c>
      <c r="N29" s="168">
        <f t="shared" si="7"/>
        <v>194</v>
      </c>
      <c r="O29" s="168">
        <f t="shared" si="7"/>
        <v>629</v>
      </c>
      <c r="P29" s="168">
        <f t="shared" si="7"/>
        <v>38</v>
      </c>
      <c r="Q29" s="168">
        <f t="shared" si="7"/>
        <v>8</v>
      </c>
      <c r="R29" s="168">
        <f t="shared" si="7"/>
        <v>30</v>
      </c>
      <c r="S29" s="168">
        <f t="shared" si="7"/>
        <v>6</v>
      </c>
      <c r="T29" s="168">
        <f t="shared" si="7"/>
        <v>2</v>
      </c>
      <c r="U29" s="168">
        <f t="shared" si="7"/>
        <v>4</v>
      </c>
      <c r="V29" s="171" t="s">
        <v>491</v>
      </c>
      <c r="W29" s="167"/>
      <c r="X29" s="168">
        <f>X30+X31+X32+X33</f>
        <v>1</v>
      </c>
      <c r="Y29" s="168">
        <f t="shared" ref="Y29:AR29" si="8">Y30+Y31+Y32+Y33</f>
        <v>0</v>
      </c>
      <c r="Z29" s="168">
        <f t="shared" si="8"/>
        <v>1</v>
      </c>
      <c r="AA29" s="168">
        <f t="shared" si="8"/>
        <v>0</v>
      </c>
      <c r="AB29" s="168">
        <f t="shared" si="8"/>
        <v>0</v>
      </c>
      <c r="AC29" s="168">
        <f t="shared" si="8"/>
        <v>0</v>
      </c>
      <c r="AD29" s="168">
        <f t="shared" si="8"/>
        <v>0</v>
      </c>
      <c r="AE29" s="168">
        <f t="shared" si="8"/>
        <v>0</v>
      </c>
      <c r="AF29" s="168">
        <f t="shared" si="8"/>
        <v>0</v>
      </c>
      <c r="AG29" s="168">
        <f t="shared" si="8"/>
        <v>4</v>
      </c>
      <c r="AH29" s="168">
        <f t="shared" si="8"/>
        <v>1</v>
      </c>
      <c r="AI29" s="168">
        <f t="shared" si="8"/>
        <v>3</v>
      </c>
      <c r="AJ29" s="168">
        <f t="shared" si="8"/>
        <v>0</v>
      </c>
      <c r="AK29" s="168">
        <f t="shared" si="8"/>
        <v>0</v>
      </c>
      <c r="AL29" s="168">
        <f t="shared" si="8"/>
        <v>0</v>
      </c>
      <c r="AM29" s="168">
        <f t="shared" si="8"/>
        <v>0</v>
      </c>
      <c r="AN29" s="168">
        <f t="shared" si="8"/>
        <v>0</v>
      </c>
      <c r="AO29" s="168">
        <f t="shared" si="8"/>
        <v>0</v>
      </c>
      <c r="AP29" s="168">
        <f t="shared" si="8"/>
        <v>1</v>
      </c>
      <c r="AQ29" s="168">
        <f t="shared" si="8"/>
        <v>1</v>
      </c>
      <c r="AR29" s="168">
        <f t="shared" si="8"/>
        <v>0</v>
      </c>
      <c r="AS29" s="159"/>
    </row>
    <row r="30" spans="1:45" ht="20.100000000000001" customHeight="1">
      <c r="A30" s="462" t="s">
        <v>84</v>
      </c>
      <c r="B30" s="462"/>
      <c r="C30" s="244">
        <f t="shared" si="2"/>
        <v>21</v>
      </c>
      <c r="D30" s="367">
        <v>104</v>
      </c>
      <c r="E30" s="367">
        <v>11</v>
      </c>
      <c r="F30" s="367">
        <v>93</v>
      </c>
      <c r="G30" s="367">
        <v>0</v>
      </c>
      <c r="H30" s="367">
        <v>0</v>
      </c>
      <c r="I30" s="367">
        <v>0</v>
      </c>
      <c r="J30" s="367">
        <v>104</v>
      </c>
      <c r="K30" s="367">
        <v>11</v>
      </c>
      <c r="L30" s="367">
        <v>93</v>
      </c>
      <c r="M30" s="367">
        <v>0</v>
      </c>
      <c r="N30" s="367">
        <v>0</v>
      </c>
      <c r="O30" s="367">
        <v>0</v>
      </c>
      <c r="P30" s="367">
        <v>0</v>
      </c>
      <c r="Q30" s="367">
        <v>0</v>
      </c>
      <c r="R30" s="367">
        <v>0</v>
      </c>
      <c r="S30" s="367">
        <v>1</v>
      </c>
      <c r="T30" s="367">
        <v>0</v>
      </c>
      <c r="U30" s="367">
        <v>1</v>
      </c>
      <c r="V30" s="364" t="s">
        <v>84</v>
      </c>
      <c r="W30" s="170">
        <v>18</v>
      </c>
      <c r="X30" s="173">
        <v>0</v>
      </c>
      <c r="Y30" s="173">
        <v>0</v>
      </c>
      <c r="Z30" s="173">
        <v>0</v>
      </c>
      <c r="AA30" s="173">
        <v>0</v>
      </c>
      <c r="AB30" s="173">
        <v>0</v>
      </c>
      <c r="AC30" s="173">
        <v>0</v>
      </c>
      <c r="AD30" s="173">
        <v>0</v>
      </c>
      <c r="AE30" s="173">
        <v>0</v>
      </c>
      <c r="AF30" s="173">
        <v>0</v>
      </c>
      <c r="AG30" s="173">
        <v>1</v>
      </c>
      <c r="AH30" s="173">
        <v>0</v>
      </c>
      <c r="AI30" s="173">
        <v>1</v>
      </c>
      <c r="AJ30" s="173">
        <v>0</v>
      </c>
      <c r="AK30" s="173">
        <v>0</v>
      </c>
      <c r="AL30" s="173">
        <v>0</v>
      </c>
      <c r="AM30" s="173">
        <v>0</v>
      </c>
      <c r="AN30" s="173">
        <v>0</v>
      </c>
      <c r="AO30" s="173">
        <v>0</v>
      </c>
      <c r="AP30" s="173">
        <v>0</v>
      </c>
      <c r="AQ30" s="173">
        <v>0</v>
      </c>
      <c r="AR30" s="176">
        <v>0</v>
      </c>
      <c r="AS30" s="159"/>
    </row>
    <row r="31" spans="1:45" ht="20.100000000000001" customHeight="1">
      <c r="A31" s="462" t="s">
        <v>85</v>
      </c>
      <c r="B31" s="462"/>
      <c r="C31" s="244">
        <f t="shared" si="2"/>
        <v>22</v>
      </c>
      <c r="D31" s="367">
        <v>837</v>
      </c>
      <c r="E31" s="367">
        <v>134</v>
      </c>
      <c r="F31" s="367">
        <v>703</v>
      </c>
      <c r="G31" s="367">
        <v>242</v>
      </c>
      <c r="H31" s="367">
        <v>36</v>
      </c>
      <c r="I31" s="367">
        <v>206</v>
      </c>
      <c r="J31" s="367">
        <v>595</v>
      </c>
      <c r="K31" s="367">
        <v>98</v>
      </c>
      <c r="L31" s="367">
        <v>497</v>
      </c>
      <c r="M31" s="367">
        <v>0</v>
      </c>
      <c r="N31" s="367">
        <v>0</v>
      </c>
      <c r="O31" s="367">
        <v>0</v>
      </c>
      <c r="P31" s="367">
        <v>0</v>
      </c>
      <c r="Q31" s="367">
        <v>0</v>
      </c>
      <c r="R31" s="367">
        <v>0</v>
      </c>
      <c r="S31" s="367">
        <v>1</v>
      </c>
      <c r="T31" s="367">
        <v>0</v>
      </c>
      <c r="U31" s="367">
        <v>1</v>
      </c>
      <c r="V31" s="364" t="s">
        <v>85</v>
      </c>
      <c r="W31" s="166">
        <v>19</v>
      </c>
      <c r="X31" s="174">
        <v>1</v>
      </c>
      <c r="Y31" s="174">
        <v>0</v>
      </c>
      <c r="Z31" s="174">
        <v>1</v>
      </c>
      <c r="AA31" s="174">
        <v>0</v>
      </c>
      <c r="AB31" s="174">
        <v>0</v>
      </c>
      <c r="AC31" s="174">
        <v>0</v>
      </c>
      <c r="AD31" s="174">
        <v>0</v>
      </c>
      <c r="AE31" s="174">
        <v>0</v>
      </c>
      <c r="AF31" s="174">
        <v>0</v>
      </c>
      <c r="AG31" s="174">
        <v>0</v>
      </c>
      <c r="AH31" s="174">
        <v>0</v>
      </c>
      <c r="AI31" s="174">
        <v>0</v>
      </c>
      <c r="AJ31" s="174">
        <v>0</v>
      </c>
      <c r="AK31" s="174">
        <v>0</v>
      </c>
      <c r="AL31" s="174">
        <v>0</v>
      </c>
      <c r="AM31" s="174">
        <v>0</v>
      </c>
      <c r="AN31" s="174">
        <v>0</v>
      </c>
      <c r="AO31" s="174">
        <v>0</v>
      </c>
      <c r="AP31" s="174">
        <v>0</v>
      </c>
      <c r="AQ31" s="174">
        <v>0</v>
      </c>
      <c r="AR31" s="177">
        <v>0</v>
      </c>
      <c r="AS31" s="159"/>
    </row>
    <row r="32" spans="1:45" ht="20.100000000000001" customHeight="1">
      <c r="A32" s="462" t="s">
        <v>86</v>
      </c>
      <c r="B32" s="462"/>
      <c r="C32" s="244">
        <f t="shared" si="2"/>
        <v>23</v>
      </c>
      <c r="D32" s="367">
        <v>225</v>
      </c>
      <c r="E32" s="367">
        <v>99</v>
      </c>
      <c r="F32" s="367">
        <v>126</v>
      </c>
      <c r="G32" s="367">
        <v>0</v>
      </c>
      <c r="H32" s="367">
        <v>0</v>
      </c>
      <c r="I32" s="367">
        <v>0</v>
      </c>
      <c r="J32" s="367">
        <v>150</v>
      </c>
      <c r="K32" s="367">
        <v>73</v>
      </c>
      <c r="L32" s="367">
        <v>77</v>
      </c>
      <c r="M32" s="367">
        <v>75</v>
      </c>
      <c r="N32" s="367">
        <v>26</v>
      </c>
      <c r="O32" s="367">
        <v>49</v>
      </c>
      <c r="P32" s="367">
        <v>0</v>
      </c>
      <c r="Q32" s="367">
        <v>0</v>
      </c>
      <c r="R32" s="367">
        <v>0</v>
      </c>
      <c r="S32" s="367">
        <v>0</v>
      </c>
      <c r="T32" s="367">
        <v>0</v>
      </c>
      <c r="U32" s="367">
        <v>0</v>
      </c>
      <c r="V32" s="364" t="s">
        <v>86</v>
      </c>
      <c r="W32" s="166">
        <v>20</v>
      </c>
      <c r="X32" s="174">
        <v>0</v>
      </c>
      <c r="Y32" s="174">
        <v>0</v>
      </c>
      <c r="Z32" s="174">
        <v>0</v>
      </c>
      <c r="AA32" s="174">
        <v>0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0</v>
      </c>
      <c r="AQ32" s="174">
        <v>0</v>
      </c>
      <c r="AR32" s="177">
        <v>0</v>
      </c>
      <c r="AS32" s="159"/>
    </row>
    <row r="33" spans="1:45" ht="20.100000000000001" customHeight="1">
      <c r="A33" s="462" t="s">
        <v>88</v>
      </c>
      <c r="B33" s="462"/>
      <c r="C33" s="244">
        <f t="shared" si="2"/>
        <v>24</v>
      </c>
      <c r="D33" s="367">
        <v>1888</v>
      </c>
      <c r="E33" s="367">
        <v>551</v>
      </c>
      <c r="F33" s="367">
        <v>1337</v>
      </c>
      <c r="G33" s="367">
        <v>0</v>
      </c>
      <c r="H33" s="367">
        <v>0</v>
      </c>
      <c r="I33" s="367">
        <v>0</v>
      </c>
      <c r="J33" s="367">
        <v>1102</v>
      </c>
      <c r="K33" s="367">
        <v>375</v>
      </c>
      <c r="L33" s="367">
        <v>727</v>
      </c>
      <c r="M33" s="367">
        <v>748</v>
      </c>
      <c r="N33" s="367">
        <v>168</v>
      </c>
      <c r="O33" s="367">
        <v>580</v>
      </c>
      <c r="P33" s="367">
        <v>38</v>
      </c>
      <c r="Q33" s="367">
        <v>8</v>
      </c>
      <c r="R33" s="367">
        <v>30</v>
      </c>
      <c r="S33" s="367">
        <v>4</v>
      </c>
      <c r="T33" s="367">
        <v>2</v>
      </c>
      <c r="U33" s="367">
        <v>2</v>
      </c>
      <c r="V33" s="364" t="s">
        <v>88</v>
      </c>
      <c r="W33" s="166">
        <v>22</v>
      </c>
      <c r="X33" s="174">
        <v>0</v>
      </c>
      <c r="Y33" s="174">
        <v>0</v>
      </c>
      <c r="Z33" s="174">
        <v>0</v>
      </c>
      <c r="AA33" s="174">
        <v>0</v>
      </c>
      <c r="AB33" s="174">
        <v>0</v>
      </c>
      <c r="AC33" s="174">
        <v>0</v>
      </c>
      <c r="AD33" s="174">
        <v>0</v>
      </c>
      <c r="AE33" s="174">
        <v>0</v>
      </c>
      <c r="AF33" s="174">
        <v>0</v>
      </c>
      <c r="AG33" s="174">
        <v>3</v>
      </c>
      <c r="AH33" s="174">
        <v>1</v>
      </c>
      <c r="AI33" s="174">
        <v>2</v>
      </c>
      <c r="AJ33" s="174">
        <v>0</v>
      </c>
      <c r="AK33" s="174">
        <v>0</v>
      </c>
      <c r="AL33" s="174">
        <v>0</v>
      </c>
      <c r="AM33" s="174">
        <v>0</v>
      </c>
      <c r="AN33" s="174">
        <v>0</v>
      </c>
      <c r="AO33" s="174">
        <v>0</v>
      </c>
      <c r="AP33" s="174">
        <v>1</v>
      </c>
      <c r="AQ33" s="174">
        <v>1</v>
      </c>
      <c r="AR33" s="177">
        <v>0</v>
      </c>
      <c r="AS33" s="159"/>
    </row>
    <row r="34" spans="1:45" ht="15" customHeight="1">
      <c r="A34" s="460" t="s">
        <v>80</v>
      </c>
      <c r="B34" s="460"/>
      <c r="C34" s="460" t="s">
        <v>492</v>
      </c>
      <c r="D34" s="460"/>
      <c r="E34" s="461" t="s">
        <v>493</v>
      </c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</row>
    <row r="35" spans="1:45" ht="3.95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</row>
    <row r="36" spans="1:45" ht="15" customHeight="1">
      <c r="A36" s="159"/>
      <c r="B36" s="159"/>
      <c r="C36" s="165" t="s">
        <v>494</v>
      </c>
      <c r="D36" s="461" t="s">
        <v>495</v>
      </c>
      <c r="E36" s="461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</row>
    <row r="54" spans="4:6">
      <c r="D54">
        <v>161891</v>
      </c>
      <c r="E54">
        <v>62408</v>
      </c>
      <c r="F54">
        <v>99483</v>
      </c>
    </row>
    <row r="55" spans="4:6">
      <c r="D55" s="287">
        <f>+D54-D10</f>
        <v>0</v>
      </c>
      <c r="E55" s="287">
        <f>+E54-E10</f>
        <v>0</v>
      </c>
      <c r="F55" s="287">
        <f>+F54-F10</f>
        <v>0</v>
      </c>
    </row>
  </sheetData>
  <mergeCells count="67">
    <mergeCell ref="S6:S8"/>
    <mergeCell ref="T6:U6"/>
    <mergeCell ref="D3:O3"/>
    <mergeCell ref="A5:B5"/>
    <mergeCell ref="A6:B8"/>
    <mergeCell ref="C6:C8"/>
    <mergeCell ref="D6:D8"/>
    <mergeCell ref="E6:R6"/>
    <mergeCell ref="K7:L7"/>
    <mergeCell ref="M7:M8"/>
    <mergeCell ref="N7:O7"/>
    <mergeCell ref="P7:P8"/>
    <mergeCell ref="Q7:R7"/>
    <mergeCell ref="V6:V8"/>
    <mergeCell ref="W6:W8"/>
    <mergeCell ref="X6:AR6"/>
    <mergeCell ref="AK7:AL7"/>
    <mergeCell ref="AM7:AM8"/>
    <mergeCell ref="AN7:AO7"/>
    <mergeCell ref="AP7:AP8"/>
    <mergeCell ref="AD7:AD8"/>
    <mergeCell ref="AB7:AC7"/>
    <mergeCell ref="AA7:AA8"/>
    <mergeCell ref="X7:X8"/>
    <mergeCell ref="Y7:Z7"/>
    <mergeCell ref="AQ7:AR7"/>
    <mergeCell ref="AH7:AI7"/>
    <mergeCell ref="AJ7:AJ8"/>
    <mergeCell ref="A13:B13"/>
    <mergeCell ref="A14:B14"/>
    <mergeCell ref="A20:B20"/>
    <mergeCell ref="AE7:AF7"/>
    <mergeCell ref="AG7:AG8"/>
    <mergeCell ref="E7:E8"/>
    <mergeCell ref="F7:F8"/>
    <mergeCell ref="G7:G8"/>
    <mergeCell ref="H7:I7"/>
    <mergeCell ref="J7:J8"/>
    <mergeCell ref="A10:B10"/>
    <mergeCell ref="A11:B11"/>
    <mergeCell ref="A12:B12"/>
    <mergeCell ref="A9:B9"/>
    <mergeCell ref="T7:T8"/>
    <mergeCell ref="U7:U8"/>
    <mergeCell ref="A21:B21"/>
    <mergeCell ref="A22:B22"/>
    <mergeCell ref="A23:B23"/>
    <mergeCell ref="A15:B15"/>
    <mergeCell ref="A16:B16"/>
    <mergeCell ref="A17:B17"/>
    <mergeCell ref="A18:B18"/>
    <mergeCell ref="T1:U1"/>
    <mergeCell ref="C34:D34"/>
    <mergeCell ref="E34:P34"/>
    <mergeCell ref="D36:E36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29:B29"/>
    <mergeCell ref="A19:B19"/>
  </mergeCells>
  <pageMargins left="0.7" right="0.7" top="0.75" bottom="0.75" header="0.3" footer="0.3"/>
  <pageSetup scale="60" orientation="portrait" r:id="rId1"/>
  <colBreaks count="1" manualBreakCount="1">
    <brk id="2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S57"/>
  <sheetViews>
    <sheetView view="pageBreakPreview" topLeftCell="A24" zoomScale="98" zoomScaleNormal="100" zoomScaleSheetLayoutView="98" workbookViewId="0">
      <selection activeCell="Q50" sqref="Q50"/>
    </sheetView>
  </sheetViews>
  <sheetFormatPr defaultColWidth="8.85546875" defaultRowHeight="12.75"/>
  <cols>
    <col min="1" max="1" width="8.28515625" style="6" customWidth="1"/>
    <col min="2" max="2" width="4" style="5" customWidth="1"/>
    <col min="3" max="3" width="9" style="6" customWidth="1"/>
    <col min="4" max="5" width="7.7109375" style="6" customWidth="1"/>
    <col min="6" max="6" width="7.5703125" style="6" customWidth="1"/>
    <col min="7" max="8" width="6.140625" style="6" customWidth="1"/>
    <col min="9" max="12" width="8.85546875" style="6" customWidth="1"/>
    <col min="13" max="17" width="7.28515625" style="6" customWidth="1"/>
    <col min="18" max="18" width="7.42578125" style="6" customWidth="1"/>
    <col min="19" max="20" width="6.140625" style="6" customWidth="1"/>
    <col min="21" max="21" width="9" style="6" customWidth="1"/>
    <col min="22" max="22" width="4" style="5" customWidth="1"/>
    <col min="23" max="43" width="5.140625" style="6" customWidth="1"/>
    <col min="44" max="44" width="4.42578125" style="6" customWidth="1"/>
    <col min="45" max="16384" width="8.85546875" style="6"/>
  </cols>
  <sheetData>
    <row r="1" spans="1:45" ht="30.75" customHeight="1">
      <c r="R1" s="42"/>
      <c r="S1" s="428" t="s">
        <v>74</v>
      </c>
      <c r="T1" s="428"/>
      <c r="AM1" s="480" t="s">
        <v>160</v>
      </c>
      <c r="AN1" s="480"/>
      <c r="AO1" s="480"/>
      <c r="AP1" s="480"/>
      <c r="AQ1" s="480"/>
    </row>
    <row r="2" spans="1:45" ht="20.25" customHeight="1">
      <c r="AL2" s="70"/>
      <c r="AM2" s="70"/>
      <c r="AN2" s="70"/>
      <c r="AO2" s="70"/>
      <c r="AP2" s="70"/>
      <c r="AQ2" s="70"/>
    </row>
    <row r="3" spans="1:45" ht="40.5" customHeight="1">
      <c r="A3" s="393" t="s">
        <v>430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156"/>
      <c r="T3" s="156"/>
      <c r="V3" s="6"/>
    </row>
    <row r="4" spans="1:45" ht="27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V4" s="6"/>
    </row>
    <row r="5" spans="1:45" ht="19.5" customHeight="1"/>
    <row r="6" spans="1:45" ht="16.5" customHeight="1"/>
    <row r="7" spans="1:45" ht="18" customHeight="1">
      <c r="A7" s="74" t="s">
        <v>81</v>
      </c>
      <c r="S7" s="87"/>
      <c r="T7" s="142" t="s">
        <v>149</v>
      </c>
      <c r="U7" s="41"/>
    </row>
    <row r="8" spans="1:45" ht="19.5" customHeight="1">
      <c r="A8" s="475" t="s">
        <v>12</v>
      </c>
      <c r="B8" s="475" t="s">
        <v>63</v>
      </c>
      <c r="C8" s="481" t="s">
        <v>8</v>
      </c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18" t="s">
        <v>151</v>
      </c>
      <c r="S8" s="137"/>
      <c r="T8" s="138"/>
      <c r="U8" s="475" t="s">
        <v>12</v>
      </c>
      <c r="V8" s="485" t="s">
        <v>63</v>
      </c>
      <c r="W8" s="488" t="s">
        <v>227</v>
      </c>
      <c r="X8" s="488"/>
      <c r="Y8" s="488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89"/>
      <c r="AL8" s="489"/>
      <c r="AM8" s="489"/>
      <c r="AN8" s="489"/>
      <c r="AO8" s="489"/>
      <c r="AP8" s="489"/>
      <c r="AQ8" s="489"/>
    </row>
    <row r="9" spans="1:45" ht="18.75" customHeight="1">
      <c r="A9" s="475"/>
      <c r="B9" s="477"/>
      <c r="C9" s="482"/>
      <c r="D9" s="421" t="s">
        <v>135</v>
      </c>
      <c r="E9" s="421" t="s">
        <v>16</v>
      </c>
      <c r="F9" s="447" t="s">
        <v>260</v>
      </c>
      <c r="G9" s="457"/>
      <c r="H9" s="458"/>
      <c r="I9" s="447" t="s">
        <v>261</v>
      </c>
      <c r="J9" s="457"/>
      <c r="K9" s="458"/>
      <c r="L9" s="447" t="s">
        <v>262</v>
      </c>
      <c r="M9" s="457"/>
      <c r="N9" s="458"/>
      <c r="O9" s="447" t="s">
        <v>263</v>
      </c>
      <c r="P9" s="457"/>
      <c r="Q9" s="458"/>
      <c r="R9" s="419"/>
      <c r="S9" s="421" t="s">
        <v>135</v>
      </c>
      <c r="T9" s="421" t="s">
        <v>16</v>
      </c>
      <c r="U9" s="475"/>
      <c r="V9" s="486"/>
      <c r="W9" s="479" t="s">
        <v>64</v>
      </c>
      <c r="X9" s="125"/>
      <c r="Y9" s="125"/>
      <c r="Z9" s="479" t="s">
        <v>65</v>
      </c>
      <c r="AA9" s="125"/>
      <c r="AB9" s="125"/>
      <c r="AC9" s="479" t="s">
        <v>66</v>
      </c>
      <c r="AD9" s="125"/>
      <c r="AE9" s="125"/>
      <c r="AF9" s="479" t="s">
        <v>67</v>
      </c>
      <c r="AG9" s="125"/>
      <c r="AH9" s="125"/>
      <c r="AI9" s="479" t="s">
        <v>68</v>
      </c>
      <c r="AJ9" s="125"/>
      <c r="AK9" s="125"/>
      <c r="AL9" s="479" t="s">
        <v>69</v>
      </c>
      <c r="AM9" s="125"/>
      <c r="AN9" s="125"/>
      <c r="AO9" s="479" t="s">
        <v>14</v>
      </c>
      <c r="AP9" s="125"/>
      <c r="AQ9" s="126"/>
    </row>
    <row r="10" spans="1:45" s="7" customFormat="1" ht="55.5" customHeight="1">
      <c r="A10" s="476"/>
      <c r="B10" s="478"/>
      <c r="C10" s="483"/>
      <c r="D10" s="421"/>
      <c r="E10" s="421"/>
      <c r="F10" s="449"/>
      <c r="G10" s="85" t="s">
        <v>135</v>
      </c>
      <c r="H10" s="85" t="s">
        <v>16</v>
      </c>
      <c r="I10" s="449"/>
      <c r="J10" s="85" t="s">
        <v>135</v>
      </c>
      <c r="K10" s="85" t="s">
        <v>16</v>
      </c>
      <c r="L10" s="449"/>
      <c r="M10" s="85" t="s">
        <v>135</v>
      </c>
      <c r="N10" s="85" t="s">
        <v>16</v>
      </c>
      <c r="O10" s="449"/>
      <c r="P10" s="85" t="s">
        <v>135</v>
      </c>
      <c r="Q10" s="115" t="s">
        <v>16</v>
      </c>
      <c r="R10" s="420"/>
      <c r="S10" s="421"/>
      <c r="T10" s="421"/>
      <c r="U10" s="475"/>
      <c r="V10" s="487"/>
      <c r="W10" s="420"/>
      <c r="X10" s="85" t="s">
        <v>135</v>
      </c>
      <c r="Y10" s="85" t="s">
        <v>16</v>
      </c>
      <c r="Z10" s="420"/>
      <c r="AA10" s="85" t="s">
        <v>135</v>
      </c>
      <c r="AB10" s="85" t="s">
        <v>16</v>
      </c>
      <c r="AC10" s="420"/>
      <c r="AD10" s="85" t="s">
        <v>135</v>
      </c>
      <c r="AE10" s="85" t="s">
        <v>16</v>
      </c>
      <c r="AF10" s="420"/>
      <c r="AG10" s="85" t="s">
        <v>135</v>
      </c>
      <c r="AH10" s="85" t="s">
        <v>16</v>
      </c>
      <c r="AI10" s="420"/>
      <c r="AJ10" s="85" t="s">
        <v>135</v>
      </c>
      <c r="AK10" s="85" t="s">
        <v>16</v>
      </c>
      <c r="AL10" s="420"/>
      <c r="AM10" s="85" t="s">
        <v>135</v>
      </c>
      <c r="AN10" s="85" t="s">
        <v>16</v>
      </c>
      <c r="AO10" s="420"/>
      <c r="AP10" s="85" t="s">
        <v>135</v>
      </c>
      <c r="AQ10" s="85" t="s">
        <v>16</v>
      </c>
    </row>
    <row r="11" spans="1:45" s="5" customFormat="1" ht="18" customHeight="1">
      <c r="A11" s="34" t="s">
        <v>6</v>
      </c>
      <c r="B11" s="34" t="s">
        <v>7</v>
      </c>
      <c r="C11" s="33">
        <v>1</v>
      </c>
      <c r="D11" s="33">
        <v>2</v>
      </c>
      <c r="E11" s="33">
        <v>3</v>
      </c>
      <c r="F11" s="33">
        <v>4</v>
      </c>
      <c r="G11" s="33">
        <v>5</v>
      </c>
      <c r="H11" s="33">
        <v>6</v>
      </c>
      <c r="I11" s="33">
        <v>7</v>
      </c>
      <c r="J11" s="33">
        <v>8</v>
      </c>
      <c r="K11" s="33">
        <v>9</v>
      </c>
      <c r="L11" s="33">
        <v>10</v>
      </c>
      <c r="M11" s="33">
        <v>11</v>
      </c>
      <c r="N11" s="33">
        <v>12</v>
      </c>
      <c r="O11" s="33">
        <v>13</v>
      </c>
      <c r="P11" s="33">
        <v>14</v>
      </c>
      <c r="Q11" s="33">
        <v>15</v>
      </c>
      <c r="R11" s="33">
        <v>16</v>
      </c>
      <c r="S11" s="33">
        <v>17</v>
      </c>
      <c r="T11" s="33">
        <v>18</v>
      </c>
      <c r="U11" s="34" t="s">
        <v>6</v>
      </c>
      <c r="V11" s="34" t="s">
        <v>7</v>
      </c>
      <c r="W11" s="33">
        <v>19</v>
      </c>
      <c r="X11" s="33">
        <v>20</v>
      </c>
      <c r="Y11" s="33">
        <v>21</v>
      </c>
      <c r="Z11" s="33">
        <v>22</v>
      </c>
      <c r="AA11" s="33">
        <v>23</v>
      </c>
      <c r="AB11" s="33">
        <v>24</v>
      </c>
      <c r="AC11" s="33">
        <v>25</v>
      </c>
      <c r="AD11" s="33">
        <v>26</v>
      </c>
      <c r="AE11" s="33">
        <v>27</v>
      </c>
      <c r="AF11" s="33">
        <v>28</v>
      </c>
      <c r="AG11" s="33">
        <v>29</v>
      </c>
      <c r="AH11" s="33">
        <v>30</v>
      </c>
      <c r="AI11" s="33">
        <v>31</v>
      </c>
      <c r="AJ11" s="33">
        <v>32</v>
      </c>
      <c r="AK11" s="33">
        <v>33</v>
      </c>
      <c r="AL11" s="33">
        <v>34</v>
      </c>
      <c r="AM11" s="33">
        <v>35</v>
      </c>
      <c r="AN11" s="33">
        <v>36</v>
      </c>
      <c r="AO11" s="33">
        <v>37</v>
      </c>
      <c r="AP11" s="33">
        <v>38</v>
      </c>
      <c r="AQ11" s="33">
        <v>39</v>
      </c>
      <c r="AR11" s="251">
        <f>+C12-F12-I12-L12-O12</f>
        <v>0</v>
      </c>
      <c r="AS11" s="251"/>
    </row>
    <row r="12" spans="1:45" ht="18" customHeight="1">
      <c r="A12" s="60" t="s">
        <v>0</v>
      </c>
      <c r="B12" s="34">
        <v>1</v>
      </c>
      <c r="C12" s="245">
        <v>161891</v>
      </c>
      <c r="D12" s="245">
        <v>62408</v>
      </c>
      <c r="E12" s="245">
        <v>99483</v>
      </c>
      <c r="F12" s="245">
        <v>2748</v>
      </c>
      <c r="G12" s="245">
        <v>737</v>
      </c>
      <c r="H12" s="245">
        <v>2011</v>
      </c>
      <c r="I12" s="245">
        <v>125750</v>
      </c>
      <c r="J12" s="245">
        <v>49920</v>
      </c>
      <c r="K12" s="245">
        <v>75830</v>
      </c>
      <c r="L12" s="245">
        <v>27450</v>
      </c>
      <c r="M12" s="245">
        <v>9265</v>
      </c>
      <c r="N12" s="245">
        <v>18185</v>
      </c>
      <c r="O12" s="245">
        <v>5943</v>
      </c>
      <c r="P12" s="245">
        <v>2486</v>
      </c>
      <c r="Q12" s="245">
        <v>3457</v>
      </c>
      <c r="R12" s="246">
        <v>347</v>
      </c>
      <c r="S12" s="246">
        <v>169</v>
      </c>
      <c r="T12" s="246">
        <v>178</v>
      </c>
      <c r="U12" s="60" t="s">
        <v>0</v>
      </c>
      <c r="V12" s="34">
        <v>1</v>
      </c>
      <c r="W12" s="145">
        <v>71</v>
      </c>
      <c r="X12" s="145">
        <v>35</v>
      </c>
      <c r="Y12" s="145">
        <v>36</v>
      </c>
      <c r="Z12" s="145">
        <v>28</v>
      </c>
      <c r="AA12" s="145">
        <v>22</v>
      </c>
      <c r="AB12" s="145">
        <v>6</v>
      </c>
      <c r="AC12" s="145">
        <v>9</v>
      </c>
      <c r="AD12" s="145">
        <v>4</v>
      </c>
      <c r="AE12" s="145">
        <v>5</v>
      </c>
      <c r="AF12" s="145">
        <v>212</v>
      </c>
      <c r="AG12" s="145">
        <v>101</v>
      </c>
      <c r="AH12" s="145">
        <v>111</v>
      </c>
      <c r="AI12" s="145">
        <v>4</v>
      </c>
      <c r="AJ12" s="145">
        <v>0</v>
      </c>
      <c r="AK12" s="145">
        <v>4</v>
      </c>
      <c r="AL12" s="145">
        <v>9</v>
      </c>
      <c r="AM12" s="145">
        <v>4</v>
      </c>
      <c r="AN12" s="145">
        <v>5</v>
      </c>
      <c r="AO12" s="145">
        <v>14</v>
      </c>
      <c r="AP12" s="145">
        <v>3</v>
      </c>
      <c r="AQ12" s="145">
        <v>11</v>
      </c>
      <c r="AR12" s="251">
        <f t="shared" ref="AR12:AR41" si="0">+C13-F13-I13-L13-O13</f>
        <v>0</v>
      </c>
      <c r="AS12" s="251"/>
    </row>
    <row r="13" spans="1:45" ht="18" customHeight="1">
      <c r="A13" s="26" t="s">
        <v>133</v>
      </c>
      <c r="B13" s="34">
        <v>2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  <c r="H13" s="247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47">
        <v>0</v>
      </c>
      <c r="P13" s="247">
        <v>0</v>
      </c>
      <c r="Q13" s="247">
        <v>0</v>
      </c>
      <c r="R13" s="248">
        <v>0</v>
      </c>
      <c r="S13" s="248">
        <v>0</v>
      </c>
      <c r="T13" s="248">
        <v>0</v>
      </c>
      <c r="U13" s="26" t="s">
        <v>133</v>
      </c>
      <c r="V13" s="34">
        <v>2</v>
      </c>
      <c r="W13" s="101">
        <v>0</v>
      </c>
      <c r="X13" s="101">
        <v>0</v>
      </c>
      <c r="Y13" s="101">
        <v>0</v>
      </c>
      <c r="Z13" s="101">
        <v>0</v>
      </c>
      <c r="AA13" s="101">
        <v>0</v>
      </c>
      <c r="AB13" s="101">
        <v>0</v>
      </c>
      <c r="AC13" s="101">
        <v>0</v>
      </c>
      <c r="AD13" s="101">
        <v>0</v>
      </c>
      <c r="AE13" s="101">
        <v>0</v>
      </c>
      <c r="AF13" s="101">
        <v>0</v>
      </c>
      <c r="AG13" s="101">
        <v>0</v>
      </c>
      <c r="AH13" s="101">
        <v>0</v>
      </c>
      <c r="AI13" s="101">
        <v>0</v>
      </c>
      <c r="AJ13" s="101">
        <v>0</v>
      </c>
      <c r="AK13" s="101">
        <v>0</v>
      </c>
      <c r="AL13" s="101">
        <v>0</v>
      </c>
      <c r="AM13" s="101">
        <v>0</v>
      </c>
      <c r="AN13" s="101">
        <v>0</v>
      </c>
      <c r="AO13" s="101">
        <v>0</v>
      </c>
      <c r="AP13" s="101">
        <v>0</v>
      </c>
      <c r="AQ13" s="101">
        <v>0</v>
      </c>
      <c r="AR13" s="251">
        <f t="shared" si="0"/>
        <v>0</v>
      </c>
      <c r="AS13" s="251"/>
    </row>
    <row r="14" spans="1:45" ht="18" customHeight="1">
      <c r="A14" s="26">
        <v>15</v>
      </c>
      <c r="B14" s="34">
        <v>3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  <c r="H14" s="247">
        <v>0</v>
      </c>
      <c r="I14" s="247">
        <v>0</v>
      </c>
      <c r="J14" s="247">
        <v>0</v>
      </c>
      <c r="K14" s="247">
        <v>0</v>
      </c>
      <c r="L14" s="247">
        <v>0</v>
      </c>
      <c r="M14" s="247">
        <v>0</v>
      </c>
      <c r="N14" s="247">
        <v>0</v>
      </c>
      <c r="O14" s="247">
        <v>0</v>
      </c>
      <c r="P14" s="247">
        <v>0</v>
      </c>
      <c r="Q14" s="247">
        <v>0</v>
      </c>
      <c r="R14" s="248">
        <v>0</v>
      </c>
      <c r="S14" s="248">
        <v>0</v>
      </c>
      <c r="T14" s="248">
        <v>0</v>
      </c>
      <c r="U14" s="26">
        <v>15</v>
      </c>
      <c r="V14" s="34">
        <v>3</v>
      </c>
      <c r="W14" s="101">
        <v>0</v>
      </c>
      <c r="X14" s="101">
        <v>0</v>
      </c>
      <c r="Y14" s="101">
        <v>0</v>
      </c>
      <c r="Z14" s="101">
        <v>0</v>
      </c>
      <c r="AA14" s="101">
        <v>0</v>
      </c>
      <c r="AB14" s="101">
        <v>0</v>
      </c>
      <c r="AC14" s="101">
        <v>0</v>
      </c>
      <c r="AD14" s="101">
        <v>0</v>
      </c>
      <c r="AE14" s="101">
        <v>0</v>
      </c>
      <c r="AF14" s="101">
        <v>0</v>
      </c>
      <c r="AG14" s="101">
        <v>0</v>
      </c>
      <c r="AH14" s="101">
        <v>0</v>
      </c>
      <c r="AI14" s="101">
        <v>0</v>
      </c>
      <c r="AJ14" s="101">
        <v>0</v>
      </c>
      <c r="AK14" s="101">
        <v>0</v>
      </c>
      <c r="AL14" s="101">
        <v>0</v>
      </c>
      <c r="AM14" s="101">
        <v>0</v>
      </c>
      <c r="AN14" s="101">
        <v>0</v>
      </c>
      <c r="AO14" s="101">
        <v>0</v>
      </c>
      <c r="AP14" s="101">
        <v>0</v>
      </c>
      <c r="AQ14" s="101">
        <v>0</v>
      </c>
      <c r="AR14" s="251">
        <f t="shared" si="0"/>
        <v>0</v>
      </c>
      <c r="AS14" s="251"/>
    </row>
    <row r="15" spans="1:45" ht="18" customHeight="1">
      <c r="A15" s="26">
        <v>16</v>
      </c>
      <c r="B15" s="34">
        <v>4</v>
      </c>
      <c r="C15" s="247">
        <v>30</v>
      </c>
      <c r="D15" s="247">
        <v>5</v>
      </c>
      <c r="E15" s="247">
        <v>25</v>
      </c>
      <c r="F15" s="247">
        <v>2</v>
      </c>
      <c r="G15" s="247">
        <v>2</v>
      </c>
      <c r="H15" s="247">
        <v>0</v>
      </c>
      <c r="I15" s="247">
        <v>28</v>
      </c>
      <c r="J15" s="247">
        <v>3</v>
      </c>
      <c r="K15" s="247">
        <v>25</v>
      </c>
      <c r="L15" s="247">
        <v>0</v>
      </c>
      <c r="M15" s="247">
        <v>0</v>
      </c>
      <c r="N15" s="247">
        <v>0</v>
      </c>
      <c r="O15" s="247">
        <v>0</v>
      </c>
      <c r="P15" s="247">
        <v>0</v>
      </c>
      <c r="Q15" s="247">
        <v>0</v>
      </c>
      <c r="R15" s="248">
        <v>0</v>
      </c>
      <c r="S15" s="248">
        <v>0</v>
      </c>
      <c r="T15" s="248">
        <v>0</v>
      </c>
      <c r="U15" s="26">
        <v>16</v>
      </c>
      <c r="V15" s="34">
        <v>4</v>
      </c>
      <c r="W15" s="101">
        <v>0</v>
      </c>
      <c r="X15" s="101">
        <v>0</v>
      </c>
      <c r="Y15" s="101">
        <v>0</v>
      </c>
      <c r="Z15" s="101">
        <v>0</v>
      </c>
      <c r="AA15" s="101">
        <v>0</v>
      </c>
      <c r="AB15" s="101">
        <v>0</v>
      </c>
      <c r="AC15" s="101">
        <v>0</v>
      </c>
      <c r="AD15" s="101">
        <v>0</v>
      </c>
      <c r="AE15" s="101">
        <v>0</v>
      </c>
      <c r="AF15" s="101">
        <v>0</v>
      </c>
      <c r="AG15" s="101">
        <v>0</v>
      </c>
      <c r="AH15" s="101">
        <v>0</v>
      </c>
      <c r="AI15" s="101">
        <v>0</v>
      </c>
      <c r="AJ15" s="101">
        <v>0</v>
      </c>
      <c r="AK15" s="101">
        <v>0</v>
      </c>
      <c r="AL15" s="101">
        <v>0</v>
      </c>
      <c r="AM15" s="101">
        <v>0</v>
      </c>
      <c r="AN15" s="101">
        <v>0</v>
      </c>
      <c r="AO15" s="101">
        <v>0</v>
      </c>
      <c r="AP15" s="101">
        <v>0</v>
      </c>
      <c r="AQ15" s="101">
        <v>0</v>
      </c>
      <c r="AR15" s="251">
        <f t="shared" si="0"/>
        <v>0</v>
      </c>
      <c r="AS15" s="251"/>
    </row>
    <row r="16" spans="1:45" ht="18" customHeight="1">
      <c r="A16" s="26">
        <v>17</v>
      </c>
      <c r="B16" s="34">
        <v>5</v>
      </c>
      <c r="C16" s="247">
        <v>5281</v>
      </c>
      <c r="D16" s="247">
        <v>1821</v>
      </c>
      <c r="E16" s="247">
        <v>3460</v>
      </c>
      <c r="F16" s="247">
        <v>146</v>
      </c>
      <c r="G16" s="247">
        <v>47</v>
      </c>
      <c r="H16" s="247">
        <v>99</v>
      </c>
      <c r="I16" s="247">
        <v>5135</v>
      </c>
      <c r="J16" s="247">
        <v>1774</v>
      </c>
      <c r="K16" s="247">
        <v>3361</v>
      </c>
      <c r="L16" s="247">
        <v>0</v>
      </c>
      <c r="M16" s="247">
        <v>0</v>
      </c>
      <c r="N16" s="247">
        <v>0</v>
      </c>
      <c r="O16" s="247">
        <v>0</v>
      </c>
      <c r="P16" s="247">
        <v>0</v>
      </c>
      <c r="Q16" s="247">
        <v>0</v>
      </c>
      <c r="R16" s="248">
        <v>0</v>
      </c>
      <c r="S16" s="248">
        <v>0</v>
      </c>
      <c r="T16" s="248">
        <v>0</v>
      </c>
      <c r="U16" s="26">
        <v>17</v>
      </c>
      <c r="V16" s="34">
        <v>5</v>
      </c>
      <c r="W16" s="101">
        <v>0</v>
      </c>
      <c r="X16" s="101">
        <v>0</v>
      </c>
      <c r="Y16" s="101">
        <v>0</v>
      </c>
      <c r="Z16" s="101">
        <v>0</v>
      </c>
      <c r="AA16" s="101">
        <v>0</v>
      </c>
      <c r="AB16" s="101">
        <v>0</v>
      </c>
      <c r="AC16" s="101">
        <v>0</v>
      </c>
      <c r="AD16" s="101">
        <v>0</v>
      </c>
      <c r="AE16" s="101">
        <v>0</v>
      </c>
      <c r="AF16" s="101">
        <v>0</v>
      </c>
      <c r="AG16" s="101">
        <v>0</v>
      </c>
      <c r="AH16" s="101">
        <v>0</v>
      </c>
      <c r="AI16" s="101">
        <v>0</v>
      </c>
      <c r="AJ16" s="101">
        <v>0</v>
      </c>
      <c r="AK16" s="101">
        <v>0</v>
      </c>
      <c r="AL16" s="101">
        <v>0</v>
      </c>
      <c r="AM16" s="101">
        <v>0</v>
      </c>
      <c r="AN16" s="101">
        <v>0</v>
      </c>
      <c r="AO16" s="101">
        <v>0</v>
      </c>
      <c r="AP16" s="101">
        <v>0</v>
      </c>
      <c r="AQ16" s="101">
        <v>0</v>
      </c>
      <c r="AR16" s="251">
        <f t="shared" si="0"/>
        <v>0</v>
      </c>
      <c r="AS16" s="251"/>
    </row>
    <row r="17" spans="1:45" ht="18" customHeight="1">
      <c r="A17" s="26">
        <v>18</v>
      </c>
      <c r="B17" s="34">
        <v>6</v>
      </c>
      <c r="C17" s="247">
        <v>19606</v>
      </c>
      <c r="D17" s="247">
        <v>7740</v>
      </c>
      <c r="E17" s="247">
        <v>11866</v>
      </c>
      <c r="F17" s="247">
        <v>545</v>
      </c>
      <c r="G17" s="247">
        <v>217</v>
      </c>
      <c r="H17" s="247">
        <v>328</v>
      </c>
      <c r="I17" s="247">
        <v>19061</v>
      </c>
      <c r="J17" s="247">
        <v>7523</v>
      </c>
      <c r="K17" s="247">
        <v>11538</v>
      </c>
      <c r="L17" s="247">
        <v>0</v>
      </c>
      <c r="M17" s="247">
        <v>0</v>
      </c>
      <c r="N17" s="247">
        <v>0</v>
      </c>
      <c r="O17" s="247">
        <v>0</v>
      </c>
      <c r="P17" s="247">
        <v>0</v>
      </c>
      <c r="Q17" s="247">
        <v>0</v>
      </c>
      <c r="R17" s="248">
        <v>4</v>
      </c>
      <c r="S17" s="248">
        <v>1</v>
      </c>
      <c r="T17" s="248">
        <v>3</v>
      </c>
      <c r="U17" s="26">
        <v>18</v>
      </c>
      <c r="V17" s="34">
        <v>6</v>
      </c>
      <c r="W17" s="101">
        <v>1</v>
      </c>
      <c r="X17" s="101">
        <v>0</v>
      </c>
      <c r="Y17" s="101">
        <v>1</v>
      </c>
      <c r="Z17" s="101">
        <v>0</v>
      </c>
      <c r="AA17" s="101">
        <v>0</v>
      </c>
      <c r="AB17" s="101">
        <v>0</v>
      </c>
      <c r="AC17" s="101">
        <v>0</v>
      </c>
      <c r="AD17" s="101">
        <v>0</v>
      </c>
      <c r="AE17" s="101">
        <v>0</v>
      </c>
      <c r="AF17" s="101">
        <v>2</v>
      </c>
      <c r="AG17" s="101">
        <v>0</v>
      </c>
      <c r="AH17" s="101">
        <v>2</v>
      </c>
      <c r="AI17" s="101">
        <v>0</v>
      </c>
      <c r="AJ17" s="101">
        <v>0</v>
      </c>
      <c r="AK17" s="101">
        <v>0</v>
      </c>
      <c r="AL17" s="101">
        <v>1</v>
      </c>
      <c r="AM17" s="101">
        <v>1</v>
      </c>
      <c r="AN17" s="101">
        <v>0</v>
      </c>
      <c r="AO17" s="101">
        <v>0</v>
      </c>
      <c r="AP17" s="101">
        <v>0</v>
      </c>
      <c r="AQ17" s="101">
        <v>0</v>
      </c>
      <c r="AR17" s="251">
        <f t="shared" si="0"/>
        <v>0</v>
      </c>
      <c r="AS17" s="251"/>
    </row>
    <row r="18" spans="1:45" ht="18" customHeight="1">
      <c r="A18" s="26">
        <v>19</v>
      </c>
      <c r="B18" s="34">
        <v>7</v>
      </c>
      <c r="C18" s="247">
        <v>18471</v>
      </c>
      <c r="D18" s="247">
        <v>7214</v>
      </c>
      <c r="E18" s="247">
        <v>11257</v>
      </c>
      <c r="F18" s="247">
        <v>584</v>
      </c>
      <c r="G18" s="247">
        <v>183</v>
      </c>
      <c r="H18" s="247">
        <v>401</v>
      </c>
      <c r="I18" s="247">
        <v>17887</v>
      </c>
      <c r="J18" s="247">
        <v>7031</v>
      </c>
      <c r="K18" s="247">
        <v>10856</v>
      </c>
      <c r="L18" s="247">
        <v>0</v>
      </c>
      <c r="M18" s="247">
        <v>0</v>
      </c>
      <c r="N18" s="247">
        <v>0</v>
      </c>
      <c r="O18" s="247">
        <v>0</v>
      </c>
      <c r="P18" s="247">
        <v>0</v>
      </c>
      <c r="Q18" s="247">
        <v>0</v>
      </c>
      <c r="R18" s="248">
        <v>9</v>
      </c>
      <c r="S18" s="248">
        <v>3</v>
      </c>
      <c r="T18" s="248">
        <v>6</v>
      </c>
      <c r="U18" s="26">
        <v>19</v>
      </c>
      <c r="V18" s="34">
        <v>7</v>
      </c>
      <c r="W18" s="101">
        <v>4</v>
      </c>
      <c r="X18" s="101">
        <v>2</v>
      </c>
      <c r="Y18" s="101">
        <v>2</v>
      </c>
      <c r="Z18" s="101">
        <v>0</v>
      </c>
      <c r="AA18" s="101">
        <v>0</v>
      </c>
      <c r="AB18" s="101">
        <v>0</v>
      </c>
      <c r="AC18" s="101">
        <v>1</v>
      </c>
      <c r="AD18" s="101">
        <v>0</v>
      </c>
      <c r="AE18" s="101">
        <v>1</v>
      </c>
      <c r="AF18" s="101">
        <v>4</v>
      </c>
      <c r="AG18" s="101">
        <v>1</v>
      </c>
      <c r="AH18" s="101">
        <v>3</v>
      </c>
      <c r="AI18" s="101">
        <v>0</v>
      </c>
      <c r="AJ18" s="101">
        <v>0</v>
      </c>
      <c r="AK18" s="101">
        <v>0</v>
      </c>
      <c r="AL18" s="101">
        <v>0</v>
      </c>
      <c r="AM18" s="101">
        <v>0</v>
      </c>
      <c r="AN18" s="101">
        <v>0</v>
      </c>
      <c r="AO18" s="101">
        <v>0</v>
      </c>
      <c r="AP18" s="101">
        <v>0</v>
      </c>
      <c r="AQ18" s="101">
        <v>0</v>
      </c>
      <c r="AR18" s="251">
        <f t="shared" si="0"/>
        <v>0</v>
      </c>
      <c r="AS18" s="251"/>
    </row>
    <row r="19" spans="1:45" ht="18" customHeight="1">
      <c r="A19" s="26">
        <v>20</v>
      </c>
      <c r="B19" s="34">
        <v>8</v>
      </c>
      <c r="C19" s="247">
        <v>17514</v>
      </c>
      <c r="D19" s="247">
        <v>6610</v>
      </c>
      <c r="E19" s="247">
        <v>10904</v>
      </c>
      <c r="F19" s="247">
        <v>470</v>
      </c>
      <c r="G19" s="247">
        <v>104</v>
      </c>
      <c r="H19" s="247">
        <v>366</v>
      </c>
      <c r="I19" s="247">
        <v>17041</v>
      </c>
      <c r="J19" s="247">
        <v>6506</v>
      </c>
      <c r="K19" s="247">
        <v>10535</v>
      </c>
      <c r="L19" s="247">
        <v>3</v>
      </c>
      <c r="M19" s="247">
        <v>0</v>
      </c>
      <c r="N19" s="247">
        <v>3</v>
      </c>
      <c r="O19" s="247">
        <v>0</v>
      </c>
      <c r="P19" s="247">
        <v>0</v>
      </c>
      <c r="Q19" s="247">
        <v>0</v>
      </c>
      <c r="R19" s="248">
        <v>46</v>
      </c>
      <c r="S19" s="248">
        <v>26</v>
      </c>
      <c r="T19" s="248">
        <v>20</v>
      </c>
      <c r="U19" s="26">
        <v>20</v>
      </c>
      <c r="V19" s="34">
        <v>8</v>
      </c>
      <c r="W19" s="101">
        <v>13</v>
      </c>
      <c r="X19" s="101">
        <v>11</v>
      </c>
      <c r="Y19" s="101">
        <v>2</v>
      </c>
      <c r="Z19" s="101">
        <v>5</v>
      </c>
      <c r="AA19" s="101">
        <v>3</v>
      </c>
      <c r="AB19" s="101">
        <v>2</v>
      </c>
      <c r="AC19" s="101">
        <v>0</v>
      </c>
      <c r="AD19" s="101">
        <v>0</v>
      </c>
      <c r="AE19" s="101">
        <v>0</v>
      </c>
      <c r="AF19" s="101">
        <v>24</v>
      </c>
      <c r="AG19" s="101">
        <v>12</v>
      </c>
      <c r="AH19" s="101">
        <v>12</v>
      </c>
      <c r="AI19" s="101">
        <v>1</v>
      </c>
      <c r="AJ19" s="101">
        <v>0</v>
      </c>
      <c r="AK19" s="101">
        <v>1</v>
      </c>
      <c r="AL19" s="101">
        <v>1</v>
      </c>
      <c r="AM19" s="101">
        <v>0</v>
      </c>
      <c r="AN19" s="101">
        <v>1</v>
      </c>
      <c r="AO19" s="101">
        <v>2</v>
      </c>
      <c r="AP19" s="101">
        <v>0</v>
      </c>
      <c r="AQ19" s="101">
        <v>2</v>
      </c>
      <c r="AR19" s="251">
        <f t="shared" si="0"/>
        <v>0</v>
      </c>
      <c r="AS19" s="251"/>
    </row>
    <row r="20" spans="1:45" ht="18" customHeight="1">
      <c r="A20" s="26">
        <v>21</v>
      </c>
      <c r="B20" s="34">
        <v>9</v>
      </c>
      <c r="C20" s="247">
        <v>15796</v>
      </c>
      <c r="D20" s="247">
        <v>6164</v>
      </c>
      <c r="E20" s="247">
        <v>9632</v>
      </c>
      <c r="F20" s="247">
        <v>186</v>
      </c>
      <c r="G20" s="247">
        <v>34</v>
      </c>
      <c r="H20" s="247">
        <v>152</v>
      </c>
      <c r="I20" s="247">
        <v>15522</v>
      </c>
      <c r="J20" s="247">
        <v>6107</v>
      </c>
      <c r="K20" s="247">
        <v>9415</v>
      </c>
      <c r="L20" s="247">
        <v>83</v>
      </c>
      <c r="M20" s="247">
        <v>23</v>
      </c>
      <c r="N20" s="247">
        <v>60</v>
      </c>
      <c r="O20" s="247">
        <v>5</v>
      </c>
      <c r="P20" s="247">
        <v>0</v>
      </c>
      <c r="Q20" s="247">
        <v>5</v>
      </c>
      <c r="R20" s="248">
        <v>51</v>
      </c>
      <c r="S20" s="248">
        <v>25</v>
      </c>
      <c r="T20" s="248">
        <v>26</v>
      </c>
      <c r="U20" s="26">
        <v>21</v>
      </c>
      <c r="V20" s="34">
        <v>9</v>
      </c>
      <c r="W20" s="101">
        <v>13</v>
      </c>
      <c r="X20" s="101">
        <v>4</v>
      </c>
      <c r="Y20" s="101">
        <v>9</v>
      </c>
      <c r="Z20" s="101">
        <v>5</v>
      </c>
      <c r="AA20" s="101">
        <v>4</v>
      </c>
      <c r="AB20" s="101">
        <v>1</v>
      </c>
      <c r="AC20" s="101">
        <v>1</v>
      </c>
      <c r="AD20" s="101">
        <v>0</v>
      </c>
      <c r="AE20" s="101">
        <v>1</v>
      </c>
      <c r="AF20" s="101">
        <v>30</v>
      </c>
      <c r="AG20" s="101">
        <v>16</v>
      </c>
      <c r="AH20" s="101">
        <v>14</v>
      </c>
      <c r="AI20" s="101">
        <v>1</v>
      </c>
      <c r="AJ20" s="101">
        <v>0</v>
      </c>
      <c r="AK20" s="101">
        <v>1</v>
      </c>
      <c r="AL20" s="101">
        <v>1</v>
      </c>
      <c r="AM20" s="101">
        <v>1</v>
      </c>
      <c r="AN20" s="101">
        <v>0</v>
      </c>
      <c r="AO20" s="101">
        <v>0</v>
      </c>
      <c r="AP20" s="101">
        <v>0</v>
      </c>
      <c r="AQ20" s="101">
        <v>0</v>
      </c>
      <c r="AR20" s="251">
        <f t="shared" si="0"/>
        <v>0</v>
      </c>
      <c r="AS20" s="251"/>
    </row>
    <row r="21" spans="1:45" ht="18" customHeight="1">
      <c r="A21" s="26">
        <v>22</v>
      </c>
      <c r="B21" s="34">
        <v>10</v>
      </c>
      <c r="C21" s="247">
        <v>10696</v>
      </c>
      <c r="D21" s="247">
        <v>4288</v>
      </c>
      <c r="E21" s="247">
        <v>6408</v>
      </c>
      <c r="F21" s="247">
        <v>169</v>
      </c>
      <c r="G21" s="247">
        <v>53</v>
      </c>
      <c r="H21" s="247">
        <v>116</v>
      </c>
      <c r="I21" s="247">
        <v>10150</v>
      </c>
      <c r="J21" s="247">
        <v>4123</v>
      </c>
      <c r="K21" s="247">
        <v>6027</v>
      </c>
      <c r="L21" s="247">
        <v>377</v>
      </c>
      <c r="M21" s="247">
        <v>112</v>
      </c>
      <c r="N21" s="247">
        <v>265</v>
      </c>
      <c r="O21" s="247">
        <v>0</v>
      </c>
      <c r="P21" s="247">
        <v>0</v>
      </c>
      <c r="Q21" s="247">
        <v>0</v>
      </c>
      <c r="R21" s="248">
        <v>53</v>
      </c>
      <c r="S21" s="248">
        <v>23</v>
      </c>
      <c r="T21" s="248">
        <v>30</v>
      </c>
      <c r="U21" s="26">
        <v>22</v>
      </c>
      <c r="V21" s="34">
        <v>10</v>
      </c>
      <c r="W21" s="101">
        <v>11</v>
      </c>
      <c r="X21" s="101">
        <v>3</v>
      </c>
      <c r="Y21" s="101">
        <v>8</v>
      </c>
      <c r="Z21" s="101">
        <v>2</v>
      </c>
      <c r="AA21" s="101">
        <v>2</v>
      </c>
      <c r="AB21" s="101">
        <v>0</v>
      </c>
      <c r="AC21" s="101">
        <v>1</v>
      </c>
      <c r="AD21" s="101">
        <v>1</v>
      </c>
      <c r="AE21" s="101">
        <v>0</v>
      </c>
      <c r="AF21" s="101">
        <v>33</v>
      </c>
      <c r="AG21" s="101">
        <v>15</v>
      </c>
      <c r="AH21" s="101">
        <v>18</v>
      </c>
      <c r="AI21" s="101">
        <v>0</v>
      </c>
      <c r="AJ21" s="101">
        <v>0</v>
      </c>
      <c r="AK21" s="101">
        <v>0</v>
      </c>
      <c r="AL21" s="101">
        <v>3</v>
      </c>
      <c r="AM21" s="101">
        <v>1</v>
      </c>
      <c r="AN21" s="101">
        <v>2</v>
      </c>
      <c r="AO21" s="101">
        <v>3</v>
      </c>
      <c r="AP21" s="101">
        <v>1</v>
      </c>
      <c r="AQ21" s="101">
        <v>2</v>
      </c>
      <c r="AR21" s="251">
        <f t="shared" si="0"/>
        <v>0</v>
      </c>
      <c r="AS21" s="251"/>
    </row>
    <row r="22" spans="1:45" ht="18" customHeight="1">
      <c r="A22" s="26">
        <v>23</v>
      </c>
      <c r="B22" s="34">
        <v>11</v>
      </c>
      <c r="C22" s="247">
        <v>7173</v>
      </c>
      <c r="D22" s="247">
        <v>2972</v>
      </c>
      <c r="E22" s="247">
        <v>4201</v>
      </c>
      <c r="F22" s="247">
        <v>93</v>
      </c>
      <c r="G22" s="247">
        <v>29</v>
      </c>
      <c r="H22" s="247">
        <v>64</v>
      </c>
      <c r="I22" s="247">
        <v>6295</v>
      </c>
      <c r="J22" s="247">
        <v>2710</v>
      </c>
      <c r="K22" s="247">
        <v>3585</v>
      </c>
      <c r="L22" s="247">
        <v>780</v>
      </c>
      <c r="M22" s="247">
        <v>231</v>
      </c>
      <c r="N22" s="247">
        <v>549</v>
      </c>
      <c r="O22" s="247">
        <v>5</v>
      </c>
      <c r="P22" s="247">
        <v>2</v>
      </c>
      <c r="Q22" s="247">
        <v>3</v>
      </c>
      <c r="R22" s="248">
        <v>35</v>
      </c>
      <c r="S22" s="248">
        <v>17</v>
      </c>
      <c r="T22" s="248">
        <v>18</v>
      </c>
      <c r="U22" s="26">
        <v>23</v>
      </c>
      <c r="V22" s="34">
        <v>11</v>
      </c>
      <c r="W22" s="101">
        <v>7</v>
      </c>
      <c r="X22" s="101">
        <v>4</v>
      </c>
      <c r="Y22" s="101">
        <v>3</v>
      </c>
      <c r="Z22" s="101">
        <v>3</v>
      </c>
      <c r="AA22" s="101">
        <v>2</v>
      </c>
      <c r="AB22" s="101">
        <v>1</v>
      </c>
      <c r="AC22" s="101">
        <v>2</v>
      </c>
      <c r="AD22" s="101">
        <v>0</v>
      </c>
      <c r="AE22" s="101">
        <v>2</v>
      </c>
      <c r="AF22" s="101">
        <v>22</v>
      </c>
      <c r="AG22" s="101">
        <v>11</v>
      </c>
      <c r="AH22" s="101">
        <v>11</v>
      </c>
      <c r="AI22" s="101">
        <v>0</v>
      </c>
      <c r="AJ22" s="101">
        <v>0</v>
      </c>
      <c r="AK22" s="101">
        <v>0</v>
      </c>
      <c r="AL22" s="101">
        <v>1</v>
      </c>
      <c r="AM22" s="101">
        <v>0</v>
      </c>
      <c r="AN22" s="101">
        <v>1</v>
      </c>
      <c r="AO22" s="101">
        <v>0</v>
      </c>
      <c r="AP22" s="101">
        <v>0</v>
      </c>
      <c r="AQ22" s="101">
        <v>0</v>
      </c>
      <c r="AR22" s="251">
        <f t="shared" si="0"/>
        <v>0</v>
      </c>
      <c r="AS22" s="251"/>
    </row>
    <row r="23" spans="1:45" ht="18" customHeight="1">
      <c r="A23" s="26">
        <v>24</v>
      </c>
      <c r="B23" s="34">
        <v>12</v>
      </c>
      <c r="C23" s="247">
        <v>4875</v>
      </c>
      <c r="D23" s="247">
        <v>2136</v>
      </c>
      <c r="E23" s="247">
        <v>2739</v>
      </c>
      <c r="F23" s="247">
        <v>54</v>
      </c>
      <c r="G23" s="247">
        <v>10</v>
      </c>
      <c r="H23" s="247">
        <v>44</v>
      </c>
      <c r="I23" s="247">
        <v>3831</v>
      </c>
      <c r="J23" s="247">
        <v>1801</v>
      </c>
      <c r="K23" s="247">
        <v>2030</v>
      </c>
      <c r="L23" s="247">
        <v>973</v>
      </c>
      <c r="M23" s="247">
        <v>318</v>
      </c>
      <c r="N23" s="247">
        <v>655</v>
      </c>
      <c r="O23" s="247">
        <v>17</v>
      </c>
      <c r="P23" s="247">
        <v>7</v>
      </c>
      <c r="Q23" s="247">
        <v>10</v>
      </c>
      <c r="R23" s="248">
        <v>39</v>
      </c>
      <c r="S23" s="248">
        <v>21</v>
      </c>
      <c r="T23" s="248">
        <v>18</v>
      </c>
      <c r="U23" s="26">
        <v>24</v>
      </c>
      <c r="V23" s="34">
        <v>12</v>
      </c>
      <c r="W23" s="101">
        <v>8</v>
      </c>
      <c r="X23" s="101">
        <v>4</v>
      </c>
      <c r="Y23" s="101">
        <v>4</v>
      </c>
      <c r="Z23" s="101">
        <v>5</v>
      </c>
      <c r="AA23" s="101">
        <v>4</v>
      </c>
      <c r="AB23" s="101">
        <v>1</v>
      </c>
      <c r="AC23" s="101">
        <v>0</v>
      </c>
      <c r="AD23" s="101">
        <v>0</v>
      </c>
      <c r="AE23" s="101">
        <v>0</v>
      </c>
      <c r="AF23" s="101">
        <v>25</v>
      </c>
      <c r="AG23" s="101">
        <v>13</v>
      </c>
      <c r="AH23" s="101">
        <v>12</v>
      </c>
      <c r="AI23" s="101">
        <v>0</v>
      </c>
      <c r="AJ23" s="101">
        <v>0</v>
      </c>
      <c r="AK23" s="101">
        <v>0</v>
      </c>
      <c r="AL23" s="101">
        <v>0</v>
      </c>
      <c r="AM23" s="101">
        <v>0</v>
      </c>
      <c r="AN23" s="101">
        <v>0</v>
      </c>
      <c r="AO23" s="101">
        <v>1</v>
      </c>
      <c r="AP23" s="101">
        <v>0</v>
      </c>
      <c r="AQ23" s="101">
        <v>1</v>
      </c>
      <c r="AR23" s="251">
        <f t="shared" si="0"/>
        <v>0</v>
      </c>
      <c r="AS23" s="251"/>
    </row>
    <row r="24" spans="1:45" ht="18" customHeight="1">
      <c r="A24" s="26">
        <v>25</v>
      </c>
      <c r="B24" s="34">
        <v>13</v>
      </c>
      <c r="C24" s="247">
        <v>4286</v>
      </c>
      <c r="D24" s="247">
        <v>1853</v>
      </c>
      <c r="E24" s="247">
        <v>2433</v>
      </c>
      <c r="F24" s="247">
        <v>36</v>
      </c>
      <c r="G24" s="247">
        <v>6</v>
      </c>
      <c r="H24" s="247">
        <v>30</v>
      </c>
      <c r="I24" s="247">
        <v>3090</v>
      </c>
      <c r="J24" s="247">
        <v>1484</v>
      </c>
      <c r="K24" s="247">
        <v>1606</v>
      </c>
      <c r="L24" s="247">
        <v>1131</v>
      </c>
      <c r="M24" s="247">
        <v>350</v>
      </c>
      <c r="N24" s="247">
        <v>781</v>
      </c>
      <c r="O24" s="247">
        <v>29</v>
      </c>
      <c r="P24" s="247">
        <v>13</v>
      </c>
      <c r="Q24" s="247">
        <v>16</v>
      </c>
      <c r="R24" s="248">
        <v>20</v>
      </c>
      <c r="S24" s="248">
        <v>11</v>
      </c>
      <c r="T24" s="248">
        <v>9</v>
      </c>
      <c r="U24" s="26">
        <v>25</v>
      </c>
      <c r="V24" s="34">
        <v>13</v>
      </c>
      <c r="W24" s="101">
        <v>1</v>
      </c>
      <c r="X24" s="101">
        <v>0</v>
      </c>
      <c r="Y24" s="101">
        <v>1</v>
      </c>
      <c r="Z24" s="101">
        <v>1</v>
      </c>
      <c r="AA24" s="101">
        <v>1</v>
      </c>
      <c r="AB24" s="101">
        <v>0</v>
      </c>
      <c r="AC24" s="101">
        <v>3</v>
      </c>
      <c r="AD24" s="101">
        <v>2</v>
      </c>
      <c r="AE24" s="101">
        <v>1</v>
      </c>
      <c r="AF24" s="101">
        <v>14</v>
      </c>
      <c r="AG24" s="101">
        <v>8</v>
      </c>
      <c r="AH24" s="101">
        <v>6</v>
      </c>
      <c r="AI24" s="101">
        <v>1</v>
      </c>
      <c r="AJ24" s="101">
        <v>0</v>
      </c>
      <c r="AK24" s="101">
        <v>1</v>
      </c>
      <c r="AL24" s="101">
        <v>0</v>
      </c>
      <c r="AM24" s="101">
        <v>0</v>
      </c>
      <c r="AN24" s="101">
        <v>0</v>
      </c>
      <c r="AO24" s="101">
        <v>0</v>
      </c>
      <c r="AP24" s="101">
        <v>0</v>
      </c>
      <c r="AQ24" s="101">
        <v>0</v>
      </c>
      <c r="AR24" s="251">
        <f t="shared" si="0"/>
        <v>0</v>
      </c>
      <c r="AS24" s="251"/>
    </row>
    <row r="25" spans="1:45" ht="18" customHeight="1">
      <c r="A25" s="26">
        <v>26</v>
      </c>
      <c r="B25" s="34">
        <v>14</v>
      </c>
      <c r="C25" s="247">
        <v>4006</v>
      </c>
      <c r="D25" s="247">
        <v>1666</v>
      </c>
      <c r="E25" s="247">
        <v>2340</v>
      </c>
      <c r="F25" s="247">
        <v>39</v>
      </c>
      <c r="G25" s="247">
        <v>5</v>
      </c>
      <c r="H25" s="247">
        <v>34</v>
      </c>
      <c r="I25" s="247">
        <v>2700</v>
      </c>
      <c r="J25" s="247">
        <v>1238</v>
      </c>
      <c r="K25" s="247">
        <v>1462</v>
      </c>
      <c r="L25" s="247">
        <v>1222</v>
      </c>
      <c r="M25" s="247">
        <v>409</v>
      </c>
      <c r="N25" s="247">
        <v>813</v>
      </c>
      <c r="O25" s="247">
        <v>45</v>
      </c>
      <c r="P25" s="247">
        <v>14</v>
      </c>
      <c r="Q25" s="247">
        <v>31</v>
      </c>
      <c r="R25" s="248">
        <v>16</v>
      </c>
      <c r="S25" s="248">
        <v>13</v>
      </c>
      <c r="T25" s="248">
        <v>3</v>
      </c>
      <c r="U25" s="26">
        <v>26</v>
      </c>
      <c r="V25" s="34">
        <v>14</v>
      </c>
      <c r="W25" s="101">
        <v>3</v>
      </c>
      <c r="X25" s="101">
        <v>1</v>
      </c>
      <c r="Y25" s="101">
        <v>2</v>
      </c>
      <c r="Z25" s="101">
        <v>4</v>
      </c>
      <c r="AA25" s="101">
        <v>3</v>
      </c>
      <c r="AB25" s="101">
        <v>1</v>
      </c>
      <c r="AC25" s="101">
        <v>0</v>
      </c>
      <c r="AD25" s="101">
        <v>0</v>
      </c>
      <c r="AE25" s="101">
        <v>0</v>
      </c>
      <c r="AF25" s="101">
        <v>9</v>
      </c>
      <c r="AG25" s="101">
        <v>9</v>
      </c>
      <c r="AH25" s="101">
        <v>0</v>
      </c>
      <c r="AI25" s="101">
        <v>0</v>
      </c>
      <c r="AJ25" s="101">
        <v>0</v>
      </c>
      <c r="AK25" s="101">
        <v>0</v>
      </c>
      <c r="AL25" s="101">
        <v>0</v>
      </c>
      <c r="AM25" s="101">
        <v>0</v>
      </c>
      <c r="AN25" s="101">
        <v>0</v>
      </c>
      <c r="AO25" s="101">
        <v>0</v>
      </c>
      <c r="AP25" s="101">
        <v>0</v>
      </c>
      <c r="AQ25" s="101">
        <v>0</v>
      </c>
      <c r="AR25" s="251">
        <f t="shared" si="0"/>
        <v>0</v>
      </c>
      <c r="AS25" s="251"/>
    </row>
    <row r="26" spans="1:45" ht="18" customHeight="1">
      <c r="A26" s="26">
        <v>27</v>
      </c>
      <c r="B26" s="34">
        <v>15</v>
      </c>
      <c r="C26" s="247">
        <v>3666</v>
      </c>
      <c r="D26" s="247">
        <v>1480</v>
      </c>
      <c r="E26" s="247">
        <v>2186</v>
      </c>
      <c r="F26" s="247">
        <v>20</v>
      </c>
      <c r="G26" s="247">
        <v>5</v>
      </c>
      <c r="H26" s="247">
        <v>15</v>
      </c>
      <c r="I26" s="247">
        <v>2326</v>
      </c>
      <c r="J26" s="247">
        <v>1064</v>
      </c>
      <c r="K26" s="247">
        <v>1262</v>
      </c>
      <c r="L26" s="247">
        <v>1253</v>
      </c>
      <c r="M26" s="247">
        <v>380</v>
      </c>
      <c r="N26" s="247">
        <v>873</v>
      </c>
      <c r="O26" s="247">
        <v>67</v>
      </c>
      <c r="P26" s="247">
        <v>31</v>
      </c>
      <c r="Q26" s="247">
        <v>36</v>
      </c>
      <c r="R26" s="248">
        <v>9</v>
      </c>
      <c r="S26" s="248">
        <v>4</v>
      </c>
      <c r="T26" s="248">
        <v>5</v>
      </c>
      <c r="U26" s="26">
        <v>27</v>
      </c>
      <c r="V26" s="34">
        <v>15</v>
      </c>
      <c r="W26" s="101">
        <v>0</v>
      </c>
      <c r="X26" s="101">
        <v>0</v>
      </c>
      <c r="Y26" s="101">
        <v>0</v>
      </c>
      <c r="Z26" s="101">
        <v>0</v>
      </c>
      <c r="AA26" s="101">
        <v>0</v>
      </c>
      <c r="AB26" s="101">
        <v>0</v>
      </c>
      <c r="AC26" s="101">
        <v>0</v>
      </c>
      <c r="AD26" s="101">
        <v>0</v>
      </c>
      <c r="AE26" s="101">
        <v>0</v>
      </c>
      <c r="AF26" s="101">
        <v>7</v>
      </c>
      <c r="AG26" s="101">
        <v>3</v>
      </c>
      <c r="AH26" s="101">
        <v>4</v>
      </c>
      <c r="AI26" s="101">
        <v>0</v>
      </c>
      <c r="AJ26" s="101">
        <v>0</v>
      </c>
      <c r="AK26" s="101">
        <v>0</v>
      </c>
      <c r="AL26" s="101">
        <v>0</v>
      </c>
      <c r="AM26" s="101">
        <v>0</v>
      </c>
      <c r="AN26" s="101">
        <v>0</v>
      </c>
      <c r="AO26" s="101">
        <v>2</v>
      </c>
      <c r="AP26" s="101">
        <v>1</v>
      </c>
      <c r="AQ26" s="101">
        <v>1</v>
      </c>
      <c r="AR26" s="251">
        <f t="shared" si="0"/>
        <v>0</v>
      </c>
      <c r="AS26" s="251"/>
    </row>
    <row r="27" spans="1:45" ht="18" customHeight="1">
      <c r="A27" s="26">
        <v>28</v>
      </c>
      <c r="B27" s="34">
        <v>16</v>
      </c>
      <c r="C27" s="247">
        <v>3385</v>
      </c>
      <c r="D27" s="247">
        <v>1352</v>
      </c>
      <c r="E27" s="247">
        <v>2033</v>
      </c>
      <c r="F27" s="247">
        <v>25</v>
      </c>
      <c r="G27" s="247">
        <v>2</v>
      </c>
      <c r="H27" s="247">
        <v>23</v>
      </c>
      <c r="I27" s="247">
        <v>2044</v>
      </c>
      <c r="J27" s="247">
        <v>931</v>
      </c>
      <c r="K27" s="247">
        <v>1113</v>
      </c>
      <c r="L27" s="247">
        <v>1237</v>
      </c>
      <c r="M27" s="247">
        <v>389</v>
      </c>
      <c r="N27" s="247">
        <v>848</v>
      </c>
      <c r="O27" s="247">
        <v>79</v>
      </c>
      <c r="P27" s="247">
        <v>30</v>
      </c>
      <c r="Q27" s="247">
        <v>49</v>
      </c>
      <c r="R27" s="248">
        <v>11</v>
      </c>
      <c r="S27" s="248">
        <v>6</v>
      </c>
      <c r="T27" s="248">
        <v>5</v>
      </c>
      <c r="U27" s="26">
        <v>28</v>
      </c>
      <c r="V27" s="34">
        <v>16</v>
      </c>
      <c r="W27" s="101">
        <v>2</v>
      </c>
      <c r="X27" s="101">
        <v>2</v>
      </c>
      <c r="Y27" s="101">
        <v>0</v>
      </c>
      <c r="Z27" s="101">
        <v>2</v>
      </c>
      <c r="AA27" s="101">
        <v>2</v>
      </c>
      <c r="AB27" s="101">
        <v>0</v>
      </c>
      <c r="AC27" s="101">
        <v>1</v>
      </c>
      <c r="AD27" s="101">
        <v>1</v>
      </c>
      <c r="AE27" s="101">
        <v>0</v>
      </c>
      <c r="AF27" s="101">
        <v>5</v>
      </c>
      <c r="AG27" s="101">
        <v>1</v>
      </c>
      <c r="AH27" s="101">
        <v>4</v>
      </c>
      <c r="AI27" s="101">
        <v>0</v>
      </c>
      <c r="AJ27" s="101">
        <v>0</v>
      </c>
      <c r="AK27" s="101">
        <v>0</v>
      </c>
      <c r="AL27" s="101">
        <v>0</v>
      </c>
      <c r="AM27" s="101">
        <v>0</v>
      </c>
      <c r="AN27" s="101">
        <v>0</v>
      </c>
      <c r="AO27" s="101">
        <v>1</v>
      </c>
      <c r="AP27" s="101">
        <v>0</v>
      </c>
      <c r="AQ27" s="101">
        <v>1</v>
      </c>
      <c r="AR27" s="251">
        <f t="shared" si="0"/>
        <v>0</v>
      </c>
      <c r="AS27" s="251"/>
    </row>
    <row r="28" spans="1:45" ht="18" customHeight="1">
      <c r="A28" s="26">
        <v>29</v>
      </c>
      <c r="B28" s="34">
        <v>17</v>
      </c>
      <c r="C28" s="247">
        <v>3502</v>
      </c>
      <c r="D28" s="247">
        <v>1466</v>
      </c>
      <c r="E28" s="247">
        <v>2036</v>
      </c>
      <c r="F28" s="247">
        <v>15</v>
      </c>
      <c r="G28" s="247">
        <v>0</v>
      </c>
      <c r="H28" s="247">
        <v>15</v>
      </c>
      <c r="I28" s="247">
        <v>2099</v>
      </c>
      <c r="J28" s="247">
        <v>991</v>
      </c>
      <c r="K28" s="247">
        <v>1108</v>
      </c>
      <c r="L28" s="247">
        <v>1272</v>
      </c>
      <c r="M28" s="247">
        <v>417</v>
      </c>
      <c r="N28" s="247">
        <v>855</v>
      </c>
      <c r="O28" s="247">
        <v>116</v>
      </c>
      <c r="P28" s="247">
        <v>58</v>
      </c>
      <c r="Q28" s="247">
        <v>58</v>
      </c>
      <c r="R28" s="248">
        <v>9</v>
      </c>
      <c r="S28" s="248">
        <v>7</v>
      </c>
      <c r="T28" s="248">
        <v>2</v>
      </c>
      <c r="U28" s="26">
        <v>29</v>
      </c>
      <c r="V28" s="34">
        <v>17</v>
      </c>
      <c r="W28" s="101">
        <v>2</v>
      </c>
      <c r="X28" s="101">
        <v>2</v>
      </c>
      <c r="Y28" s="101">
        <v>0</v>
      </c>
      <c r="Z28" s="101">
        <v>1</v>
      </c>
      <c r="AA28" s="101">
        <v>1</v>
      </c>
      <c r="AB28" s="101">
        <v>0</v>
      </c>
      <c r="AC28" s="101">
        <v>0</v>
      </c>
      <c r="AD28" s="101">
        <v>0</v>
      </c>
      <c r="AE28" s="101">
        <v>0</v>
      </c>
      <c r="AF28" s="101">
        <v>4</v>
      </c>
      <c r="AG28" s="101">
        <v>3</v>
      </c>
      <c r="AH28" s="101">
        <v>1</v>
      </c>
      <c r="AI28" s="101">
        <v>0</v>
      </c>
      <c r="AJ28" s="101">
        <v>0</v>
      </c>
      <c r="AK28" s="101">
        <v>0</v>
      </c>
      <c r="AL28" s="101">
        <v>2</v>
      </c>
      <c r="AM28" s="101">
        <v>1</v>
      </c>
      <c r="AN28" s="101">
        <v>1</v>
      </c>
      <c r="AO28" s="101">
        <v>0</v>
      </c>
      <c r="AP28" s="101">
        <v>0</v>
      </c>
      <c r="AQ28" s="101">
        <v>0</v>
      </c>
      <c r="AR28" s="251">
        <f t="shared" si="0"/>
        <v>0</v>
      </c>
      <c r="AS28" s="251"/>
    </row>
    <row r="29" spans="1:45" ht="18" customHeight="1">
      <c r="A29" s="26">
        <v>30</v>
      </c>
      <c r="B29" s="34">
        <v>18</v>
      </c>
      <c r="C29" s="247">
        <v>3302</v>
      </c>
      <c r="D29" s="247">
        <v>1293</v>
      </c>
      <c r="E29" s="247">
        <v>2009</v>
      </c>
      <c r="F29" s="247">
        <v>28</v>
      </c>
      <c r="G29" s="247">
        <v>3</v>
      </c>
      <c r="H29" s="247">
        <v>25</v>
      </c>
      <c r="I29" s="247">
        <v>1816</v>
      </c>
      <c r="J29" s="247">
        <v>809</v>
      </c>
      <c r="K29" s="247">
        <v>1007</v>
      </c>
      <c r="L29" s="247">
        <v>1356</v>
      </c>
      <c r="M29" s="247">
        <v>440</v>
      </c>
      <c r="N29" s="247">
        <v>916</v>
      </c>
      <c r="O29" s="247">
        <v>102</v>
      </c>
      <c r="P29" s="247">
        <v>41</v>
      </c>
      <c r="Q29" s="247">
        <v>61</v>
      </c>
      <c r="R29" s="248">
        <v>6</v>
      </c>
      <c r="S29" s="248">
        <v>1</v>
      </c>
      <c r="T29" s="248">
        <v>5</v>
      </c>
      <c r="U29" s="26">
        <v>30</v>
      </c>
      <c r="V29" s="34">
        <v>18</v>
      </c>
      <c r="W29" s="101">
        <v>0</v>
      </c>
      <c r="X29" s="101">
        <v>0</v>
      </c>
      <c r="Y29" s="101">
        <v>0</v>
      </c>
      <c r="Z29" s="101">
        <v>0</v>
      </c>
      <c r="AA29" s="101">
        <v>0</v>
      </c>
      <c r="AB29" s="101">
        <v>0</v>
      </c>
      <c r="AC29" s="101">
        <v>0</v>
      </c>
      <c r="AD29" s="101">
        <v>0</v>
      </c>
      <c r="AE29" s="101">
        <v>0</v>
      </c>
      <c r="AF29" s="101">
        <v>4</v>
      </c>
      <c r="AG29" s="101">
        <v>1</v>
      </c>
      <c r="AH29" s="101">
        <v>3</v>
      </c>
      <c r="AI29" s="101">
        <v>0</v>
      </c>
      <c r="AJ29" s="101">
        <v>0</v>
      </c>
      <c r="AK29" s="101">
        <v>0</v>
      </c>
      <c r="AL29" s="101">
        <v>0</v>
      </c>
      <c r="AM29" s="101">
        <v>0</v>
      </c>
      <c r="AN29" s="101">
        <v>0</v>
      </c>
      <c r="AO29" s="101">
        <v>2</v>
      </c>
      <c r="AP29" s="101">
        <v>0</v>
      </c>
      <c r="AQ29" s="101">
        <v>2</v>
      </c>
      <c r="AR29" s="251">
        <f t="shared" si="0"/>
        <v>0</v>
      </c>
      <c r="AS29" s="251"/>
    </row>
    <row r="30" spans="1:45" ht="18" customHeight="1">
      <c r="A30" s="26">
        <v>31</v>
      </c>
      <c r="B30" s="34">
        <v>19</v>
      </c>
      <c r="C30" s="247">
        <v>3088</v>
      </c>
      <c r="D30" s="247">
        <v>1173</v>
      </c>
      <c r="E30" s="247">
        <v>1915</v>
      </c>
      <c r="F30" s="247">
        <v>23</v>
      </c>
      <c r="G30" s="247">
        <v>1</v>
      </c>
      <c r="H30" s="247">
        <v>22</v>
      </c>
      <c r="I30" s="247">
        <v>1663</v>
      </c>
      <c r="J30" s="247">
        <v>704</v>
      </c>
      <c r="K30" s="247">
        <v>959</v>
      </c>
      <c r="L30" s="247">
        <v>1251</v>
      </c>
      <c r="M30" s="247">
        <v>397</v>
      </c>
      <c r="N30" s="247">
        <v>854</v>
      </c>
      <c r="O30" s="247">
        <v>151</v>
      </c>
      <c r="P30" s="247">
        <v>71</v>
      </c>
      <c r="Q30" s="247">
        <v>80</v>
      </c>
      <c r="R30" s="248">
        <v>3</v>
      </c>
      <c r="S30" s="248">
        <v>0</v>
      </c>
      <c r="T30" s="248">
        <v>3</v>
      </c>
      <c r="U30" s="26">
        <v>31</v>
      </c>
      <c r="V30" s="34">
        <v>19</v>
      </c>
      <c r="W30" s="101">
        <v>0</v>
      </c>
      <c r="X30" s="101">
        <v>0</v>
      </c>
      <c r="Y30" s="101">
        <v>0</v>
      </c>
      <c r="Z30" s="101">
        <v>0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3</v>
      </c>
      <c r="AG30" s="101">
        <v>0</v>
      </c>
      <c r="AH30" s="101">
        <v>3</v>
      </c>
      <c r="AI30" s="101">
        <v>0</v>
      </c>
      <c r="AJ30" s="101">
        <v>0</v>
      </c>
      <c r="AK30" s="101">
        <v>0</v>
      </c>
      <c r="AL30" s="101">
        <v>0</v>
      </c>
      <c r="AM30" s="101">
        <v>0</v>
      </c>
      <c r="AN30" s="101">
        <v>0</v>
      </c>
      <c r="AO30" s="101">
        <v>0</v>
      </c>
      <c r="AP30" s="101">
        <v>0</v>
      </c>
      <c r="AQ30" s="101">
        <v>0</v>
      </c>
      <c r="AR30" s="251">
        <f t="shared" si="0"/>
        <v>0</v>
      </c>
      <c r="AS30" s="251"/>
    </row>
    <row r="31" spans="1:45" ht="18" customHeight="1">
      <c r="A31" s="26">
        <v>32</v>
      </c>
      <c r="B31" s="34">
        <v>20</v>
      </c>
      <c r="C31" s="247">
        <v>2911</v>
      </c>
      <c r="D31" s="247">
        <v>1119</v>
      </c>
      <c r="E31" s="247">
        <v>1792</v>
      </c>
      <c r="F31" s="247">
        <v>18</v>
      </c>
      <c r="G31" s="247">
        <v>2</v>
      </c>
      <c r="H31" s="247">
        <v>16</v>
      </c>
      <c r="I31" s="247">
        <v>1496</v>
      </c>
      <c r="J31" s="247">
        <v>671</v>
      </c>
      <c r="K31" s="247">
        <v>825</v>
      </c>
      <c r="L31" s="247">
        <v>1247</v>
      </c>
      <c r="M31" s="247">
        <v>393</v>
      </c>
      <c r="N31" s="247">
        <v>854</v>
      </c>
      <c r="O31" s="247">
        <v>150</v>
      </c>
      <c r="P31" s="247">
        <v>53</v>
      </c>
      <c r="Q31" s="247">
        <v>97</v>
      </c>
      <c r="R31" s="248">
        <v>4</v>
      </c>
      <c r="S31" s="248">
        <v>2</v>
      </c>
      <c r="T31" s="248">
        <v>2</v>
      </c>
      <c r="U31" s="26">
        <v>32</v>
      </c>
      <c r="V31" s="34">
        <v>20</v>
      </c>
      <c r="W31" s="101">
        <v>1</v>
      </c>
      <c r="X31" s="101">
        <v>1</v>
      </c>
      <c r="Y31" s="101">
        <v>0</v>
      </c>
      <c r="Z31" s="101">
        <v>0</v>
      </c>
      <c r="AA31" s="101">
        <v>0</v>
      </c>
      <c r="AB31" s="101">
        <v>0</v>
      </c>
      <c r="AC31" s="101">
        <v>0</v>
      </c>
      <c r="AD31" s="101">
        <v>0</v>
      </c>
      <c r="AE31" s="101">
        <v>0</v>
      </c>
      <c r="AF31" s="101">
        <v>1</v>
      </c>
      <c r="AG31" s="101">
        <v>1</v>
      </c>
      <c r="AH31" s="101">
        <v>0</v>
      </c>
      <c r="AI31" s="101">
        <v>1</v>
      </c>
      <c r="AJ31" s="101">
        <v>0</v>
      </c>
      <c r="AK31" s="101">
        <v>1</v>
      </c>
      <c r="AL31" s="101">
        <v>0</v>
      </c>
      <c r="AM31" s="101">
        <v>0</v>
      </c>
      <c r="AN31" s="101">
        <v>0</v>
      </c>
      <c r="AO31" s="101">
        <v>1</v>
      </c>
      <c r="AP31" s="101">
        <v>0</v>
      </c>
      <c r="AQ31" s="101">
        <v>1</v>
      </c>
      <c r="AR31" s="251">
        <f t="shared" si="0"/>
        <v>0</v>
      </c>
      <c r="AS31" s="251"/>
    </row>
    <row r="32" spans="1:45" ht="18" customHeight="1">
      <c r="A32" s="26">
        <v>33</v>
      </c>
      <c r="B32" s="34">
        <v>21</v>
      </c>
      <c r="C32" s="247">
        <v>3280</v>
      </c>
      <c r="D32" s="247">
        <v>1252</v>
      </c>
      <c r="E32" s="247">
        <v>2028</v>
      </c>
      <c r="F32" s="249">
        <v>36</v>
      </c>
      <c r="G32" s="249">
        <v>4</v>
      </c>
      <c r="H32" s="238">
        <v>32</v>
      </c>
      <c r="I32" s="238">
        <v>1628</v>
      </c>
      <c r="J32" s="238">
        <v>667</v>
      </c>
      <c r="K32" s="238">
        <v>961</v>
      </c>
      <c r="L32" s="238">
        <v>1419</v>
      </c>
      <c r="M32" s="238">
        <v>495</v>
      </c>
      <c r="N32" s="238">
        <v>924</v>
      </c>
      <c r="O32" s="238">
        <v>197</v>
      </c>
      <c r="P32" s="238">
        <v>86</v>
      </c>
      <c r="Q32" s="238">
        <v>111</v>
      </c>
      <c r="R32" s="239">
        <v>5</v>
      </c>
      <c r="S32" s="239">
        <v>1</v>
      </c>
      <c r="T32" s="239">
        <v>4</v>
      </c>
      <c r="U32" s="26">
        <v>33</v>
      </c>
      <c r="V32" s="34">
        <v>21</v>
      </c>
      <c r="W32" s="101">
        <v>1</v>
      </c>
      <c r="X32" s="101">
        <v>0</v>
      </c>
      <c r="Y32" s="101">
        <v>1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1">
        <v>0</v>
      </c>
      <c r="AF32" s="101">
        <v>3</v>
      </c>
      <c r="AG32" s="101">
        <v>1</v>
      </c>
      <c r="AH32" s="101">
        <v>2</v>
      </c>
      <c r="AI32" s="101">
        <v>0</v>
      </c>
      <c r="AJ32" s="101">
        <v>0</v>
      </c>
      <c r="AK32" s="101">
        <v>0</v>
      </c>
      <c r="AL32" s="101">
        <v>0</v>
      </c>
      <c r="AM32" s="101">
        <v>0</v>
      </c>
      <c r="AN32" s="101">
        <v>0</v>
      </c>
      <c r="AO32" s="101">
        <v>1</v>
      </c>
      <c r="AP32" s="101">
        <v>0</v>
      </c>
      <c r="AQ32" s="101">
        <v>1</v>
      </c>
      <c r="AR32" s="251">
        <f t="shared" si="0"/>
        <v>0</v>
      </c>
      <c r="AS32" s="251"/>
    </row>
    <row r="33" spans="1:45" ht="18" customHeight="1">
      <c r="A33" s="26">
        <v>34</v>
      </c>
      <c r="B33" s="34">
        <v>22</v>
      </c>
      <c r="C33" s="247">
        <v>3361</v>
      </c>
      <c r="D33" s="247">
        <v>1154</v>
      </c>
      <c r="E33" s="247">
        <v>2207</v>
      </c>
      <c r="F33" s="238">
        <v>30</v>
      </c>
      <c r="G33" s="238">
        <v>2</v>
      </c>
      <c r="H33" s="238">
        <v>28</v>
      </c>
      <c r="I33" s="238">
        <v>1563</v>
      </c>
      <c r="J33" s="238">
        <v>542</v>
      </c>
      <c r="K33" s="238">
        <v>1021</v>
      </c>
      <c r="L33" s="238">
        <v>1514</v>
      </c>
      <c r="M33" s="238">
        <v>523</v>
      </c>
      <c r="N33" s="238">
        <v>991</v>
      </c>
      <c r="O33" s="238">
        <v>254</v>
      </c>
      <c r="P33" s="238">
        <v>87</v>
      </c>
      <c r="Q33" s="238">
        <v>167</v>
      </c>
      <c r="R33" s="239">
        <v>2</v>
      </c>
      <c r="S33" s="239">
        <v>1</v>
      </c>
      <c r="T33" s="239">
        <v>1</v>
      </c>
      <c r="U33" s="26">
        <v>34</v>
      </c>
      <c r="V33" s="34">
        <v>22</v>
      </c>
      <c r="W33" s="101">
        <v>0</v>
      </c>
      <c r="X33" s="101">
        <v>0</v>
      </c>
      <c r="Y33" s="101">
        <v>0</v>
      </c>
      <c r="Z33" s="101">
        <v>0</v>
      </c>
      <c r="AA33" s="101">
        <v>0</v>
      </c>
      <c r="AB33" s="101">
        <v>0</v>
      </c>
      <c r="AC33" s="101">
        <v>0</v>
      </c>
      <c r="AD33" s="101">
        <v>0</v>
      </c>
      <c r="AE33" s="101">
        <v>0</v>
      </c>
      <c r="AF33" s="101">
        <v>2</v>
      </c>
      <c r="AG33" s="101">
        <v>1</v>
      </c>
      <c r="AH33" s="101">
        <v>1</v>
      </c>
      <c r="AI33" s="101">
        <v>0</v>
      </c>
      <c r="AJ33" s="101">
        <v>0</v>
      </c>
      <c r="AK33" s="101">
        <v>0</v>
      </c>
      <c r="AL33" s="101">
        <v>0</v>
      </c>
      <c r="AM33" s="101">
        <v>0</v>
      </c>
      <c r="AN33" s="101">
        <v>0</v>
      </c>
      <c r="AO33" s="101">
        <v>0</v>
      </c>
      <c r="AP33" s="101">
        <v>0</v>
      </c>
      <c r="AQ33" s="101">
        <v>0</v>
      </c>
      <c r="AR33" s="251">
        <f t="shared" si="0"/>
        <v>0</v>
      </c>
      <c r="AS33" s="251"/>
    </row>
    <row r="34" spans="1:45" ht="18" customHeight="1">
      <c r="A34" s="26" t="s">
        <v>155</v>
      </c>
      <c r="B34" s="34">
        <v>23</v>
      </c>
      <c r="C34" s="247">
        <v>14410</v>
      </c>
      <c r="D34" s="247">
        <v>5059</v>
      </c>
      <c r="E34" s="247">
        <v>9351</v>
      </c>
      <c r="F34" s="249">
        <v>107</v>
      </c>
      <c r="G34" s="249">
        <v>11</v>
      </c>
      <c r="H34" s="238">
        <v>96</v>
      </c>
      <c r="I34" s="238">
        <v>6028</v>
      </c>
      <c r="J34" s="238">
        <v>2035</v>
      </c>
      <c r="K34" s="238">
        <v>3993</v>
      </c>
      <c r="L34" s="238">
        <v>6797</v>
      </c>
      <c r="M34" s="238">
        <v>2422</v>
      </c>
      <c r="N34" s="238">
        <v>4375</v>
      </c>
      <c r="O34" s="238">
        <v>1478</v>
      </c>
      <c r="P34" s="238">
        <v>591</v>
      </c>
      <c r="Q34" s="238">
        <v>887</v>
      </c>
      <c r="R34" s="239">
        <v>9</v>
      </c>
      <c r="S34" s="239">
        <v>3</v>
      </c>
      <c r="T34" s="239">
        <v>6</v>
      </c>
      <c r="U34" s="26" t="s">
        <v>155</v>
      </c>
      <c r="V34" s="34">
        <v>23</v>
      </c>
      <c r="W34" s="101">
        <v>1</v>
      </c>
      <c r="X34" s="101">
        <v>0</v>
      </c>
      <c r="Y34" s="101">
        <v>1</v>
      </c>
      <c r="Z34" s="101">
        <v>0</v>
      </c>
      <c r="AA34" s="101">
        <v>0</v>
      </c>
      <c r="AB34" s="101">
        <v>0</v>
      </c>
      <c r="AC34" s="101">
        <v>0</v>
      </c>
      <c r="AD34" s="101">
        <v>0</v>
      </c>
      <c r="AE34" s="101">
        <v>0</v>
      </c>
      <c r="AF34" s="101">
        <v>7</v>
      </c>
      <c r="AG34" s="101">
        <v>2</v>
      </c>
      <c r="AH34" s="101">
        <v>5</v>
      </c>
      <c r="AI34" s="101">
        <v>0</v>
      </c>
      <c r="AJ34" s="101">
        <v>0</v>
      </c>
      <c r="AK34" s="101">
        <v>0</v>
      </c>
      <c r="AL34" s="101">
        <v>0</v>
      </c>
      <c r="AM34" s="101">
        <v>0</v>
      </c>
      <c r="AN34" s="101">
        <v>0</v>
      </c>
      <c r="AO34" s="101">
        <v>1</v>
      </c>
      <c r="AP34" s="101">
        <v>1</v>
      </c>
      <c r="AQ34" s="101">
        <v>0</v>
      </c>
      <c r="AR34" s="251">
        <f t="shared" si="0"/>
        <v>0</v>
      </c>
      <c r="AS34" s="251"/>
    </row>
    <row r="35" spans="1:45" ht="18" customHeight="1">
      <c r="A35" s="26" t="s">
        <v>156</v>
      </c>
      <c r="B35" s="34">
        <v>24</v>
      </c>
      <c r="C35" s="247">
        <v>7680</v>
      </c>
      <c r="D35" s="247">
        <v>2715</v>
      </c>
      <c r="E35" s="247">
        <v>4965</v>
      </c>
      <c r="F35" s="238">
        <v>65</v>
      </c>
      <c r="G35" s="238">
        <v>11</v>
      </c>
      <c r="H35" s="238">
        <v>54</v>
      </c>
      <c r="I35" s="238">
        <v>2690</v>
      </c>
      <c r="J35" s="238">
        <v>780</v>
      </c>
      <c r="K35" s="238">
        <v>1910</v>
      </c>
      <c r="L35" s="238">
        <v>3498</v>
      </c>
      <c r="M35" s="238">
        <v>1287</v>
      </c>
      <c r="N35" s="238">
        <v>2211</v>
      </c>
      <c r="O35" s="238">
        <v>1427</v>
      </c>
      <c r="P35" s="238">
        <v>637</v>
      </c>
      <c r="Q35" s="238">
        <v>790</v>
      </c>
      <c r="R35" s="239">
        <v>9</v>
      </c>
      <c r="S35" s="239">
        <v>2</v>
      </c>
      <c r="T35" s="239">
        <v>7</v>
      </c>
      <c r="U35" s="26" t="s">
        <v>156</v>
      </c>
      <c r="V35" s="34">
        <v>24</v>
      </c>
      <c r="W35" s="101">
        <v>1</v>
      </c>
      <c r="X35" s="101">
        <v>0</v>
      </c>
      <c r="Y35" s="101">
        <v>1</v>
      </c>
      <c r="Z35" s="101">
        <v>0</v>
      </c>
      <c r="AA35" s="101">
        <v>0</v>
      </c>
      <c r="AB35" s="101">
        <v>0</v>
      </c>
      <c r="AC35" s="101">
        <v>0</v>
      </c>
      <c r="AD35" s="101">
        <v>0</v>
      </c>
      <c r="AE35" s="101">
        <v>0</v>
      </c>
      <c r="AF35" s="101">
        <v>8</v>
      </c>
      <c r="AG35" s="101">
        <v>2</v>
      </c>
      <c r="AH35" s="101">
        <v>6</v>
      </c>
      <c r="AI35" s="101">
        <v>0</v>
      </c>
      <c r="AJ35" s="101">
        <v>0</v>
      </c>
      <c r="AK35" s="101">
        <v>0</v>
      </c>
      <c r="AL35" s="101">
        <v>0</v>
      </c>
      <c r="AM35" s="101">
        <v>0</v>
      </c>
      <c r="AN35" s="101">
        <v>0</v>
      </c>
      <c r="AO35" s="101">
        <v>0</v>
      </c>
      <c r="AP35" s="101">
        <v>0</v>
      </c>
      <c r="AQ35" s="101">
        <v>0</v>
      </c>
      <c r="AR35" s="251">
        <f t="shared" si="0"/>
        <v>0</v>
      </c>
      <c r="AS35" s="251"/>
    </row>
    <row r="36" spans="1:45" ht="18" customHeight="1">
      <c r="A36" s="26" t="s">
        <v>157</v>
      </c>
      <c r="B36" s="34">
        <v>25</v>
      </c>
      <c r="C36" s="247">
        <v>3506</v>
      </c>
      <c r="D36" s="247">
        <v>1175</v>
      </c>
      <c r="E36" s="247">
        <v>2331</v>
      </c>
      <c r="F36" s="238">
        <v>31</v>
      </c>
      <c r="G36" s="238">
        <v>6</v>
      </c>
      <c r="H36" s="238">
        <v>25</v>
      </c>
      <c r="I36" s="238">
        <v>1126</v>
      </c>
      <c r="J36" s="238">
        <v>291</v>
      </c>
      <c r="K36" s="238">
        <v>835</v>
      </c>
      <c r="L36" s="238">
        <v>1382</v>
      </c>
      <c r="M36" s="238">
        <v>473</v>
      </c>
      <c r="N36" s="238">
        <v>909</v>
      </c>
      <c r="O36" s="238">
        <v>967</v>
      </c>
      <c r="P36" s="238">
        <v>405</v>
      </c>
      <c r="Q36" s="238">
        <v>562</v>
      </c>
      <c r="R36" s="239">
        <v>6</v>
      </c>
      <c r="S36" s="239">
        <v>2</v>
      </c>
      <c r="T36" s="239">
        <v>4</v>
      </c>
      <c r="U36" s="26" t="s">
        <v>157</v>
      </c>
      <c r="V36" s="34">
        <v>25</v>
      </c>
      <c r="W36" s="101">
        <v>1</v>
      </c>
      <c r="X36" s="101">
        <v>1</v>
      </c>
      <c r="Y36" s="101">
        <v>0</v>
      </c>
      <c r="Z36" s="101">
        <v>0</v>
      </c>
      <c r="AA36" s="101">
        <v>0</v>
      </c>
      <c r="AB36" s="101">
        <v>0</v>
      </c>
      <c r="AC36" s="101">
        <v>0</v>
      </c>
      <c r="AD36" s="101">
        <v>0</v>
      </c>
      <c r="AE36" s="101">
        <v>0</v>
      </c>
      <c r="AF36" s="101">
        <v>5</v>
      </c>
      <c r="AG36" s="101">
        <v>1</v>
      </c>
      <c r="AH36" s="101">
        <v>4</v>
      </c>
      <c r="AI36" s="101">
        <v>0</v>
      </c>
      <c r="AJ36" s="101">
        <v>0</v>
      </c>
      <c r="AK36" s="101">
        <v>0</v>
      </c>
      <c r="AL36" s="101">
        <v>0</v>
      </c>
      <c r="AM36" s="101">
        <v>0</v>
      </c>
      <c r="AN36" s="101">
        <v>0</v>
      </c>
      <c r="AO36" s="101">
        <v>0</v>
      </c>
      <c r="AP36" s="101">
        <v>0</v>
      </c>
      <c r="AQ36" s="101">
        <v>0</v>
      </c>
      <c r="AR36" s="251">
        <f t="shared" si="0"/>
        <v>0</v>
      </c>
      <c r="AS36" s="251"/>
    </row>
    <row r="37" spans="1:45" ht="18" customHeight="1">
      <c r="A37" s="26" t="s">
        <v>158</v>
      </c>
      <c r="B37" s="34">
        <v>26</v>
      </c>
      <c r="C37" s="247">
        <v>1424</v>
      </c>
      <c r="D37" s="247">
        <v>436</v>
      </c>
      <c r="E37" s="247">
        <v>988</v>
      </c>
      <c r="F37" s="238">
        <v>13</v>
      </c>
      <c r="G37" s="238">
        <v>0</v>
      </c>
      <c r="H37" s="238">
        <v>13</v>
      </c>
      <c r="I37" s="238">
        <v>386</v>
      </c>
      <c r="J37" s="238">
        <v>92</v>
      </c>
      <c r="K37" s="238">
        <v>294</v>
      </c>
      <c r="L37" s="238">
        <v>488</v>
      </c>
      <c r="M37" s="238">
        <v>140</v>
      </c>
      <c r="N37" s="238">
        <v>348</v>
      </c>
      <c r="O37" s="238">
        <v>537</v>
      </c>
      <c r="P37" s="238">
        <v>204</v>
      </c>
      <c r="Q37" s="238">
        <v>333</v>
      </c>
      <c r="R37" s="239">
        <v>1</v>
      </c>
      <c r="S37" s="239">
        <v>0</v>
      </c>
      <c r="T37" s="239">
        <v>1</v>
      </c>
      <c r="U37" s="26" t="s">
        <v>158</v>
      </c>
      <c r="V37" s="34">
        <v>26</v>
      </c>
      <c r="W37" s="101">
        <v>1</v>
      </c>
      <c r="X37" s="101">
        <v>0</v>
      </c>
      <c r="Y37" s="101">
        <v>1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0</v>
      </c>
      <c r="AL37" s="101">
        <v>0</v>
      </c>
      <c r="AM37" s="101">
        <v>0</v>
      </c>
      <c r="AN37" s="101">
        <v>0</v>
      </c>
      <c r="AO37" s="101">
        <v>0</v>
      </c>
      <c r="AP37" s="101">
        <v>0</v>
      </c>
      <c r="AQ37" s="101">
        <v>0</v>
      </c>
      <c r="AR37" s="251">
        <f t="shared" si="0"/>
        <v>0</v>
      </c>
      <c r="AS37" s="251"/>
    </row>
    <row r="38" spans="1:45" ht="18" customHeight="1">
      <c r="A38" s="26" t="s">
        <v>159</v>
      </c>
      <c r="B38" s="34">
        <v>27</v>
      </c>
      <c r="C38" s="247">
        <v>407</v>
      </c>
      <c r="D38" s="247">
        <v>144</v>
      </c>
      <c r="E38" s="247">
        <v>263</v>
      </c>
      <c r="F38" s="238">
        <v>11</v>
      </c>
      <c r="G38" s="238">
        <v>0</v>
      </c>
      <c r="H38" s="238">
        <v>11</v>
      </c>
      <c r="I38" s="238">
        <v>103</v>
      </c>
      <c r="J38" s="238">
        <v>32</v>
      </c>
      <c r="K38" s="238">
        <v>71</v>
      </c>
      <c r="L38" s="238">
        <v>126</v>
      </c>
      <c r="M38" s="238">
        <v>41</v>
      </c>
      <c r="N38" s="238">
        <v>85</v>
      </c>
      <c r="O38" s="238">
        <v>167</v>
      </c>
      <c r="P38" s="238">
        <v>71</v>
      </c>
      <c r="Q38" s="238">
        <v>96</v>
      </c>
      <c r="R38" s="239">
        <v>0</v>
      </c>
      <c r="S38" s="239">
        <v>0</v>
      </c>
      <c r="T38" s="239">
        <v>0</v>
      </c>
      <c r="U38" s="26" t="s">
        <v>159</v>
      </c>
      <c r="V38" s="34">
        <v>27</v>
      </c>
      <c r="W38" s="101">
        <v>0</v>
      </c>
      <c r="X38" s="101">
        <v>0</v>
      </c>
      <c r="Y38" s="101">
        <v>0</v>
      </c>
      <c r="Z38" s="101">
        <v>0</v>
      </c>
      <c r="AA38" s="101">
        <v>0</v>
      </c>
      <c r="AB38" s="101">
        <v>0</v>
      </c>
      <c r="AC38" s="101">
        <v>0</v>
      </c>
      <c r="AD38" s="101">
        <v>0</v>
      </c>
      <c r="AE38" s="101">
        <v>0</v>
      </c>
      <c r="AF38" s="101">
        <v>0</v>
      </c>
      <c r="AG38" s="101">
        <v>0</v>
      </c>
      <c r="AH38" s="101">
        <v>0</v>
      </c>
      <c r="AI38" s="101">
        <v>0</v>
      </c>
      <c r="AJ38" s="101">
        <v>0</v>
      </c>
      <c r="AK38" s="101">
        <v>0</v>
      </c>
      <c r="AL38" s="101">
        <v>0</v>
      </c>
      <c r="AM38" s="101">
        <v>0</v>
      </c>
      <c r="AN38" s="101">
        <v>0</v>
      </c>
      <c r="AO38" s="101">
        <v>0</v>
      </c>
      <c r="AP38" s="101">
        <v>0</v>
      </c>
      <c r="AQ38" s="101">
        <v>0</v>
      </c>
      <c r="AR38" s="251">
        <f t="shared" si="0"/>
        <v>0</v>
      </c>
      <c r="AS38" s="251"/>
    </row>
    <row r="39" spans="1:45" ht="18" customHeight="1">
      <c r="A39" s="26" t="s">
        <v>134</v>
      </c>
      <c r="B39" s="34">
        <v>28</v>
      </c>
      <c r="C39" s="247">
        <v>235</v>
      </c>
      <c r="D39" s="247">
        <v>121</v>
      </c>
      <c r="E39" s="247">
        <v>114</v>
      </c>
      <c r="F39" s="247">
        <v>2</v>
      </c>
      <c r="G39" s="247">
        <v>0</v>
      </c>
      <c r="H39" s="247">
        <v>2</v>
      </c>
      <c r="I39" s="247">
        <v>42</v>
      </c>
      <c r="J39" s="247">
        <v>11</v>
      </c>
      <c r="K39" s="247">
        <v>31</v>
      </c>
      <c r="L39" s="247">
        <v>41</v>
      </c>
      <c r="M39" s="247">
        <v>25</v>
      </c>
      <c r="N39" s="247">
        <v>16</v>
      </c>
      <c r="O39" s="247">
        <v>150</v>
      </c>
      <c r="P39" s="247">
        <v>85</v>
      </c>
      <c r="Q39" s="247">
        <v>65</v>
      </c>
      <c r="R39" s="248">
        <v>0</v>
      </c>
      <c r="S39" s="248">
        <v>0</v>
      </c>
      <c r="T39" s="248">
        <v>0</v>
      </c>
      <c r="U39" s="26" t="s">
        <v>134</v>
      </c>
      <c r="V39" s="34">
        <v>28</v>
      </c>
      <c r="W39" s="101">
        <v>0</v>
      </c>
      <c r="X39" s="101">
        <v>0</v>
      </c>
      <c r="Y39" s="101">
        <v>0</v>
      </c>
      <c r="Z39" s="101">
        <v>0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0</v>
      </c>
      <c r="AI39" s="101">
        <v>0</v>
      </c>
      <c r="AJ39" s="101">
        <v>0</v>
      </c>
      <c r="AK39" s="101">
        <v>0</v>
      </c>
      <c r="AL39" s="101">
        <v>0</v>
      </c>
      <c r="AM39" s="101">
        <v>0</v>
      </c>
      <c r="AN39" s="101">
        <v>0</v>
      </c>
      <c r="AO39" s="101">
        <v>0</v>
      </c>
      <c r="AP39" s="101">
        <v>0</v>
      </c>
      <c r="AQ39" s="101">
        <v>0</v>
      </c>
      <c r="AR39" s="251"/>
      <c r="AS39" s="251"/>
    </row>
    <row r="40" spans="1:45" ht="18" customHeight="1">
      <c r="A40" s="69" t="s">
        <v>80</v>
      </c>
      <c r="B40" s="69"/>
      <c r="C40" s="76" t="s">
        <v>255</v>
      </c>
      <c r="E40" s="16"/>
      <c r="F40" s="76"/>
      <c r="G40" s="76"/>
      <c r="H40" s="76"/>
      <c r="I40" s="76"/>
      <c r="J40" s="76"/>
      <c r="K40" s="76"/>
      <c r="L40" s="16"/>
      <c r="U40" s="76"/>
      <c r="V40" s="69"/>
      <c r="AH40" s="16"/>
      <c r="AR40" s="251"/>
      <c r="AS40" s="251"/>
    </row>
    <row r="41" spans="1:45" ht="18" customHeight="1">
      <c r="A41" s="76"/>
      <c r="B41" s="76"/>
      <c r="C41" s="76" t="s">
        <v>217</v>
      </c>
      <c r="E41" s="16"/>
      <c r="F41" s="76"/>
      <c r="G41" s="76"/>
      <c r="H41" s="76"/>
      <c r="I41" s="76"/>
      <c r="J41" s="76"/>
      <c r="K41" s="76"/>
      <c r="L41" s="16"/>
      <c r="U41" s="76"/>
      <c r="X41" s="76"/>
      <c r="AD41" s="89"/>
      <c r="AE41" s="76"/>
      <c r="AF41" s="16"/>
      <c r="AG41" s="17"/>
      <c r="AH41" s="16"/>
      <c r="AR41" s="251">
        <f t="shared" si="0"/>
        <v>0</v>
      </c>
      <c r="AS41" s="251"/>
    </row>
    <row r="57" spans="3:43"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</row>
  </sheetData>
  <mergeCells count="30">
    <mergeCell ref="AM1:AQ1"/>
    <mergeCell ref="A3:R3"/>
    <mergeCell ref="T9:T10"/>
    <mergeCell ref="W9:W10"/>
    <mergeCell ref="Z9:Z10"/>
    <mergeCell ref="AC9:AC10"/>
    <mergeCell ref="O9:O10"/>
    <mergeCell ref="P9:Q9"/>
    <mergeCell ref="S1:T1"/>
    <mergeCell ref="R8:R10"/>
    <mergeCell ref="C8:C10"/>
    <mergeCell ref="D8:Q8"/>
    <mergeCell ref="U8:U10"/>
    <mergeCell ref="V8:V10"/>
    <mergeCell ref="W8:AQ8"/>
    <mergeCell ref="AF9:AF10"/>
    <mergeCell ref="AI9:AI10"/>
    <mergeCell ref="AL9:AL10"/>
    <mergeCell ref="AO9:AO10"/>
    <mergeCell ref="S9:S10"/>
    <mergeCell ref="G9:H9"/>
    <mergeCell ref="I9:I10"/>
    <mergeCell ref="J9:K9"/>
    <mergeCell ref="L9:L10"/>
    <mergeCell ref="M9:N9"/>
    <mergeCell ref="A8:A10"/>
    <mergeCell ref="B8:B10"/>
    <mergeCell ref="D9:D10"/>
    <mergeCell ref="E9:E10"/>
    <mergeCell ref="F9:F10"/>
  </mergeCells>
  <phoneticPr fontId="13" type="noConversion"/>
  <pageMargins left="0.7" right="0.7" top="0.75" bottom="0.75" header="0.3" footer="0.3"/>
  <pageSetup scale="61" orientation="portrait" r:id="rId1"/>
  <colBreaks count="1" manualBreakCount="1">
    <brk id="2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U56"/>
  <sheetViews>
    <sheetView view="pageBreakPreview" topLeftCell="A13" zoomScale="98" zoomScaleNormal="100" zoomScaleSheetLayoutView="98" workbookViewId="0">
      <selection activeCell="V47" sqref="V47"/>
    </sheetView>
  </sheetViews>
  <sheetFormatPr defaultColWidth="8.85546875" defaultRowHeight="11.25"/>
  <cols>
    <col min="1" max="1" width="4.85546875" style="1" customWidth="1"/>
    <col min="2" max="2" width="3.42578125" style="108" customWidth="1"/>
    <col min="3" max="3" width="5.5703125" style="1" customWidth="1"/>
    <col min="4" max="4" width="3.42578125" style="2" customWidth="1"/>
    <col min="5" max="5" width="3.7109375" style="2" customWidth="1"/>
    <col min="6" max="6" width="8.85546875" style="1" customWidth="1"/>
    <col min="7" max="7" width="8.28515625" style="1" customWidth="1"/>
    <col min="8" max="20" width="8.28515625" style="3" customWidth="1"/>
    <col min="21" max="25" width="7.140625" style="3" customWidth="1"/>
    <col min="26" max="26" width="7.28515625" style="3" customWidth="1"/>
    <col min="27" max="27" width="8.42578125" style="119" customWidth="1"/>
    <col min="28" max="28" width="8" style="119" customWidth="1"/>
    <col min="29" max="35" width="6" style="119" customWidth="1"/>
    <col min="36" max="47" width="8.85546875" style="119"/>
    <col min="48" max="16384" width="8.85546875" style="1"/>
  </cols>
  <sheetData>
    <row r="1" spans="1:47" ht="16.5" customHeight="1">
      <c r="S1" s="1"/>
      <c r="T1" s="1"/>
      <c r="Y1" s="492" t="s">
        <v>215</v>
      </c>
      <c r="Z1" s="492"/>
    </row>
    <row r="2" spans="1:47" ht="16.5" customHeight="1"/>
    <row r="3" spans="1:47" ht="16.5" customHeight="1"/>
    <row r="4" spans="1:47" ht="29.25" customHeight="1">
      <c r="A4" s="480" t="s">
        <v>431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</row>
    <row r="5" spans="1:47" ht="19.5" customHeight="1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109"/>
      <c r="Z5" s="109"/>
    </row>
    <row r="6" spans="1:47" ht="18">
      <c r="A6" s="90"/>
      <c r="B6" s="90"/>
      <c r="C6" s="90"/>
      <c r="D6" s="90"/>
      <c r="E6" s="120"/>
      <c r="F6" s="80"/>
      <c r="G6" s="80"/>
      <c r="H6" s="80"/>
      <c r="I6" s="80"/>
      <c r="J6" s="80"/>
      <c r="K6" s="80"/>
      <c r="L6" s="80"/>
      <c r="M6" s="80"/>
      <c r="N6" s="8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09"/>
    </row>
    <row r="7" spans="1:47" ht="15" customHeight="1">
      <c r="A7" s="398"/>
      <c r="B7" s="398"/>
      <c r="C7" s="398"/>
      <c r="D7" s="398"/>
      <c r="E7" s="111"/>
      <c r="F7" s="111"/>
      <c r="G7" s="111"/>
      <c r="H7" s="111"/>
      <c r="I7" s="111"/>
      <c r="J7" s="112"/>
      <c r="K7" s="112"/>
      <c r="L7" s="112"/>
      <c r="M7" s="112"/>
      <c r="N7" s="112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78"/>
      <c r="Z7" s="109"/>
    </row>
    <row r="8" spans="1:47" ht="15">
      <c r="A8" s="74" t="s">
        <v>81</v>
      </c>
      <c r="B8" s="74"/>
      <c r="C8" s="74"/>
      <c r="D8" s="80"/>
      <c r="E8" s="80"/>
      <c r="F8" s="80"/>
      <c r="G8" s="81"/>
      <c r="H8" s="81"/>
      <c r="I8" s="80"/>
      <c r="J8" s="80"/>
      <c r="K8" s="80"/>
      <c r="L8" s="80"/>
      <c r="M8" s="80"/>
      <c r="N8" s="1"/>
      <c r="O8" s="114"/>
      <c r="P8" s="114"/>
      <c r="Q8" s="114"/>
      <c r="R8" s="113"/>
      <c r="S8" s="113"/>
      <c r="T8" s="1"/>
      <c r="U8" s="113"/>
      <c r="V8" s="113"/>
      <c r="W8" s="113"/>
      <c r="X8" s="113"/>
      <c r="Y8" s="78"/>
      <c r="Z8" s="114" t="s">
        <v>149</v>
      </c>
    </row>
    <row r="9" spans="1:47" s="13" customFormat="1" ht="18.75" customHeight="1">
      <c r="A9" s="489" t="s">
        <v>13</v>
      </c>
      <c r="B9" s="489"/>
      <c r="C9" s="489"/>
      <c r="D9" s="489"/>
      <c r="E9" s="425" t="s">
        <v>63</v>
      </c>
      <c r="F9" s="493" t="s">
        <v>8</v>
      </c>
      <c r="G9" s="490" t="s">
        <v>253</v>
      </c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0"/>
      <c r="T9" s="490"/>
      <c r="U9" s="490"/>
      <c r="V9" s="490"/>
      <c r="W9" s="490"/>
      <c r="X9" s="490"/>
      <c r="Y9" s="490"/>
      <c r="Z9" s="491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</row>
    <row r="10" spans="1:47" s="13" customFormat="1" ht="18.75" customHeight="1">
      <c r="A10" s="489"/>
      <c r="B10" s="489"/>
      <c r="C10" s="489"/>
      <c r="D10" s="489"/>
      <c r="E10" s="425"/>
      <c r="F10" s="493"/>
      <c r="G10" s="421" t="s">
        <v>135</v>
      </c>
      <c r="H10" s="421" t="s">
        <v>16</v>
      </c>
      <c r="I10" s="494" t="s">
        <v>247</v>
      </c>
      <c r="J10" s="490"/>
      <c r="K10" s="491"/>
      <c r="L10" s="494" t="s">
        <v>248</v>
      </c>
      <c r="M10" s="490"/>
      <c r="N10" s="491"/>
      <c r="O10" s="494" t="s">
        <v>249</v>
      </c>
      <c r="P10" s="490"/>
      <c r="Q10" s="491"/>
      <c r="R10" s="494" t="s">
        <v>250</v>
      </c>
      <c r="S10" s="490"/>
      <c r="T10" s="490"/>
      <c r="U10" s="494" t="s">
        <v>251</v>
      </c>
      <c r="V10" s="490"/>
      <c r="W10" s="491"/>
      <c r="X10" s="494" t="s">
        <v>252</v>
      </c>
      <c r="Y10" s="490"/>
      <c r="Z10" s="491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</row>
    <row r="11" spans="1:47" s="13" customFormat="1" ht="72" customHeight="1">
      <c r="A11" s="489"/>
      <c r="B11" s="489"/>
      <c r="C11" s="489"/>
      <c r="D11" s="489"/>
      <c r="E11" s="425"/>
      <c r="F11" s="493"/>
      <c r="G11" s="421"/>
      <c r="H11" s="421"/>
      <c r="I11" s="495"/>
      <c r="J11" s="85" t="s">
        <v>135</v>
      </c>
      <c r="K11" s="85" t="s">
        <v>16</v>
      </c>
      <c r="L11" s="495"/>
      <c r="M11" s="85" t="s">
        <v>135</v>
      </c>
      <c r="N11" s="85" t="s">
        <v>16</v>
      </c>
      <c r="O11" s="495"/>
      <c r="P11" s="85" t="s">
        <v>135</v>
      </c>
      <c r="Q11" s="115" t="s">
        <v>16</v>
      </c>
      <c r="R11" s="495"/>
      <c r="S11" s="85" t="s">
        <v>135</v>
      </c>
      <c r="T11" s="115" t="s">
        <v>16</v>
      </c>
      <c r="U11" s="495"/>
      <c r="V11" s="85" t="s">
        <v>135</v>
      </c>
      <c r="W11" s="85" t="s">
        <v>16</v>
      </c>
      <c r="X11" s="495"/>
      <c r="Y11" s="85" t="s">
        <v>135</v>
      </c>
      <c r="Z11" s="85" t="s">
        <v>16</v>
      </c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</row>
    <row r="12" spans="1:47" s="13" customFormat="1" ht="15" customHeight="1">
      <c r="A12" s="425" t="s">
        <v>6</v>
      </c>
      <c r="B12" s="426"/>
      <c r="C12" s="426"/>
      <c r="D12" s="426"/>
      <c r="E12" s="31" t="s">
        <v>7</v>
      </c>
      <c r="F12" s="144">
        <v>1</v>
      </c>
      <c r="G12" s="144">
        <v>2</v>
      </c>
      <c r="H12" s="144">
        <v>3</v>
      </c>
      <c r="I12" s="71">
        <v>4</v>
      </c>
      <c r="J12" s="71">
        <v>5</v>
      </c>
      <c r="K12" s="71">
        <v>6</v>
      </c>
      <c r="L12" s="71">
        <v>7</v>
      </c>
      <c r="M12" s="71">
        <v>8</v>
      </c>
      <c r="N12" s="71">
        <v>9</v>
      </c>
      <c r="O12" s="71">
        <v>10</v>
      </c>
      <c r="P12" s="71">
        <v>11</v>
      </c>
      <c r="Q12" s="71">
        <v>12</v>
      </c>
      <c r="R12" s="71">
        <v>13</v>
      </c>
      <c r="S12" s="71">
        <v>14</v>
      </c>
      <c r="T12" s="71">
        <v>15</v>
      </c>
      <c r="U12" s="71">
        <v>16</v>
      </c>
      <c r="V12" s="71">
        <v>17</v>
      </c>
      <c r="W12" s="71">
        <v>18</v>
      </c>
      <c r="X12" s="71">
        <v>19</v>
      </c>
      <c r="Y12" s="71">
        <v>20</v>
      </c>
      <c r="Z12" s="71">
        <v>21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</row>
    <row r="13" spans="1:47" s="13" customFormat="1" ht="14.25" customHeight="1">
      <c r="A13" s="500" t="s">
        <v>0</v>
      </c>
      <c r="B13" s="501"/>
      <c r="C13" s="501"/>
      <c r="D13" s="501"/>
      <c r="E13" s="92">
        <v>1</v>
      </c>
      <c r="F13" s="252">
        <f>F17+F21+F25+F29</f>
        <v>161891</v>
      </c>
      <c r="G13" s="252">
        <f t="shared" ref="G13:Z13" si="0">G17+G21+G25+G29</f>
        <v>62408</v>
      </c>
      <c r="H13" s="252">
        <f t="shared" si="0"/>
        <v>99483</v>
      </c>
      <c r="I13" s="252">
        <f t="shared" si="0"/>
        <v>67687</v>
      </c>
      <c r="J13" s="252">
        <f t="shared" si="0"/>
        <v>24826</v>
      </c>
      <c r="K13" s="252">
        <f t="shared" si="0"/>
        <v>42861</v>
      </c>
      <c r="L13" s="252">
        <f t="shared" si="0"/>
        <v>34227</v>
      </c>
      <c r="M13" s="252">
        <f t="shared" si="0"/>
        <v>13195</v>
      </c>
      <c r="N13" s="252">
        <f t="shared" si="0"/>
        <v>21032</v>
      </c>
      <c r="O13" s="252">
        <f t="shared" si="0"/>
        <v>25094</v>
      </c>
      <c r="P13" s="252">
        <f t="shared" si="0"/>
        <v>10369</v>
      </c>
      <c r="Q13" s="252">
        <f t="shared" si="0"/>
        <v>14725</v>
      </c>
      <c r="R13" s="252">
        <f t="shared" si="0"/>
        <v>27603</v>
      </c>
      <c r="S13" s="252">
        <f t="shared" si="0"/>
        <v>11337</v>
      </c>
      <c r="T13" s="252">
        <f t="shared" si="0"/>
        <v>16266</v>
      </c>
      <c r="U13" s="252">
        <f t="shared" si="0"/>
        <v>4820</v>
      </c>
      <c r="V13" s="252">
        <f t="shared" si="0"/>
        <v>1632</v>
      </c>
      <c r="W13" s="252">
        <f t="shared" si="0"/>
        <v>3188</v>
      </c>
      <c r="X13" s="252">
        <f t="shared" si="0"/>
        <v>2460</v>
      </c>
      <c r="Y13" s="252">
        <f t="shared" si="0"/>
        <v>1049</v>
      </c>
      <c r="Z13" s="237">
        <f t="shared" si="0"/>
        <v>1411</v>
      </c>
      <c r="AA13" s="257">
        <f>+F13-G13-H13</f>
        <v>0</v>
      </c>
      <c r="AB13" s="257">
        <f>+F13-I13-L13-O13-R13-U13-X13</f>
        <v>0</v>
      </c>
      <c r="AC13" s="257">
        <f>+G13-J13-M13-P13-S13-V13-Y13</f>
        <v>0</v>
      </c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</row>
    <row r="14" spans="1:47" s="13" customFormat="1" ht="14.25" customHeight="1">
      <c r="A14" s="496" t="s">
        <v>212</v>
      </c>
      <c r="B14" s="497"/>
      <c r="C14" s="497"/>
      <c r="D14" s="497"/>
      <c r="E14" s="92">
        <v>2</v>
      </c>
      <c r="F14" s="253">
        <f>F18+F22+F26+F30</f>
        <v>154390</v>
      </c>
      <c r="G14" s="253">
        <f t="shared" ref="G14:Z14" si="1">G18+G22+G26+G30</f>
        <v>59919</v>
      </c>
      <c r="H14" s="253">
        <f t="shared" si="1"/>
        <v>94471</v>
      </c>
      <c r="I14" s="253">
        <f t="shared" si="1"/>
        <v>63781</v>
      </c>
      <c r="J14" s="253">
        <f t="shared" si="1"/>
        <v>23609</v>
      </c>
      <c r="K14" s="253">
        <f t="shared" si="1"/>
        <v>40172</v>
      </c>
      <c r="L14" s="253">
        <f t="shared" si="1"/>
        <v>32781</v>
      </c>
      <c r="M14" s="253">
        <f t="shared" si="1"/>
        <v>12730</v>
      </c>
      <c r="N14" s="253">
        <f t="shared" si="1"/>
        <v>20051</v>
      </c>
      <c r="O14" s="253">
        <f t="shared" si="1"/>
        <v>24108</v>
      </c>
      <c r="P14" s="253">
        <f t="shared" si="1"/>
        <v>9969</v>
      </c>
      <c r="Q14" s="253">
        <f t="shared" si="1"/>
        <v>14139</v>
      </c>
      <c r="R14" s="253">
        <f t="shared" si="1"/>
        <v>26553</v>
      </c>
      <c r="S14" s="253">
        <f t="shared" si="1"/>
        <v>10979</v>
      </c>
      <c r="T14" s="253">
        <f t="shared" si="1"/>
        <v>15574</v>
      </c>
      <c r="U14" s="253">
        <f t="shared" si="1"/>
        <v>4716</v>
      </c>
      <c r="V14" s="253">
        <f t="shared" si="1"/>
        <v>1588</v>
      </c>
      <c r="W14" s="253">
        <f t="shared" si="1"/>
        <v>3128</v>
      </c>
      <c r="X14" s="253">
        <f t="shared" si="1"/>
        <v>2451</v>
      </c>
      <c r="Y14" s="253">
        <f t="shared" si="1"/>
        <v>1044</v>
      </c>
      <c r="Z14" s="238">
        <f t="shared" si="1"/>
        <v>1407</v>
      </c>
      <c r="AA14" s="257">
        <f t="shared" ref="AA14:AA32" si="2">+F14-G14-H14</f>
        <v>0</v>
      </c>
      <c r="AB14" s="257">
        <f t="shared" ref="AB14:AB32" si="3">+F14-I14-L14-O14-R14-U14-X14</f>
        <v>0</v>
      </c>
      <c r="AC14" s="257">
        <f t="shared" ref="AC14:AC34" si="4">+G14-J14-M14-P14-S14-V14-Y14</f>
        <v>0</v>
      </c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</row>
    <row r="15" spans="1:47" s="13" customFormat="1" ht="14.25" customHeight="1">
      <c r="A15" s="496" t="s">
        <v>213</v>
      </c>
      <c r="B15" s="497"/>
      <c r="C15" s="497"/>
      <c r="D15" s="497"/>
      <c r="E15" s="92">
        <v>3</v>
      </c>
      <c r="F15" s="253">
        <f>F19+F23+F27+F31</f>
        <v>1125</v>
      </c>
      <c r="G15" s="253">
        <f t="shared" ref="G15:Z15" si="5">G19+G23+G27+G31</f>
        <v>446</v>
      </c>
      <c r="H15" s="253">
        <f t="shared" si="5"/>
        <v>679</v>
      </c>
      <c r="I15" s="253">
        <f t="shared" si="5"/>
        <v>489</v>
      </c>
      <c r="J15" s="253">
        <f t="shared" si="5"/>
        <v>171</v>
      </c>
      <c r="K15" s="253">
        <f t="shared" si="5"/>
        <v>318</v>
      </c>
      <c r="L15" s="253">
        <f t="shared" si="5"/>
        <v>188</v>
      </c>
      <c r="M15" s="253">
        <f t="shared" si="5"/>
        <v>65</v>
      </c>
      <c r="N15" s="253">
        <f t="shared" si="5"/>
        <v>123</v>
      </c>
      <c r="O15" s="253">
        <f t="shared" si="5"/>
        <v>280</v>
      </c>
      <c r="P15" s="253">
        <f t="shared" si="5"/>
        <v>139</v>
      </c>
      <c r="Q15" s="253">
        <f t="shared" si="5"/>
        <v>141</v>
      </c>
      <c r="R15" s="253">
        <f t="shared" si="5"/>
        <v>168</v>
      </c>
      <c r="S15" s="253">
        <f t="shared" si="5"/>
        <v>71</v>
      </c>
      <c r="T15" s="253">
        <f t="shared" si="5"/>
        <v>97</v>
      </c>
      <c r="U15" s="253">
        <f t="shared" si="5"/>
        <v>0</v>
      </c>
      <c r="V15" s="253">
        <f t="shared" si="5"/>
        <v>0</v>
      </c>
      <c r="W15" s="253">
        <f t="shared" si="5"/>
        <v>0</v>
      </c>
      <c r="X15" s="253">
        <f t="shared" si="5"/>
        <v>0</v>
      </c>
      <c r="Y15" s="253">
        <f t="shared" si="5"/>
        <v>0</v>
      </c>
      <c r="Z15" s="238">
        <f t="shared" si="5"/>
        <v>0</v>
      </c>
      <c r="AA15" s="257">
        <f t="shared" si="2"/>
        <v>0</v>
      </c>
      <c r="AB15" s="257">
        <f t="shared" si="3"/>
        <v>0</v>
      </c>
      <c r="AC15" s="257">
        <f t="shared" si="4"/>
        <v>0</v>
      </c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</row>
    <row r="16" spans="1:47" s="13" customFormat="1" ht="14.25" customHeight="1">
      <c r="A16" s="496" t="s">
        <v>214</v>
      </c>
      <c r="B16" s="497"/>
      <c r="C16" s="497"/>
      <c r="D16" s="497"/>
      <c r="E16" s="92">
        <v>4</v>
      </c>
      <c r="F16" s="253">
        <f>F20+F24+F28+F32</f>
        <v>6376</v>
      </c>
      <c r="G16" s="253">
        <f t="shared" ref="G16:Z16" si="6">G20+G24+G28+G32</f>
        <v>2043</v>
      </c>
      <c r="H16" s="253">
        <f t="shared" si="6"/>
        <v>4333</v>
      </c>
      <c r="I16" s="253">
        <f t="shared" si="6"/>
        <v>3417</v>
      </c>
      <c r="J16" s="253">
        <f t="shared" si="6"/>
        <v>1046</v>
      </c>
      <c r="K16" s="253">
        <f t="shared" si="6"/>
        <v>2371</v>
      </c>
      <c r="L16" s="253">
        <f t="shared" si="6"/>
        <v>1258</v>
      </c>
      <c r="M16" s="253">
        <f t="shared" si="6"/>
        <v>400</v>
      </c>
      <c r="N16" s="253">
        <f t="shared" si="6"/>
        <v>858</v>
      </c>
      <c r="O16" s="253">
        <f t="shared" si="6"/>
        <v>706</v>
      </c>
      <c r="P16" s="253">
        <f t="shared" si="6"/>
        <v>261</v>
      </c>
      <c r="Q16" s="253">
        <f t="shared" si="6"/>
        <v>445</v>
      </c>
      <c r="R16" s="253">
        <f t="shared" si="6"/>
        <v>882</v>
      </c>
      <c r="S16" s="253">
        <f t="shared" si="6"/>
        <v>287</v>
      </c>
      <c r="T16" s="253">
        <f t="shared" si="6"/>
        <v>595</v>
      </c>
      <c r="U16" s="253">
        <f t="shared" si="6"/>
        <v>104</v>
      </c>
      <c r="V16" s="253">
        <f t="shared" si="6"/>
        <v>44</v>
      </c>
      <c r="W16" s="253">
        <f t="shared" si="6"/>
        <v>60</v>
      </c>
      <c r="X16" s="253">
        <f t="shared" si="6"/>
        <v>9</v>
      </c>
      <c r="Y16" s="253">
        <f t="shared" si="6"/>
        <v>5</v>
      </c>
      <c r="Z16" s="238">
        <f t="shared" si="6"/>
        <v>4</v>
      </c>
      <c r="AA16" s="257">
        <f t="shared" si="2"/>
        <v>0</v>
      </c>
      <c r="AB16" s="257">
        <f t="shared" si="3"/>
        <v>0</v>
      </c>
      <c r="AC16" s="257">
        <f t="shared" si="4"/>
        <v>0</v>
      </c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</row>
    <row r="17" spans="1:47" s="13" customFormat="1" ht="14.25" customHeight="1">
      <c r="A17" s="498" t="s">
        <v>1</v>
      </c>
      <c r="B17" s="499"/>
      <c r="C17" s="499"/>
      <c r="D17" s="499"/>
      <c r="E17" s="92">
        <v>5</v>
      </c>
      <c r="F17" s="253">
        <f>F18+F19+F20</f>
        <v>2748</v>
      </c>
      <c r="G17" s="253">
        <f t="shared" ref="G17:Z17" si="7">G18+G19+G20</f>
        <v>737</v>
      </c>
      <c r="H17" s="253">
        <f t="shared" si="7"/>
        <v>2011</v>
      </c>
      <c r="I17" s="253">
        <f t="shared" si="7"/>
        <v>1312</v>
      </c>
      <c r="J17" s="253">
        <f t="shared" si="7"/>
        <v>381</v>
      </c>
      <c r="K17" s="253">
        <f t="shared" si="7"/>
        <v>931</v>
      </c>
      <c r="L17" s="253">
        <f t="shared" si="7"/>
        <v>722</v>
      </c>
      <c r="M17" s="253">
        <f t="shared" si="7"/>
        <v>162</v>
      </c>
      <c r="N17" s="253">
        <f t="shared" si="7"/>
        <v>560</v>
      </c>
      <c r="O17" s="253">
        <f t="shared" si="7"/>
        <v>576</v>
      </c>
      <c r="P17" s="253">
        <f t="shared" si="7"/>
        <v>80</v>
      </c>
      <c r="Q17" s="253">
        <f t="shared" si="7"/>
        <v>496</v>
      </c>
      <c r="R17" s="253">
        <f t="shared" si="7"/>
        <v>75</v>
      </c>
      <c r="S17" s="253">
        <f t="shared" si="7"/>
        <v>62</v>
      </c>
      <c r="T17" s="253">
        <f t="shared" si="7"/>
        <v>13</v>
      </c>
      <c r="U17" s="253">
        <f t="shared" si="7"/>
        <v>63</v>
      </c>
      <c r="V17" s="253">
        <f t="shared" si="7"/>
        <v>52</v>
      </c>
      <c r="W17" s="253">
        <f t="shared" si="7"/>
        <v>11</v>
      </c>
      <c r="X17" s="253">
        <f t="shared" si="7"/>
        <v>0</v>
      </c>
      <c r="Y17" s="253">
        <f t="shared" si="7"/>
        <v>0</v>
      </c>
      <c r="Z17" s="238">
        <f t="shared" si="7"/>
        <v>0</v>
      </c>
      <c r="AA17" s="257">
        <f t="shared" si="2"/>
        <v>0</v>
      </c>
      <c r="AB17" s="257">
        <f t="shared" si="3"/>
        <v>0</v>
      </c>
      <c r="AC17" s="257">
        <f t="shared" si="4"/>
        <v>0</v>
      </c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</row>
    <row r="18" spans="1:47" s="13" customFormat="1" ht="14.25" customHeight="1">
      <c r="A18" s="496" t="s">
        <v>212</v>
      </c>
      <c r="B18" s="497"/>
      <c r="C18" s="497"/>
      <c r="D18" s="497"/>
      <c r="E18" s="92">
        <v>6</v>
      </c>
      <c r="F18" s="253">
        <v>2748</v>
      </c>
      <c r="G18" s="253">
        <v>737</v>
      </c>
      <c r="H18" s="253">
        <v>2011</v>
      </c>
      <c r="I18" s="238">
        <v>1312</v>
      </c>
      <c r="J18" s="238">
        <v>381</v>
      </c>
      <c r="K18" s="238">
        <v>931</v>
      </c>
      <c r="L18" s="238">
        <v>722</v>
      </c>
      <c r="M18" s="238">
        <v>162</v>
      </c>
      <c r="N18" s="238">
        <v>560</v>
      </c>
      <c r="O18" s="238">
        <v>576</v>
      </c>
      <c r="P18" s="238">
        <v>80</v>
      </c>
      <c r="Q18" s="238">
        <v>496</v>
      </c>
      <c r="R18" s="238">
        <v>75</v>
      </c>
      <c r="S18" s="238">
        <v>62</v>
      </c>
      <c r="T18" s="238">
        <v>13</v>
      </c>
      <c r="U18" s="238">
        <v>63</v>
      </c>
      <c r="V18" s="238">
        <v>52</v>
      </c>
      <c r="W18" s="238">
        <v>11</v>
      </c>
      <c r="X18" s="238">
        <v>0</v>
      </c>
      <c r="Y18" s="238">
        <v>0</v>
      </c>
      <c r="Z18" s="238">
        <v>0</v>
      </c>
      <c r="AA18" s="257">
        <f t="shared" si="2"/>
        <v>0</v>
      </c>
      <c r="AB18" s="257">
        <f t="shared" si="3"/>
        <v>0</v>
      </c>
      <c r="AC18" s="257">
        <f t="shared" si="4"/>
        <v>0</v>
      </c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</row>
    <row r="19" spans="1:47" s="13" customFormat="1" ht="14.25" customHeight="1">
      <c r="A19" s="496" t="s">
        <v>213</v>
      </c>
      <c r="B19" s="497"/>
      <c r="C19" s="497"/>
      <c r="D19" s="497"/>
      <c r="E19" s="92">
        <v>7</v>
      </c>
      <c r="F19" s="253">
        <v>0</v>
      </c>
      <c r="G19" s="253">
        <v>0</v>
      </c>
      <c r="H19" s="253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57">
        <f t="shared" si="2"/>
        <v>0</v>
      </c>
      <c r="AB19" s="257">
        <f t="shared" si="3"/>
        <v>0</v>
      </c>
      <c r="AC19" s="257">
        <f t="shared" si="4"/>
        <v>0</v>
      </c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</row>
    <row r="20" spans="1:47" s="13" customFormat="1" ht="14.25" customHeight="1">
      <c r="A20" s="496" t="s">
        <v>214</v>
      </c>
      <c r="B20" s="497"/>
      <c r="C20" s="497"/>
      <c r="D20" s="497"/>
      <c r="E20" s="92">
        <v>8</v>
      </c>
      <c r="F20" s="253">
        <v>0</v>
      </c>
      <c r="G20" s="253">
        <v>0</v>
      </c>
      <c r="H20" s="253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8">
        <v>0</v>
      </c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</v>
      </c>
      <c r="AA20" s="257">
        <f t="shared" si="2"/>
        <v>0</v>
      </c>
      <c r="AB20" s="257">
        <f t="shared" si="3"/>
        <v>0</v>
      </c>
      <c r="AC20" s="257">
        <f t="shared" si="4"/>
        <v>0</v>
      </c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</row>
    <row r="21" spans="1:47" ht="14.25" customHeight="1">
      <c r="A21" s="498" t="s">
        <v>2</v>
      </c>
      <c r="B21" s="499"/>
      <c r="C21" s="499"/>
      <c r="D21" s="499"/>
      <c r="E21" s="92">
        <v>9</v>
      </c>
      <c r="F21" s="252">
        <f>F22+F23+F24</f>
        <v>125750</v>
      </c>
      <c r="G21" s="252">
        <f t="shared" ref="G21:Z21" si="8">G22+G23+G24</f>
        <v>49920</v>
      </c>
      <c r="H21" s="252">
        <f t="shared" si="8"/>
        <v>75830</v>
      </c>
      <c r="I21" s="252">
        <f t="shared" si="8"/>
        <v>47461</v>
      </c>
      <c r="J21" s="252">
        <f t="shared" si="8"/>
        <v>18311</v>
      </c>
      <c r="K21" s="252">
        <f t="shared" si="8"/>
        <v>29150</v>
      </c>
      <c r="L21" s="252">
        <f t="shared" si="8"/>
        <v>23968</v>
      </c>
      <c r="M21" s="252">
        <f t="shared" si="8"/>
        <v>9593</v>
      </c>
      <c r="N21" s="252">
        <f t="shared" si="8"/>
        <v>14375</v>
      </c>
      <c r="O21" s="252">
        <f t="shared" si="8"/>
        <v>21806</v>
      </c>
      <c r="P21" s="252">
        <f t="shared" si="8"/>
        <v>9050</v>
      </c>
      <c r="Q21" s="252">
        <f t="shared" si="8"/>
        <v>12756</v>
      </c>
      <c r="R21" s="252">
        <f t="shared" si="8"/>
        <v>25707</v>
      </c>
      <c r="S21" s="252">
        <f t="shared" si="8"/>
        <v>10503</v>
      </c>
      <c r="T21" s="252">
        <f t="shared" si="8"/>
        <v>15204</v>
      </c>
      <c r="U21" s="252">
        <f t="shared" si="8"/>
        <v>4542</v>
      </c>
      <c r="V21" s="252">
        <f t="shared" si="8"/>
        <v>1492</v>
      </c>
      <c r="W21" s="252">
        <f t="shared" si="8"/>
        <v>3050</v>
      </c>
      <c r="X21" s="252">
        <f t="shared" si="8"/>
        <v>2266</v>
      </c>
      <c r="Y21" s="252">
        <f t="shared" si="8"/>
        <v>971</v>
      </c>
      <c r="Z21" s="237">
        <f t="shared" si="8"/>
        <v>1295</v>
      </c>
      <c r="AA21" s="257">
        <f t="shared" si="2"/>
        <v>0</v>
      </c>
      <c r="AB21" s="257">
        <f t="shared" si="3"/>
        <v>0</v>
      </c>
      <c r="AC21" s="257">
        <f t="shared" si="4"/>
        <v>0</v>
      </c>
      <c r="AD21" s="50"/>
      <c r="AE21" s="50"/>
      <c r="AF21" s="50"/>
      <c r="AG21" s="50"/>
      <c r="AH21" s="50"/>
    </row>
    <row r="22" spans="1:47" ht="14.25" customHeight="1">
      <c r="A22" s="496" t="s">
        <v>212</v>
      </c>
      <c r="B22" s="497"/>
      <c r="C22" s="497"/>
      <c r="D22" s="497"/>
      <c r="E22" s="92">
        <v>10</v>
      </c>
      <c r="F22" s="253">
        <v>120369</v>
      </c>
      <c r="G22" s="253">
        <v>48147</v>
      </c>
      <c r="H22" s="253">
        <v>72222</v>
      </c>
      <c r="I22" s="238">
        <v>44468</v>
      </c>
      <c r="J22" s="238">
        <v>17427</v>
      </c>
      <c r="K22" s="238">
        <v>27041</v>
      </c>
      <c r="L22" s="238">
        <v>22942</v>
      </c>
      <c r="M22" s="238">
        <v>9252</v>
      </c>
      <c r="N22" s="238">
        <v>13690</v>
      </c>
      <c r="O22" s="238">
        <v>21034</v>
      </c>
      <c r="P22" s="238">
        <v>8723</v>
      </c>
      <c r="Q22" s="238">
        <v>12311</v>
      </c>
      <c r="R22" s="238">
        <v>25171</v>
      </c>
      <c r="S22" s="238">
        <v>10306</v>
      </c>
      <c r="T22" s="238">
        <v>14865</v>
      </c>
      <c r="U22" s="238">
        <v>4496</v>
      </c>
      <c r="V22" s="238">
        <v>1473</v>
      </c>
      <c r="W22" s="238">
        <v>3023</v>
      </c>
      <c r="X22" s="254">
        <v>2258</v>
      </c>
      <c r="Y22" s="254">
        <v>966</v>
      </c>
      <c r="Z22" s="254">
        <v>1292</v>
      </c>
      <c r="AA22" s="257">
        <f t="shared" si="2"/>
        <v>0</v>
      </c>
      <c r="AB22" s="257">
        <f t="shared" si="3"/>
        <v>0</v>
      </c>
      <c r="AC22" s="257">
        <f t="shared" si="4"/>
        <v>0</v>
      </c>
      <c r="AD22" s="50"/>
      <c r="AE22" s="50"/>
      <c r="AF22" s="50"/>
      <c r="AG22" s="50"/>
      <c r="AH22" s="50"/>
    </row>
    <row r="23" spans="1:47" ht="14.25" customHeight="1">
      <c r="A23" s="496" t="s">
        <v>213</v>
      </c>
      <c r="B23" s="497"/>
      <c r="C23" s="497"/>
      <c r="D23" s="497"/>
      <c r="E23" s="92">
        <v>11</v>
      </c>
      <c r="F23" s="253">
        <v>1115</v>
      </c>
      <c r="G23" s="253">
        <v>443</v>
      </c>
      <c r="H23" s="253">
        <v>672</v>
      </c>
      <c r="I23" s="238">
        <v>481</v>
      </c>
      <c r="J23" s="238">
        <v>168</v>
      </c>
      <c r="K23" s="238">
        <v>313</v>
      </c>
      <c r="L23" s="238">
        <v>186</v>
      </c>
      <c r="M23" s="238">
        <v>65</v>
      </c>
      <c r="N23" s="238">
        <v>121</v>
      </c>
      <c r="O23" s="238">
        <v>280</v>
      </c>
      <c r="P23" s="238">
        <v>139</v>
      </c>
      <c r="Q23" s="238">
        <v>141</v>
      </c>
      <c r="R23" s="238">
        <v>168</v>
      </c>
      <c r="S23" s="238">
        <v>71</v>
      </c>
      <c r="T23" s="238">
        <v>97</v>
      </c>
      <c r="U23" s="238">
        <v>0</v>
      </c>
      <c r="V23" s="238">
        <v>0</v>
      </c>
      <c r="W23" s="238">
        <v>0</v>
      </c>
      <c r="X23" s="255">
        <v>0</v>
      </c>
      <c r="Y23" s="255">
        <v>0</v>
      </c>
      <c r="Z23" s="255">
        <v>0</v>
      </c>
      <c r="AA23" s="257">
        <f t="shared" si="2"/>
        <v>0</v>
      </c>
      <c r="AB23" s="257">
        <f t="shared" si="3"/>
        <v>0</v>
      </c>
      <c r="AC23" s="257">
        <f t="shared" si="4"/>
        <v>0</v>
      </c>
      <c r="AD23" s="50"/>
      <c r="AE23" s="50"/>
      <c r="AF23" s="50"/>
      <c r="AG23" s="50"/>
      <c r="AH23" s="50"/>
    </row>
    <row r="24" spans="1:47" s="75" customFormat="1" ht="14.25" customHeight="1">
      <c r="A24" s="496" t="s">
        <v>214</v>
      </c>
      <c r="B24" s="497"/>
      <c r="C24" s="497"/>
      <c r="D24" s="497"/>
      <c r="E24" s="92">
        <v>12</v>
      </c>
      <c r="F24" s="253">
        <v>4266</v>
      </c>
      <c r="G24" s="253">
        <v>1330</v>
      </c>
      <c r="H24" s="253">
        <v>2936</v>
      </c>
      <c r="I24" s="255">
        <v>2512</v>
      </c>
      <c r="J24" s="255">
        <v>716</v>
      </c>
      <c r="K24" s="255">
        <v>1796</v>
      </c>
      <c r="L24" s="255">
        <v>840</v>
      </c>
      <c r="M24" s="255">
        <v>276</v>
      </c>
      <c r="N24" s="255">
        <v>564</v>
      </c>
      <c r="O24" s="255">
        <v>492</v>
      </c>
      <c r="P24" s="255">
        <v>188</v>
      </c>
      <c r="Q24" s="255">
        <v>304</v>
      </c>
      <c r="R24" s="255">
        <v>368</v>
      </c>
      <c r="S24" s="255">
        <v>126</v>
      </c>
      <c r="T24" s="255">
        <v>242</v>
      </c>
      <c r="U24" s="255">
        <v>46</v>
      </c>
      <c r="V24" s="255">
        <v>19</v>
      </c>
      <c r="W24" s="255">
        <v>27</v>
      </c>
      <c r="X24" s="255">
        <v>8</v>
      </c>
      <c r="Y24" s="255">
        <v>5</v>
      </c>
      <c r="Z24" s="255">
        <v>3</v>
      </c>
      <c r="AA24" s="257">
        <f t="shared" si="2"/>
        <v>0</v>
      </c>
      <c r="AB24" s="257">
        <f t="shared" si="3"/>
        <v>0</v>
      </c>
      <c r="AC24" s="257">
        <f t="shared" si="4"/>
        <v>0</v>
      </c>
      <c r="AD24" s="50"/>
      <c r="AE24" s="50"/>
      <c r="AF24" s="50"/>
      <c r="AG24" s="50"/>
      <c r="AH24" s="50"/>
    </row>
    <row r="25" spans="1:47" s="75" customFormat="1" ht="14.25" customHeight="1">
      <c r="A25" s="498" t="s">
        <v>3</v>
      </c>
      <c r="B25" s="499"/>
      <c r="C25" s="499"/>
      <c r="D25" s="499"/>
      <c r="E25" s="92">
        <v>13</v>
      </c>
      <c r="F25" s="252">
        <f>F26+F27+F28</f>
        <v>27450</v>
      </c>
      <c r="G25" s="252">
        <f t="shared" ref="G25:Z25" si="9">G26+G27+G28</f>
        <v>9265</v>
      </c>
      <c r="H25" s="252">
        <f t="shared" si="9"/>
        <v>18185</v>
      </c>
      <c r="I25" s="252">
        <f t="shared" si="9"/>
        <v>16325</v>
      </c>
      <c r="J25" s="252">
        <f t="shared" si="9"/>
        <v>5074</v>
      </c>
      <c r="K25" s="252">
        <f t="shared" si="9"/>
        <v>11251</v>
      </c>
      <c r="L25" s="252">
        <f t="shared" si="9"/>
        <v>8746</v>
      </c>
      <c r="M25" s="252">
        <f t="shared" si="9"/>
        <v>3084</v>
      </c>
      <c r="N25" s="252">
        <f t="shared" si="9"/>
        <v>5662</v>
      </c>
      <c r="O25" s="252">
        <f t="shared" si="9"/>
        <v>1459</v>
      </c>
      <c r="P25" s="252">
        <f t="shared" si="9"/>
        <v>698</v>
      </c>
      <c r="Q25" s="252">
        <f t="shared" si="9"/>
        <v>761</v>
      </c>
      <c r="R25" s="252">
        <f t="shared" si="9"/>
        <v>709</v>
      </c>
      <c r="S25" s="252">
        <f t="shared" si="9"/>
        <v>327</v>
      </c>
      <c r="T25" s="252">
        <f t="shared" si="9"/>
        <v>382</v>
      </c>
      <c r="U25" s="252">
        <f t="shared" si="9"/>
        <v>123</v>
      </c>
      <c r="V25" s="252">
        <f t="shared" si="9"/>
        <v>52</v>
      </c>
      <c r="W25" s="252">
        <f t="shared" si="9"/>
        <v>71</v>
      </c>
      <c r="X25" s="252">
        <f t="shared" si="9"/>
        <v>88</v>
      </c>
      <c r="Y25" s="252">
        <f t="shared" si="9"/>
        <v>30</v>
      </c>
      <c r="Z25" s="237">
        <f t="shared" si="9"/>
        <v>58</v>
      </c>
      <c r="AA25" s="257">
        <f t="shared" si="2"/>
        <v>0</v>
      </c>
      <c r="AB25" s="257">
        <f t="shared" si="3"/>
        <v>0</v>
      </c>
      <c r="AC25" s="257">
        <f t="shared" si="4"/>
        <v>0</v>
      </c>
      <c r="AD25" s="50"/>
      <c r="AE25" s="50"/>
      <c r="AF25" s="50"/>
      <c r="AG25" s="50"/>
      <c r="AH25" s="50"/>
    </row>
    <row r="26" spans="1:47" s="75" customFormat="1" ht="14.25" customHeight="1">
      <c r="A26" s="496" t="s">
        <v>212</v>
      </c>
      <c r="B26" s="497"/>
      <c r="C26" s="497"/>
      <c r="D26" s="497"/>
      <c r="E26" s="92">
        <v>14</v>
      </c>
      <c r="F26" s="253">
        <v>25923</v>
      </c>
      <c r="G26" s="253">
        <v>8736</v>
      </c>
      <c r="H26" s="253">
        <v>17187</v>
      </c>
      <c r="I26" s="256">
        <v>15457</v>
      </c>
      <c r="J26" s="256">
        <v>4761</v>
      </c>
      <c r="K26" s="256">
        <v>10696</v>
      </c>
      <c r="L26" s="256">
        <v>8357</v>
      </c>
      <c r="M26" s="256">
        <v>2973</v>
      </c>
      <c r="N26" s="256">
        <v>5384</v>
      </c>
      <c r="O26" s="256">
        <v>1310</v>
      </c>
      <c r="P26" s="256">
        <v>640</v>
      </c>
      <c r="Q26" s="256">
        <v>670</v>
      </c>
      <c r="R26" s="256">
        <v>647</v>
      </c>
      <c r="S26" s="256">
        <v>305</v>
      </c>
      <c r="T26" s="256">
        <v>342</v>
      </c>
      <c r="U26" s="256">
        <v>65</v>
      </c>
      <c r="V26" s="256">
        <v>27</v>
      </c>
      <c r="W26" s="256">
        <v>38</v>
      </c>
      <c r="X26" s="256">
        <v>87</v>
      </c>
      <c r="Y26" s="256">
        <v>30</v>
      </c>
      <c r="Z26" s="256">
        <v>57</v>
      </c>
      <c r="AA26" s="257">
        <f t="shared" si="2"/>
        <v>0</v>
      </c>
      <c r="AB26" s="257">
        <f t="shared" si="3"/>
        <v>0</v>
      </c>
      <c r="AC26" s="257">
        <f t="shared" si="4"/>
        <v>0</v>
      </c>
      <c r="AD26" s="50"/>
      <c r="AE26" s="50"/>
      <c r="AF26" s="50"/>
      <c r="AG26" s="50"/>
      <c r="AH26" s="50"/>
    </row>
    <row r="27" spans="1:47" s="75" customFormat="1" ht="14.25" customHeight="1">
      <c r="A27" s="496" t="s">
        <v>213</v>
      </c>
      <c r="B27" s="497"/>
      <c r="C27" s="497"/>
      <c r="D27" s="497"/>
      <c r="E27" s="92">
        <v>15</v>
      </c>
      <c r="F27" s="253">
        <v>10</v>
      </c>
      <c r="G27" s="253">
        <v>3</v>
      </c>
      <c r="H27" s="253">
        <v>7</v>
      </c>
      <c r="I27" s="256">
        <v>8</v>
      </c>
      <c r="J27" s="256">
        <v>3</v>
      </c>
      <c r="K27" s="256">
        <v>5</v>
      </c>
      <c r="L27" s="256">
        <v>2</v>
      </c>
      <c r="M27" s="256">
        <v>0</v>
      </c>
      <c r="N27" s="256">
        <v>2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6">
        <v>0</v>
      </c>
      <c r="U27" s="256">
        <v>0</v>
      </c>
      <c r="V27" s="256">
        <v>0</v>
      </c>
      <c r="W27" s="256">
        <v>0</v>
      </c>
      <c r="X27" s="256">
        <v>0</v>
      </c>
      <c r="Y27" s="256">
        <v>0</v>
      </c>
      <c r="Z27" s="256">
        <v>0</v>
      </c>
      <c r="AA27" s="257">
        <f t="shared" si="2"/>
        <v>0</v>
      </c>
      <c r="AB27" s="257">
        <f t="shared" si="3"/>
        <v>0</v>
      </c>
      <c r="AC27" s="257">
        <f t="shared" si="4"/>
        <v>0</v>
      </c>
      <c r="AD27" s="50"/>
      <c r="AE27" s="50"/>
      <c r="AF27" s="50"/>
      <c r="AG27" s="50"/>
      <c r="AH27" s="50"/>
    </row>
    <row r="28" spans="1:47" s="75" customFormat="1" ht="14.25" customHeight="1">
      <c r="A28" s="496" t="s">
        <v>214</v>
      </c>
      <c r="B28" s="497"/>
      <c r="C28" s="497"/>
      <c r="D28" s="497"/>
      <c r="E28" s="92">
        <v>16</v>
      </c>
      <c r="F28" s="253">
        <v>1517</v>
      </c>
      <c r="G28" s="253">
        <v>526</v>
      </c>
      <c r="H28" s="253">
        <v>991</v>
      </c>
      <c r="I28" s="256">
        <v>860</v>
      </c>
      <c r="J28" s="256">
        <v>310</v>
      </c>
      <c r="K28" s="256">
        <v>550</v>
      </c>
      <c r="L28" s="256">
        <v>387</v>
      </c>
      <c r="M28" s="256">
        <v>111</v>
      </c>
      <c r="N28" s="256">
        <v>276</v>
      </c>
      <c r="O28" s="256">
        <v>149</v>
      </c>
      <c r="P28" s="256">
        <v>58</v>
      </c>
      <c r="Q28" s="256">
        <v>91</v>
      </c>
      <c r="R28" s="256">
        <v>62</v>
      </c>
      <c r="S28" s="256">
        <v>22</v>
      </c>
      <c r="T28" s="256">
        <v>40</v>
      </c>
      <c r="U28" s="256">
        <v>58</v>
      </c>
      <c r="V28" s="256">
        <v>25</v>
      </c>
      <c r="W28" s="256">
        <v>33</v>
      </c>
      <c r="X28" s="256">
        <v>1</v>
      </c>
      <c r="Y28" s="256">
        <v>0</v>
      </c>
      <c r="Z28" s="256">
        <v>1</v>
      </c>
      <c r="AA28" s="257">
        <f t="shared" si="2"/>
        <v>0</v>
      </c>
      <c r="AB28" s="257">
        <f t="shared" si="3"/>
        <v>0</v>
      </c>
      <c r="AC28" s="257">
        <f t="shared" si="4"/>
        <v>0</v>
      </c>
      <c r="AD28" s="50"/>
      <c r="AE28" s="50"/>
      <c r="AF28" s="50"/>
      <c r="AG28" s="50"/>
      <c r="AH28" s="50"/>
    </row>
    <row r="29" spans="1:47" s="75" customFormat="1" ht="14.25" customHeight="1">
      <c r="A29" s="498" t="s">
        <v>4</v>
      </c>
      <c r="B29" s="499"/>
      <c r="C29" s="499"/>
      <c r="D29" s="499"/>
      <c r="E29" s="92">
        <v>17</v>
      </c>
      <c r="F29" s="252">
        <f>F30+F31+F32</f>
        <v>5943</v>
      </c>
      <c r="G29" s="252">
        <f t="shared" ref="G29:Z29" si="10">G30+G31+G32</f>
        <v>2486</v>
      </c>
      <c r="H29" s="252">
        <f t="shared" si="10"/>
        <v>3457</v>
      </c>
      <c r="I29" s="252">
        <f t="shared" si="10"/>
        <v>2589</v>
      </c>
      <c r="J29" s="252">
        <f t="shared" si="10"/>
        <v>1060</v>
      </c>
      <c r="K29" s="252">
        <f t="shared" si="10"/>
        <v>1529</v>
      </c>
      <c r="L29" s="252">
        <f t="shared" si="10"/>
        <v>791</v>
      </c>
      <c r="M29" s="252">
        <f t="shared" si="10"/>
        <v>356</v>
      </c>
      <c r="N29" s="252">
        <f t="shared" si="10"/>
        <v>435</v>
      </c>
      <c r="O29" s="252">
        <f t="shared" si="10"/>
        <v>1253</v>
      </c>
      <c r="P29" s="252">
        <f t="shared" si="10"/>
        <v>541</v>
      </c>
      <c r="Q29" s="252">
        <f t="shared" si="10"/>
        <v>712</v>
      </c>
      <c r="R29" s="252">
        <f t="shared" si="10"/>
        <v>1112</v>
      </c>
      <c r="S29" s="252">
        <f t="shared" si="10"/>
        <v>445</v>
      </c>
      <c r="T29" s="252">
        <f t="shared" si="10"/>
        <v>667</v>
      </c>
      <c r="U29" s="252">
        <f t="shared" si="10"/>
        <v>92</v>
      </c>
      <c r="V29" s="252">
        <f t="shared" si="10"/>
        <v>36</v>
      </c>
      <c r="W29" s="252">
        <f t="shared" si="10"/>
        <v>56</v>
      </c>
      <c r="X29" s="252">
        <f t="shared" si="10"/>
        <v>106</v>
      </c>
      <c r="Y29" s="252">
        <f t="shared" si="10"/>
        <v>48</v>
      </c>
      <c r="Z29" s="237">
        <f t="shared" si="10"/>
        <v>58</v>
      </c>
      <c r="AA29" s="257">
        <f t="shared" si="2"/>
        <v>0</v>
      </c>
      <c r="AB29" s="257">
        <f t="shared" si="3"/>
        <v>0</v>
      </c>
      <c r="AC29" s="257">
        <f t="shared" si="4"/>
        <v>0</v>
      </c>
      <c r="AD29" s="50"/>
      <c r="AE29" s="50"/>
      <c r="AF29" s="50"/>
      <c r="AG29" s="50"/>
      <c r="AH29" s="50"/>
    </row>
    <row r="30" spans="1:47" s="75" customFormat="1" ht="14.25" customHeight="1">
      <c r="A30" s="496" t="s">
        <v>212</v>
      </c>
      <c r="B30" s="497"/>
      <c r="C30" s="497"/>
      <c r="D30" s="497"/>
      <c r="E30" s="92">
        <v>18</v>
      </c>
      <c r="F30" s="253">
        <v>5350</v>
      </c>
      <c r="G30" s="253">
        <v>2299</v>
      </c>
      <c r="H30" s="253">
        <v>3051</v>
      </c>
      <c r="I30" s="256">
        <v>2544</v>
      </c>
      <c r="J30" s="256">
        <v>1040</v>
      </c>
      <c r="K30" s="256">
        <v>1504</v>
      </c>
      <c r="L30" s="256">
        <v>760</v>
      </c>
      <c r="M30" s="256">
        <v>343</v>
      </c>
      <c r="N30" s="256">
        <v>417</v>
      </c>
      <c r="O30" s="256">
        <v>1188</v>
      </c>
      <c r="P30" s="256">
        <v>526</v>
      </c>
      <c r="Q30" s="256">
        <v>662</v>
      </c>
      <c r="R30" s="256">
        <v>660</v>
      </c>
      <c r="S30" s="256">
        <v>306</v>
      </c>
      <c r="T30" s="256">
        <v>354</v>
      </c>
      <c r="U30" s="256">
        <v>92</v>
      </c>
      <c r="V30" s="256">
        <v>36</v>
      </c>
      <c r="W30" s="256">
        <v>56</v>
      </c>
      <c r="X30" s="256">
        <v>106</v>
      </c>
      <c r="Y30" s="256">
        <v>48</v>
      </c>
      <c r="Z30" s="256">
        <v>58</v>
      </c>
      <c r="AA30" s="257">
        <f t="shared" si="2"/>
        <v>0</v>
      </c>
      <c r="AB30" s="257">
        <f t="shared" si="3"/>
        <v>0</v>
      </c>
      <c r="AC30" s="257">
        <f t="shared" si="4"/>
        <v>0</v>
      </c>
      <c r="AD30" s="50"/>
      <c r="AE30" s="50"/>
      <c r="AF30" s="50"/>
      <c r="AG30" s="50"/>
      <c r="AH30" s="50"/>
    </row>
    <row r="31" spans="1:47" ht="14.25" customHeight="1">
      <c r="A31" s="496" t="s">
        <v>213</v>
      </c>
      <c r="B31" s="497"/>
      <c r="C31" s="497"/>
      <c r="D31" s="497"/>
      <c r="E31" s="92">
        <v>19</v>
      </c>
      <c r="F31" s="253">
        <v>0</v>
      </c>
      <c r="G31" s="253">
        <v>0</v>
      </c>
      <c r="H31" s="253">
        <v>0</v>
      </c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3">
        <v>0</v>
      </c>
      <c r="O31" s="253">
        <v>0</v>
      </c>
      <c r="P31" s="253">
        <v>0</v>
      </c>
      <c r="Q31" s="253">
        <v>0</v>
      </c>
      <c r="R31" s="253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3">
        <v>0</v>
      </c>
      <c r="Y31" s="253">
        <v>0</v>
      </c>
      <c r="Z31" s="238">
        <v>0</v>
      </c>
      <c r="AA31" s="257">
        <f t="shared" si="2"/>
        <v>0</v>
      </c>
      <c r="AB31" s="257">
        <f t="shared" si="3"/>
        <v>0</v>
      </c>
      <c r="AC31" s="257">
        <f t="shared" si="4"/>
        <v>0</v>
      </c>
      <c r="AD31" s="50"/>
      <c r="AE31" s="50"/>
      <c r="AF31" s="50"/>
      <c r="AG31" s="50"/>
      <c r="AH31" s="50"/>
    </row>
    <row r="32" spans="1:47" ht="14.25" customHeight="1">
      <c r="A32" s="496" t="s">
        <v>214</v>
      </c>
      <c r="B32" s="497"/>
      <c r="C32" s="497"/>
      <c r="D32" s="497"/>
      <c r="E32" s="92">
        <v>20</v>
      </c>
      <c r="F32" s="253">
        <v>593</v>
      </c>
      <c r="G32" s="253">
        <v>187</v>
      </c>
      <c r="H32" s="253">
        <v>406</v>
      </c>
      <c r="I32" s="238">
        <v>45</v>
      </c>
      <c r="J32" s="238">
        <v>20</v>
      </c>
      <c r="K32" s="238">
        <v>25</v>
      </c>
      <c r="L32" s="238">
        <v>31</v>
      </c>
      <c r="M32" s="238">
        <v>13</v>
      </c>
      <c r="N32" s="238">
        <v>18</v>
      </c>
      <c r="O32" s="238">
        <v>65</v>
      </c>
      <c r="P32" s="238">
        <v>15</v>
      </c>
      <c r="Q32" s="238">
        <v>50</v>
      </c>
      <c r="R32" s="238">
        <v>452</v>
      </c>
      <c r="S32" s="238">
        <v>139</v>
      </c>
      <c r="T32" s="238">
        <v>313</v>
      </c>
      <c r="U32" s="238">
        <v>0</v>
      </c>
      <c r="V32" s="238">
        <v>0</v>
      </c>
      <c r="W32" s="238">
        <v>0</v>
      </c>
      <c r="X32" s="238">
        <v>0</v>
      </c>
      <c r="Y32" s="238">
        <v>0</v>
      </c>
      <c r="Z32" s="238">
        <v>0</v>
      </c>
      <c r="AA32" s="257">
        <f t="shared" si="2"/>
        <v>0</v>
      </c>
      <c r="AB32" s="257">
        <f t="shared" si="3"/>
        <v>0</v>
      </c>
      <c r="AC32" s="257">
        <f t="shared" si="4"/>
        <v>0</v>
      </c>
      <c r="AD32" s="50"/>
      <c r="AE32" s="50"/>
      <c r="AF32" s="50"/>
      <c r="AG32" s="50"/>
      <c r="AH32" s="50"/>
    </row>
    <row r="33" spans="1:29" ht="12.75">
      <c r="A33" s="116" t="s">
        <v>80</v>
      </c>
      <c r="B33" s="49"/>
      <c r="C33" s="13"/>
      <c r="D33" s="52"/>
      <c r="E33" s="52"/>
      <c r="F33" s="117" t="s">
        <v>256</v>
      </c>
      <c r="G33" s="76"/>
      <c r="H33" s="117"/>
      <c r="I33" s="117"/>
      <c r="J33" s="76"/>
      <c r="K33" s="76"/>
      <c r="L33" s="69"/>
      <c r="M33" s="69"/>
      <c r="N33" s="69"/>
      <c r="O33" s="13"/>
      <c r="P33" s="13"/>
      <c r="Q33" s="13"/>
      <c r="R33" s="1"/>
      <c r="S33" s="1"/>
      <c r="T33" s="1"/>
      <c r="U33" s="1"/>
      <c r="V33" s="1"/>
      <c r="W33" s="1"/>
      <c r="AA33" s="257"/>
      <c r="AB33" s="257"/>
      <c r="AC33" s="257">
        <f t="shared" si="4"/>
        <v>0</v>
      </c>
    </row>
    <row r="34" spans="1:29" ht="12.75">
      <c r="A34" s="116"/>
      <c r="B34" s="49"/>
      <c r="C34" s="13"/>
      <c r="D34" s="52"/>
      <c r="E34" s="52"/>
      <c r="F34" s="117" t="s">
        <v>257</v>
      </c>
      <c r="G34" s="118"/>
      <c r="H34" s="118"/>
      <c r="I34" s="117"/>
      <c r="J34" s="76"/>
      <c r="K34" s="76"/>
      <c r="L34" s="69"/>
      <c r="M34" s="69"/>
      <c r="N34" s="69"/>
      <c r="O34" s="13"/>
      <c r="P34" s="13"/>
      <c r="Q34" s="13"/>
      <c r="R34" s="1"/>
      <c r="S34" s="1"/>
      <c r="T34" s="1"/>
      <c r="U34" s="1"/>
      <c r="V34" s="1"/>
      <c r="W34" s="1"/>
      <c r="AA34" s="257"/>
      <c r="AB34" s="257"/>
      <c r="AC34" s="257">
        <f t="shared" si="4"/>
        <v>0</v>
      </c>
    </row>
    <row r="35" spans="1:29" ht="24.75" customHeight="1">
      <c r="A35" s="13"/>
      <c r="B35" s="49"/>
      <c r="C35" s="13"/>
      <c r="D35" s="52"/>
      <c r="E35" s="51"/>
      <c r="F35" s="117"/>
      <c r="G35" s="118"/>
      <c r="H35" s="118"/>
      <c r="I35" s="117"/>
      <c r="J35" s="76"/>
      <c r="K35" s="76"/>
      <c r="L35" s="69"/>
      <c r="M35" s="69"/>
      <c r="N35" s="69"/>
      <c r="O35" s="13"/>
      <c r="P35" s="13"/>
      <c r="Q35" s="13"/>
      <c r="R35" s="1"/>
      <c r="S35" s="1"/>
      <c r="T35" s="1"/>
      <c r="U35" s="1"/>
      <c r="V35" s="1"/>
      <c r="W35" s="1"/>
    </row>
    <row r="55" spans="6:26">
      <c r="F55" s="240">
        <f>+F13-F14-F15-F16</f>
        <v>0</v>
      </c>
      <c r="G55" s="240">
        <f t="shared" ref="G55:Z55" si="11">+G13-G14-G15-G16</f>
        <v>0</v>
      </c>
      <c r="H55" s="240">
        <f t="shared" si="11"/>
        <v>0</v>
      </c>
      <c r="I55" s="240">
        <f t="shared" si="11"/>
        <v>0</v>
      </c>
      <c r="J55" s="240">
        <f t="shared" si="11"/>
        <v>0</v>
      </c>
      <c r="K55" s="240">
        <f t="shared" si="11"/>
        <v>0</v>
      </c>
      <c r="L55" s="240">
        <f t="shared" si="11"/>
        <v>0</v>
      </c>
      <c r="M55" s="240">
        <f t="shared" si="11"/>
        <v>0</v>
      </c>
      <c r="N55" s="240">
        <f t="shared" si="11"/>
        <v>0</v>
      </c>
      <c r="O55" s="240">
        <f t="shared" si="11"/>
        <v>0</v>
      </c>
      <c r="P55" s="240">
        <f t="shared" si="11"/>
        <v>0</v>
      </c>
      <c r="Q55" s="240">
        <f t="shared" si="11"/>
        <v>0</v>
      </c>
      <c r="R55" s="240">
        <f t="shared" si="11"/>
        <v>0</v>
      </c>
      <c r="S55" s="240">
        <f t="shared" si="11"/>
        <v>0</v>
      </c>
      <c r="T55" s="240">
        <f t="shared" si="11"/>
        <v>0</v>
      </c>
      <c r="U55" s="240">
        <f t="shared" si="11"/>
        <v>0</v>
      </c>
      <c r="V55" s="240">
        <f t="shared" si="11"/>
        <v>0</v>
      </c>
      <c r="W55" s="240">
        <f t="shared" si="11"/>
        <v>0</v>
      </c>
      <c r="X55" s="240">
        <f t="shared" si="11"/>
        <v>0</v>
      </c>
      <c r="Y55" s="240">
        <f t="shared" si="11"/>
        <v>0</v>
      </c>
      <c r="Z55" s="240">
        <f t="shared" si="11"/>
        <v>0</v>
      </c>
    </row>
    <row r="56" spans="6:26">
      <c r="F56" s="240">
        <f>+F13-F17-F21-F25-F29</f>
        <v>0</v>
      </c>
      <c r="G56" s="240">
        <f t="shared" ref="G56:Z56" si="12">+G13-G17-G21-G25-G29</f>
        <v>0</v>
      </c>
      <c r="H56" s="240">
        <f t="shared" si="12"/>
        <v>0</v>
      </c>
      <c r="I56" s="240">
        <f t="shared" si="12"/>
        <v>0</v>
      </c>
      <c r="J56" s="240">
        <f t="shared" si="12"/>
        <v>0</v>
      </c>
      <c r="K56" s="240">
        <f t="shared" si="12"/>
        <v>0</v>
      </c>
      <c r="L56" s="240">
        <f t="shared" si="12"/>
        <v>0</v>
      </c>
      <c r="M56" s="240">
        <f t="shared" si="12"/>
        <v>0</v>
      </c>
      <c r="N56" s="240">
        <f t="shared" si="12"/>
        <v>0</v>
      </c>
      <c r="O56" s="240">
        <f t="shared" si="12"/>
        <v>0</v>
      </c>
      <c r="P56" s="240">
        <f t="shared" si="12"/>
        <v>0</v>
      </c>
      <c r="Q56" s="240">
        <f t="shared" si="12"/>
        <v>0</v>
      </c>
      <c r="R56" s="240">
        <f t="shared" si="12"/>
        <v>0</v>
      </c>
      <c r="S56" s="240">
        <f t="shared" si="12"/>
        <v>0</v>
      </c>
      <c r="T56" s="240">
        <f t="shared" si="12"/>
        <v>0</v>
      </c>
      <c r="U56" s="240">
        <f t="shared" si="12"/>
        <v>0</v>
      </c>
      <c r="V56" s="240">
        <f t="shared" si="12"/>
        <v>0</v>
      </c>
      <c r="W56" s="240">
        <f t="shared" si="12"/>
        <v>0</v>
      </c>
      <c r="X56" s="240">
        <f t="shared" si="12"/>
        <v>0</v>
      </c>
      <c r="Y56" s="240">
        <f t="shared" si="12"/>
        <v>0</v>
      </c>
      <c r="Z56" s="240">
        <f t="shared" si="12"/>
        <v>0</v>
      </c>
    </row>
  </sheetData>
  <mergeCells count="42">
    <mergeCell ref="A31:D31"/>
    <mergeCell ref="A32:D32"/>
    <mergeCell ref="A29:D29"/>
    <mergeCell ref="A30:D30"/>
    <mergeCell ref="A27:D27"/>
    <mergeCell ref="A28:D28"/>
    <mergeCell ref="A25:D25"/>
    <mergeCell ref="A26:D26"/>
    <mergeCell ref="A23:D23"/>
    <mergeCell ref="A24:D24"/>
    <mergeCell ref="A21:D21"/>
    <mergeCell ref="A22:D22"/>
    <mergeCell ref="A20:D20"/>
    <mergeCell ref="S10:T10"/>
    <mergeCell ref="U10:U11"/>
    <mergeCell ref="V10:W10"/>
    <mergeCell ref="X10:X11"/>
    <mergeCell ref="A19:D19"/>
    <mergeCell ref="A17:D17"/>
    <mergeCell ref="A18:D18"/>
    <mergeCell ref="A15:D15"/>
    <mergeCell ref="A16:D16"/>
    <mergeCell ref="A13:D13"/>
    <mergeCell ref="A14:D14"/>
    <mergeCell ref="A12:D12"/>
    <mergeCell ref="O10:O11"/>
    <mergeCell ref="P10:Q10"/>
    <mergeCell ref="R10:R11"/>
    <mergeCell ref="Y10:Z10"/>
    <mergeCell ref="E9:E11"/>
    <mergeCell ref="Y1:Z1"/>
    <mergeCell ref="A7:D7"/>
    <mergeCell ref="A9:D11"/>
    <mergeCell ref="F9:F11"/>
    <mergeCell ref="G9:Z9"/>
    <mergeCell ref="G10:G11"/>
    <mergeCell ref="H10:H11"/>
    <mergeCell ref="I10:I11"/>
    <mergeCell ref="J10:K10"/>
    <mergeCell ref="L10:L11"/>
    <mergeCell ref="M10:N10"/>
    <mergeCell ref="A4:Z4"/>
  </mergeCells>
  <pageMargins left="0.7" right="0.7" top="0.75" bottom="0.75" header="0.3" footer="0.3"/>
  <pageSetup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X112"/>
  <sheetViews>
    <sheetView view="pageBreakPreview" zoomScale="98" zoomScaleNormal="100" zoomScaleSheetLayoutView="98" workbookViewId="0">
      <selection activeCell="X75" sqref="X75"/>
    </sheetView>
  </sheetViews>
  <sheetFormatPr defaultColWidth="8.85546875" defaultRowHeight="12.75"/>
  <cols>
    <col min="1" max="1" width="20.85546875" style="259" customWidth="1"/>
    <col min="2" max="2" width="20" style="11" customWidth="1"/>
    <col min="3" max="3" width="26.42578125" style="11" customWidth="1"/>
    <col min="4" max="4" width="3.85546875" style="11" customWidth="1"/>
    <col min="5" max="7" width="8.42578125" style="11" customWidth="1"/>
    <col min="8" max="10" width="7" style="11" customWidth="1"/>
    <col min="11" max="11" width="9" style="11" customWidth="1"/>
    <col min="12" max="14" width="8" style="11" customWidth="1"/>
    <col min="15" max="19" width="7" style="11" customWidth="1"/>
    <col min="20" max="239" width="8.85546875" style="11"/>
    <col min="240" max="240" width="10.85546875" style="11" customWidth="1"/>
    <col min="241" max="241" width="47.85546875" style="11" customWidth="1"/>
    <col min="242" max="249" width="11.140625" style="11" customWidth="1"/>
    <col min="250" max="264" width="0" style="11" hidden="1" customWidth="1"/>
    <col min="265" max="495" width="8.85546875" style="11"/>
    <col min="496" max="496" width="10.85546875" style="11" customWidth="1"/>
    <col min="497" max="497" width="47.85546875" style="11" customWidth="1"/>
    <col min="498" max="505" width="11.140625" style="11" customWidth="1"/>
    <col min="506" max="520" width="0" style="11" hidden="1" customWidth="1"/>
    <col min="521" max="751" width="8.85546875" style="11"/>
    <col min="752" max="752" width="10.85546875" style="11" customWidth="1"/>
    <col min="753" max="753" width="47.85546875" style="11" customWidth="1"/>
    <col min="754" max="761" width="11.140625" style="11" customWidth="1"/>
    <col min="762" max="776" width="0" style="11" hidden="1" customWidth="1"/>
    <col min="777" max="1007" width="8.85546875" style="11"/>
    <col min="1008" max="1008" width="10.85546875" style="11" customWidth="1"/>
    <col min="1009" max="1009" width="47.85546875" style="11" customWidth="1"/>
    <col min="1010" max="1017" width="11.140625" style="11" customWidth="1"/>
    <col min="1018" max="1032" width="0" style="11" hidden="1" customWidth="1"/>
    <col min="1033" max="1263" width="8.85546875" style="11"/>
    <col min="1264" max="1264" width="10.85546875" style="11" customWidth="1"/>
    <col min="1265" max="1265" width="47.85546875" style="11" customWidth="1"/>
    <col min="1266" max="1273" width="11.140625" style="11" customWidth="1"/>
    <col min="1274" max="1288" width="0" style="11" hidden="1" customWidth="1"/>
    <col min="1289" max="1519" width="8.85546875" style="11"/>
    <col min="1520" max="1520" width="10.85546875" style="11" customWidth="1"/>
    <col min="1521" max="1521" width="47.85546875" style="11" customWidth="1"/>
    <col min="1522" max="1529" width="11.140625" style="11" customWidth="1"/>
    <col min="1530" max="1544" width="0" style="11" hidden="1" customWidth="1"/>
    <col min="1545" max="1775" width="8.85546875" style="11"/>
    <col min="1776" max="1776" width="10.85546875" style="11" customWidth="1"/>
    <col min="1777" max="1777" width="47.85546875" style="11" customWidth="1"/>
    <col min="1778" max="1785" width="11.140625" style="11" customWidth="1"/>
    <col min="1786" max="1800" width="0" style="11" hidden="1" customWidth="1"/>
    <col min="1801" max="2031" width="8.85546875" style="11"/>
    <col min="2032" max="2032" width="10.85546875" style="11" customWidth="1"/>
    <col min="2033" max="2033" width="47.85546875" style="11" customWidth="1"/>
    <col min="2034" max="2041" width="11.140625" style="11" customWidth="1"/>
    <col min="2042" max="2056" width="0" style="11" hidden="1" customWidth="1"/>
    <col min="2057" max="2287" width="8.85546875" style="11"/>
    <col min="2288" max="2288" width="10.85546875" style="11" customWidth="1"/>
    <col min="2289" max="2289" width="47.85546875" style="11" customWidth="1"/>
    <col min="2290" max="2297" width="11.140625" style="11" customWidth="1"/>
    <col min="2298" max="2312" width="0" style="11" hidden="1" customWidth="1"/>
    <col min="2313" max="2543" width="8.85546875" style="11"/>
    <col min="2544" max="2544" width="10.85546875" style="11" customWidth="1"/>
    <col min="2545" max="2545" width="47.85546875" style="11" customWidth="1"/>
    <col min="2546" max="2553" width="11.140625" style="11" customWidth="1"/>
    <col min="2554" max="2568" width="0" style="11" hidden="1" customWidth="1"/>
    <col min="2569" max="2799" width="8.85546875" style="11"/>
    <col min="2800" max="2800" width="10.85546875" style="11" customWidth="1"/>
    <col min="2801" max="2801" width="47.85546875" style="11" customWidth="1"/>
    <col min="2802" max="2809" width="11.140625" style="11" customWidth="1"/>
    <col min="2810" max="2824" width="0" style="11" hidden="1" customWidth="1"/>
    <col min="2825" max="3055" width="8.85546875" style="11"/>
    <col min="3056" max="3056" width="10.85546875" style="11" customWidth="1"/>
    <col min="3057" max="3057" width="47.85546875" style="11" customWidth="1"/>
    <col min="3058" max="3065" width="11.140625" style="11" customWidth="1"/>
    <col min="3066" max="3080" width="0" style="11" hidden="1" customWidth="1"/>
    <col min="3081" max="3311" width="8.85546875" style="11"/>
    <col min="3312" max="3312" width="10.85546875" style="11" customWidth="1"/>
    <col min="3313" max="3313" width="47.85546875" style="11" customWidth="1"/>
    <col min="3314" max="3321" width="11.140625" style="11" customWidth="1"/>
    <col min="3322" max="3336" width="0" style="11" hidden="1" customWidth="1"/>
    <col min="3337" max="3567" width="8.85546875" style="11"/>
    <col min="3568" max="3568" width="10.85546875" style="11" customWidth="1"/>
    <col min="3569" max="3569" width="47.85546875" style="11" customWidth="1"/>
    <col min="3570" max="3577" width="11.140625" style="11" customWidth="1"/>
    <col min="3578" max="3592" width="0" style="11" hidden="1" customWidth="1"/>
    <col min="3593" max="3823" width="8.85546875" style="11"/>
    <col min="3824" max="3824" width="10.85546875" style="11" customWidth="1"/>
    <col min="3825" max="3825" width="47.85546875" style="11" customWidth="1"/>
    <col min="3826" max="3833" width="11.140625" style="11" customWidth="1"/>
    <col min="3834" max="3848" width="0" style="11" hidden="1" customWidth="1"/>
    <col min="3849" max="4079" width="8.85546875" style="11"/>
    <col min="4080" max="4080" width="10.85546875" style="11" customWidth="1"/>
    <col min="4081" max="4081" width="47.85546875" style="11" customWidth="1"/>
    <col min="4082" max="4089" width="11.140625" style="11" customWidth="1"/>
    <col min="4090" max="4104" width="0" style="11" hidden="1" customWidth="1"/>
    <col min="4105" max="4335" width="8.85546875" style="11"/>
    <col min="4336" max="4336" width="10.85546875" style="11" customWidth="1"/>
    <col min="4337" max="4337" width="47.85546875" style="11" customWidth="1"/>
    <col min="4338" max="4345" width="11.140625" style="11" customWidth="1"/>
    <col min="4346" max="4360" width="0" style="11" hidden="1" customWidth="1"/>
    <col min="4361" max="4591" width="8.85546875" style="11"/>
    <col min="4592" max="4592" width="10.85546875" style="11" customWidth="1"/>
    <col min="4593" max="4593" width="47.85546875" style="11" customWidth="1"/>
    <col min="4594" max="4601" width="11.140625" style="11" customWidth="1"/>
    <col min="4602" max="4616" width="0" style="11" hidden="1" customWidth="1"/>
    <col min="4617" max="4847" width="8.85546875" style="11"/>
    <col min="4848" max="4848" width="10.85546875" style="11" customWidth="1"/>
    <col min="4849" max="4849" width="47.85546875" style="11" customWidth="1"/>
    <col min="4850" max="4857" width="11.140625" style="11" customWidth="1"/>
    <col min="4858" max="4872" width="0" style="11" hidden="1" customWidth="1"/>
    <col min="4873" max="5103" width="8.85546875" style="11"/>
    <col min="5104" max="5104" width="10.85546875" style="11" customWidth="1"/>
    <col min="5105" max="5105" width="47.85546875" style="11" customWidth="1"/>
    <col min="5106" max="5113" width="11.140625" style="11" customWidth="1"/>
    <col min="5114" max="5128" width="0" style="11" hidden="1" customWidth="1"/>
    <col min="5129" max="5359" width="8.85546875" style="11"/>
    <col min="5360" max="5360" width="10.85546875" style="11" customWidth="1"/>
    <col min="5361" max="5361" width="47.85546875" style="11" customWidth="1"/>
    <col min="5362" max="5369" width="11.140625" style="11" customWidth="1"/>
    <col min="5370" max="5384" width="0" style="11" hidden="1" customWidth="1"/>
    <col min="5385" max="5615" width="8.85546875" style="11"/>
    <col min="5616" max="5616" width="10.85546875" style="11" customWidth="1"/>
    <col min="5617" max="5617" width="47.85546875" style="11" customWidth="1"/>
    <col min="5618" max="5625" width="11.140625" style="11" customWidth="1"/>
    <col min="5626" max="5640" width="0" style="11" hidden="1" customWidth="1"/>
    <col min="5641" max="5871" width="8.85546875" style="11"/>
    <col min="5872" max="5872" width="10.85546875" style="11" customWidth="1"/>
    <col min="5873" max="5873" width="47.85546875" style="11" customWidth="1"/>
    <col min="5874" max="5881" width="11.140625" style="11" customWidth="1"/>
    <col min="5882" max="5896" width="0" style="11" hidden="1" customWidth="1"/>
    <col min="5897" max="6127" width="8.85546875" style="11"/>
    <col min="6128" max="6128" width="10.85546875" style="11" customWidth="1"/>
    <col min="6129" max="6129" width="47.85546875" style="11" customWidth="1"/>
    <col min="6130" max="6137" width="11.140625" style="11" customWidth="1"/>
    <col min="6138" max="6152" width="0" style="11" hidden="1" customWidth="1"/>
    <col min="6153" max="6383" width="8.85546875" style="11"/>
    <col min="6384" max="6384" width="10.85546875" style="11" customWidth="1"/>
    <col min="6385" max="6385" width="47.85546875" style="11" customWidth="1"/>
    <col min="6386" max="6393" width="11.140625" style="11" customWidth="1"/>
    <col min="6394" max="6408" width="0" style="11" hidden="1" customWidth="1"/>
    <col min="6409" max="6639" width="8.85546875" style="11"/>
    <col min="6640" max="6640" width="10.85546875" style="11" customWidth="1"/>
    <col min="6641" max="6641" width="47.85546875" style="11" customWidth="1"/>
    <col min="6642" max="6649" width="11.140625" style="11" customWidth="1"/>
    <col min="6650" max="6664" width="0" style="11" hidden="1" customWidth="1"/>
    <col min="6665" max="6895" width="8.85546875" style="11"/>
    <col min="6896" max="6896" width="10.85546875" style="11" customWidth="1"/>
    <col min="6897" max="6897" width="47.85546875" style="11" customWidth="1"/>
    <col min="6898" max="6905" width="11.140625" style="11" customWidth="1"/>
    <col min="6906" max="6920" width="0" style="11" hidden="1" customWidth="1"/>
    <col min="6921" max="7151" width="8.85546875" style="11"/>
    <col min="7152" max="7152" width="10.85546875" style="11" customWidth="1"/>
    <col min="7153" max="7153" width="47.85546875" style="11" customWidth="1"/>
    <col min="7154" max="7161" width="11.140625" style="11" customWidth="1"/>
    <col min="7162" max="7176" width="0" style="11" hidden="1" customWidth="1"/>
    <col min="7177" max="7407" width="8.85546875" style="11"/>
    <col min="7408" max="7408" width="10.85546875" style="11" customWidth="1"/>
    <col min="7409" max="7409" width="47.85546875" style="11" customWidth="1"/>
    <col min="7410" max="7417" width="11.140625" style="11" customWidth="1"/>
    <col min="7418" max="7432" width="0" style="11" hidden="1" customWidth="1"/>
    <col min="7433" max="7663" width="8.85546875" style="11"/>
    <col min="7664" max="7664" width="10.85546875" style="11" customWidth="1"/>
    <col min="7665" max="7665" width="47.85546875" style="11" customWidth="1"/>
    <col min="7666" max="7673" width="11.140625" style="11" customWidth="1"/>
    <col min="7674" max="7688" width="0" style="11" hidden="1" customWidth="1"/>
    <col min="7689" max="7919" width="8.85546875" style="11"/>
    <col min="7920" max="7920" width="10.85546875" style="11" customWidth="1"/>
    <col min="7921" max="7921" width="47.85546875" style="11" customWidth="1"/>
    <col min="7922" max="7929" width="11.140625" style="11" customWidth="1"/>
    <col min="7930" max="7944" width="0" style="11" hidden="1" customWidth="1"/>
    <col min="7945" max="8175" width="8.85546875" style="11"/>
    <col min="8176" max="8176" width="10.85546875" style="11" customWidth="1"/>
    <col min="8177" max="8177" width="47.85546875" style="11" customWidth="1"/>
    <col min="8178" max="8185" width="11.140625" style="11" customWidth="1"/>
    <col min="8186" max="8200" width="0" style="11" hidden="1" customWidth="1"/>
    <col min="8201" max="8431" width="8.85546875" style="11"/>
    <col min="8432" max="8432" width="10.85546875" style="11" customWidth="1"/>
    <col min="8433" max="8433" width="47.85546875" style="11" customWidth="1"/>
    <col min="8434" max="8441" width="11.140625" style="11" customWidth="1"/>
    <col min="8442" max="8456" width="0" style="11" hidden="1" customWidth="1"/>
    <col min="8457" max="8687" width="8.85546875" style="11"/>
    <col min="8688" max="8688" width="10.85546875" style="11" customWidth="1"/>
    <col min="8689" max="8689" width="47.85546875" style="11" customWidth="1"/>
    <col min="8690" max="8697" width="11.140625" style="11" customWidth="1"/>
    <col min="8698" max="8712" width="0" style="11" hidden="1" customWidth="1"/>
    <col min="8713" max="8943" width="8.85546875" style="11"/>
    <col min="8944" max="8944" width="10.85546875" style="11" customWidth="1"/>
    <col min="8945" max="8945" width="47.85546875" style="11" customWidth="1"/>
    <col min="8946" max="8953" width="11.140625" style="11" customWidth="1"/>
    <col min="8954" max="8968" width="0" style="11" hidden="1" customWidth="1"/>
    <col min="8969" max="9199" width="8.85546875" style="11"/>
    <col min="9200" max="9200" width="10.85546875" style="11" customWidth="1"/>
    <col min="9201" max="9201" width="47.85546875" style="11" customWidth="1"/>
    <col min="9202" max="9209" width="11.140625" style="11" customWidth="1"/>
    <col min="9210" max="9224" width="0" style="11" hidden="1" customWidth="1"/>
    <col min="9225" max="9455" width="8.85546875" style="11"/>
    <col min="9456" max="9456" width="10.85546875" style="11" customWidth="1"/>
    <col min="9457" max="9457" width="47.85546875" style="11" customWidth="1"/>
    <col min="9458" max="9465" width="11.140625" style="11" customWidth="1"/>
    <col min="9466" max="9480" width="0" style="11" hidden="1" customWidth="1"/>
    <col min="9481" max="9711" width="8.85546875" style="11"/>
    <col min="9712" max="9712" width="10.85546875" style="11" customWidth="1"/>
    <col min="9713" max="9713" width="47.85546875" style="11" customWidth="1"/>
    <col min="9714" max="9721" width="11.140625" style="11" customWidth="1"/>
    <col min="9722" max="9736" width="0" style="11" hidden="1" customWidth="1"/>
    <col min="9737" max="9967" width="8.85546875" style="11"/>
    <col min="9968" max="9968" width="10.85546875" style="11" customWidth="1"/>
    <col min="9969" max="9969" width="47.85546875" style="11" customWidth="1"/>
    <col min="9970" max="9977" width="11.140625" style="11" customWidth="1"/>
    <col min="9978" max="9992" width="0" style="11" hidden="1" customWidth="1"/>
    <col min="9993" max="10223" width="8.85546875" style="11"/>
    <col min="10224" max="10224" width="10.85546875" style="11" customWidth="1"/>
    <col min="10225" max="10225" width="47.85546875" style="11" customWidth="1"/>
    <col min="10226" max="10233" width="11.140625" style="11" customWidth="1"/>
    <col min="10234" max="10248" width="0" style="11" hidden="1" customWidth="1"/>
    <col min="10249" max="10479" width="8.85546875" style="11"/>
    <col min="10480" max="10480" width="10.85546875" style="11" customWidth="1"/>
    <col min="10481" max="10481" width="47.85546875" style="11" customWidth="1"/>
    <col min="10482" max="10489" width="11.140625" style="11" customWidth="1"/>
    <col min="10490" max="10504" width="0" style="11" hidden="1" customWidth="1"/>
    <col min="10505" max="10735" width="8.85546875" style="11"/>
    <col min="10736" max="10736" width="10.85546875" style="11" customWidth="1"/>
    <col min="10737" max="10737" width="47.85546875" style="11" customWidth="1"/>
    <col min="10738" max="10745" width="11.140625" style="11" customWidth="1"/>
    <col min="10746" max="10760" width="0" style="11" hidden="1" customWidth="1"/>
    <col min="10761" max="10991" width="8.85546875" style="11"/>
    <col min="10992" max="10992" width="10.85546875" style="11" customWidth="1"/>
    <col min="10993" max="10993" width="47.85546875" style="11" customWidth="1"/>
    <col min="10994" max="11001" width="11.140625" style="11" customWidth="1"/>
    <col min="11002" max="11016" width="0" style="11" hidden="1" customWidth="1"/>
    <col min="11017" max="11247" width="8.85546875" style="11"/>
    <col min="11248" max="11248" width="10.85546875" style="11" customWidth="1"/>
    <col min="11249" max="11249" width="47.85546875" style="11" customWidth="1"/>
    <col min="11250" max="11257" width="11.140625" style="11" customWidth="1"/>
    <col min="11258" max="11272" width="0" style="11" hidden="1" customWidth="1"/>
    <col min="11273" max="11503" width="8.85546875" style="11"/>
    <col min="11504" max="11504" width="10.85546875" style="11" customWidth="1"/>
    <col min="11505" max="11505" width="47.85546875" style="11" customWidth="1"/>
    <col min="11506" max="11513" width="11.140625" style="11" customWidth="1"/>
    <col min="11514" max="11528" width="0" style="11" hidden="1" customWidth="1"/>
    <col min="11529" max="11759" width="8.85546875" style="11"/>
    <col min="11760" max="11760" width="10.85546875" style="11" customWidth="1"/>
    <col min="11761" max="11761" width="47.85546875" style="11" customWidth="1"/>
    <col min="11762" max="11769" width="11.140625" style="11" customWidth="1"/>
    <col min="11770" max="11784" width="0" style="11" hidden="1" customWidth="1"/>
    <col min="11785" max="12015" width="8.85546875" style="11"/>
    <col min="12016" max="12016" width="10.85546875" style="11" customWidth="1"/>
    <col min="12017" max="12017" width="47.85546875" style="11" customWidth="1"/>
    <col min="12018" max="12025" width="11.140625" style="11" customWidth="1"/>
    <col min="12026" max="12040" width="0" style="11" hidden="1" customWidth="1"/>
    <col min="12041" max="12271" width="8.85546875" style="11"/>
    <col min="12272" max="12272" width="10.85546875" style="11" customWidth="1"/>
    <col min="12273" max="12273" width="47.85546875" style="11" customWidth="1"/>
    <col min="12274" max="12281" width="11.140625" style="11" customWidth="1"/>
    <col min="12282" max="12296" width="0" style="11" hidden="1" customWidth="1"/>
    <col min="12297" max="12527" width="8.85546875" style="11"/>
    <col min="12528" max="12528" width="10.85546875" style="11" customWidth="1"/>
    <col min="12529" max="12529" width="47.85546875" style="11" customWidth="1"/>
    <col min="12530" max="12537" width="11.140625" style="11" customWidth="1"/>
    <col min="12538" max="12552" width="0" style="11" hidden="1" customWidth="1"/>
    <col min="12553" max="12783" width="8.85546875" style="11"/>
    <col min="12784" max="12784" width="10.85546875" style="11" customWidth="1"/>
    <col min="12785" max="12785" width="47.85546875" style="11" customWidth="1"/>
    <col min="12786" max="12793" width="11.140625" style="11" customWidth="1"/>
    <col min="12794" max="12808" width="0" style="11" hidden="1" customWidth="1"/>
    <col min="12809" max="13039" width="8.85546875" style="11"/>
    <col min="13040" max="13040" width="10.85546875" style="11" customWidth="1"/>
    <col min="13041" max="13041" width="47.85546875" style="11" customWidth="1"/>
    <col min="13042" max="13049" width="11.140625" style="11" customWidth="1"/>
    <col min="13050" max="13064" width="0" style="11" hidden="1" customWidth="1"/>
    <col min="13065" max="13295" width="8.85546875" style="11"/>
    <col min="13296" max="13296" width="10.85546875" style="11" customWidth="1"/>
    <col min="13297" max="13297" width="47.85546875" style="11" customWidth="1"/>
    <col min="13298" max="13305" width="11.140625" style="11" customWidth="1"/>
    <col min="13306" max="13320" width="0" style="11" hidden="1" customWidth="1"/>
    <col min="13321" max="13551" width="8.85546875" style="11"/>
    <col min="13552" max="13552" width="10.85546875" style="11" customWidth="1"/>
    <col min="13553" max="13553" width="47.85546875" style="11" customWidth="1"/>
    <col min="13554" max="13561" width="11.140625" style="11" customWidth="1"/>
    <col min="13562" max="13576" width="0" style="11" hidden="1" customWidth="1"/>
    <col min="13577" max="13807" width="8.85546875" style="11"/>
    <col min="13808" max="13808" width="10.85546875" style="11" customWidth="1"/>
    <col min="13809" max="13809" width="47.85546875" style="11" customWidth="1"/>
    <col min="13810" max="13817" width="11.140625" style="11" customWidth="1"/>
    <col min="13818" max="13832" width="0" style="11" hidden="1" customWidth="1"/>
    <col min="13833" max="14063" width="8.85546875" style="11"/>
    <col min="14064" max="14064" width="10.85546875" style="11" customWidth="1"/>
    <col min="14065" max="14065" width="47.85546875" style="11" customWidth="1"/>
    <col min="14066" max="14073" width="11.140625" style="11" customWidth="1"/>
    <col min="14074" max="14088" width="0" style="11" hidden="1" customWidth="1"/>
    <col min="14089" max="14319" width="8.85546875" style="11"/>
    <col min="14320" max="14320" width="10.85546875" style="11" customWidth="1"/>
    <col min="14321" max="14321" width="47.85546875" style="11" customWidth="1"/>
    <col min="14322" max="14329" width="11.140625" style="11" customWidth="1"/>
    <col min="14330" max="14344" width="0" style="11" hidden="1" customWidth="1"/>
    <col min="14345" max="14575" width="8.85546875" style="11"/>
    <col min="14576" max="14576" width="10.85546875" style="11" customWidth="1"/>
    <col min="14577" max="14577" width="47.85546875" style="11" customWidth="1"/>
    <col min="14578" max="14585" width="11.140625" style="11" customWidth="1"/>
    <col min="14586" max="14600" width="0" style="11" hidden="1" customWidth="1"/>
    <col min="14601" max="14831" width="8.85546875" style="11"/>
    <col min="14832" max="14832" width="10.85546875" style="11" customWidth="1"/>
    <col min="14833" max="14833" width="47.85546875" style="11" customWidth="1"/>
    <col min="14834" max="14841" width="11.140625" style="11" customWidth="1"/>
    <col min="14842" max="14856" width="0" style="11" hidden="1" customWidth="1"/>
    <col min="14857" max="15087" width="8.85546875" style="11"/>
    <col min="15088" max="15088" width="10.85546875" style="11" customWidth="1"/>
    <col min="15089" max="15089" width="47.85546875" style="11" customWidth="1"/>
    <col min="15090" max="15097" width="11.140625" style="11" customWidth="1"/>
    <col min="15098" max="15112" width="0" style="11" hidden="1" customWidth="1"/>
    <col min="15113" max="15343" width="8.85546875" style="11"/>
    <col min="15344" max="15344" width="10.85546875" style="11" customWidth="1"/>
    <col min="15345" max="15345" width="47.85546875" style="11" customWidth="1"/>
    <col min="15346" max="15353" width="11.140625" style="11" customWidth="1"/>
    <col min="15354" max="15368" width="0" style="11" hidden="1" customWidth="1"/>
    <col min="15369" max="15599" width="8.85546875" style="11"/>
    <col min="15600" max="15600" width="10.85546875" style="11" customWidth="1"/>
    <col min="15601" max="15601" width="47.85546875" style="11" customWidth="1"/>
    <col min="15602" max="15609" width="11.140625" style="11" customWidth="1"/>
    <col min="15610" max="15624" width="0" style="11" hidden="1" customWidth="1"/>
    <col min="15625" max="15855" width="8.85546875" style="11"/>
    <col min="15856" max="15856" width="10.85546875" style="11" customWidth="1"/>
    <col min="15857" max="15857" width="47.85546875" style="11" customWidth="1"/>
    <col min="15858" max="15865" width="11.140625" style="11" customWidth="1"/>
    <col min="15866" max="15880" width="0" style="11" hidden="1" customWidth="1"/>
    <col min="15881" max="16111" width="8.85546875" style="11"/>
    <col min="16112" max="16112" width="10.85546875" style="11" customWidth="1"/>
    <col min="16113" max="16113" width="47.85546875" style="11" customWidth="1"/>
    <col min="16114" max="16121" width="11.140625" style="11" customWidth="1"/>
    <col min="16122" max="16136" width="0" style="11" hidden="1" customWidth="1"/>
    <col min="16137" max="16384" width="8.85546875" style="11"/>
  </cols>
  <sheetData>
    <row r="1" spans="1:24" ht="45" customHeight="1">
      <c r="A1" s="258"/>
      <c r="B1" s="6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55" t="s">
        <v>75</v>
      </c>
      <c r="V1" s="6"/>
      <c r="W1" s="6"/>
    </row>
    <row r="2" spans="1:24" ht="30" customHeight="1">
      <c r="A2" s="400" t="s">
        <v>432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6"/>
      <c r="U2" s="6"/>
      <c r="V2" s="6"/>
      <c r="W2" s="6"/>
    </row>
    <row r="3" spans="1:24" ht="34.5" customHeight="1"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6"/>
      <c r="U3" s="6"/>
      <c r="V3" s="6"/>
      <c r="W3" s="6"/>
    </row>
    <row r="4" spans="1:24" ht="18">
      <c r="A4" s="260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6"/>
      <c r="U4" s="6"/>
      <c r="V4" s="6"/>
      <c r="W4" s="6"/>
    </row>
    <row r="5" spans="1:24" ht="17.25" customHeight="1">
      <c r="A5" s="261" t="s">
        <v>81</v>
      </c>
      <c r="B5" s="74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42" t="s">
        <v>149</v>
      </c>
      <c r="T5" s="6"/>
      <c r="U5" s="6"/>
      <c r="V5" s="6"/>
      <c r="W5" s="6"/>
    </row>
    <row r="6" spans="1:24" s="14" customFormat="1" ht="18" customHeight="1">
      <c r="A6" s="504" t="s">
        <v>228</v>
      </c>
      <c r="B6" s="510" t="s">
        <v>242</v>
      </c>
      <c r="C6" s="513" t="s">
        <v>243</v>
      </c>
      <c r="D6" s="488" t="s">
        <v>63</v>
      </c>
      <c r="E6" s="447" t="s">
        <v>8</v>
      </c>
      <c r="F6" s="525"/>
      <c r="G6" s="525"/>
      <c r="H6" s="525"/>
      <c r="I6" s="525"/>
      <c r="J6" s="525"/>
      <c r="K6" s="525"/>
      <c r="L6" s="525"/>
      <c r="M6" s="525"/>
      <c r="N6" s="525"/>
      <c r="O6" s="525"/>
      <c r="P6" s="525"/>
      <c r="Q6" s="525"/>
      <c r="R6" s="525"/>
      <c r="S6" s="526"/>
    </row>
    <row r="7" spans="1:24" s="14" customFormat="1" ht="22.5" customHeight="1">
      <c r="A7" s="505"/>
      <c r="B7" s="511"/>
      <c r="C7" s="514"/>
      <c r="D7" s="507"/>
      <c r="E7" s="448"/>
      <c r="F7" s="524" t="s">
        <v>135</v>
      </c>
      <c r="G7" s="524" t="s">
        <v>16</v>
      </c>
      <c r="H7" s="447" t="s">
        <v>260</v>
      </c>
      <c r="I7" s="457"/>
      <c r="J7" s="458"/>
      <c r="K7" s="447" t="s">
        <v>261</v>
      </c>
      <c r="L7" s="457"/>
      <c r="M7" s="458"/>
      <c r="N7" s="447" t="s">
        <v>262</v>
      </c>
      <c r="O7" s="457"/>
      <c r="P7" s="458"/>
      <c r="Q7" s="447" t="s">
        <v>263</v>
      </c>
      <c r="R7" s="457"/>
      <c r="S7" s="458"/>
    </row>
    <row r="8" spans="1:24" s="15" customFormat="1" ht="52.5" customHeight="1">
      <c r="A8" s="506"/>
      <c r="B8" s="512"/>
      <c r="C8" s="515"/>
      <c r="D8" s="508"/>
      <c r="E8" s="449"/>
      <c r="F8" s="524"/>
      <c r="G8" s="524"/>
      <c r="H8" s="449"/>
      <c r="I8" s="91" t="s">
        <v>135</v>
      </c>
      <c r="J8" s="91" t="s">
        <v>16</v>
      </c>
      <c r="K8" s="449"/>
      <c r="L8" s="91" t="s">
        <v>135</v>
      </c>
      <c r="M8" s="91" t="s">
        <v>16</v>
      </c>
      <c r="N8" s="449"/>
      <c r="O8" s="91" t="s">
        <v>135</v>
      </c>
      <c r="P8" s="91" t="s">
        <v>16</v>
      </c>
      <c r="Q8" s="449"/>
      <c r="R8" s="91" t="s">
        <v>135</v>
      </c>
      <c r="S8" s="91" t="s">
        <v>16</v>
      </c>
    </row>
    <row r="9" spans="1:24" s="15" customFormat="1" ht="18" customHeight="1">
      <c r="A9" s="430" t="s">
        <v>6</v>
      </c>
      <c r="B9" s="522"/>
      <c r="C9" s="523"/>
      <c r="D9" s="149" t="s">
        <v>7</v>
      </c>
      <c r="E9" s="151">
        <v>1</v>
      </c>
      <c r="F9" s="151">
        <v>2</v>
      </c>
      <c r="G9" s="151">
        <v>3</v>
      </c>
      <c r="H9" s="151">
        <v>4</v>
      </c>
      <c r="I9" s="151">
        <v>5</v>
      </c>
      <c r="J9" s="151">
        <v>6</v>
      </c>
      <c r="K9" s="151">
        <v>7</v>
      </c>
      <c r="L9" s="151">
        <v>8</v>
      </c>
      <c r="M9" s="151">
        <v>9</v>
      </c>
      <c r="N9" s="151">
        <v>10</v>
      </c>
      <c r="O9" s="151">
        <v>11</v>
      </c>
      <c r="P9" s="151">
        <v>12</v>
      </c>
      <c r="Q9" s="151">
        <v>13</v>
      </c>
      <c r="R9" s="151">
        <v>14</v>
      </c>
      <c r="S9" s="151">
        <v>15</v>
      </c>
    </row>
    <row r="10" spans="1:24" s="15" customFormat="1" ht="18" customHeight="1">
      <c r="A10" s="527" t="s">
        <v>0</v>
      </c>
      <c r="B10" s="528"/>
      <c r="C10" s="529"/>
      <c r="D10" s="149">
        <v>1</v>
      </c>
      <c r="E10" s="264">
        <v>161891</v>
      </c>
      <c r="F10" s="264">
        <v>62408</v>
      </c>
      <c r="G10" s="264">
        <v>99483</v>
      </c>
      <c r="H10" s="264">
        <v>2748</v>
      </c>
      <c r="I10" s="264">
        <v>737</v>
      </c>
      <c r="J10" s="264">
        <v>2011</v>
      </c>
      <c r="K10" s="264">
        <v>125750</v>
      </c>
      <c r="L10" s="264">
        <v>49920</v>
      </c>
      <c r="M10" s="264">
        <v>75830</v>
      </c>
      <c r="N10" s="264">
        <v>27450</v>
      </c>
      <c r="O10" s="264">
        <v>9265</v>
      </c>
      <c r="P10" s="264">
        <v>18185</v>
      </c>
      <c r="Q10" s="264">
        <v>5943</v>
      </c>
      <c r="R10" s="264">
        <v>2486</v>
      </c>
      <c r="S10" s="264">
        <v>3457</v>
      </c>
      <c r="T10" s="266">
        <f>+E10-F10-G10</f>
        <v>0</v>
      </c>
      <c r="U10" s="266">
        <f>+E10-H10-K10-N10-Q10</f>
        <v>0</v>
      </c>
      <c r="V10" s="266">
        <f>+E10-F10-G10</f>
        <v>0</v>
      </c>
      <c r="W10" s="266">
        <f>+F10-I10-L10-O10-R10</f>
        <v>0</v>
      </c>
      <c r="X10" s="266">
        <f>+G10-J10-P10-M10-S10</f>
        <v>0</v>
      </c>
    </row>
    <row r="11" spans="1:24" s="15" customFormat="1" ht="18" customHeight="1">
      <c r="A11" s="516" t="s">
        <v>231</v>
      </c>
      <c r="B11" s="147" t="s">
        <v>269</v>
      </c>
      <c r="C11" s="105" t="s">
        <v>270</v>
      </c>
      <c r="D11" s="146">
        <v>1</v>
      </c>
      <c r="E11" s="265">
        <v>5346</v>
      </c>
      <c r="F11" s="265">
        <v>1049</v>
      </c>
      <c r="G11" s="265">
        <v>4297</v>
      </c>
      <c r="H11" s="265">
        <v>0</v>
      </c>
      <c r="I11" s="265">
        <v>0</v>
      </c>
      <c r="J11" s="265">
        <v>0</v>
      </c>
      <c r="K11" s="265">
        <v>108</v>
      </c>
      <c r="L11" s="265">
        <v>14</v>
      </c>
      <c r="M11" s="265">
        <v>94</v>
      </c>
      <c r="N11" s="265">
        <v>4074</v>
      </c>
      <c r="O11" s="265">
        <v>668</v>
      </c>
      <c r="P11" s="265">
        <v>3406</v>
      </c>
      <c r="Q11" s="265">
        <v>1164</v>
      </c>
      <c r="R11" s="265">
        <v>367</v>
      </c>
      <c r="S11" s="265">
        <v>797</v>
      </c>
      <c r="T11" s="266">
        <f t="shared" ref="T11:T74" si="0">+E11-F11-G11</f>
        <v>0</v>
      </c>
      <c r="U11" s="266">
        <f t="shared" ref="U11:U74" si="1">+E11-H11-K11-N11-Q11</f>
        <v>0</v>
      </c>
      <c r="V11" s="266">
        <f t="shared" ref="V11:V74" si="2">+E11-F11-G11</f>
        <v>0</v>
      </c>
      <c r="W11" s="266">
        <f t="shared" ref="W11:W74" si="3">+F11-I11-L11-O11-R11</f>
        <v>0</v>
      </c>
      <c r="X11" s="266">
        <f t="shared" ref="X11:X74" si="4">+G11-J11-P11-M11-S11</f>
        <v>0</v>
      </c>
    </row>
    <row r="12" spans="1:24" s="15" customFormat="1" ht="18" customHeight="1">
      <c r="A12" s="517"/>
      <c r="B12" s="147" t="s">
        <v>269</v>
      </c>
      <c r="C12" s="148" t="s">
        <v>271</v>
      </c>
      <c r="D12" s="146">
        <v>2</v>
      </c>
      <c r="E12" s="265">
        <v>16809</v>
      </c>
      <c r="F12" s="265">
        <v>3212</v>
      </c>
      <c r="G12" s="265">
        <v>13597</v>
      </c>
      <c r="H12" s="265">
        <v>0</v>
      </c>
      <c r="I12" s="265">
        <v>0</v>
      </c>
      <c r="J12" s="265">
        <v>0</v>
      </c>
      <c r="K12" s="265">
        <v>15525</v>
      </c>
      <c r="L12" s="265">
        <v>2905</v>
      </c>
      <c r="M12" s="265">
        <v>12620</v>
      </c>
      <c r="N12" s="265">
        <v>1284</v>
      </c>
      <c r="O12" s="265">
        <v>307</v>
      </c>
      <c r="P12" s="265">
        <v>977</v>
      </c>
      <c r="Q12" s="265">
        <v>0</v>
      </c>
      <c r="R12" s="265">
        <v>0</v>
      </c>
      <c r="S12" s="265">
        <v>0</v>
      </c>
      <c r="T12" s="266">
        <f t="shared" si="0"/>
        <v>0</v>
      </c>
      <c r="U12" s="266">
        <f t="shared" si="1"/>
        <v>0</v>
      </c>
      <c r="V12" s="266">
        <f t="shared" si="2"/>
        <v>0</v>
      </c>
      <c r="W12" s="266">
        <f t="shared" si="3"/>
        <v>0</v>
      </c>
      <c r="X12" s="266">
        <f t="shared" si="4"/>
        <v>0</v>
      </c>
    </row>
    <row r="13" spans="1:24" s="15" customFormat="1" ht="24" customHeight="1">
      <c r="A13" s="518"/>
      <c r="B13" s="147" t="s">
        <v>272</v>
      </c>
      <c r="C13" s="148" t="s">
        <v>272</v>
      </c>
      <c r="D13" s="146">
        <v>3</v>
      </c>
      <c r="E13" s="265">
        <v>17</v>
      </c>
      <c r="F13" s="265">
        <v>11</v>
      </c>
      <c r="G13" s="265">
        <v>6</v>
      </c>
      <c r="H13" s="265">
        <v>0</v>
      </c>
      <c r="I13" s="265">
        <v>0</v>
      </c>
      <c r="J13" s="265">
        <v>0</v>
      </c>
      <c r="K13" s="265">
        <v>17</v>
      </c>
      <c r="L13" s="265">
        <v>11</v>
      </c>
      <c r="M13" s="265">
        <v>6</v>
      </c>
      <c r="N13" s="265">
        <v>0</v>
      </c>
      <c r="O13" s="265">
        <v>0</v>
      </c>
      <c r="P13" s="265">
        <v>0</v>
      </c>
      <c r="Q13" s="265">
        <v>0</v>
      </c>
      <c r="R13" s="265">
        <v>0</v>
      </c>
      <c r="S13" s="265">
        <v>0</v>
      </c>
      <c r="T13" s="266">
        <f t="shared" si="0"/>
        <v>0</v>
      </c>
      <c r="U13" s="266">
        <f t="shared" si="1"/>
        <v>0</v>
      </c>
      <c r="V13" s="266">
        <f t="shared" si="2"/>
        <v>0</v>
      </c>
      <c r="W13" s="266">
        <f t="shared" si="3"/>
        <v>0</v>
      </c>
      <c r="X13" s="266">
        <f t="shared" si="4"/>
        <v>0</v>
      </c>
    </row>
    <row r="14" spans="1:24" ht="18" customHeight="1">
      <c r="A14" s="509" t="s">
        <v>232</v>
      </c>
      <c r="B14" s="147" t="s">
        <v>273</v>
      </c>
      <c r="C14" s="105" t="s">
        <v>274</v>
      </c>
      <c r="D14" s="146">
        <v>4</v>
      </c>
      <c r="E14" s="265">
        <v>1591</v>
      </c>
      <c r="F14" s="265">
        <v>793</v>
      </c>
      <c r="G14" s="265">
        <v>798</v>
      </c>
      <c r="H14" s="265">
        <v>0</v>
      </c>
      <c r="I14" s="265">
        <v>0</v>
      </c>
      <c r="J14" s="265">
        <v>0</v>
      </c>
      <c r="K14" s="265">
        <v>1555</v>
      </c>
      <c r="L14" s="265">
        <v>774</v>
      </c>
      <c r="M14" s="265">
        <v>781</v>
      </c>
      <c r="N14" s="265">
        <v>36</v>
      </c>
      <c r="O14" s="265">
        <v>19</v>
      </c>
      <c r="P14" s="265">
        <v>17</v>
      </c>
      <c r="Q14" s="265">
        <v>0</v>
      </c>
      <c r="R14" s="265">
        <v>0</v>
      </c>
      <c r="S14" s="265">
        <v>0</v>
      </c>
      <c r="T14" s="266">
        <f t="shared" si="0"/>
        <v>0</v>
      </c>
      <c r="U14" s="266">
        <f t="shared" si="1"/>
        <v>0</v>
      </c>
      <c r="V14" s="266">
        <f t="shared" si="2"/>
        <v>0</v>
      </c>
      <c r="W14" s="266">
        <f t="shared" si="3"/>
        <v>0</v>
      </c>
      <c r="X14" s="266">
        <f t="shared" si="4"/>
        <v>0</v>
      </c>
    </row>
    <row r="15" spans="1:24" ht="21" customHeight="1">
      <c r="A15" s="509"/>
      <c r="B15" s="147" t="s">
        <v>273</v>
      </c>
      <c r="C15" s="148" t="s">
        <v>275</v>
      </c>
      <c r="D15" s="146">
        <v>5</v>
      </c>
      <c r="E15" s="265">
        <v>1723</v>
      </c>
      <c r="F15" s="265">
        <v>421</v>
      </c>
      <c r="G15" s="265">
        <v>1302</v>
      </c>
      <c r="H15" s="265">
        <v>0</v>
      </c>
      <c r="I15" s="265">
        <v>0</v>
      </c>
      <c r="J15" s="265">
        <v>0</v>
      </c>
      <c r="K15" s="265">
        <v>1681</v>
      </c>
      <c r="L15" s="265">
        <v>412</v>
      </c>
      <c r="M15" s="265">
        <v>1269</v>
      </c>
      <c r="N15" s="265">
        <v>40</v>
      </c>
      <c r="O15" s="265">
        <v>9</v>
      </c>
      <c r="P15" s="265">
        <v>31</v>
      </c>
      <c r="Q15" s="265">
        <v>2</v>
      </c>
      <c r="R15" s="265">
        <v>0</v>
      </c>
      <c r="S15" s="265">
        <v>2</v>
      </c>
      <c r="T15" s="266">
        <f t="shared" si="0"/>
        <v>0</v>
      </c>
      <c r="U15" s="266">
        <f t="shared" si="1"/>
        <v>0</v>
      </c>
      <c r="V15" s="266">
        <f t="shared" si="2"/>
        <v>0</v>
      </c>
      <c r="W15" s="266">
        <f t="shared" si="3"/>
        <v>0</v>
      </c>
      <c r="X15" s="266">
        <f t="shared" si="4"/>
        <v>0</v>
      </c>
    </row>
    <row r="16" spans="1:24" ht="18" customHeight="1">
      <c r="A16" s="509"/>
      <c r="B16" s="147" t="s">
        <v>273</v>
      </c>
      <c r="C16" s="148" t="s">
        <v>276</v>
      </c>
      <c r="D16" s="146">
        <v>6</v>
      </c>
      <c r="E16" s="265">
        <v>298</v>
      </c>
      <c r="F16" s="265">
        <v>99</v>
      </c>
      <c r="G16" s="265">
        <v>199</v>
      </c>
      <c r="H16" s="265">
        <v>0</v>
      </c>
      <c r="I16" s="265">
        <v>0</v>
      </c>
      <c r="J16" s="265">
        <v>0</v>
      </c>
      <c r="K16" s="265">
        <v>292</v>
      </c>
      <c r="L16" s="265">
        <v>96</v>
      </c>
      <c r="M16" s="265">
        <v>196</v>
      </c>
      <c r="N16" s="265">
        <v>6</v>
      </c>
      <c r="O16" s="265">
        <v>3</v>
      </c>
      <c r="P16" s="265">
        <v>3</v>
      </c>
      <c r="Q16" s="265">
        <v>0</v>
      </c>
      <c r="R16" s="265">
        <v>0</v>
      </c>
      <c r="S16" s="265">
        <v>0</v>
      </c>
      <c r="T16" s="266">
        <f t="shared" si="0"/>
        <v>0</v>
      </c>
      <c r="U16" s="266">
        <f t="shared" si="1"/>
        <v>0</v>
      </c>
      <c r="V16" s="266">
        <f t="shared" si="2"/>
        <v>0</v>
      </c>
      <c r="W16" s="266">
        <f t="shared" si="3"/>
        <v>0</v>
      </c>
      <c r="X16" s="266">
        <f t="shared" si="4"/>
        <v>0</v>
      </c>
    </row>
    <row r="17" spans="1:24" ht="18" customHeight="1">
      <c r="A17" s="509"/>
      <c r="B17" s="147" t="s">
        <v>273</v>
      </c>
      <c r="C17" s="148" t="s">
        <v>277</v>
      </c>
      <c r="D17" s="146">
        <v>7</v>
      </c>
      <c r="E17" s="265">
        <v>1953</v>
      </c>
      <c r="F17" s="265">
        <v>947</v>
      </c>
      <c r="G17" s="265">
        <v>1006</v>
      </c>
      <c r="H17" s="265">
        <v>0</v>
      </c>
      <c r="I17" s="265">
        <v>0</v>
      </c>
      <c r="J17" s="265">
        <v>0</v>
      </c>
      <c r="K17" s="265">
        <v>1810</v>
      </c>
      <c r="L17" s="265">
        <v>862</v>
      </c>
      <c r="M17" s="265">
        <v>948</v>
      </c>
      <c r="N17" s="265">
        <v>143</v>
      </c>
      <c r="O17" s="265">
        <v>85</v>
      </c>
      <c r="P17" s="265">
        <v>58</v>
      </c>
      <c r="Q17" s="265">
        <v>0</v>
      </c>
      <c r="R17" s="265">
        <v>0</v>
      </c>
      <c r="S17" s="265">
        <v>0</v>
      </c>
      <c r="T17" s="266">
        <f t="shared" si="0"/>
        <v>0</v>
      </c>
      <c r="U17" s="266">
        <f t="shared" si="1"/>
        <v>0</v>
      </c>
      <c r="V17" s="266">
        <f t="shared" si="2"/>
        <v>0</v>
      </c>
      <c r="W17" s="266">
        <f t="shared" si="3"/>
        <v>0</v>
      </c>
      <c r="X17" s="266">
        <f t="shared" si="4"/>
        <v>0</v>
      </c>
    </row>
    <row r="18" spans="1:24" ht="18" customHeight="1">
      <c r="A18" s="509"/>
      <c r="B18" s="147" t="s">
        <v>273</v>
      </c>
      <c r="C18" s="148" t="s">
        <v>278</v>
      </c>
      <c r="D18" s="146">
        <v>8</v>
      </c>
      <c r="E18" s="265">
        <v>530</v>
      </c>
      <c r="F18" s="265">
        <v>172</v>
      </c>
      <c r="G18" s="265">
        <v>358</v>
      </c>
      <c r="H18" s="265">
        <v>0</v>
      </c>
      <c r="I18" s="265">
        <v>0</v>
      </c>
      <c r="J18" s="265">
        <v>0</v>
      </c>
      <c r="K18" s="265">
        <v>151</v>
      </c>
      <c r="L18" s="265">
        <v>12</v>
      </c>
      <c r="M18" s="265">
        <v>139</v>
      </c>
      <c r="N18" s="265">
        <v>169</v>
      </c>
      <c r="O18" s="265">
        <v>75</v>
      </c>
      <c r="P18" s="265">
        <v>94</v>
      </c>
      <c r="Q18" s="265">
        <v>210</v>
      </c>
      <c r="R18" s="265">
        <v>85</v>
      </c>
      <c r="S18" s="265">
        <v>125</v>
      </c>
      <c r="T18" s="266">
        <f t="shared" si="0"/>
        <v>0</v>
      </c>
      <c r="U18" s="266">
        <f t="shared" si="1"/>
        <v>0</v>
      </c>
      <c r="V18" s="266">
        <f t="shared" si="2"/>
        <v>0</v>
      </c>
      <c r="W18" s="266">
        <f t="shared" si="3"/>
        <v>0</v>
      </c>
      <c r="X18" s="266">
        <f t="shared" si="4"/>
        <v>0</v>
      </c>
    </row>
    <row r="19" spans="1:24" ht="18" customHeight="1">
      <c r="A19" s="509"/>
      <c r="B19" s="147" t="s">
        <v>279</v>
      </c>
      <c r="C19" s="148" t="s">
        <v>280</v>
      </c>
      <c r="D19" s="146">
        <v>9</v>
      </c>
      <c r="E19" s="265">
        <v>71</v>
      </c>
      <c r="F19" s="265">
        <v>23</v>
      </c>
      <c r="G19" s="265">
        <v>48</v>
      </c>
      <c r="H19" s="265">
        <v>0</v>
      </c>
      <c r="I19" s="265">
        <v>0</v>
      </c>
      <c r="J19" s="265">
        <v>0</v>
      </c>
      <c r="K19" s="265">
        <v>37</v>
      </c>
      <c r="L19" s="265">
        <v>5</v>
      </c>
      <c r="M19" s="265">
        <v>32</v>
      </c>
      <c r="N19" s="265">
        <v>11</v>
      </c>
      <c r="O19" s="265">
        <v>8</v>
      </c>
      <c r="P19" s="265">
        <v>3</v>
      </c>
      <c r="Q19" s="265">
        <v>23</v>
      </c>
      <c r="R19" s="265">
        <v>10</v>
      </c>
      <c r="S19" s="265">
        <v>13</v>
      </c>
      <c r="T19" s="266">
        <f t="shared" si="0"/>
        <v>0</v>
      </c>
      <c r="U19" s="266">
        <f t="shared" si="1"/>
        <v>0</v>
      </c>
      <c r="V19" s="266">
        <f t="shared" si="2"/>
        <v>0</v>
      </c>
      <c r="W19" s="266">
        <f t="shared" si="3"/>
        <v>0</v>
      </c>
      <c r="X19" s="266">
        <f t="shared" si="4"/>
        <v>0</v>
      </c>
    </row>
    <row r="20" spans="1:24" ht="18" customHeight="1">
      <c r="A20" s="509"/>
      <c r="B20" s="147" t="s">
        <v>279</v>
      </c>
      <c r="C20" s="148" t="s">
        <v>281</v>
      </c>
      <c r="D20" s="146">
        <v>10</v>
      </c>
      <c r="E20" s="265">
        <v>2018</v>
      </c>
      <c r="F20" s="265">
        <v>719</v>
      </c>
      <c r="G20" s="265">
        <v>1299</v>
      </c>
      <c r="H20" s="265">
        <v>0</v>
      </c>
      <c r="I20" s="265">
        <v>0</v>
      </c>
      <c r="J20" s="265">
        <v>0</v>
      </c>
      <c r="K20" s="265">
        <v>1580</v>
      </c>
      <c r="L20" s="265">
        <v>498</v>
      </c>
      <c r="M20" s="265">
        <v>1082</v>
      </c>
      <c r="N20" s="265">
        <v>269</v>
      </c>
      <c r="O20" s="265">
        <v>123</v>
      </c>
      <c r="P20" s="265">
        <v>146</v>
      </c>
      <c r="Q20" s="265">
        <v>169</v>
      </c>
      <c r="R20" s="265">
        <v>98</v>
      </c>
      <c r="S20" s="265">
        <v>71</v>
      </c>
      <c r="T20" s="266">
        <f t="shared" si="0"/>
        <v>0</v>
      </c>
      <c r="U20" s="266">
        <f t="shared" si="1"/>
        <v>0</v>
      </c>
      <c r="V20" s="266">
        <f t="shared" si="2"/>
        <v>0</v>
      </c>
      <c r="W20" s="266">
        <f t="shared" si="3"/>
        <v>0</v>
      </c>
      <c r="X20" s="266">
        <f t="shared" si="4"/>
        <v>0</v>
      </c>
    </row>
    <row r="21" spans="1:24" ht="18" customHeight="1">
      <c r="A21" s="509"/>
      <c r="B21" s="147" t="s">
        <v>282</v>
      </c>
      <c r="C21" s="105" t="s">
        <v>283</v>
      </c>
      <c r="D21" s="146">
        <v>11</v>
      </c>
      <c r="E21" s="265">
        <v>235</v>
      </c>
      <c r="F21" s="265">
        <v>108</v>
      </c>
      <c r="G21" s="265">
        <v>127</v>
      </c>
      <c r="H21" s="265">
        <v>0</v>
      </c>
      <c r="I21" s="265">
        <v>0</v>
      </c>
      <c r="J21" s="265">
        <v>0</v>
      </c>
      <c r="K21" s="265">
        <v>176</v>
      </c>
      <c r="L21" s="265">
        <v>78</v>
      </c>
      <c r="M21" s="265">
        <v>98</v>
      </c>
      <c r="N21" s="265">
        <v>40</v>
      </c>
      <c r="O21" s="265">
        <v>17</v>
      </c>
      <c r="P21" s="265">
        <v>23</v>
      </c>
      <c r="Q21" s="265">
        <v>19</v>
      </c>
      <c r="R21" s="265">
        <v>13</v>
      </c>
      <c r="S21" s="265">
        <v>6</v>
      </c>
      <c r="T21" s="266">
        <f t="shared" si="0"/>
        <v>0</v>
      </c>
      <c r="U21" s="266">
        <f t="shared" si="1"/>
        <v>0</v>
      </c>
      <c r="V21" s="266">
        <f t="shared" si="2"/>
        <v>0</v>
      </c>
      <c r="W21" s="266">
        <f t="shared" si="3"/>
        <v>0</v>
      </c>
      <c r="X21" s="266">
        <f t="shared" si="4"/>
        <v>0</v>
      </c>
    </row>
    <row r="22" spans="1:24" ht="18" customHeight="1">
      <c r="A22" s="509"/>
      <c r="B22" s="147" t="s">
        <v>284</v>
      </c>
      <c r="C22" s="148" t="s">
        <v>285</v>
      </c>
      <c r="D22" s="146">
        <v>12</v>
      </c>
      <c r="E22" s="265">
        <v>2572</v>
      </c>
      <c r="F22" s="265">
        <v>606</v>
      </c>
      <c r="G22" s="265">
        <v>1966</v>
      </c>
      <c r="H22" s="265">
        <v>0</v>
      </c>
      <c r="I22" s="265">
        <v>0</v>
      </c>
      <c r="J22" s="265">
        <v>0</v>
      </c>
      <c r="K22" s="265">
        <v>2509</v>
      </c>
      <c r="L22" s="265">
        <v>597</v>
      </c>
      <c r="M22" s="265">
        <v>1912</v>
      </c>
      <c r="N22" s="265">
        <v>63</v>
      </c>
      <c r="O22" s="265">
        <v>9</v>
      </c>
      <c r="P22" s="265">
        <v>54</v>
      </c>
      <c r="Q22" s="265">
        <v>0</v>
      </c>
      <c r="R22" s="265">
        <v>0</v>
      </c>
      <c r="S22" s="265">
        <v>0</v>
      </c>
      <c r="T22" s="266">
        <f t="shared" si="0"/>
        <v>0</v>
      </c>
      <c r="U22" s="266">
        <f t="shared" si="1"/>
        <v>0</v>
      </c>
      <c r="V22" s="266">
        <f t="shared" si="2"/>
        <v>0</v>
      </c>
      <c r="W22" s="266">
        <f t="shared" si="3"/>
        <v>0</v>
      </c>
      <c r="X22" s="266">
        <f t="shared" si="4"/>
        <v>0</v>
      </c>
    </row>
    <row r="23" spans="1:24" ht="18" customHeight="1">
      <c r="A23" s="509"/>
      <c r="B23" s="147" t="s">
        <v>284</v>
      </c>
      <c r="C23" s="148" t="s">
        <v>286</v>
      </c>
      <c r="D23" s="146">
        <v>13</v>
      </c>
      <c r="E23" s="265">
        <v>1085</v>
      </c>
      <c r="F23" s="265">
        <v>245</v>
      </c>
      <c r="G23" s="265">
        <v>840</v>
      </c>
      <c r="H23" s="265">
        <v>0</v>
      </c>
      <c r="I23" s="265">
        <v>0</v>
      </c>
      <c r="J23" s="265">
        <v>0</v>
      </c>
      <c r="K23" s="265">
        <v>517</v>
      </c>
      <c r="L23" s="265">
        <v>87</v>
      </c>
      <c r="M23" s="265">
        <v>430</v>
      </c>
      <c r="N23" s="265">
        <v>256</v>
      </c>
      <c r="O23" s="265">
        <v>70</v>
      </c>
      <c r="P23" s="265">
        <v>186</v>
      </c>
      <c r="Q23" s="265">
        <v>312</v>
      </c>
      <c r="R23" s="265">
        <v>88</v>
      </c>
      <c r="S23" s="265">
        <v>224</v>
      </c>
      <c r="T23" s="266">
        <f t="shared" si="0"/>
        <v>0</v>
      </c>
      <c r="U23" s="266">
        <f t="shared" si="1"/>
        <v>0</v>
      </c>
      <c r="V23" s="266">
        <f t="shared" si="2"/>
        <v>0</v>
      </c>
      <c r="W23" s="266">
        <f t="shared" si="3"/>
        <v>0</v>
      </c>
      <c r="X23" s="266">
        <f t="shared" si="4"/>
        <v>0</v>
      </c>
    </row>
    <row r="24" spans="1:24" ht="29.25" customHeight="1">
      <c r="A24" s="509"/>
      <c r="B24" s="147" t="s">
        <v>287</v>
      </c>
      <c r="C24" s="148" t="s">
        <v>287</v>
      </c>
      <c r="D24" s="146">
        <v>14</v>
      </c>
      <c r="E24" s="265">
        <v>653</v>
      </c>
      <c r="F24" s="265">
        <v>231</v>
      </c>
      <c r="G24" s="265">
        <v>422</v>
      </c>
      <c r="H24" s="265">
        <v>0</v>
      </c>
      <c r="I24" s="265">
        <v>0</v>
      </c>
      <c r="J24" s="265">
        <v>0</v>
      </c>
      <c r="K24" s="265">
        <v>191</v>
      </c>
      <c r="L24" s="265">
        <v>9</v>
      </c>
      <c r="M24" s="265">
        <v>182</v>
      </c>
      <c r="N24" s="265">
        <v>172</v>
      </c>
      <c r="O24" s="265">
        <v>86</v>
      </c>
      <c r="P24" s="265">
        <v>86</v>
      </c>
      <c r="Q24" s="265">
        <v>290</v>
      </c>
      <c r="R24" s="265">
        <v>136</v>
      </c>
      <c r="S24" s="265">
        <v>154</v>
      </c>
      <c r="T24" s="266">
        <f t="shared" si="0"/>
        <v>0</v>
      </c>
      <c r="U24" s="266">
        <f t="shared" si="1"/>
        <v>0</v>
      </c>
      <c r="V24" s="266">
        <f t="shared" si="2"/>
        <v>0</v>
      </c>
      <c r="W24" s="266">
        <f t="shared" si="3"/>
        <v>0</v>
      </c>
      <c r="X24" s="266">
        <f t="shared" si="4"/>
        <v>0</v>
      </c>
    </row>
    <row r="25" spans="1:24" ht="21.75" customHeight="1">
      <c r="A25" s="509" t="s">
        <v>233</v>
      </c>
      <c r="B25" s="147" t="s">
        <v>288</v>
      </c>
      <c r="C25" s="105" t="s">
        <v>289</v>
      </c>
      <c r="D25" s="146">
        <v>15</v>
      </c>
      <c r="E25" s="265">
        <v>2356</v>
      </c>
      <c r="F25" s="265">
        <v>959</v>
      </c>
      <c r="G25" s="265">
        <v>1397</v>
      </c>
      <c r="H25" s="265">
        <v>0</v>
      </c>
      <c r="I25" s="265">
        <v>0</v>
      </c>
      <c r="J25" s="265">
        <v>0</v>
      </c>
      <c r="K25" s="265">
        <v>2036</v>
      </c>
      <c r="L25" s="265">
        <v>830</v>
      </c>
      <c r="M25" s="265">
        <v>1206</v>
      </c>
      <c r="N25" s="265">
        <v>283</v>
      </c>
      <c r="O25" s="265">
        <v>115</v>
      </c>
      <c r="P25" s="265">
        <v>168</v>
      </c>
      <c r="Q25" s="265">
        <v>37</v>
      </c>
      <c r="R25" s="265">
        <v>14</v>
      </c>
      <c r="S25" s="265">
        <v>23</v>
      </c>
      <c r="T25" s="266">
        <f t="shared" si="0"/>
        <v>0</v>
      </c>
      <c r="U25" s="266">
        <f t="shared" si="1"/>
        <v>0</v>
      </c>
      <c r="V25" s="266">
        <f t="shared" si="2"/>
        <v>0</v>
      </c>
      <c r="W25" s="266">
        <f t="shared" si="3"/>
        <v>0</v>
      </c>
      <c r="X25" s="266">
        <f t="shared" si="4"/>
        <v>0</v>
      </c>
    </row>
    <row r="26" spans="1:24" ht="21.75" customHeight="1">
      <c r="A26" s="509"/>
      <c r="B26" s="147" t="s">
        <v>288</v>
      </c>
      <c r="C26" s="148" t="s">
        <v>290</v>
      </c>
      <c r="D26" s="146">
        <v>16</v>
      </c>
      <c r="E26" s="265">
        <v>1990</v>
      </c>
      <c r="F26" s="265">
        <v>629</v>
      </c>
      <c r="G26" s="265">
        <v>1361</v>
      </c>
      <c r="H26" s="265">
        <v>0</v>
      </c>
      <c r="I26" s="265">
        <v>0</v>
      </c>
      <c r="J26" s="265">
        <v>0</v>
      </c>
      <c r="K26" s="265">
        <v>1703</v>
      </c>
      <c r="L26" s="265">
        <v>497</v>
      </c>
      <c r="M26" s="265">
        <v>1206</v>
      </c>
      <c r="N26" s="265">
        <v>176</v>
      </c>
      <c r="O26" s="265">
        <v>80</v>
      </c>
      <c r="P26" s="265">
        <v>96</v>
      </c>
      <c r="Q26" s="265">
        <v>111</v>
      </c>
      <c r="R26" s="265">
        <v>52</v>
      </c>
      <c r="S26" s="265">
        <v>59</v>
      </c>
      <c r="T26" s="266">
        <f t="shared" si="0"/>
        <v>0</v>
      </c>
      <c r="U26" s="266">
        <f t="shared" si="1"/>
        <v>0</v>
      </c>
      <c r="V26" s="266">
        <f t="shared" si="2"/>
        <v>0</v>
      </c>
      <c r="W26" s="266">
        <f t="shared" si="3"/>
        <v>0</v>
      </c>
      <c r="X26" s="266">
        <f t="shared" si="4"/>
        <v>0</v>
      </c>
    </row>
    <row r="27" spans="1:24" ht="21.75" customHeight="1">
      <c r="A27" s="509"/>
      <c r="B27" s="147" t="s">
        <v>288</v>
      </c>
      <c r="C27" s="148" t="s">
        <v>291</v>
      </c>
      <c r="D27" s="146">
        <v>17</v>
      </c>
      <c r="E27" s="265">
        <v>4561</v>
      </c>
      <c r="F27" s="265">
        <v>710</v>
      </c>
      <c r="G27" s="265">
        <v>3851</v>
      </c>
      <c r="H27" s="265">
        <v>0</v>
      </c>
      <c r="I27" s="265">
        <v>0</v>
      </c>
      <c r="J27" s="265">
        <v>0</v>
      </c>
      <c r="K27" s="265">
        <v>3792</v>
      </c>
      <c r="L27" s="265">
        <v>579</v>
      </c>
      <c r="M27" s="265">
        <v>3213</v>
      </c>
      <c r="N27" s="265">
        <v>608</v>
      </c>
      <c r="O27" s="265">
        <v>106</v>
      </c>
      <c r="P27" s="265">
        <v>502</v>
      </c>
      <c r="Q27" s="265">
        <v>161</v>
      </c>
      <c r="R27" s="265">
        <v>25</v>
      </c>
      <c r="S27" s="265">
        <v>136</v>
      </c>
      <c r="T27" s="266">
        <f t="shared" si="0"/>
        <v>0</v>
      </c>
      <c r="U27" s="266">
        <f t="shared" si="1"/>
        <v>0</v>
      </c>
      <c r="V27" s="266">
        <f t="shared" si="2"/>
        <v>0</v>
      </c>
      <c r="W27" s="266">
        <f t="shared" si="3"/>
        <v>0</v>
      </c>
      <c r="X27" s="266">
        <f t="shared" si="4"/>
        <v>0</v>
      </c>
    </row>
    <row r="28" spans="1:24" ht="21.75" customHeight="1">
      <c r="A28" s="509"/>
      <c r="B28" s="147" t="s">
        <v>288</v>
      </c>
      <c r="C28" s="148" t="s">
        <v>292</v>
      </c>
      <c r="D28" s="146">
        <v>18</v>
      </c>
      <c r="E28" s="265">
        <v>812</v>
      </c>
      <c r="F28" s="265">
        <v>246</v>
      </c>
      <c r="G28" s="265">
        <v>566</v>
      </c>
      <c r="H28" s="265">
        <v>0</v>
      </c>
      <c r="I28" s="265">
        <v>0</v>
      </c>
      <c r="J28" s="265">
        <v>0</v>
      </c>
      <c r="K28" s="265">
        <v>470</v>
      </c>
      <c r="L28" s="265">
        <v>134</v>
      </c>
      <c r="M28" s="265">
        <v>336</v>
      </c>
      <c r="N28" s="265">
        <v>183</v>
      </c>
      <c r="O28" s="265">
        <v>49</v>
      </c>
      <c r="P28" s="265">
        <v>134</v>
      </c>
      <c r="Q28" s="265">
        <v>159</v>
      </c>
      <c r="R28" s="265">
        <v>63</v>
      </c>
      <c r="S28" s="265">
        <v>96</v>
      </c>
      <c r="T28" s="266">
        <f t="shared" si="0"/>
        <v>0</v>
      </c>
      <c r="U28" s="266">
        <f t="shared" si="1"/>
        <v>0</v>
      </c>
      <c r="V28" s="266">
        <f t="shared" si="2"/>
        <v>0</v>
      </c>
      <c r="W28" s="266">
        <f t="shared" si="3"/>
        <v>0</v>
      </c>
      <c r="X28" s="266">
        <f t="shared" si="4"/>
        <v>0</v>
      </c>
    </row>
    <row r="29" spans="1:24" ht="21.75" customHeight="1">
      <c r="A29" s="509"/>
      <c r="B29" s="147" t="s">
        <v>288</v>
      </c>
      <c r="C29" s="148" t="s">
        <v>293</v>
      </c>
      <c r="D29" s="146">
        <v>19</v>
      </c>
      <c r="E29" s="265">
        <v>2</v>
      </c>
      <c r="F29" s="265">
        <v>1</v>
      </c>
      <c r="G29" s="265">
        <v>1</v>
      </c>
      <c r="H29" s="265">
        <v>0</v>
      </c>
      <c r="I29" s="265">
        <v>0</v>
      </c>
      <c r="J29" s="265">
        <v>0</v>
      </c>
      <c r="K29" s="265">
        <v>0</v>
      </c>
      <c r="L29" s="265">
        <v>0</v>
      </c>
      <c r="M29" s="265">
        <v>0</v>
      </c>
      <c r="N29" s="265">
        <v>2</v>
      </c>
      <c r="O29" s="265">
        <v>1</v>
      </c>
      <c r="P29" s="265">
        <v>1</v>
      </c>
      <c r="Q29" s="265">
        <v>0</v>
      </c>
      <c r="R29" s="265">
        <v>0</v>
      </c>
      <c r="S29" s="265">
        <v>0</v>
      </c>
      <c r="T29" s="266">
        <f t="shared" si="0"/>
        <v>0</v>
      </c>
      <c r="U29" s="266">
        <f t="shared" si="1"/>
        <v>0</v>
      </c>
      <c r="V29" s="266">
        <f t="shared" si="2"/>
        <v>0</v>
      </c>
      <c r="W29" s="266">
        <f t="shared" si="3"/>
        <v>0</v>
      </c>
      <c r="X29" s="266">
        <f t="shared" si="4"/>
        <v>0</v>
      </c>
    </row>
    <row r="30" spans="1:24" ht="21.75" customHeight="1">
      <c r="A30" s="509"/>
      <c r="B30" s="147" t="s">
        <v>294</v>
      </c>
      <c r="C30" s="148" t="s">
        <v>295</v>
      </c>
      <c r="D30" s="146">
        <v>20</v>
      </c>
      <c r="E30" s="265">
        <v>1010</v>
      </c>
      <c r="F30" s="265">
        <v>225</v>
      </c>
      <c r="G30" s="265">
        <v>785</v>
      </c>
      <c r="H30" s="265">
        <v>0</v>
      </c>
      <c r="I30" s="265">
        <v>0</v>
      </c>
      <c r="J30" s="265">
        <v>0</v>
      </c>
      <c r="K30" s="265">
        <v>848</v>
      </c>
      <c r="L30" s="265">
        <v>179</v>
      </c>
      <c r="M30" s="265">
        <v>669</v>
      </c>
      <c r="N30" s="265">
        <v>97</v>
      </c>
      <c r="O30" s="265">
        <v>28</v>
      </c>
      <c r="P30" s="265">
        <v>69</v>
      </c>
      <c r="Q30" s="265">
        <v>65</v>
      </c>
      <c r="R30" s="265">
        <v>18</v>
      </c>
      <c r="S30" s="265">
        <v>47</v>
      </c>
      <c r="T30" s="266">
        <f t="shared" si="0"/>
        <v>0</v>
      </c>
      <c r="U30" s="266">
        <f t="shared" si="1"/>
        <v>0</v>
      </c>
      <c r="V30" s="266">
        <f t="shared" si="2"/>
        <v>0</v>
      </c>
      <c r="W30" s="266">
        <f t="shared" si="3"/>
        <v>0</v>
      </c>
      <c r="X30" s="266">
        <f t="shared" si="4"/>
        <v>0</v>
      </c>
    </row>
    <row r="31" spans="1:24" ht="21.75" customHeight="1">
      <c r="A31" s="509"/>
      <c r="B31" s="147" t="s">
        <v>294</v>
      </c>
      <c r="C31" s="148" t="s">
        <v>296</v>
      </c>
      <c r="D31" s="146">
        <v>21</v>
      </c>
      <c r="E31" s="265">
        <v>277</v>
      </c>
      <c r="F31" s="265">
        <v>29</v>
      </c>
      <c r="G31" s="265">
        <v>248</v>
      </c>
      <c r="H31" s="265">
        <v>0</v>
      </c>
      <c r="I31" s="265">
        <v>0</v>
      </c>
      <c r="J31" s="265">
        <v>0</v>
      </c>
      <c r="K31" s="265">
        <v>247</v>
      </c>
      <c r="L31" s="265">
        <v>24</v>
      </c>
      <c r="M31" s="265">
        <v>223</v>
      </c>
      <c r="N31" s="265">
        <v>30</v>
      </c>
      <c r="O31" s="265">
        <v>5</v>
      </c>
      <c r="P31" s="265">
        <v>25</v>
      </c>
      <c r="Q31" s="265">
        <v>0</v>
      </c>
      <c r="R31" s="265">
        <v>0</v>
      </c>
      <c r="S31" s="265">
        <v>0</v>
      </c>
      <c r="T31" s="266">
        <f t="shared" si="0"/>
        <v>0</v>
      </c>
      <c r="U31" s="266">
        <f t="shared" si="1"/>
        <v>0</v>
      </c>
      <c r="V31" s="266">
        <f t="shared" si="2"/>
        <v>0</v>
      </c>
      <c r="W31" s="266">
        <f t="shared" si="3"/>
        <v>0</v>
      </c>
      <c r="X31" s="266">
        <f t="shared" si="4"/>
        <v>0</v>
      </c>
    </row>
    <row r="32" spans="1:24" ht="43.5" customHeight="1">
      <c r="A32" s="509"/>
      <c r="B32" s="147" t="s">
        <v>297</v>
      </c>
      <c r="C32" s="148" t="s">
        <v>297</v>
      </c>
      <c r="D32" s="146">
        <v>22</v>
      </c>
      <c r="E32" s="265">
        <v>64</v>
      </c>
      <c r="F32" s="265">
        <v>14</v>
      </c>
      <c r="G32" s="265">
        <v>50</v>
      </c>
      <c r="H32" s="265">
        <v>0</v>
      </c>
      <c r="I32" s="265">
        <v>0</v>
      </c>
      <c r="J32" s="265">
        <v>0</v>
      </c>
      <c r="K32" s="265">
        <v>0</v>
      </c>
      <c r="L32" s="265">
        <v>0</v>
      </c>
      <c r="M32" s="265">
        <v>0</v>
      </c>
      <c r="N32" s="265">
        <v>64</v>
      </c>
      <c r="O32" s="265">
        <v>14</v>
      </c>
      <c r="P32" s="265">
        <v>50</v>
      </c>
      <c r="Q32" s="265">
        <v>0</v>
      </c>
      <c r="R32" s="265">
        <v>0</v>
      </c>
      <c r="S32" s="265">
        <v>0</v>
      </c>
      <c r="T32" s="266">
        <f t="shared" si="0"/>
        <v>0</v>
      </c>
      <c r="U32" s="266">
        <f t="shared" si="1"/>
        <v>0</v>
      </c>
      <c r="V32" s="266">
        <f t="shared" si="2"/>
        <v>0</v>
      </c>
      <c r="W32" s="266">
        <f t="shared" si="3"/>
        <v>0</v>
      </c>
      <c r="X32" s="266">
        <f t="shared" si="4"/>
        <v>0</v>
      </c>
    </row>
    <row r="33" spans="1:24" ht="18" customHeight="1">
      <c r="A33" s="509" t="s">
        <v>234</v>
      </c>
      <c r="B33" s="147" t="s">
        <v>298</v>
      </c>
      <c r="C33" s="105" t="s">
        <v>299</v>
      </c>
      <c r="D33" s="146">
        <v>23</v>
      </c>
      <c r="E33" s="265">
        <v>7767</v>
      </c>
      <c r="F33" s="265">
        <v>2114</v>
      </c>
      <c r="G33" s="265">
        <v>5653</v>
      </c>
      <c r="H33" s="265">
        <v>0</v>
      </c>
      <c r="I33" s="265">
        <v>0</v>
      </c>
      <c r="J33" s="265">
        <v>0</v>
      </c>
      <c r="K33" s="265">
        <v>7028</v>
      </c>
      <c r="L33" s="265">
        <v>1968</v>
      </c>
      <c r="M33" s="265">
        <v>5060</v>
      </c>
      <c r="N33" s="265">
        <v>729</v>
      </c>
      <c r="O33" s="265">
        <v>143</v>
      </c>
      <c r="P33" s="265">
        <v>586</v>
      </c>
      <c r="Q33" s="265">
        <v>10</v>
      </c>
      <c r="R33" s="265">
        <v>3</v>
      </c>
      <c r="S33" s="265">
        <v>7</v>
      </c>
      <c r="T33" s="266">
        <f t="shared" si="0"/>
        <v>0</v>
      </c>
      <c r="U33" s="266">
        <f t="shared" si="1"/>
        <v>0</v>
      </c>
      <c r="V33" s="266">
        <f t="shared" si="2"/>
        <v>0</v>
      </c>
      <c r="W33" s="266">
        <f t="shared" si="3"/>
        <v>0</v>
      </c>
      <c r="X33" s="266">
        <f t="shared" si="4"/>
        <v>0</v>
      </c>
    </row>
    <row r="34" spans="1:24" ht="18" customHeight="1">
      <c r="A34" s="509"/>
      <c r="B34" s="147" t="s">
        <v>298</v>
      </c>
      <c r="C34" s="148" t="s">
        <v>300</v>
      </c>
      <c r="D34" s="146">
        <v>24</v>
      </c>
      <c r="E34" s="265">
        <v>3035</v>
      </c>
      <c r="F34" s="265">
        <v>1250</v>
      </c>
      <c r="G34" s="265">
        <v>1785</v>
      </c>
      <c r="H34" s="265">
        <v>0</v>
      </c>
      <c r="I34" s="265">
        <v>0</v>
      </c>
      <c r="J34" s="265">
        <v>0</v>
      </c>
      <c r="K34" s="265">
        <v>2364</v>
      </c>
      <c r="L34" s="265">
        <v>1011</v>
      </c>
      <c r="M34" s="265">
        <v>1353</v>
      </c>
      <c r="N34" s="265">
        <v>671</v>
      </c>
      <c r="O34" s="265">
        <v>239</v>
      </c>
      <c r="P34" s="265">
        <v>432</v>
      </c>
      <c r="Q34" s="265">
        <v>0</v>
      </c>
      <c r="R34" s="265">
        <v>0</v>
      </c>
      <c r="S34" s="265">
        <v>0</v>
      </c>
      <c r="T34" s="266">
        <f t="shared" si="0"/>
        <v>0</v>
      </c>
      <c r="U34" s="266">
        <f t="shared" si="1"/>
        <v>0</v>
      </c>
      <c r="V34" s="266">
        <f t="shared" si="2"/>
        <v>0</v>
      </c>
      <c r="W34" s="266">
        <f t="shared" si="3"/>
        <v>0</v>
      </c>
      <c r="X34" s="266">
        <f t="shared" si="4"/>
        <v>0</v>
      </c>
    </row>
    <row r="35" spans="1:24" ht="18" customHeight="1">
      <c r="A35" s="509"/>
      <c r="B35" s="147" t="s">
        <v>298</v>
      </c>
      <c r="C35" s="148" t="s">
        <v>301</v>
      </c>
      <c r="D35" s="146">
        <v>25</v>
      </c>
      <c r="E35" s="265">
        <v>13003</v>
      </c>
      <c r="F35" s="265">
        <v>5260</v>
      </c>
      <c r="G35" s="265">
        <v>7743</v>
      </c>
      <c r="H35" s="265">
        <v>0</v>
      </c>
      <c r="I35" s="265">
        <v>0</v>
      </c>
      <c r="J35" s="265">
        <v>0</v>
      </c>
      <c r="K35" s="265">
        <v>6147</v>
      </c>
      <c r="L35" s="265">
        <v>2608</v>
      </c>
      <c r="M35" s="265">
        <v>3539</v>
      </c>
      <c r="N35" s="265">
        <v>5882</v>
      </c>
      <c r="O35" s="265">
        <v>2227</v>
      </c>
      <c r="P35" s="265">
        <v>3655</v>
      </c>
      <c r="Q35" s="265">
        <v>974</v>
      </c>
      <c r="R35" s="265">
        <v>425</v>
      </c>
      <c r="S35" s="265">
        <v>549</v>
      </c>
      <c r="T35" s="266">
        <f t="shared" si="0"/>
        <v>0</v>
      </c>
      <c r="U35" s="266">
        <f t="shared" si="1"/>
        <v>0</v>
      </c>
      <c r="V35" s="266">
        <f t="shared" si="2"/>
        <v>0</v>
      </c>
      <c r="W35" s="266">
        <f t="shared" si="3"/>
        <v>0</v>
      </c>
      <c r="X35" s="266">
        <f t="shared" si="4"/>
        <v>0</v>
      </c>
    </row>
    <row r="36" spans="1:24" ht="18" customHeight="1">
      <c r="A36" s="509"/>
      <c r="B36" s="147" t="s">
        <v>298</v>
      </c>
      <c r="C36" s="148" t="s">
        <v>302</v>
      </c>
      <c r="D36" s="146">
        <v>26</v>
      </c>
      <c r="E36" s="265">
        <v>1781</v>
      </c>
      <c r="F36" s="265">
        <v>732</v>
      </c>
      <c r="G36" s="265">
        <v>1049</v>
      </c>
      <c r="H36" s="265">
        <v>0</v>
      </c>
      <c r="I36" s="265">
        <v>0</v>
      </c>
      <c r="J36" s="265">
        <v>0</v>
      </c>
      <c r="K36" s="265">
        <v>1645</v>
      </c>
      <c r="L36" s="265">
        <v>686</v>
      </c>
      <c r="M36" s="265">
        <v>959</v>
      </c>
      <c r="N36" s="265">
        <v>136</v>
      </c>
      <c r="O36" s="265">
        <v>46</v>
      </c>
      <c r="P36" s="265">
        <v>90</v>
      </c>
      <c r="Q36" s="265">
        <v>0</v>
      </c>
      <c r="R36" s="265">
        <v>0</v>
      </c>
      <c r="S36" s="265">
        <v>0</v>
      </c>
      <c r="T36" s="266">
        <f t="shared" si="0"/>
        <v>0</v>
      </c>
      <c r="U36" s="266">
        <f t="shared" si="1"/>
        <v>0</v>
      </c>
      <c r="V36" s="266">
        <f t="shared" si="2"/>
        <v>0</v>
      </c>
      <c r="W36" s="266">
        <f t="shared" si="3"/>
        <v>0</v>
      </c>
      <c r="X36" s="266">
        <f t="shared" si="4"/>
        <v>0</v>
      </c>
    </row>
    <row r="37" spans="1:24" ht="18" customHeight="1">
      <c r="A37" s="509"/>
      <c r="B37" s="147" t="s">
        <v>298</v>
      </c>
      <c r="C37" s="148" t="s">
        <v>303</v>
      </c>
      <c r="D37" s="146">
        <v>27</v>
      </c>
      <c r="E37" s="265">
        <v>829</v>
      </c>
      <c r="F37" s="265">
        <v>293</v>
      </c>
      <c r="G37" s="265">
        <v>536</v>
      </c>
      <c r="H37" s="265">
        <v>0</v>
      </c>
      <c r="I37" s="265">
        <v>0</v>
      </c>
      <c r="J37" s="265">
        <v>0</v>
      </c>
      <c r="K37" s="265">
        <v>732</v>
      </c>
      <c r="L37" s="265">
        <v>257</v>
      </c>
      <c r="M37" s="265">
        <v>475</v>
      </c>
      <c r="N37" s="265">
        <v>97</v>
      </c>
      <c r="O37" s="265">
        <v>36</v>
      </c>
      <c r="P37" s="265">
        <v>61</v>
      </c>
      <c r="Q37" s="265">
        <v>0</v>
      </c>
      <c r="R37" s="265">
        <v>0</v>
      </c>
      <c r="S37" s="265">
        <v>0</v>
      </c>
      <c r="T37" s="266">
        <f t="shared" si="0"/>
        <v>0</v>
      </c>
      <c r="U37" s="266">
        <f t="shared" si="1"/>
        <v>0</v>
      </c>
      <c r="V37" s="266">
        <f t="shared" si="2"/>
        <v>0</v>
      </c>
      <c r="W37" s="266">
        <f t="shared" si="3"/>
        <v>0</v>
      </c>
      <c r="X37" s="266">
        <f t="shared" si="4"/>
        <v>0</v>
      </c>
    </row>
    <row r="38" spans="1:24" ht="18" customHeight="1">
      <c r="A38" s="509"/>
      <c r="B38" s="147" t="s">
        <v>304</v>
      </c>
      <c r="C38" s="148" t="s">
        <v>304</v>
      </c>
      <c r="D38" s="146">
        <v>28</v>
      </c>
      <c r="E38" s="265">
        <v>14201</v>
      </c>
      <c r="F38" s="265">
        <v>5764</v>
      </c>
      <c r="G38" s="265">
        <v>8437</v>
      </c>
      <c r="H38" s="265">
        <v>0</v>
      </c>
      <c r="I38" s="265">
        <v>0</v>
      </c>
      <c r="J38" s="265">
        <v>0</v>
      </c>
      <c r="K38" s="265">
        <v>10814</v>
      </c>
      <c r="L38" s="265">
        <v>4161</v>
      </c>
      <c r="M38" s="265">
        <v>6653</v>
      </c>
      <c r="N38" s="265">
        <v>3009</v>
      </c>
      <c r="O38" s="265">
        <v>1408</v>
      </c>
      <c r="P38" s="265">
        <v>1601</v>
      </c>
      <c r="Q38" s="265">
        <v>378</v>
      </c>
      <c r="R38" s="265">
        <v>195</v>
      </c>
      <c r="S38" s="265">
        <v>183</v>
      </c>
      <c r="T38" s="266">
        <f t="shared" si="0"/>
        <v>0</v>
      </c>
      <c r="U38" s="266">
        <f t="shared" si="1"/>
        <v>0</v>
      </c>
      <c r="V38" s="266">
        <f t="shared" si="2"/>
        <v>0</v>
      </c>
      <c r="W38" s="266">
        <f t="shared" si="3"/>
        <v>0</v>
      </c>
      <c r="X38" s="266">
        <f t="shared" si="4"/>
        <v>0</v>
      </c>
    </row>
    <row r="39" spans="1:24" ht="32.25" customHeight="1">
      <c r="A39" s="509"/>
      <c r="B39" s="147" t="s">
        <v>305</v>
      </c>
      <c r="C39" s="148" t="s">
        <v>305</v>
      </c>
      <c r="D39" s="146">
        <v>29</v>
      </c>
      <c r="E39" s="265">
        <v>81</v>
      </c>
      <c r="F39" s="265">
        <v>32</v>
      </c>
      <c r="G39" s="265">
        <v>49</v>
      </c>
      <c r="H39" s="265">
        <v>0</v>
      </c>
      <c r="I39" s="265">
        <v>0</v>
      </c>
      <c r="J39" s="265">
        <v>0</v>
      </c>
      <c r="K39" s="265">
        <v>60</v>
      </c>
      <c r="L39" s="265">
        <v>25</v>
      </c>
      <c r="M39" s="265">
        <v>35</v>
      </c>
      <c r="N39" s="265">
        <v>21</v>
      </c>
      <c r="O39" s="265">
        <v>7</v>
      </c>
      <c r="P39" s="265">
        <v>14</v>
      </c>
      <c r="Q39" s="265">
        <v>0</v>
      </c>
      <c r="R39" s="265">
        <v>0</v>
      </c>
      <c r="S39" s="265">
        <v>0</v>
      </c>
      <c r="T39" s="266">
        <f t="shared" si="0"/>
        <v>0</v>
      </c>
      <c r="U39" s="266">
        <f t="shared" si="1"/>
        <v>0</v>
      </c>
      <c r="V39" s="266">
        <f t="shared" si="2"/>
        <v>0</v>
      </c>
      <c r="W39" s="266">
        <f t="shared" si="3"/>
        <v>0</v>
      </c>
      <c r="X39" s="266">
        <f t="shared" si="4"/>
        <v>0</v>
      </c>
    </row>
    <row r="40" spans="1:24" ht="27.75" customHeight="1">
      <c r="A40" s="509" t="s">
        <v>235</v>
      </c>
      <c r="B40" s="147" t="s">
        <v>306</v>
      </c>
      <c r="C40" s="105" t="s">
        <v>307</v>
      </c>
      <c r="D40" s="146">
        <v>30</v>
      </c>
      <c r="E40" s="265">
        <v>777</v>
      </c>
      <c r="F40" s="265">
        <v>185</v>
      </c>
      <c r="G40" s="265">
        <v>592</v>
      </c>
      <c r="H40" s="265">
        <v>0</v>
      </c>
      <c r="I40" s="265">
        <v>0</v>
      </c>
      <c r="J40" s="265">
        <v>0</v>
      </c>
      <c r="K40" s="265">
        <v>565</v>
      </c>
      <c r="L40" s="265">
        <v>123</v>
      </c>
      <c r="M40" s="265">
        <v>442</v>
      </c>
      <c r="N40" s="265">
        <v>151</v>
      </c>
      <c r="O40" s="265">
        <v>38</v>
      </c>
      <c r="P40" s="265">
        <v>113</v>
      </c>
      <c r="Q40" s="265">
        <v>61</v>
      </c>
      <c r="R40" s="265">
        <v>24</v>
      </c>
      <c r="S40" s="265">
        <v>37</v>
      </c>
      <c r="T40" s="266">
        <f t="shared" si="0"/>
        <v>0</v>
      </c>
      <c r="U40" s="266">
        <f t="shared" si="1"/>
        <v>0</v>
      </c>
      <c r="V40" s="266">
        <f t="shared" si="2"/>
        <v>0</v>
      </c>
      <c r="W40" s="266">
        <f t="shared" si="3"/>
        <v>0</v>
      </c>
      <c r="X40" s="266">
        <f t="shared" si="4"/>
        <v>0</v>
      </c>
    </row>
    <row r="41" spans="1:24" ht="16.5" customHeight="1">
      <c r="A41" s="509"/>
      <c r="B41" s="147" t="s">
        <v>308</v>
      </c>
      <c r="C41" s="148" t="s">
        <v>309</v>
      </c>
      <c r="D41" s="146">
        <v>31</v>
      </c>
      <c r="E41" s="265">
        <v>590</v>
      </c>
      <c r="F41" s="265">
        <v>251</v>
      </c>
      <c r="G41" s="265">
        <v>339</v>
      </c>
      <c r="H41" s="265">
        <v>0</v>
      </c>
      <c r="I41" s="265">
        <v>0</v>
      </c>
      <c r="J41" s="265">
        <v>0</v>
      </c>
      <c r="K41" s="265">
        <v>324</v>
      </c>
      <c r="L41" s="265">
        <v>145</v>
      </c>
      <c r="M41" s="265">
        <v>179</v>
      </c>
      <c r="N41" s="265">
        <v>208</v>
      </c>
      <c r="O41" s="265">
        <v>77</v>
      </c>
      <c r="P41" s="265">
        <v>131</v>
      </c>
      <c r="Q41" s="265">
        <v>58</v>
      </c>
      <c r="R41" s="265">
        <v>29</v>
      </c>
      <c r="S41" s="265">
        <v>29</v>
      </c>
      <c r="T41" s="266">
        <f t="shared" si="0"/>
        <v>0</v>
      </c>
      <c r="U41" s="266">
        <f t="shared" si="1"/>
        <v>0</v>
      </c>
      <c r="V41" s="266">
        <f t="shared" si="2"/>
        <v>0</v>
      </c>
      <c r="W41" s="266">
        <f t="shared" si="3"/>
        <v>0</v>
      </c>
      <c r="X41" s="266">
        <f t="shared" si="4"/>
        <v>0</v>
      </c>
    </row>
    <row r="42" spans="1:24" ht="16.5" customHeight="1">
      <c r="A42" s="509"/>
      <c r="B42" s="147" t="s">
        <v>308</v>
      </c>
      <c r="C42" s="148" t="s">
        <v>310</v>
      </c>
      <c r="D42" s="146">
        <v>32</v>
      </c>
      <c r="E42" s="265">
        <v>48</v>
      </c>
      <c r="F42" s="265">
        <v>22</v>
      </c>
      <c r="G42" s="265">
        <v>26</v>
      </c>
      <c r="H42" s="265">
        <v>0</v>
      </c>
      <c r="I42" s="265">
        <v>0</v>
      </c>
      <c r="J42" s="265">
        <v>0</v>
      </c>
      <c r="K42" s="265">
        <v>30</v>
      </c>
      <c r="L42" s="265">
        <v>12</v>
      </c>
      <c r="M42" s="265">
        <v>18</v>
      </c>
      <c r="N42" s="265">
        <v>18</v>
      </c>
      <c r="O42" s="265">
        <v>10</v>
      </c>
      <c r="P42" s="265">
        <v>8</v>
      </c>
      <c r="Q42" s="265">
        <v>0</v>
      </c>
      <c r="R42" s="265">
        <v>0</v>
      </c>
      <c r="S42" s="265">
        <v>0</v>
      </c>
      <c r="T42" s="266">
        <f t="shared" si="0"/>
        <v>0</v>
      </c>
      <c r="U42" s="266">
        <f t="shared" si="1"/>
        <v>0</v>
      </c>
      <c r="V42" s="266">
        <f t="shared" si="2"/>
        <v>0</v>
      </c>
      <c r="W42" s="266">
        <f t="shared" si="3"/>
        <v>0</v>
      </c>
      <c r="X42" s="266">
        <f t="shared" si="4"/>
        <v>0</v>
      </c>
    </row>
    <row r="43" spans="1:24" ht="16.5" customHeight="1">
      <c r="A43" s="509"/>
      <c r="B43" s="147" t="s">
        <v>311</v>
      </c>
      <c r="C43" s="148" t="s">
        <v>312</v>
      </c>
      <c r="D43" s="146">
        <v>33</v>
      </c>
      <c r="E43" s="265">
        <v>275</v>
      </c>
      <c r="F43" s="265">
        <v>75</v>
      </c>
      <c r="G43" s="265">
        <v>200</v>
      </c>
      <c r="H43" s="265">
        <v>0</v>
      </c>
      <c r="I43" s="265">
        <v>0</v>
      </c>
      <c r="J43" s="265">
        <v>0</v>
      </c>
      <c r="K43" s="265">
        <v>167</v>
      </c>
      <c r="L43" s="265">
        <v>44</v>
      </c>
      <c r="M43" s="265">
        <v>123</v>
      </c>
      <c r="N43" s="265">
        <v>64</v>
      </c>
      <c r="O43" s="265">
        <v>14</v>
      </c>
      <c r="P43" s="265">
        <v>50</v>
      </c>
      <c r="Q43" s="265">
        <v>44</v>
      </c>
      <c r="R43" s="265">
        <v>17</v>
      </c>
      <c r="S43" s="265">
        <v>27</v>
      </c>
      <c r="T43" s="266">
        <f t="shared" si="0"/>
        <v>0</v>
      </c>
      <c r="U43" s="266">
        <f t="shared" si="1"/>
        <v>0</v>
      </c>
      <c r="V43" s="266">
        <f t="shared" si="2"/>
        <v>0</v>
      </c>
      <c r="W43" s="266">
        <f t="shared" si="3"/>
        <v>0</v>
      </c>
      <c r="X43" s="266">
        <f t="shared" si="4"/>
        <v>0</v>
      </c>
    </row>
    <row r="44" spans="1:24" ht="16.5" customHeight="1">
      <c r="A44" s="509"/>
      <c r="B44" s="147" t="s">
        <v>311</v>
      </c>
      <c r="C44" s="148" t="s">
        <v>313</v>
      </c>
      <c r="D44" s="146">
        <v>34</v>
      </c>
      <c r="E44" s="265">
        <v>1430</v>
      </c>
      <c r="F44" s="265">
        <v>862</v>
      </c>
      <c r="G44" s="265">
        <v>568</v>
      </c>
      <c r="H44" s="265">
        <v>0</v>
      </c>
      <c r="I44" s="265">
        <v>0</v>
      </c>
      <c r="J44" s="265">
        <v>0</v>
      </c>
      <c r="K44" s="265">
        <v>1096</v>
      </c>
      <c r="L44" s="265">
        <v>672</v>
      </c>
      <c r="M44" s="265">
        <v>424</v>
      </c>
      <c r="N44" s="265">
        <v>211</v>
      </c>
      <c r="O44" s="265">
        <v>113</v>
      </c>
      <c r="P44" s="265">
        <v>98</v>
      </c>
      <c r="Q44" s="265">
        <v>123</v>
      </c>
      <c r="R44" s="265">
        <v>77</v>
      </c>
      <c r="S44" s="265">
        <v>46</v>
      </c>
      <c r="T44" s="266">
        <f t="shared" si="0"/>
        <v>0</v>
      </c>
      <c r="U44" s="266">
        <f t="shared" si="1"/>
        <v>0</v>
      </c>
      <c r="V44" s="266">
        <f t="shared" si="2"/>
        <v>0</v>
      </c>
      <c r="W44" s="266">
        <f t="shared" si="3"/>
        <v>0</v>
      </c>
      <c r="X44" s="266">
        <f t="shared" si="4"/>
        <v>0</v>
      </c>
    </row>
    <row r="45" spans="1:24" ht="16.5" customHeight="1">
      <c r="A45" s="509"/>
      <c r="B45" s="147" t="s">
        <v>311</v>
      </c>
      <c r="C45" s="148" t="s">
        <v>314</v>
      </c>
      <c r="D45" s="146">
        <v>35</v>
      </c>
      <c r="E45" s="265">
        <v>235</v>
      </c>
      <c r="F45" s="265">
        <v>135</v>
      </c>
      <c r="G45" s="265">
        <v>100</v>
      </c>
      <c r="H45" s="265">
        <v>0</v>
      </c>
      <c r="I45" s="265">
        <v>0</v>
      </c>
      <c r="J45" s="265">
        <v>0</v>
      </c>
      <c r="K45" s="265">
        <v>154</v>
      </c>
      <c r="L45" s="265">
        <v>94</v>
      </c>
      <c r="M45" s="265">
        <v>60</v>
      </c>
      <c r="N45" s="265">
        <v>58</v>
      </c>
      <c r="O45" s="265">
        <v>30</v>
      </c>
      <c r="P45" s="265">
        <v>28</v>
      </c>
      <c r="Q45" s="265">
        <v>23</v>
      </c>
      <c r="R45" s="265">
        <v>11</v>
      </c>
      <c r="S45" s="265">
        <v>12</v>
      </c>
      <c r="T45" s="266">
        <f t="shared" si="0"/>
        <v>0</v>
      </c>
      <c r="U45" s="266">
        <f t="shared" si="1"/>
        <v>0</v>
      </c>
      <c r="V45" s="266">
        <f t="shared" si="2"/>
        <v>0</v>
      </c>
      <c r="W45" s="266">
        <f t="shared" si="3"/>
        <v>0</v>
      </c>
      <c r="X45" s="266">
        <f t="shared" si="4"/>
        <v>0</v>
      </c>
    </row>
    <row r="46" spans="1:24" ht="16.5" customHeight="1">
      <c r="A46" s="509"/>
      <c r="B46" s="147" t="s">
        <v>315</v>
      </c>
      <c r="C46" s="148" t="s">
        <v>316</v>
      </c>
      <c r="D46" s="146">
        <v>36</v>
      </c>
      <c r="E46" s="265">
        <v>400</v>
      </c>
      <c r="F46" s="265">
        <v>205</v>
      </c>
      <c r="G46" s="265">
        <v>195</v>
      </c>
      <c r="H46" s="265">
        <v>0</v>
      </c>
      <c r="I46" s="265">
        <v>0</v>
      </c>
      <c r="J46" s="265">
        <v>0</v>
      </c>
      <c r="K46" s="265">
        <v>330</v>
      </c>
      <c r="L46" s="265">
        <v>165</v>
      </c>
      <c r="M46" s="265">
        <v>165</v>
      </c>
      <c r="N46" s="265">
        <v>42</v>
      </c>
      <c r="O46" s="265">
        <v>25</v>
      </c>
      <c r="P46" s="265">
        <v>17</v>
      </c>
      <c r="Q46" s="265">
        <v>28</v>
      </c>
      <c r="R46" s="265">
        <v>15</v>
      </c>
      <c r="S46" s="265">
        <v>13</v>
      </c>
      <c r="T46" s="266">
        <f t="shared" si="0"/>
        <v>0</v>
      </c>
      <c r="U46" s="266">
        <f t="shared" si="1"/>
        <v>0</v>
      </c>
      <c r="V46" s="266">
        <f t="shared" si="2"/>
        <v>0</v>
      </c>
      <c r="W46" s="266">
        <f t="shared" si="3"/>
        <v>0</v>
      </c>
      <c r="X46" s="266">
        <f t="shared" si="4"/>
        <v>0</v>
      </c>
    </row>
    <row r="47" spans="1:24" ht="16.5" customHeight="1">
      <c r="A47" s="509"/>
      <c r="B47" s="147" t="s">
        <v>317</v>
      </c>
      <c r="C47" s="105" t="s">
        <v>318</v>
      </c>
      <c r="D47" s="146">
        <v>37</v>
      </c>
      <c r="E47" s="265">
        <v>361</v>
      </c>
      <c r="F47" s="265">
        <v>129</v>
      </c>
      <c r="G47" s="265">
        <v>232</v>
      </c>
      <c r="H47" s="265">
        <v>0</v>
      </c>
      <c r="I47" s="265">
        <v>0</v>
      </c>
      <c r="J47" s="265">
        <v>0</v>
      </c>
      <c r="K47" s="265">
        <v>341</v>
      </c>
      <c r="L47" s="265">
        <v>122</v>
      </c>
      <c r="M47" s="265">
        <v>219</v>
      </c>
      <c r="N47" s="265">
        <v>20</v>
      </c>
      <c r="O47" s="265">
        <v>7</v>
      </c>
      <c r="P47" s="265">
        <v>13</v>
      </c>
      <c r="Q47" s="265">
        <v>0</v>
      </c>
      <c r="R47" s="265">
        <v>0</v>
      </c>
      <c r="S47" s="265">
        <v>0</v>
      </c>
      <c r="T47" s="266">
        <f t="shared" si="0"/>
        <v>0</v>
      </c>
      <c r="U47" s="266">
        <f t="shared" si="1"/>
        <v>0</v>
      </c>
      <c r="V47" s="266">
        <f t="shared" si="2"/>
        <v>0</v>
      </c>
      <c r="W47" s="266">
        <f t="shared" si="3"/>
        <v>0</v>
      </c>
      <c r="X47" s="266">
        <f t="shared" si="4"/>
        <v>0</v>
      </c>
    </row>
    <row r="48" spans="1:24" ht="45" customHeight="1">
      <c r="A48" s="509"/>
      <c r="B48" s="147" t="s">
        <v>319</v>
      </c>
      <c r="C48" s="105" t="s">
        <v>319</v>
      </c>
      <c r="D48" s="146">
        <v>38</v>
      </c>
      <c r="E48" s="265">
        <v>127</v>
      </c>
      <c r="F48" s="265">
        <v>83</v>
      </c>
      <c r="G48" s="265">
        <v>44</v>
      </c>
      <c r="H48" s="265">
        <v>0</v>
      </c>
      <c r="I48" s="265">
        <v>0</v>
      </c>
      <c r="J48" s="265">
        <v>0</v>
      </c>
      <c r="K48" s="265">
        <v>103</v>
      </c>
      <c r="L48" s="265">
        <v>67</v>
      </c>
      <c r="M48" s="265">
        <v>36</v>
      </c>
      <c r="N48" s="265">
        <v>23</v>
      </c>
      <c r="O48" s="265">
        <v>16</v>
      </c>
      <c r="P48" s="265">
        <v>7</v>
      </c>
      <c r="Q48" s="265">
        <v>1</v>
      </c>
      <c r="R48" s="265">
        <v>0</v>
      </c>
      <c r="S48" s="265">
        <v>1</v>
      </c>
      <c r="T48" s="266">
        <f t="shared" si="0"/>
        <v>0</v>
      </c>
      <c r="U48" s="266">
        <f t="shared" si="1"/>
        <v>0</v>
      </c>
      <c r="V48" s="266">
        <f t="shared" si="2"/>
        <v>0</v>
      </c>
      <c r="W48" s="266">
        <f t="shared" si="3"/>
        <v>0</v>
      </c>
      <c r="X48" s="266">
        <f t="shared" si="4"/>
        <v>0</v>
      </c>
    </row>
    <row r="49" spans="1:24" ht="32.25" customHeight="1">
      <c r="A49" s="519" t="s">
        <v>236</v>
      </c>
      <c r="B49" s="147" t="s">
        <v>320</v>
      </c>
      <c r="C49" s="105" t="s">
        <v>321</v>
      </c>
      <c r="D49" s="146">
        <v>39</v>
      </c>
      <c r="E49" s="265">
        <v>31</v>
      </c>
      <c r="F49" s="265">
        <v>18</v>
      </c>
      <c r="G49" s="265">
        <v>13</v>
      </c>
      <c r="H49" s="265">
        <v>0</v>
      </c>
      <c r="I49" s="265">
        <v>0</v>
      </c>
      <c r="J49" s="265">
        <v>0</v>
      </c>
      <c r="K49" s="265">
        <v>31</v>
      </c>
      <c r="L49" s="265">
        <v>18</v>
      </c>
      <c r="M49" s="265">
        <v>13</v>
      </c>
      <c r="N49" s="265">
        <v>0</v>
      </c>
      <c r="O49" s="265">
        <v>0</v>
      </c>
      <c r="P49" s="265">
        <v>0</v>
      </c>
      <c r="Q49" s="265">
        <v>0</v>
      </c>
      <c r="R49" s="265">
        <v>0</v>
      </c>
      <c r="S49" s="265">
        <v>0</v>
      </c>
      <c r="T49" s="266">
        <f t="shared" si="0"/>
        <v>0</v>
      </c>
      <c r="U49" s="266">
        <f t="shared" si="1"/>
        <v>0</v>
      </c>
      <c r="V49" s="266">
        <f t="shared" si="2"/>
        <v>0</v>
      </c>
      <c r="W49" s="266">
        <f t="shared" si="3"/>
        <v>0</v>
      </c>
      <c r="X49" s="266">
        <f t="shared" si="4"/>
        <v>0</v>
      </c>
    </row>
    <row r="50" spans="1:24" ht="32.25" customHeight="1">
      <c r="A50" s="520"/>
      <c r="B50" s="147" t="s">
        <v>320</v>
      </c>
      <c r="C50" s="148" t="s">
        <v>322</v>
      </c>
      <c r="D50" s="146">
        <v>40</v>
      </c>
      <c r="E50" s="265">
        <v>1706</v>
      </c>
      <c r="F50" s="265">
        <v>1120</v>
      </c>
      <c r="G50" s="265">
        <v>586</v>
      </c>
      <c r="H50" s="265">
        <v>0</v>
      </c>
      <c r="I50" s="265">
        <v>0</v>
      </c>
      <c r="J50" s="265">
        <v>0</v>
      </c>
      <c r="K50" s="265">
        <v>1612</v>
      </c>
      <c r="L50" s="265">
        <v>1076</v>
      </c>
      <c r="M50" s="265">
        <v>536</v>
      </c>
      <c r="N50" s="265">
        <v>91</v>
      </c>
      <c r="O50" s="265">
        <v>42</v>
      </c>
      <c r="P50" s="265">
        <v>49</v>
      </c>
      <c r="Q50" s="265">
        <v>3</v>
      </c>
      <c r="R50" s="265">
        <v>2</v>
      </c>
      <c r="S50" s="265">
        <v>1</v>
      </c>
      <c r="T50" s="266">
        <f t="shared" si="0"/>
        <v>0</v>
      </c>
      <c r="U50" s="266">
        <f t="shared" si="1"/>
        <v>0</v>
      </c>
      <c r="V50" s="266">
        <f t="shared" si="2"/>
        <v>0</v>
      </c>
      <c r="W50" s="266">
        <f t="shared" si="3"/>
        <v>0</v>
      </c>
      <c r="X50" s="266">
        <f t="shared" si="4"/>
        <v>0</v>
      </c>
    </row>
    <row r="51" spans="1:24" ht="32.25" customHeight="1">
      <c r="A51" s="520"/>
      <c r="B51" s="147" t="s">
        <v>323</v>
      </c>
      <c r="C51" s="148" t="s">
        <v>324</v>
      </c>
      <c r="D51" s="146">
        <v>41</v>
      </c>
      <c r="E51" s="265">
        <v>5790</v>
      </c>
      <c r="F51" s="265">
        <v>4281</v>
      </c>
      <c r="G51" s="265">
        <v>1509</v>
      </c>
      <c r="H51" s="265">
        <v>84</v>
      </c>
      <c r="I51" s="265">
        <v>80</v>
      </c>
      <c r="J51" s="265">
        <v>4</v>
      </c>
      <c r="K51" s="265">
        <v>5334</v>
      </c>
      <c r="L51" s="265">
        <v>3957</v>
      </c>
      <c r="M51" s="265">
        <v>1377</v>
      </c>
      <c r="N51" s="265">
        <v>332</v>
      </c>
      <c r="O51" s="265">
        <v>216</v>
      </c>
      <c r="P51" s="265">
        <v>116</v>
      </c>
      <c r="Q51" s="265">
        <v>40</v>
      </c>
      <c r="R51" s="265">
        <v>28</v>
      </c>
      <c r="S51" s="265">
        <v>12</v>
      </c>
      <c r="T51" s="266">
        <f t="shared" si="0"/>
        <v>0</v>
      </c>
      <c r="U51" s="266">
        <f t="shared" si="1"/>
        <v>0</v>
      </c>
      <c r="V51" s="266">
        <f t="shared" si="2"/>
        <v>0</v>
      </c>
      <c r="W51" s="266">
        <f t="shared" si="3"/>
        <v>0</v>
      </c>
      <c r="X51" s="266">
        <f t="shared" si="4"/>
        <v>0</v>
      </c>
    </row>
    <row r="52" spans="1:24" ht="32.25" customHeight="1">
      <c r="A52" s="521"/>
      <c r="B52" s="147" t="s">
        <v>320</v>
      </c>
      <c r="C52" s="148" t="s">
        <v>325</v>
      </c>
      <c r="D52" s="146">
        <v>42</v>
      </c>
      <c r="E52" s="265">
        <v>497</v>
      </c>
      <c r="F52" s="265">
        <v>346</v>
      </c>
      <c r="G52" s="265">
        <v>151</v>
      </c>
      <c r="H52" s="265">
        <v>0</v>
      </c>
      <c r="I52" s="265">
        <v>0</v>
      </c>
      <c r="J52" s="265">
        <v>0</v>
      </c>
      <c r="K52" s="265">
        <v>467</v>
      </c>
      <c r="L52" s="265">
        <v>330</v>
      </c>
      <c r="M52" s="265">
        <v>137</v>
      </c>
      <c r="N52" s="265">
        <v>28</v>
      </c>
      <c r="O52" s="265">
        <v>15</v>
      </c>
      <c r="P52" s="265">
        <v>13</v>
      </c>
      <c r="Q52" s="265">
        <v>2</v>
      </c>
      <c r="R52" s="265">
        <v>1</v>
      </c>
      <c r="S52" s="265">
        <v>1</v>
      </c>
      <c r="T52" s="266">
        <f t="shared" si="0"/>
        <v>0</v>
      </c>
      <c r="U52" s="266">
        <f t="shared" si="1"/>
        <v>0</v>
      </c>
      <c r="V52" s="266">
        <f t="shared" si="2"/>
        <v>0</v>
      </c>
      <c r="W52" s="266">
        <f t="shared" si="3"/>
        <v>0</v>
      </c>
      <c r="X52" s="266">
        <f t="shared" si="4"/>
        <v>0</v>
      </c>
    </row>
    <row r="53" spans="1:24" ht="19.5" customHeight="1">
      <c r="A53" s="519" t="s">
        <v>237</v>
      </c>
      <c r="B53" s="147" t="s">
        <v>326</v>
      </c>
      <c r="C53" s="105" t="s">
        <v>327</v>
      </c>
      <c r="D53" s="146">
        <v>43</v>
      </c>
      <c r="E53" s="265">
        <v>608</v>
      </c>
      <c r="F53" s="265">
        <v>175</v>
      </c>
      <c r="G53" s="265">
        <v>433</v>
      </c>
      <c r="H53" s="265">
        <v>18</v>
      </c>
      <c r="I53" s="265">
        <v>13</v>
      </c>
      <c r="J53" s="265">
        <v>5</v>
      </c>
      <c r="K53" s="265">
        <v>492</v>
      </c>
      <c r="L53" s="265">
        <v>140</v>
      </c>
      <c r="M53" s="265">
        <v>352</v>
      </c>
      <c r="N53" s="265">
        <v>69</v>
      </c>
      <c r="O53" s="265">
        <v>14</v>
      </c>
      <c r="P53" s="265">
        <v>55</v>
      </c>
      <c r="Q53" s="265">
        <v>29</v>
      </c>
      <c r="R53" s="265">
        <v>8</v>
      </c>
      <c r="S53" s="265">
        <v>21</v>
      </c>
      <c r="T53" s="266">
        <f t="shared" si="0"/>
        <v>0</v>
      </c>
      <c r="U53" s="266">
        <f t="shared" si="1"/>
        <v>0</v>
      </c>
      <c r="V53" s="266">
        <f t="shared" si="2"/>
        <v>0</v>
      </c>
      <c r="W53" s="266">
        <f t="shared" si="3"/>
        <v>0</v>
      </c>
      <c r="X53" s="266">
        <f t="shared" si="4"/>
        <v>0</v>
      </c>
    </row>
    <row r="54" spans="1:24" ht="19.5" customHeight="1">
      <c r="A54" s="520"/>
      <c r="B54" s="147" t="s">
        <v>326</v>
      </c>
      <c r="C54" s="148" t="s">
        <v>328</v>
      </c>
      <c r="D54" s="146">
        <v>44</v>
      </c>
      <c r="E54" s="265">
        <v>563</v>
      </c>
      <c r="F54" s="265">
        <v>244</v>
      </c>
      <c r="G54" s="265">
        <v>319</v>
      </c>
      <c r="H54" s="265">
        <v>0</v>
      </c>
      <c r="I54" s="265">
        <v>0</v>
      </c>
      <c r="J54" s="265">
        <v>0</v>
      </c>
      <c r="K54" s="265">
        <v>456</v>
      </c>
      <c r="L54" s="265">
        <v>210</v>
      </c>
      <c r="M54" s="265">
        <v>246</v>
      </c>
      <c r="N54" s="265">
        <v>102</v>
      </c>
      <c r="O54" s="265">
        <v>33</v>
      </c>
      <c r="P54" s="265">
        <v>69</v>
      </c>
      <c r="Q54" s="265">
        <v>5</v>
      </c>
      <c r="R54" s="265">
        <v>1</v>
      </c>
      <c r="S54" s="265">
        <v>4</v>
      </c>
      <c r="T54" s="266">
        <f t="shared" si="0"/>
        <v>0</v>
      </c>
      <c r="U54" s="266">
        <f t="shared" si="1"/>
        <v>0</v>
      </c>
      <c r="V54" s="266">
        <f t="shared" si="2"/>
        <v>0</v>
      </c>
      <c r="W54" s="266">
        <f t="shared" si="3"/>
        <v>0</v>
      </c>
      <c r="X54" s="266">
        <f t="shared" si="4"/>
        <v>0</v>
      </c>
    </row>
    <row r="55" spans="1:24" ht="19.5" customHeight="1">
      <c r="A55" s="520"/>
      <c r="B55" s="147" t="s">
        <v>326</v>
      </c>
      <c r="C55" s="148" t="s">
        <v>329</v>
      </c>
      <c r="D55" s="146">
        <v>45</v>
      </c>
      <c r="E55" s="265">
        <v>4761</v>
      </c>
      <c r="F55" s="265">
        <v>3838</v>
      </c>
      <c r="G55" s="265">
        <v>923</v>
      </c>
      <c r="H55" s="265">
        <v>111</v>
      </c>
      <c r="I55" s="265">
        <v>95</v>
      </c>
      <c r="J55" s="265">
        <v>16</v>
      </c>
      <c r="K55" s="265">
        <v>4262</v>
      </c>
      <c r="L55" s="265">
        <v>3463</v>
      </c>
      <c r="M55" s="265">
        <v>799</v>
      </c>
      <c r="N55" s="265">
        <v>364</v>
      </c>
      <c r="O55" s="265">
        <v>263</v>
      </c>
      <c r="P55" s="265">
        <v>101</v>
      </c>
      <c r="Q55" s="265">
        <v>24</v>
      </c>
      <c r="R55" s="265">
        <v>17</v>
      </c>
      <c r="S55" s="265">
        <v>7</v>
      </c>
      <c r="T55" s="266">
        <f t="shared" si="0"/>
        <v>0</v>
      </c>
      <c r="U55" s="266">
        <f t="shared" si="1"/>
        <v>0</v>
      </c>
      <c r="V55" s="266">
        <f t="shared" si="2"/>
        <v>0</v>
      </c>
      <c r="W55" s="266">
        <f t="shared" si="3"/>
        <v>0</v>
      </c>
      <c r="X55" s="266">
        <f t="shared" si="4"/>
        <v>0</v>
      </c>
    </row>
    <row r="56" spans="1:24" ht="19.5" customHeight="1">
      <c r="A56" s="520"/>
      <c r="B56" s="147" t="s">
        <v>326</v>
      </c>
      <c r="C56" s="148" t="s">
        <v>330</v>
      </c>
      <c r="D56" s="146">
        <v>46</v>
      </c>
      <c r="E56" s="265">
        <v>1927</v>
      </c>
      <c r="F56" s="265">
        <v>1431</v>
      </c>
      <c r="G56" s="265">
        <v>496</v>
      </c>
      <c r="H56" s="265">
        <v>0</v>
      </c>
      <c r="I56" s="265">
        <v>0</v>
      </c>
      <c r="J56" s="265">
        <v>0</v>
      </c>
      <c r="K56" s="265">
        <v>1845</v>
      </c>
      <c r="L56" s="265">
        <v>1376</v>
      </c>
      <c r="M56" s="265">
        <v>469</v>
      </c>
      <c r="N56" s="265">
        <v>77</v>
      </c>
      <c r="O56" s="265">
        <v>52</v>
      </c>
      <c r="P56" s="265">
        <v>25</v>
      </c>
      <c r="Q56" s="265">
        <v>5</v>
      </c>
      <c r="R56" s="265">
        <v>3</v>
      </c>
      <c r="S56" s="265">
        <v>2</v>
      </c>
      <c r="T56" s="266">
        <f t="shared" si="0"/>
        <v>0</v>
      </c>
      <c r="U56" s="266">
        <f t="shared" si="1"/>
        <v>0</v>
      </c>
      <c r="V56" s="266">
        <f t="shared" si="2"/>
        <v>0</v>
      </c>
      <c r="W56" s="266">
        <f t="shared" si="3"/>
        <v>0</v>
      </c>
      <c r="X56" s="266">
        <f t="shared" si="4"/>
        <v>0</v>
      </c>
    </row>
    <row r="57" spans="1:24" ht="19.5" customHeight="1">
      <c r="A57" s="520"/>
      <c r="B57" s="147" t="s">
        <v>326</v>
      </c>
      <c r="C57" s="148" t="s">
        <v>331</v>
      </c>
      <c r="D57" s="146">
        <v>47</v>
      </c>
      <c r="E57" s="265">
        <v>1738</v>
      </c>
      <c r="F57" s="265">
        <v>1502</v>
      </c>
      <c r="G57" s="265">
        <v>236</v>
      </c>
      <c r="H57" s="265">
        <v>97</v>
      </c>
      <c r="I57" s="265">
        <v>91</v>
      </c>
      <c r="J57" s="265">
        <v>6</v>
      </c>
      <c r="K57" s="265">
        <v>1489</v>
      </c>
      <c r="L57" s="265">
        <v>1292</v>
      </c>
      <c r="M57" s="265">
        <v>197</v>
      </c>
      <c r="N57" s="265">
        <v>120</v>
      </c>
      <c r="O57" s="265">
        <v>101</v>
      </c>
      <c r="P57" s="265">
        <v>19</v>
      </c>
      <c r="Q57" s="265">
        <v>32</v>
      </c>
      <c r="R57" s="265">
        <v>18</v>
      </c>
      <c r="S57" s="265">
        <v>14</v>
      </c>
      <c r="T57" s="266">
        <f t="shared" si="0"/>
        <v>0</v>
      </c>
      <c r="U57" s="266">
        <f t="shared" si="1"/>
        <v>0</v>
      </c>
      <c r="V57" s="266">
        <f t="shared" si="2"/>
        <v>0</v>
      </c>
      <c r="W57" s="266">
        <f t="shared" si="3"/>
        <v>0</v>
      </c>
      <c r="X57" s="266">
        <f t="shared" si="4"/>
        <v>0</v>
      </c>
    </row>
    <row r="58" spans="1:24" ht="30" customHeight="1">
      <c r="A58" s="520"/>
      <c r="B58" s="147" t="s">
        <v>326</v>
      </c>
      <c r="C58" s="148" t="s">
        <v>332</v>
      </c>
      <c r="D58" s="146">
        <v>48</v>
      </c>
      <c r="E58" s="265">
        <v>1239</v>
      </c>
      <c r="F58" s="265">
        <v>1060</v>
      </c>
      <c r="G58" s="265">
        <v>179</v>
      </c>
      <c r="H58" s="265">
        <v>0</v>
      </c>
      <c r="I58" s="265">
        <v>0</v>
      </c>
      <c r="J58" s="265">
        <v>0</v>
      </c>
      <c r="K58" s="265">
        <v>1214</v>
      </c>
      <c r="L58" s="265">
        <v>1038</v>
      </c>
      <c r="M58" s="265">
        <v>176</v>
      </c>
      <c r="N58" s="265">
        <v>23</v>
      </c>
      <c r="O58" s="265">
        <v>20</v>
      </c>
      <c r="P58" s="265">
        <v>3</v>
      </c>
      <c r="Q58" s="265">
        <v>2</v>
      </c>
      <c r="R58" s="265">
        <v>2</v>
      </c>
      <c r="S58" s="265">
        <v>0</v>
      </c>
      <c r="T58" s="266">
        <f t="shared" si="0"/>
        <v>0</v>
      </c>
      <c r="U58" s="266">
        <f t="shared" si="1"/>
        <v>0</v>
      </c>
      <c r="V58" s="266">
        <f t="shared" si="2"/>
        <v>0</v>
      </c>
      <c r="W58" s="266">
        <f t="shared" si="3"/>
        <v>0</v>
      </c>
      <c r="X58" s="266">
        <f t="shared" si="4"/>
        <v>0</v>
      </c>
    </row>
    <row r="59" spans="1:24" ht="19.5" customHeight="1">
      <c r="A59" s="520"/>
      <c r="B59" s="147" t="s">
        <v>333</v>
      </c>
      <c r="C59" s="148" t="s">
        <v>334</v>
      </c>
      <c r="D59" s="146">
        <v>49</v>
      </c>
      <c r="E59" s="265">
        <v>1248</v>
      </c>
      <c r="F59" s="265">
        <v>271</v>
      </c>
      <c r="G59" s="265">
        <v>977</v>
      </c>
      <c r="H59" s="265">
        <v>0</v>
      </c>
      <c r="I59" s="265">
        <v>0</v>
      </c>
      <c r="J59" s="265">
        <v>0</v>
      </c>
      <c r="K59" s="265">
        <v>1146</v>
      </c>
      <c r="L59" s="265">
        <v>258</v>
      </c>
      <c r="M59" s="265">
        <v>888</v>
      </c>
      <c r="N59" s="265">
        <v>100</v>
      </c>
      <c r="O59" s="265">
        <v>13</v>
      </c>
      <c r="P59" s="265">
        <v>87</v>
      </c>
      <c r="Q59" s="265">
        <v>2</v>
      </c>
      <c r="R59" s="265">
        <v>0</v>
      </c>
      <c r="S59" s="265">
        <v>2</v>
      </c>
      <c r="T59" s="266">
        <f t="shared" si="0"/>
        <v>0</v>
      </c>
      <c r="U59" s="266">
        <f t="shared" si="1"/>
        <v>0</v>
      </c>
      <c r="V59" s="266">
        <f t="shared" si="2"/>
        <v>0</v>
      </c>
      <c r="W59" s="266">
        <f t="shared" si="3"/>
        <v>0</v>
      </c>
      <c r="X59" s="266">
        <f t="shared" si="4"/>
        <v>0</v>
      </c>
    </row>
    <row r="60" spans="1:24" ht="31.5" customHeight="1">
      <c r="A60" s="520"/>
      <c r="B60" s="147" t="s">
        <v>333</v>
      </c>
      <c r="C60" s="148" t="s">
        <v>335</v>
      </c>
      <c r="D60" s="146">
        <v>50</v>
      </c>
      <c r="E60" s="265">
        <v>118</v>
      </c>
      <c r="F60" s="265">
        <v>49</v>
      </c>
      <c r="G60" s="265">
        <v>69</v>
      </c>
      <c r="H60" s="265">
        <v>0</v>
      </c>
      <c r="I60" s="265">
        <v>0</v>
      </c>
      <c r="J60" s="265">
        <v>0</v>
      </c>
      <c r="K60" s="265">
        <v>111</v>
      </c>
      <c r="L60" s="265">
        <v>47</v>
      </c>
      <c r="M60" s="265">
        <v>64</v>
      </c>
      <c r="N60" s="265">
        <v>7</v>
      </c>
      <c r="O60" s="265">
        <v>2</v>
      </c>
      <c r="P60" s="265">
        <v>5</v>
      </c>
      <c r="Q60" s="265">
        <v>0</v>
      </c>
      <c r="R60" s="265">
        <v>0</v>
      </c>
      <c r="S60" s="265">
        <v>0</v>
      </c>
      <c r="T60" s="266">
        <f t="shared" si="0"/>
        <v>0</v>
      </c>
      <c r="U60" s="266">
        <f t="shared" si="1"/>
        <v>0</v>
      </c>
      <c r="V60" s="266">
        <f t="shared" si="2"/>
        <v>0</v>
      </c>
      <c r="W60" s="266">
        <f t="shared" si="3"/>
        <v>0</v>
      </c>
      <c r="X60" s="266">
        <f t="shared" si="4"/>
        <v>0</v>
      </c>
    </row>
    <row r="61" spans="1:24" ht="19.5" customHeight="1">
      <c r="A61" s="520"/>
      <c r="B61" s="147" t="s">
        <v>333</v>
      </c>
      <c r="C61" s="148" t="s">
        <v>336</v>
      </c>
      <c r="D61" s="146">
        <v>51</v>
      </c>
      <c r="E61" s="265">
        <v>30</v>
      </c>
      <c r="F61" s="265">
        <v>5</v>
      </c>
      <c r="G61" s="265">
        <v>25</v>
      </c>
      <c r="H61" s="265">
        <v>0</v>
      </c>
      <c r="I61" s="265">
        <v>0</v>
      </c>
      <c r="J61" s="265">
        <v>0</v>
      </c>
      <c r="K61" s="265">
        <v>30</v>
      </c>
      <c r="L61" s="265">
        <v>5</v>
      </c>
      <c r="M61" s="265">
        <v>25</v>
      </c>
      <c r="N61" s="265">
        <v>0</v>
      </c>
      <c r="O61" s="265">
        <v>0</v>
      </c>
      <c r="P61" s="265">
        <v>0</v>
      </c>
      <c r="Q61" s="265">
        <v>0</v>
      </c>
      <c r="R61" s="265">
        <v>0</v>
      </c>
      <c r="S61" s="265">
        <v>0</v>
      </c>
      <c r="T61" s="266">
        <f t="shared" si="0"/>
        <v>0</v>
      </c>
      <c r="U61" s="266">
        <f t="shared" si="1"/>
        <v>0</v>
      </c>
      <c r="V61" s="266">
        <f t="shared" si="2"/>
        <v>0</v>
      </c>
      <c r="W61" s="266">
        <f t="shared" si="3"/>
        <v>0</v>
      </c>
      <c r="X61" s="266">
        <f t="shared" si="4"/>
        <v>0</v>
      </c>
    </row>
    <row r="62" spans="1:24" ht="19.5" customHeight="1">
      <c r="A62" s="520"/>
      <c r="B62" s="147" t="s">
        <v>333</v>
      </c>
      <c r="C62" s="148" t="s">
        <v>336</v>
      </c>
      <c r="D62" s="146">
        <v>52</v>
      </c>
      <c r="E62" s="265">
        <v>87</v>
      </c>
      <c r="F62" s="265">
        <v>13</v>
      </c>
      <c r="G62" s="265">
        <v>74</v>
      </c>
      <c r="H62" s="265">
        <v>0</v>
      </c>
      <c r="I62" s="265">
        <v>0</v>
      </c>
      <c r="J62" s="265">
        <v>0</v>
      </c>
      <c r="K62" s="265">
        <v>80</v>
      </c>
      <c r="L62" s="265">
        <v>13</v>
      </c>
      <c r="M62" s="265">
        <v>67</v>
      </c>
      <c r="N62" s="265">
        <v>5</v>
      </c>
      <c r="O62" s="265">
        <v>0</v>
      </c>
      <c r="P62" s="265">
        <v>5</v>
      </c>
      <c r="Q62" s="265">
        <v>2</v>
      </c>
      <c r="R62" s="265">
        <v>0</v>
      </c>
      <c r="S62" s="265">
        <v>2</v>
      </c>
      <c r="T62" s="266">
        <f t="shared" si="0"/>
        <v>0</v>
      </c>
      <c r="U62" s="266">
        <f t="shared" si="1"/>
        <v>0</v>
      </c>
      <c r="V62" s="266">
        <f t="shared" si="2"/>
        <v>0</v>
      </c>
      <c r="W62" s="266">
        <f t="shared" si="3"/>
        <v>0</v>
      </c>
      <c r="X62" s="266">
        <f t="shared" si="4"/>
        <v>0</v>
      </c>
    </row>
    <row r="63" spans="1:24" ht="19.5" customHeight="1">
      <c r="A63" s="520"/>
      <c r="B63" s="147" t="s">
        <v>333</v>
      </c>
      <c r="C63" s="148" t="s">
        <v>337</v>
      </c>
      <c r="D63" s="146">
        <v>53</v>
      </c>
      <c r="E63" s="265">
        <v>2168</v>
      </c>
      <c r="F63" s="265">
        <v>1696</v>
      </c>
      <c r="G63" s="265">
        <v>472</v>
      </c>
      <c r="H63" s="265">
        <v>0</v>
      </c>
      <c r="I63" s="265">
        <v>0</v>
      </c>
      <c r="J63" s="265">
        <v>0</v>
      </c>
      <c r="K63" s="265">
        <v>1985</v>
      </c>
      <c r="L63" s="265">
        <v>1560</v>
      </c>
      <c r="M63" s="265">
        <v>425</v>
      </c>
      <c r="N63" s="265">
        <v>173</v>
      </c>
      <c r="O63" s="265">
        <v>131</v>
      </c>
      <c r="P63" s="265">
        <v>42</v>
      </c>
      <c r="Q63" s="265">
        <v>10</v>
      </c>
      <c r="R63" s="265">
        <v>5</v>
      </c>
      <c r="S63" s="265">
        <v>5</v>
      </c>
      <c r="T63" s="266">
        <f t="shared" si="0"/>
        <v>0</v>
      </c>
      <c r="U63" s="266">
        <f t="shared" si="1"/>
        <v>0</v>
      </c>
      <c r="V63" s="266">
        <f t="shared" si="2"/>
        <v>0</v>
      </c>
      <c r="W63" s="266">
        <f t="shared" si="3"/>
        <v>0</v>
      </c>
      <c r="X63" s="266">
        <f t="shared" si="4"/>
        <v>0</v>
      </c>
    </row>
    <row r="64" spans="1:24" ht="19.5" customHeight="1">
      <c r="A64" s="520"/>
      <c r="B64" s="147" t="s">
        <v>333</v>
      </c>
      <c r="C64" s="148" t="s">
        <v>338</v>
      </c>
      <c r="D64" s="146">
        <v>54</v>
      </c>
      <c r="E64" s="265">
        <v>258</v>
      </c>
      <c r="F64" s="265">
        <v>243</v>
      </c>
      <c r="G64" s="265">
        <v>15</v>
      </c>
      <c r="H64" s="265">
        <v>0</v>
      </c>
      <c r="I64" s="265">
        <v>0</v>
      </c>
      <c r="J64" s="265">
        <v>0</v>
      </c>
      <c r="K64" s="265">
        <v>214</v>
      </c>
      <c r="L64" s="265">
        <v>202</v>
      </c>
      <c r="M64" s="265">
        <v>12</v>
      </c>
      <c r="N64" s="265">
        <v>43</v>
      </c>
      <c r="O64" s="265">
        <v>41</v>
      </c>
      <c r="P64" s="265">
        <v>2</v>
      </c>
      <c r="Q64" s="265">
        <v>1</v>
      </c>
      <c r="R64" s="265">
        <v>0</v>
      </c>
      <c r="S64" s="265">
        <v>1</v>
      </c>
      <c r="T64" s="266">
        <f t="shared" si="0"/>
        <v>0</v>
      </c>
      <c r="U64" s="266">
        <f t="shared" si="1"/>
        <v>0</v>
      </c>
      <c r="V64" s="266">
        <f t="shared" si="2"/>
        <v>0</v>
      </c>
      <c r="W64" s="266">
        <f t="shared" si="3"/>
        <v>0</v>
      </c>
      <c r="X64" s="266">
        <f t="shared" si="4"/>
        <v>0</v>
      </c>
    </row>
    <row r="65" spans="1:24" ht="19.5" customHeight="1">
      <c r="A65" s="520"/>
      <c r="B65" s="147" t="s">
        <v>339</v>
      </c>
      <c r="C65" s="148" t="s">
        <v>340</v>
      </c>
      <c r="D65" s="146">
        <v>55</v>
      </c>
      <c r="E65" s="265">
        <v>1871</v>
      </c>
      <c r="F65" s="265">
        <v>958</v>
      </c>
      <c r="G65" s="265">
        <v>913</v>
      </c>
      <c r="H65" s="265">
        <v>0</v>
      </c>
      <c r="I65" s="265">
        <v>0</v>
      </c>
      <c r="J65" s="265">
        <v>0</v>
      </c>
      <c r="K65" s="265">
        <v>1648</v>
      </c>
      <c r="L65" s="265">
        <v>855</v>
      </c>
      <c r="M65" s="265">
        <v>793</v>
      </c>
      <c r="N65" s="265">
        <v>208</v>
      </c>
      <c r="O65" s="265">
        <v>98</v>
      </c>
      <c r="P65" s="265">
        <v>110</v>
      </c>
      <c r="Q65" s="265">
        <v>15</v>
      </c>
      <c r="R65" s="265">
        <v>5</v>
      </c>
      <c r="S65" s="265">
        <v>10</v>
      </c>
      <c r="T65" s="266">
        <f t="shared" si="0"/>
        <v>0</v>
      </c>
      <c r="U65" s="266">
        <f t="shared" si="1"/>
        <v>0</v>
      </c>
      <c r="V65" s="266">
        <f t="shared" si="2"/>
        <v>0</v>
      </c>
      <c r="W65" s="266">
        <f t="shared" si="3"/>
        <v>0</v>
      </c>
      <c r="X65" s="266">
        <f t="shared" si="4"/>
        <v>0</v>
      </c>
    </row>
    <row r="66" spans="1:24" ht="19.5" customHeight="1">
      <c r="A66" s="520"/>
      <c r="B66" s="147" t="s">
        <v>339</v>
      </c>
      <c r="C66" s="105" t="s">
        <v>341</v>
      </c>
      <c r="D66" s="146">
        <v>56</v>
      </c>
      <c r="E66" s="265">
        <v>4465</v>
      </c>
      <c r="F66" s="265">
        <v>3534</v>
      </c>
      <c r="G66" s="265">
        <v>931</v>
      </c>
      <c r="H66" s="265">
        <v>89</v>
      </c>
      <c r="I66" s="265">
        <v>70</v>
      </c>
      <c r="J66" s="265">
        <v>19</v>
      </c>
      <c r="K66" s="265">
        <v>4137</v>
      </c>
      <c r="L66" s="265">
        <v>3315</v>
      </c>
      <c r="M66" s="265">
        <v>822</v>
      </c>
      <c r="N66" s="265">
        <v>214</v>
      </c>
      <c r="O66" s="265">
        <v>138</v>
      </c>
      <c r="P66" s="265">
        <v>76</v>
      </c>
      <c r="Q66" s="265">
        <v>25</v>
      </c>
      <c r="R66" s="265">
        <v>11</v>
      </c>
      <c r="S66" s="265">
        <v>14</v>
      </c>
      <c r="T66" s="266">
        <f t="shared" si="0"/>
        <v>0</v>
      </c>
      <c r="U66" s="266">
        <f t="shared" si="1"/>
        <v>0</v>
      </c>
      <c r="V66" s="266">
        <f t="shared" si="2"/>
        <v>0</v>
      </c>
      <c r="W66" s="266">
        <f t="shared" si="3"/>
        <v>0</v>
      </c>
      <c r="X66" s="266">
        <f t="shared" si="4"/>
        <v>0</v>
      </c>
    </row>
    <row r="67" spans="1:24" ht="41.25" customHeight="1">
      <c r="A67" s="521"/>
      <c r="B67" s="147" t="s">
        <v>342</v>
      </c>
      <c r="C67" s="105" t="s">
        <v>342</v>
      </c>
      <c r="D67" s="146">
        <v>57</v>
      </c>
      <c r="E67" s="265">
        <v>940</v>
      </c>
      <c r="F67" s="265">
        <v>509</v>
      </c>
      <c r="G67" s="265">
        <v>431</v>
      </c>
      <c r="H67" s="265">
        <v>38</v>
      </c>
      <c r="I67" s="265">
        <v>31</v>
      </c>
      <c r="J67" s="265">
        <v>7</v>
      </c>
      <c r="K67" s="265">
        <v>818</v>
      </c>
      <c r="L67" s="265">
        <v>450</v>
      </c>
      <c r="M67" s="265">
        <v>368</v>
      </c>
      <c r="N67" s="265">
        <v>62</v>
      </c>
      <c r="O67" s="265">
        <v>19</v>
      </c>
      <c r="P67" s="265">
        <v>43</v>
      </c>
      <c r="Q67" s="265">
        <v>22</v>
      </c>
      <c r="R67" s="265">
        <v>9</v>
      </c>
      <c r="S67" s="265">
        <v>13</v>
      </c>
      <c r="T67" s="266">
        <f t="shared" si="0"/>
        <v>0</v>
      </c>
      <c r="U67" s="266">
        <f t="shared" si="1"/>
        <v>0</v>
      </c>
      <c r="V67" s="266">
        <f t="shared" si="2"/>
        <v>0</v>
      </c>
      <c r="W67" s="266">
        <f t="shared" si="3"/>
        <v>0</v>
      </c>
      <c r="X67" s="266">
        <f t="shared" si="4"/>
        <v>0</v>
      </c>
    </row>
    <row r="68" spans="1:24" ht="18" customHeight="1">
      <c r="A68" s="509" t="s">
        <v>238</v>
      </c>
      <c r="B68" s="147" t="s">
        <v>343</v>
      </c>
      <c r="C68" s="105" t="s">
        <v>344</v>
      </c>
      <c r="D68" s="146">
        <v>58</v>
      </c>
      <c r="E68" s="265">
        <v>738</v>
      </c>
      <c r="F68" s="265">
        <v>387</v>
      </c>
      <c r="G68" s="265">
        <v>351</v>
      </c>
      <c r="H68" s="265">
        <v>0</v>
      </c>
      <c r="I68" s="265">
        <v>0</v>
      </c>
      <c r="J68" s="265">
        <v>0</v>
      </c>
      <c r="K68" s="265">
        <v>445</v>
      </c>
      <c r="L68" s="265">
        <v>270</v>
      </c>
      <c r="M68" s="265">
        <v>175</v>
      </c>
      <c r="N68" s="265">
        <v>194</v>
      </c>
      <c r="O68" s="265">
        <v>87</v>
      </c>
      <c r="P68" s="265">
        <v>107</v>
      </c>
      <c r="Q68" s="265">
        <v>99</v>
      </c>
      <c r="R68" s="265">
        <v>30</v>
      </c>
      <c r="S68" s="265">
        <v>69</v>
      </c>
      <c r="T68" s="266">
        <f t="shared" si="0"/>
        <v>0</v>
      </c>
      <c r="U68" s="266">
        <f t="shared" si="1"/>
        <v>0</v>
      </c>
      <c r="V68" s="266">
        <f t="shared" si="2"/>
        <v>0</v>
      </c>
      <c r="W68" s="266">
        <f t="shared" si="3"/>
        <v>0</v>
      </c>
      <c r="X68" s="266">
        <f t="shared" si="4"/>
        <v>0</v>
      </c>
    </row>
    <row r="69" spans="1:24" ht="18" customHeight="1">
      <c r="A69" s="509"/>
      <c r="B69" s="147" t="s">
        <v>343</v>
      </c>
      <c r="C69" s="148" t="s">
        <v>345</v>
      </c>
      <c r="D69" s="146">
        <v>59</v>
      </c>
      <c r="E69" s="265">
        <v>29</v>
      </c>
      <c r="F69" s="265">
        <v>11</v>
      </c>
      <c r="G69" s="265">
        <v>18</v>
      </c>
      <c r="H69" s="265">
        <v>0</v>
      </c>
      <c r="I69" s="265">
        <v>0</v>
      </c>
      <c r="J69" s="265">
        <v>0</v>
      </c>
      <c r="K69" s="265">
        <v>0</v>
      </c>
      <c r="L69" s="265">
        <v>0</v>
      </c>
      <c r="M69" s="265">
        <v>0</v>
      </c>
      <c r="N69" s="265">
        <v>14</v>
      </c>
      <c r="O69" s="265">
        <v>5</v>
      </c>
      <c r="P69" s="265">
        <v>9</v>
      </c>
      <c r="Q69" s="265">
        <v>15</v>
      </c>
      <c r="R69" s="265">
        <v>6</v>
      </c>
      <c r="S69" s="265">
        <v>9</v>
      </c>
      <c r="T69" s="266">
        <f t="shared" si="0"/>
        <v>0</v>
      </c>
      <c r="U69" s="266">
        <f t="shared" si="1"/>
        <v>0</v>
      </c>
      <c r="V69" s="266">
        <f t="shared" si="2"/>
        <v>0</v>
      </c>
      <c r="W69" s="266">
        <f t="shared" si="3"/>
        <v>0</v>
      </c>
      <c r="X69" s="266">
        <f t="shared" si="4"/>
        <v>0</v>
      </c>
    </row>
    <row r="70" spans="1:24" ht="18" customHeight="1">
      <c r="A70" s="509"/>
      <c r="B70" s="147" t="s">
        <v>346</v>
      </c>
      <c r="C70" s="148" t="s">
        <v>346</v>
      </c>
      <c r="D70" s="146">
        <v>60</v>
      </c>
      <c r="E70" s="265">
        <v>333</v>
      </c>
      <c r="F70" s="265">
        <v>173</v>
      </c>
      <c r="G70" s="265">
        <v>160</v>
      </c>
      <c r="H70" s="265">
        <v>0</v>
      </c>
      <c r="I70" s="265">
        <v>0</v>
      </c>
      <c r="J70" s="265">
        <v>0</v>
      </c>
      <c r="K70" s="265">
        <v>237</v>
      </c>
      <c r="L70" s="265">
        <v>117</v>
      </c>
      <c r="M70" s="265">
        <v>120</v>
      </c>
      <c r="N70" s="265">
        <v>77</v>
      </c>
      <c r="O70" s="265">
        <v>49</v>
      </c>
      <c r="P70" s="265">
        <v>28</v>
      </c>
      <c r="Q70" s="265">
        <v>19</v>
      </c>
      <c r="R70" s="265">
        <v>7</v>
      </c>
      <c r="S70" s="265">
        <v>12</v>
      </c>
      <c r="T70" s="266">
        <f t="shared" si="0"/>
        <v>0</v>
      </c>
      <c r="U70" s="266">
        <f t="shared" si="1"/>
        <v>0</v>
      </c>
      <c r="V70" s="266">
        <f t="shared" si="2"/>
        <v>0</v>
      </c>
      <c r="W70" s="266">
        <f t="shared" si="3"/>
        <v>0</v>
      </c>
      <c r="X70" s="266">
        <f t="shared" si="4"/>
        <v>0</v>
      </c>
    </row>
    <row r="71" spans="1:24" ht="18" customHeight="1">
      <c r="A71" s="509"/>
      <c r="B71" s="147" t="s">
        <v>347</v>
      </c>
      <c r="C71" s="148" t="s">
        <v>348</v>
      </c>
      <c r="D71" s="146">
        <v>61</v>
      </c>
      <c r="E71" s="265">
        <v>5</v>
      </c>
      <c r="F71" s="265">
        <v>3</v>
      </c>
      <c r="G71" s="265">
        <v>2</v>
      </c>
      <c r="H71" s="265">
        <v>0</v>
      </c>
      <c r="I71" s="265">
        <v>0</v>
      </c>
      <c r="J71" s="265">
        <v>0</v>
      </c>
      <c r="K71" s="265">
        <v>3</v>
      </c>
      <c r="L71" s="265">
        <v>1</v>
      </c>
      <c r="M71" s="265">
        <v>2</v>
      </c>
      <c r="N71" s="265">
        <v>2</v>
      </c>
      <c r="O71" s="265">
        <v>2</v>
      </c>
      <c r="P71" s="265">
        <v>0</v>
      </c>
      <c r="Q71" s="265">
        <v>0</v>
      </c>
      <c r="R71" s="265">
        <v>0</v>
      </c>
      <c r="S71" s="265">
        <v>0</v>
      </c>
      <c r="T71" s="266">
        <f t="shared" si="0"/>
        <v>0</v>
      </c>
      <c r="U71" s="266">
        <f t="shared" si="1"/>
        <v>0</v>
      </c>
      <c r="V71" s="266">
        <f t="shared" si="2"/>
        <v>0</v>
      </c>
      <c r="W71" s="266">
        <f t="shared" si="3"/>
        <v>0</v>
      </c>
      <c r="X71" s="266">
        <f t="shared" si="4"/>
        <v>0</v>
      </c>
    </row>
    <row r="72" spans="1:24" ht="18" customHeight="1">
      <c r="A72" s="509"/>
      <c r="B72" s="147" t="s">
        <v>349</v>
      </c>
      <c r="C72" s="148" t="s">
        <v>349</v>
      </c>
      <c r="D72" s="146">
        <v>62</v>
      </c>
      <c r="E72" s="265">
        <v>1027</v>
      </c>
      <c r="F72" s="265">
        <v>600</v>
      </c>
      <c r="G72" s="265">
        <v>427</v>
      </c>
      <c r="H72" s="265">
        <v>0</v>
      </c>
      <c r="I72" s="265">
        <v>0</v>
      </c>
      <c r="J72" s="265">
        <v>0</v>
      </c>
      <c r="K72" s="265">
        <v>542</v>
      </c>
      <c r="L72" s="265">
        <v>401</v>
      </c>
      <c r="M72" s="265">
        <v>141</v>
      </c>
      <c r="N72" s="265">
        <v>413</v>
      </c>
      <c r="O72" s="265">
        <v>166</v>
      </c>
      <c r="P72" s="265">
        <v>247</v>
      </c>
      <c r="Q72" s="265">
        <v>72</v>
      </c>
      <c r="R72" s="265">
        <v>33</v>
      </c>
      <c r="S72" s="265">
        <v>39</v>
      </c>
      <c r="T72" s="266">
        <f t="shared" si="0"/>
        <v>0</v>
      </c>
      <c r="U72" s="266">
        <f t="shared" si="1"/>
        <v>0</v>
      </c>
      <c r="V72" s="266">
        <f t="shared" si="2"/>
        <v>0</v>
      </c>
      <c r="W72" s="266">
        <f t="shared" si="3"/>
        <v>0</v>
      </c>
      <c r="X72" s="266">
        <f t="shared" si="4"/>
        <v>0</v>
      </c>
    </row>
    <row r="73" spans="1:24" ht="35.25" customHeight="1">
      <c r="A73" s="509"/>
      <c r="B73" s="147" t="s">
        <v>350</v>
      </c>
      <c r="C73" s="105" t="s">
        <v>350</v>
      </c>
      <c r="D73" s="146">
        <v>63</v>
      </c>
      <c r="E73" s="265">
        <v>99</v>
      </c>
      <c r="F73" s="265">
        <v>64</v>
      </c>
      <c r="G73" s="265">
        <v>35</v>
      </c>
      <c r="H73" s="265">
        <v>0</v>
      </c>
      <c r="I73" s="265">
        <v>0</v>
      </c>
      <c r="J73" s="265">
        <v>0</v>
      </c>
      <c r="K73" s="265">
        <v>99</v>
      </c>
      <c r="L73" s="265">
        <v>64</v>
      </c>
      <c r="M73" s="265">
        <v>35</v>
      </c>
      <c r="N73" s="265">
        <v>0</v>
      </c>
      <c r="O73" s="265">
        <v>0</v>
      </c>
      <c r="P73" s="265">
        <v>0</v>
      </c>
      <c r="Q73" s="265">
        <v>0</v>
      </c>
      <c r="R73" s="265">
        <v>0</v>
      </c>
      <c r="S73" s="265">
        <v>0</v>
      </c>
      <c r="T73" s="266">
        <f t="shared" si="0"/>
        <v>0</v>
      </c>
      <c r="U73" s="266">
        <f t="shared" si="1"/>
        <v>0</v>
      </c>
      <c r="V73" s="266">
        <f t="shared" si="2"/>
        <v>0</v>
      </c>
      <c r="W73" s="266">
        <f t="shared" si="3"/>
        <v>0</v>
      </c>
      <c r="X73" s="266">
        <f t="shared" si="4"/>
        <v>0</v>
      </c>
    </row>
    <row r="74" spans="1:24" ht="18" customHeight="1">
      <c r="A74" s="509" t="s">
        <v>239</v>
      </c>
      <c r="B74" s="147" t="s">
        <v>351</v>
      </c>
      <c r="C74" s="105" t="s">
        <v>352</v>
      </c>
      <c r="D74" s="146">
        <v>64</v>
      </c>
      <c r="E74" s="265">
        <v>3744</v>
      </c>
      <c r="F74" s="265">
        <v>691</v>
      </c>
      <c r="G74" s="265">
        <v>3053</v>
      </c>
      <c r="H74" s="265">
        <v>265</v>
      </c>
      <c r="I74" s="265">
        <v>63</v>
      </c>
      <c r="J74" s="265">
        <v>202</v>
      </c>
      <c r="K74" s="265">
        <v>3082</v>
      </c>
      <c r="L74" s="265">
        <v>567</v>
      </c>
      <c r="M74" s="265">
        <v>2515</v>
      </c>
      <c r="N74" s="265">
        <v>373</v>
      </c>
      <c r="O74" s="265">
        <v>55</v>
      </c>
      <c r="P74" s="265">
        <v>318</v>
      </c>
      <c r="Q74" s="265">
        <v>24</v>
      </c>
      <c r="R74" s="265">
        <v>6</v>
      </c>
      <c r="S74" s="265">
        <v>18</v>
      </c>
      <c r="T74" s="266">
        <f t="shared" si="0"/>
        <v>0</v>
      </c>
      <c r="U74" s="266">
        <f t="shared" si="1"/>
        <v>0</v>
      </c>
      <c r="V74" s="266">
        <f t="shared" si="2"/>
        <v>0</v>
      </c>
      <c r="W74" s="266">
        <f t="shared" si="3"/>
        <v>0</v>
      </c>
      <c r="X74" s="266">
        <f t="shared" si="4"/>
        <v>0</v>
      </c>
    </row>
    <row r="75" spans="1:24" ht="18" customHeight="1">
      <c r="A75" s="509"/>
      <c r="B75" s="147" t="s">
        <v>351</v>
      </c>
      <c r="C75" s="148" t="s">
        <v>353</v>
      </c>
      <c r="D75" s="146">
        <v>65</v>
      </c>
      <c r="E75" s="265">
        <v>9095</v>
      </c>
      <c r="F75" s="265">
        <v>2279</v>
      </c>
      <c r="G75" s="265">
        <v>6816</v>
      </c>
      <c r="H75" s="265">
        <v>102</v>
      </c>
      <c r="I75" s="265">
        <v>46</v>
      </c>
      <c r="J75" s="265">
        <v>56</v>
      </c>
      <c r="K75" s="265">
        <v>6447</v>
      </c>
      <c r="L75" s="265">
        <v>1624</v>
      </c>
      <c r="M75" s="265">
        <v>4823</v>
      </c>
      <c r="N75" s="265">
        <v>2232</v>
      </c>
      <c r="O75" s="265">
        <v>510</v>
      </c>
      <c r="P75" s="265">
        <v>1722</v>
      </c>
      <c r="Q75" s="265">
        <v>314</v>
      </c>
      <c r="R75" s="265">
        <v>99</v>
      </c>
      <c r="S75" s="265">
        <v>215</v>
      </c>
      <c r="T75" s="266">
        <f t="shared" ref="T75:T93" si="5">+E75-F75-G75</f>
        <v>0</v>
      </c>
      <c r="U75" s="266">
        <f t="shared" ref="U75:U93" si="6">+E75-H75-K75-N75-Q75</f>
        <v>0</v>
      </c>
      <c r="V75" s="266">
        <f t="shared" ref="V75:V93" si="7">+E75-F75-G75</f>
        <v>0</v>
      </c>
      <c r="W75" s="266">
        <f t="shared" ref="W75:W93" si="8">+F75-I75-L75-O75-R75</f>
        <v>0</v>
      </c>
      <c r="X75" s="266">
        <f t="shared" ref="X75:X93" si="9">+G75-J75-P75-M75-S75</f>
        <v>0</v>
      </c>
    </row>
    <row r="76" spans="1:24" ht="18" customHeight="1">
      <c r="A76" s="509"/>
      <c r="B76" s="147" t="s">
        <v>351</v>
      </c>
      <c r="C76" s="148" t="s">
        <v>354</v>
      </c>
      <c r="D76" s="146">
        <v>66</v>
      </c>
      <c r="E76" s="265">
        <v>5335</v>
      </c>
      <c r="F76" s="265">
        <v>473</v>
      </c>
      <c r="G76" s="265">
        <v>4862</v>
      </c>
      <c r="H76" s="265">
        <v>854</v>
      </c>
      <c r="I76" s="265">
        <v>76</v>
      </c>
      <c r="J76" s="265">
        <v>778</v>
      </c>
      <c r="K76" s="265">
        <v>4183</v>
      </c>
      <c r="L76" s="265">
        <v>385</v>
      </c>
      <c r="M76" s="265">
        <v>3798</v>
      </c>
      <c r="N76" s="265">
        <v>283</v>
      </c>
      <c r="O76" s="265">
        <v>11</v>
      </c>
      <c r="P76" s="265">
        <v>272</v>
      </c>
      <c r="Q76" s="265">
        <v>15</v>
      </c>
      <c r="R76" s="265">
        <v>1</v>
      </c>
      <c r="S76" s="265">
        <v>14</v>
      </c>
      <c r="T76" s="266">
        <f t="shared" si="5"/>
        <v>0</v>
      </c>
      <c r="U76" s="266">
        <f t="shared" si="6"/>
        <v>0</v>
      </c>
      <c r="V76" s="266">
        <f t="shared" si="7"/>
        <v>0</v>
      </c>
      <c r="W76" s="266">
        <f t="shared" si="8"/>
        <v>0</v>
      </c>
      <c r="X76" s="266">
        <f t="shared" si="9"/>
        <v>0</v>
      </c>
    </row>
    <row r="77" spans="1:24" ht="18" customHeight="1">
      <c r="A77" s="509"/>
      <c r="B77" s="147" t="s">
        <v>351</v>
      </c>
      <c r="C77" s="148" t="s">
        <v>355</v>
      </c>
      <c r="D77" s="146">
        <v>67</v>
      </c>
      <c r="E77" s="265">
        <v>1035</v>
      </c>
      <c r="F77" s="265">
        <v>234</v>
      </c>
      <c r="G77" s="265">
        <v>801</v>
      </c>
      <c r="H77" s="265">
        <v>405</v>
      </c>
      <c r="I77" s="265">
        <v>88</v>
      </c>
      <c r="J77" s="265">
        <v>317</v>
      </c>
      <c r="K77" s="265">
        <v>492</v>
      </c>
      <c r="L77" s="265">
        <v>107</v>
      </c>
      <c r="M77" s="265">
        <v>385</v>
      </c>
      <c r="N77" s="265">
        <v>107</v>
      </c>
      <c r="O77" s="265">
        <v>27</v>
      </c>
      <c r="P77" s="265">
        <v>80</v>
      </c>
      <c r="Q77" s="265">
        <v>31</v>
      </c>
      <c r="R77" s="265">
        <v>12</v>
      </c>
      <c r="S77" s="265">
        <v>19</v>
      </c>
      <c r="T77" s="266">
        <f t="shared" si="5"/>
        <v>0</v>
      </c>
      <c r="U77" s="266">
        <f t="shared" si="6"/>
        <v>0</v>
      </c>
      <c r="V77" s="266">
        <f t="shared" si="7"/>
        <v>0</v>
      </c>
      <c r="W77" s="266">
        <f t="shared" si="8"/>
        <v>0</v>
      </c>
      <c r="X77" s="266">
        <f t="shared" si="9"/>
        <v>0</v>
      </c>
    </row>
    <row r="78" spans="1:24" ht="18" customHeight="1">
      <c r="A78" s="509"/>
      <c r="B78" s="147" t="s">
        <v>351</v>
      </c>
      <c r="C78" s="148" t="s">
        <v>356</v>
      </c>
      <c r="D78" s="146">
        <v>68</v>
      </c>
      <c r="E78" s="265">
        <v>590</v>
      </c>
      <c r="F78" s="265">
        <v>149</v>
      </c>
      <c r="G78" s="265">
        <v>441</v>
      </c>
      <c r="H78" s="265">
        <v>0</v>
      </c>
      <c r="I78" s="265">
        <v>0</v>
      </c>
      <c r="J78" s="265">
        <v>0</v>
      </c>
      <c r="K78" s="265">
        <v>572</v>
      </c>
      <c r="L78" s="265">
        <v>147</v>
      </c>
      <c r="M78" s="265">
        <v>425</v>
      </c>
      <c r="N78" s="265">
        <v>18</v>
      </c>
      <c r="O78" s="265">
        <v>2</v>
      </c>
      <c r="P78" s="265">
        <v>16</v>
      </c>
      <c r="Q78" s="265">
        <v>0</v>
      </c>
      <c r="R78" s="265">
        <v>0</v>
      </c>
      <c r="S78" s="265">
        <v>0</v>
      </c>
      <c r="T78" s="266">
        <f t="shared" si="5"/>
        <v>0</v>
      </c>
      <c r="U78" s="266">
        <f t="shared" si="6"/>
        <v>0</v>
      </c>
      <c r="V78" s="266">
        <f t="shared" si="7"/>
        <v>0</v>
      </c>
      <c r="W78" s="266">
        <f t="shared" si="8"/>
        <v>0</v>
      </c>
      <c r="X78" s="266">
        <f t="shared" si="9"/>
        <v>0</v>
      </c>
    </row>
    <row r="79" spans="1:24" ht="18" customHeight="1">
      <c r="A79" s="509"/>
      <c r="B79" s="147" t="s">
        <v>351</v>
      </c>
      <c r="C79" s="148" t="s">
        <v>357</v>
      </c>
      <c r="D79" s="146">
        <v>69</v>
      </c>
      <c r="E79" s="265">
        <v>4451</v>
      </c>
      <c r="F79" s="265">
        <v>488</v>
      </c>
      <c r="G79" s="265">
        <v>3963</v>
      </c>
      <c r="H79" s="265">
        <v>652</v>
      </c>
      <c r="I79" s="265">
        <v>78</v>
      </c>
      <c r="J79" s="265">
        <v>574</v>
      </c>
      <c r="K79" s="265">
        <v>3458</v>
      </c>
      <c r="L79" s="265">
        <v>367</v>
      </c>
      <c r="M79" s="265">
        <v>3091</v>
      </c>
      <c r="N79" s="265">
        <v>301</v>
      </c>
      <c r="O79" s="265">
        <v>33</v>
      </c>
      <c r="P79" s="265">
        <v>268</v>
      </c>
      <c r="Q79" s="265">
        <v>40</v>
      </c>
      <c r="R79" s="265">
        <v>10</v>
      </c>
      <c r="S79" s="265">
        <v>30</v>
      </c>
      <c r="T79" s="266">
        <f t="shared" si="5"/>
        <v>0</v>
      </c>
      <c r="U79" s="266">
        <f t="shared" si="6"/>
        <v>0</v>
      </c>
      <c r="V79" s="266">
        <f t="shared" si="7"/>
        <v>0</v>
      </c>
      <c r="W79" s="266">
        <f t="shared" si="8"/>
        <v>0</v>
      </c>
      <c r="X79" s="266">
        <f t="shared" si="9"/>
        <v>0</v>
      </c>
    </row>
    <row r="80" spans="1:24" ht="18" customHeight="1">
      <c r="A80" s="509"/>
      <c r="B80" s="147" t="s">
        <v>351</v>
      </c>
      <c r="C80" s="148" t="s">
        <v>358</v>
      </c>
      <c r="D80" s="146">
        <v>70</v>
      </c>
      <c r="E80" s="265">
        <v>2261</v>
      </c>
      <c r="F80" s="265">
        <v>593</v>
      </c>
      <c r="G80" s="265">
        <v>1668</v>
      </c>
      <c r="H80" s="265">
        <v>33</v>
      </c>
      <c r="I80" s="265">
        <v>6</v>
      </c>
      <c r="J80" s="265">
        <v>27</v>
      </c>
      <c r="K80" s="265">
        <v>1786</v>
      </c>
      <c r="L80" s="265">
        <v>478</v>
      </c>
      <c r="M80" s="265">
        <v>1308</v>
      </c>
      <c r="N80" s="265">
        <v>352</v>
      </c>
      <c r="O80" s="265">
        <v>75</v>
      </c>
      <c r="P80" s="265">
        <v>277</v>
      </c>
      <c r="Q80" s="265">
        <v>90</v>
      </c>
      <c r="R80" s="265">
        <v>34</v>
      </c>
      <c r="S80" s="265">
        <v>56</v>
      </c>
      <c r="T80" s="266">
        <f t="shared" si="5"/>
        <v>0</v>
      </c>
      <c r="U80" s="266">
        <f t="shared" si="6"/>
        <v>0</v>
      </c>
      <c r="V80" s="266">
        <f t="shared" si="7"/>
        <v>0</v>
      </c>
      <c r="W80" s="266">
        <f t="shared" si="8"/>
        <v>0</v>
      </c>
      <c r="X80" s="266">
        <f t="shared" si="9"/>
        <v>0</v>
      </c>
    </row>
    <row r="81" spans="1:24" ht="18" customHeight="1">
      <c r="A81" s="509"/>
      <c r="B81" s="147" t="s">
        <v>359</v>
      </c>
      <c r="C81" s="148" t="s">
        <v>360</v>
      </c>
      <c r="D81" s="146">
        <v>71</v>
      </c>
      <c r="E81" s="265">
        <v>1461</v>
      </c>
      <c r="F81" s="265">
        <v>265</v>
      </c>
      <c r="G81" s="265">
        <v>1196</v>
      </c>
      <c r="H81" s="265">
        <v>0</v>
      </c>
      <c r="I81" s="265">
        <v>0</v>
      </c>
      <c r="J81" s="265">
        <v>0</v>
      </c>
      <c r="K81" s="265">
        <v>1340</v>
      </c>
      <c r="L81" s="265">
        <v>245</v>
      </c>
      <c r="M81" s="265">
        <v>1095</v>
      </c>
      <c r="N81" s="265">
        <v>108</v>
      </c>
      <c r="O81" s="265">
        <v>16</v>
      </c>
      <c r="P81" s="265">
        <v>92</v>
      </c>
      <c r="Q81" s="265">
        <v>13</v>
      </c>
      <c r="R81" s="265">
        <v>4</v>
      </c>
      <c r="S81" s="265">
        <v>9</v>
      </c>
      <c r="T81" s="266">
        <f t="shared" si="5"/>
        <v>0</v>
      </c>
      <c r="U81" s="266">
        <f t="shared" si="6"/>
        <v>0</v>
      </c>
      <c r="V81" s="266">
        <f t="shared" si="7"/>
        <v>0</v>
      </c>
      <c r="W81" s="266">
        <f t="shared" si="8"/>
        <v>0</v>
      </c>
      <c r="X81" s="266">
        <f t="shared" si="9"/>
        <v>0</v>
      </c>
    </row>
    <row r="82" spans="1:24" ht="35.25" customHeight="1">
      <c r="A82" s="509"/>
      <c r="B82" s="147" t="s">
        <v>361</v>
      </c>
      <c r="C82" s="148" t="s">
        <v>361</v>
      </c>
      <c r="D82" s="146">
        <v>72</v>
      </c>
      <c r="E82" s="265">
        <v>1423</v>
      </c>
      <c r="F82" s="265">
        <v>245</v>
      </c>
      <c r="G82" s="265">
        <v>1178</v>
      </c>
      <c r="H82" s="265">
        <v>0</v>
      </c>
      <c r="I82" s="265">
        <v>0</v>
      </c>
      <c r="J82" s="265">
        <v>0</v>
      </c>
      <c r="K82" s="265">
        <v>577</v>
      </c>
      <c r="L82" s="265">
        <v>98</v>
      </c>
      <c r="M82" s="265">
        <v>479</v>
      </c>
      <c r="N82" s="265">
        <v>761</v>
      </c>
      <c r="O82" s="265">
        <v>128</v>
      </c>
      <c r="P82" s="265">
        <v>633</v>
      </c>
      <c r="Q82" s="265">
        <v>85</v>
      </c>
      <c r="R82" s="265">
        <v>19</v>
      </c>
      <c r="S82" s="265">
        <v>66</v>
      </c>
      <c r="T82" s="266">
        <f t="shared" si="5"/>
        <v>0</v>
      </c>
      <c r="U82" s="266">
        <f t="shared" si="6"/>
        <v>0</v>
      </c>
      <c r="V82" s="266">
        <f t="shared" si="7"/>
        <v>0</v>
      </c>
      <c r="W82" s="266">
        <f t="shared" si="8"/>
        <v>0</v>
      </c>
      <c r="X82" s="266">
        <f t="shared" si="9"/>
        <v>0</v>
      </c>
    </row>
    <row r="83" spans="1:24" ht="20.25" customHeight="1">
      <c r="A83" s="509" t="s">
        <v>216</v>
      </c>
      <c r="B83" s="147" t="s">
        <v>362</v>
      </c>
      <c r="C83" s="105" t="s">
        <v>363</v>
      </c>
      <c r="D83" s="146">
        <v>73</v>
      </c>
      <c r="E83" s="265">
        <v>161</v>
      </c>
      <c r="F83" s="265">
        <v>44</v>
      </c>
      <c r="G83" s="265">
        <v>117</v>
      </c>
      <c r="H83" s="265">
        <v>0</v>
      </c>
      <c r="I83" s="265">
        <v>0</v>
      </c>
      <c r="J83" s="265">
        <v>0</v>
      </c>
      <c r="K83" s="265">
        <v>147</v>
      </c>
      <c r="L83" s="265">
        <v>39</v>
      </c>
      <c r="M83" s="265">
        <v>108</v>
      </c>
      <c r="N83" s="265">
        <v>14</v>
      </c>
      <c r="O83" s="265">
        <v>5</v>
      </c>
      <c r="P83" s="265">
        <v>9</v>
      </c>
      <c r="Q83" s="265">
        <v>0</v>
      </c>
      <c r="R83" s="265">
        <v>0</v>
      </c>
      <c r="S83" s="265">
        <v>0</v>
      </c>
      <c r="T83" s="266">
        <f t="shared" si="5"/>
        <v>0</v>
      </c>
      <c r="U83" s="266">
        <f t="shared" si="6"/>
        <v>0</v>
      </c>
      <c r="V83" s="266">
        <f t="shared" si="7"/>
        <v>0</v>
      </c>
      <c r="W83" s="266">
        <f t="shared" si="8"/>
        <v>0</v>
      </c>
      <c r="X83" s="266">
        <f t="shared" si="9"/>
        <v>0</v>
      </c>
    </row>
    <row r="84" spans="1:24" ht="20.25" customHeight="1">
      <c r="A84" s="509"/>
      <c r="B84" s="147" t="s">
        <v>362</v>
      </c>
      <c r="C84" s="148" t="s">
        <v>364</v>
      </c>
      <c r="D84" s="146">
        <v>74</v>
      </c>
      <c r="E84" s="265">
        <v>807</v>
      </c>
      <c r="F84" s="265">
        <v>565</v>
      </c>
      <c r="G84" s="265">
        <v>242</v>
      </c>
      <c r="H84" s="265">
        <v>0</v>
      </c>
      <c r="I84" s="265">
        <v>0</v>
      </c>
      <c r="J84" s="265">
        <v>0</v>
      </c>
      <c r="K84" s="265">
        <v>791</v>
      </c>
      <c r="L84" s="265">
        <v>554</v>
      </c>
      <c r="M84" s="265">
        <v>237</v>
      </c>
      <c r="N84" s="265">
        <v>16</v>
      </c>
      <c r="O84" s="265">
        <v>11</v>
      </c>
      <c r="P84" s="265">
        <v>5</v>
      </c>
      <c r="Q84" s="265">
        <v>0</v>
      </c>
      <c r="R84" s="265">
        <v>0</v>
      </c>
      <c r="S84" s="265">
        <v>0</v>
      </c>
      <c r="T84" s="266">
        <f t="shared" si="5"/>
        <v>0</v>
      </c>
      <c r="U84" s="266">
        <f t="shared" si="6"/>
        <v>0</v>
      </c>
      <c r="V84" s="266">
        <f t="shared" si="7"/>
        <v>0</v>
      </c>
      <c r="W84" s="266">
        <f t="shared" si="8"/>
        <v>0</v>
      </c>
      <c r="X84" s="266">
        <f t="shared" si="9"/>
        <v>0</v>
      </c>
    </row>
    <row r="85" spans="1:24" ht="20.25" customHeight="1">
      <c r="A85" s="509"/>
      <c r="B85" s="147" t="s">
        <v>362</v>
      </c>
      <c r="C85" s="148" t="s">
        <v>365</v>
      </c>
      <c r="D85" s="146">
        <v>75</v>
      </c>
      <c r="E85" s="265">
        <v>1431</v>
      </c>
      <c r="F85" s="265">
        <v>562</v>
      </c>
      <c r="G85" s="265">
        <v>869</v>
      </c>
      <c r="H85" s="265">
        <v>0</v>
      </c>
      <c r="I85" s="265">
        <v>0</v>
      </c>
      <c r="J85" s="265">
        <v>0</v>
      </c>
      <c r="K85" s="265">
        <v>1383</v>
      </c>
      <c r="L85" s="265">
        <v>541</v>
      </c>
      <c r="M85" s="265">
        <v>842</v>
      </c>
      <c r="N85" s="265">
        <v>45</v>
      </c>
      <c r="O85" s="265">
        <v>20</v>
      </c>
      <c r="P85" s="265">
        <v>25</v>
      </c>
      <c r="Q85" s="265">
        <v>3</v>
      </c>
      <c r="R85" s="265">
        <v>1</v>
      </c>
      <c r="S85" s="265">
        <v>2</v>
      </c>
      <c r="T85" s="266">
        <f t="shared" si="5"/>
        <v>0</v>
      </c>
      <c r="U85" s="266">
        <f t="shared" si="6"/>
        <v>0</v>
      </c>
      <c r="V85" s="266">
        <f t="shared" si="7"/>
        <v>0</v>
      </c>
      <c r="W85" s="266">
        <f t="shared" si="8"/>
        <v>0</v>
      </c>
      <c r="X85" s="266">
        <f t="shared" si="9"/>
        <v>0</v>
      </c>
    </row>
    <row r="86" spans="1:24" ht="37.5" customHeight="1">
      <c r="A86" s="509"/>
      <c r="B86" s="147" t="s">
        <v>366</v>
      </c>
      <c r="C86" s="148" t="s">
        <v>367</v>
      </c>
      <c r="D86" s="146">
        <v>76</v>
      </c>
      <c r="E86" s="265">
        <v>144</v>
      </c>
      <c r="F86" s="265">
        <v>29</v>
      </c>
      <c r="G86" s="265">
        <v>115</v>
      </c>
      <c r="H86" s="265">
        <v>0</v>
      </c>
      <c r="I86" s="265">
        <v>0</v>
      </c>
      <c r="J86" s="265">
        <v>0</v>
      </c>
      <c r="K86" s="265">
        <v>144</v>
      </c>
      <c r="L86" s="265">
        <v>29</v>
      </c>
      <c r="M86" s="265">
        <v>115</v>
      </c>
      <c r="N86" s="265">
        <v>0</v>
      </c>
      <c r="O86" s="265">
        <v>0</v>
      </c>
      <c r="P86" s="265">
        <v>0</v>
      </c>
      <c r="Q86" s="265">
        <v>0</v>
      </c>
      <c r="R86" s="265">
        <v>0</v>
      </c>
      <c r="S86" s="265">
        <v>0</v>
      </c>
      <c r="T86" s="266">
        <f t="shared" si="5"/>
        <v>0</v>
      </c>
      <c r="U86" s="266">
        <f t="shared" si="6"/>
        <v>0</v>
      </c>
      <c r="V86" s="266">
        <f t="shared" si="7"/>
        <v>0</v>
      </c>
      <c r="W86" s="266">
        <f t="shared" si="8"/>
        <v>0</v>
      </c>
      <c r="X86" s="266">
        <f t="shared" si="9"/>
        <v>0</v>
      </c>
    </row>
    <row r="87" spans="1:24" ht="41.25" customHeight="1">
      <c r="A87" s="509"/>
      <c r="B87" s="147" t="s">
        <v>366</v>
      </c>
      <c r="C87" s="148" t="s">
        <v>368</v>
      </c>
      <c r="D87" s="146">
        <v>77</v>
      </c>
      <c r="E87" s="265">
        <v>493</v>
      </c>
      <c r="F87" s="265">
        <v>200</v>
      </c>
      <c r="G87" s="265">
        <v>293</v>
      </c>
      <c r="H87" s="265">
        <v>0</v>
      </c>
      <c r="I87" s="265">
        <v>0</v>
      </c>
      <c r="J87" s="265">
        <v>0</v>
      </c>
      <c r="K87" s="265">
        <v>324</v>
      </c>
      <c r="L87" s="265">
        <v>118</v>
      </c>
      <c r="M87" s="265">
        <v>206</v>
      </c>
      <c r="N87" s="265">
        <v>169</v>
      </c>
      <c r="O87" s="265">
        <v>82</v>
      </c>
      <c r="P87" s="265">
        <v>87</v>
      </c>
      <c r="Q87" s="265">
        <v>0</v>
      </c>
      <c r="R87" s="265">
        <v>0</v>
      </c>
      <c r="S87" s="265">
        <v>0</v>
      </c>
      <c r="T87" s="266">
        <f t="shared" si="5"/>
        <v>0</v>
      </c>
      <c r="U87" s="266">
        <f t="shared" si="6"/>
        <v>0</v>
      </c>
      <c r="V87" s="266">
        <f t="shared" si="7"/>
        <v>0</v>
      </c>
      <c r="W87" s="266">
        <f t="shared" si="8"/>
        <v>0</v>
      </c>
      <c r="X87" s="266">
        <f t="shared" si="9"/>
        <v>0</v>
      </c>
    </row>
    <row r="88" spans="1:24" ht="20.25" customHeight="1">
      <c r="A88" s="509"/>
      <c r="B88" s="147" t="s">
        <v>369</v>
      </c>
      <c r="C88" s="148" t="s">
        <v>370</v>
      </c>
      <c r="D88" s="146">
        <v>78</v>
      </c>
      <c r="E88" s="265">
        <v>995</v>
      </c>
      <c r="F88" s="265">
        <v>855</v>
      </c>
      <c r="G88" s="265">
        <v>140</v>
      </c>
      <c r="H88" s="265">
        <v>0</v>
      </c>
      <c r="I88" s="265">
        <v>0</v>
      </c>
      <c r="J88" s="265">
        <v>0</v>
      </c>
      <c r="K88" s="265">
        <v>687</v>
      </c>
      <c r="L88" s="265">
        <v>576</v>
      </c>
      <c r="M88" s="265">
        <v>111</v>
      </c>
      <c r="N88" s="265">
        <v>225</v>
      </c>
      <c r="O88" s="265">
        <v>204</v>
      </c>
      <c r="P88" s="265">
        <v>21</v>
      </c>
      <c r="Q88" s="265">
        <v>83</v>
      </c>
      <c r="R88" s="265">
        <v>75</v>
      </c>
      <c r="S88" s="265">
        <v>8</v>
      </c>
      <c r="T88" s="266">
        <f t="shared" si="5"/>
        <v>0</v>
      </c>
      <c r="U88" s="266">
        <f t="shared" si="6"/>
        <v>0</v>
      </c>
      <c r="V88" s="266">
        <f t="shared" si="7"/>
        <v>0</v>
      </c>
      <c r="W88" s="266">
        <f t="shared" si="8"/>
        <v>0</v>
      </c>
      <c r="X88" s="266">
        <f t="shared" si="9"/>
        <v>0</v>
      </c>
    </row>
    <row r="89" spans="1:24" ht="20.25" customHeight="1">
      <c r="A89" s="509"/>
      <c r="B89" s="147" t="s">
        <v>369</v>
      </c>
      <c r="C89" s="148" t="s">
        <v>371</v>
      </c>
      <c r="D89" s="146">
        <v>79</v>
      </c>
      <c r="E89" s="265">
        <v>2508</v>
      </c>
      <c r="F89" s="265">
        <v>1732</v>
      </c>
      <c r="G89" s="265">
        <v>776</v>
      </c>
      <c r="H89" s="265">
        <v>0</v>
      </c>
      <c r="I89" s="265">
        <v>0</v>
      </c>
      <c r="J89" s="265">
        <v>0</v>
      </c>
      <c r="K89" s="265">
        <v>2139</v>
      </c>
      <c r="L89" s="265">
        <v>1461</v>
      </c>
      <c r="M89" s="265">
        <v>678</v>
      </c>
      <c r="N89" s="265">
        <v>152</v>
      </c>
      <c r="O89" s="265">
        <v>111</v>
      </c>
      <c r="P89" s="265">
        <v>41</v>
      </c>
      <c r="Q89" s="265">
        <v>217</v>
      </c>
      <c r="R89" s="265">
        <v>160</v>
      </c>
      <c r="S89" s="265">
        <v>57</v>
      </c>
      <c r="T89" s="266">
        <f t="shared" si="5"/>
        <v>0</v>
      </c>
      <c r="U89" s="266">
        <f t="shared" si="6"/>
        <v>0</v>
      </c>
      <c r="V89" s="266">
        <f t="shared" si="7"/>
        <v>0</v>
      </c>
      <c r="W89" s="266">
        <f t="shared" si="8"/>
        <v>0</v>
      </c>
      <c r="X89" s="266">
        <f t="shared" si="9"/>
        <v>0</v>
      </c>
    </row>
    <row r="90" spans="1:24" ht="20.25" customHeight="1">
      <c r="A90" s="509"/>
      <c r="B90" s="147" t="s">
        <v>369</v>
      </c>
      <c r="C90" s="148" t="s">
        <v>372</v>
      </c>
      <c r="D90" s="146">
        <v>80</v>
      </c>
      <c r="E90" s="265">
        <v>1396</v>
      </c>
      <c r="F90" s="265">
        <v>960</v>
      </c>
      <c r="G90" s="265">
        <v>436</v>
      </c>
      <c r="H90" s="265">
        <v>0</v>
      </c>
      <c r="I90" s="265">
        <v>0</v>
      </c>
      <c r="J90" s="265">
        <v>0</v>
      </c>
      <c r="K90" s="265">
        <v>1033</v>
      </c>
      <c r="L90" s="265">
        <v>719</v>
      </c>
      <c r="M90" s="265">
        <v>314</v>
      </c>
      <c r="N90" s="265">
        <v>181</v>
      </c>
      <c r="O90" s="265">
        <v>127</v>
      </c>
      <c r="P90" s="265">
        <v>54</v>
      </c>
      <c r="Q90" s="265">
        <v>182</v>
      </c>
      <c r="R90" s="265">
        <v>114</v>
      </c>
      <c r="S90" s="265">
        <v>68</v>
      </c>
      <c r="T90" s="266">
        <f t="shared" si="5"/>
        <v>0</v>
      </c>
      <c r="U90" s="266">
        <f t="shared" si="6"/>
        <v>0</v>
      </c>
      <c r="V90" s="266">
        <f t="shared" si="7"/>
        <v>0</v>
      </c>
      <c r="W90" s="266">
        <f t="shared" si="8"/>
        <v>0</v>
      </c>
      <c r="X90" s="266">
        <f t="shared" si="9"/>
        <v>0</v>
      </c>
    </row>
    <row r="91" spans="1:24" ht="20.25" customHeight="1">
      <c r="A91" s="509"/>
      <c r="B91" s="147" t="s">
        <v>373</v>
      </c>
      <c r="C91" s="148" t="s">
        <v>374</v>
      </c>
      <c r="D91" s="146">
        <v>81</v>
      </c>
      <c r="E91" s="265">
        <v>882</v>
      </c>
      <c r="F91" s="265">
        <v>419</v>
      </c>
      <c r="G91" s="265">
        <v>463</v>
      </c>
      <c r="H91" s="265">
        <v>0</v>
      </c>
      <c r="I91" s="265">
        <v>0</v>
      </c>
      <c r="J91" s="265">
        <v>0</v>
      </c>
      <c r="K91" s="265">
        <v>833</v>
      </c>
      <c r="L91" s="265">
        <v>391</v>
      </c>
      <c r="M91" s="265">
        <v>442</v>
      </c>
      <c r="N91" s="265">
        <v>49</v>
      </c>
      <c r="O91" s="265">
        <v>28</v>
      </c>
      <c r="P91" s="265">
        <v>21</v>
      </c>
      <c r="Q91" s="265">
        <v>0</v>
      </c>
      <c r="R91" s="265">
        <v>0</v>
      </c>
      <c r="S91" s="265">
        <v>0</v>
      </c>
      <c r="T91" s="266">
        <f t="shared" si="5"/>
        <v>0</v>
      </c>
      <c r="U91" s="266">
        <f t="shared" si="6"/>
        <v>0</v>
      </c>
      <c r="V91" s="266">
        <f t="shared" si="7"/>
        <v>0</v>
      </c>
      <c r="W91" s="266">
        <f t="shared" si="8"/>
        <v>0</v>
      </c>
      <c r="X91" s="266">
        <f t="shared" si="9"/>
        <v>0</v>
      </c>
    </row>
    <row r="92" spans="1:24" ht="20.25" customHeight="1">
      <c r="A92" s="152" t="s">
        <v>268</v>
      </c>
      <c r="B92" s="150" t="s">
        <v>14</v>
      </c>
      <c r="C92" s="40" t="s">
        <v>14</v>
      </c>
      <c r="D92" s="146">
        <v>82</v>
      </c>
      <c r="E92" s="265">
        <v>490</v>
      </c>
      <c r="F92" s="265">
        <v>253</v>
      </c>
      <c r="G92" s="265">
        <v>237</v>
      </c>
      <c r="H92" s="265">
        <v>0</v>
      </c>
      <c r="I92" s="265">
        <v>0</v>
      </c>
      <c r="J92" s="265">
        <v>0</v>
      </c>
      <c r="K92" s="265">
        <v>490</v>
      </c>
      <c r="L92" s="265">
        <v>253</v>
      </c>
      <c r="M92" s="265">
        <v>237</v>
      </c>
      <c r="N92" s="265">
        <v>0</v>
      </c>
      <c r="O92" s="265">
        <v>0</v>
      </c>
      <c r="P92" s="265">
        <v>0</v>
      </c>
      <c r="Q92" s="265">
        <v>0</v>
      </c>
      <c r="R92" s="265">
        <v>0</v>
      </c>
      <c r="S92" s="265">
        <v>0</v>
      </c>
      <c r="T92" s="266">
        <f t="shared" si="5"/>
        <v>0</v>
      </c>
      <c r="U92" s="266">
        <f t="shared" si="6"/>
        <v>0</v>
      </c>
      <c r="V92" s="266">
        <f t="shared" si="7"/>
        <v>0</v>
      </c>
      <c r="W92" s="266">
        <f t="shared" si="8"/>
        <v>0</v>
      </c>
      <c r="X92" s="266">
        <f t="shared" si="9"/>
        <v>0</v>
      </c>
    </row>
    <row r="93" spans="1:24" ht="18" customHeight="1">
      <c r="A93" s="262" t="s">
        <v>80</v>
      </c>
      <c r="B93" s="76" t="s">
        <v>161</v>
      </c>
      <c r="F93" s="1"/>
      <c r="G93" s="12"/>
      <c r="H93" s="64"/>
      <c r="I93" s="12"/>
      <c r="J93" s="65"/>
      <c r="K93" s="46"/>
      <c r="L93" s="66"/>
      <c r="M93" s="66"/>
      <c r="N93" s="66"/>
      <c r="O93" s="66"/>
      <c r="P93" s="66"/>
      <c r="Q93" s="66"/>
      <c r="R93" s="55"/>
      <c r="T93" s="266">
        <f t="shared" si="5"/>
        <v>0</v>
      </c>
      <c r="U93" s="266">
        <f t="shared" si="6"/>
        <v>0</v>
      </c>
      <c r="V93" s="266">
        <f t="shared" si="7"/>
        <v>0</v>
      </c>
      <c r="W93" s="266">
        <f t="shared" si="8"/>
        <v>0</v>
      </c>
      <c r="X93" s="266">
        <f t="shared" si="9"/>
        <v>0</v>
      </c>
    </row>
    <row r="94" spans="1:24" ht="18" customHeight="1">
      <c r="A94" s="263"/>
      <c r="B94" s="76"/>
      <c r="E94" s="63"/>
      <c r="F94" s="1"/>
      <c r="G94" s="12"/>
      <c r="H94" s="64"/>
      <c r="I94" s="12"/>
      <c r="J94" s="65"/>
      <c r="K94" s="46"/>
      <c r="L94" s="66"/>
      <c r="M94" s="66"/>
      <c r="N94" s="66"/>
      <c r="O94" s="66"/>
      <c r="P94" s="66"/>
      <c r="Q94" s="66"/>
      <c r="R94" s="55"/>
    </row>
    <row r="95" spans="1:24" ht="26.25" customHeight="1">
      <c r="A95" s="263"/>
      <c r="B95" s="69"/>
      <c r="C95" s="62"/>
      <c r="D95" s="1"/>
      <c r="E95" s="63"/>
      <c r="F95" s="1"/>
      <c r="G95" s="12"/>
      <c r="H95" s="64"/>
      <c r="I95" s="12"/>
      <c r="J95" s="65"/>
      <c r="K95" s="46"/>
      <c r="L95" s="66"/>
      <c r="M95" s="66"/>
      <c r="N95" s="66"/>
      <c r="O95" s="66"/>
      <c r="P95" s="66"/>
      <c r="Q95" s="66"/>
      <c r="R95" s="55"/>
    </row>
    <row r="98" spans="5:19" ht="14.25">
      <c r="J98" s="502"/>
      <c r="K98" s="503"/>
      <c r="L98" s="503"/>
      <c r="M98" s="503"/>
    </row>
    <row r="112" spans="5:19">
      <c r="E112" s="267">
        <f>SUM(E11:E92)-E10</f>
        <v>0</v>
      </c>
      <c r="F112" s="267">
        <f t="shared" ref="F112:S112" si="10">SUM(F11:F92)-F10</f>
        <v>0</v>
      </c>
      <c r="G112" s="267">
        <f t="shared" si="10"/>
        <v>0</v>
      </c>
      <c r="H112" s="267">
        <f t="shared" si="10"/>
        <v>0</v>
      </c>
      <c r="I112" s="267">
        <f t="shared" si="10"/>
        <v>0</v>
      </c>
      <c r="J112" s="267">
        <f t="shared" si="10"/>
        <v>0</v>
      </c>
      <c r="K112" s="267">
        <f t="shared" si="10"/>
        <v>0</v>
      </c>
      <c r="L112" s="267">
        <f t="shared" si="10"/>
        <v>0</v>
      </c>
      <c r="M112" s="267">
        <f t="shared" si="10"/>
        <v>0</v>
      </c>
      <c r="N112" s="267">
        <f t="shared" si="10"/>
        <v>0</v>
      </c>
      <c r="O112" s="267">
        <f t="shared" si="10"/>
        <v>0</v>
      </c>
      <c r="P112" s="267">
        <f t="shared" si="10"/>
        <v>0</v>
      </c>
      <c r="Q112" s="267">
        <f t="shared" si="10"/>
        <v>0</v>
      </c>
      <c r="R112" s="267">
        <f t="shared" si="10"/>
        <v>0</v>
      </c>
      <c r="S112" s="267">
        <f t="shared" si="10"/>
        <v>0</v>
      </c>
    </row>
  </sheetData>
  <mergeCells count="30">
    <mergeCell ref="A53:A67"/>
    <mergeCell ref="E6:E8"/>
    <mergeCell ref="F7:F8"/>
    <mergeCell ref="G7:G8"/>
    <mergeCell ref="F6:S6"/>
    <mergeCell ref="Q7:Q8"/>
    <mergeCell ref="O7:P7"/>
    <mergeCell ref="R7:S7"/>
    <mergeCell ref="H7:H8"/>
    <mergeCell ref="K7:K8"/>
    <mergeCell ref="N7:N8"/>
    <mergeCell ref="I7:J7"/>
    <mergeCell ref="L7:M7"/>
    <mergeCell ref="A10:C10"/>
    <mergeCell ref="A2:S2"/>
    <mergeCell ref="J98:M98"/>
    <mergeCell ref="A6:A8"/>
    <mergeCell ref="D6:D8"/>
    <mergeCell ref="A74:A82"/>
    <mergeCell ref="A83:A91"/>
    <mergeCell ref="A14:A24"/>
    <mergeCell ref="A68:A73"/>
    <mergeCell ref="A25:A32"/>
    <mergeCell ref="A33:A39"/>
    <mergeCell ref="A40:A48"/>
    <mergeCell ref="B6:B8"/>
    <mergeCell ref="C6:C8"/>
    <mergeCell ref="A11:A13"/>
    <mergeCell ref="A49:A52"/>
    <mergeCell ref="A9:C9"/>
  </mergeCells>
  <pageMargins left="0.7" right="0.7" top="0.75" bottom="0.75" header="0.3" footer="0.3"/>
  <pageSetup scale="61" orientation="landscape" r:id="rId1"/>
  <rowBreaks count="2" manualBreakCount="2">
    <brk id="67" max="16383" man="1"/>
    <brk id="105" max="1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AP58"/>
  <sheetViews>
    <sheetView view="pageBreakPreview" topLeftCell="A5" zoomScale="85" zoomScaleNormal="100" zoomScaleSheetLayoutView="85" workbookViewId="0">
      <selection activeCell="Z75" sqref="Z75"/>
    </sheetView>
  </sheetViews>
  <sheetFormatPr defaultColWidth="8.85546875" defaultRowHeight="12.75"/>
  <cols>
    <col min="1" max="1" width="7.140625" style="6" customWidth="1"/>
    <col min="2" max="2" width="4.5703125" style="5" customWidth="1"/>
    <col min="3" max="5" width="8" style="6" customWidth="1"/>
    <col min="6" max="8" width="6.7109375" style="6" customWidth="1"/>
    <col min="9" max="12" width="7.7109375" style="6" customWidth="1"/>
    <col min="13" max="17" width="6.7109375" style="6" customWidth="1"/>
    <col min="18" max="18" width="8.28515625" style="6" customWidth="1"/>
    <col min="19" max="19" width="4.28515625" style="6" customWidth="1"/>
    <col min="20" max="20" width="7.5703125" style="6" customWidth="1"/>
    <col min="21" max="22" width="7.7109375" style="6" customWidth="1"/>
    <col min="23" max="23" width="7.5703125" style="6" customWidth="1"/>
    <col min="24" max="25" width="5.85546875" style="6" customWidth="1"/>
    <col min="26" max="26" width="7.5703125" style="6" customWidth="1"/>
    <col min="27" max="28" width="7" style="6" customWidth="1"/>
    <col min="29" max="34" width="5.5703125" style="6" customWidth="1"/>
    <col min="35" max="37" width="7.85546875" style="6" customWidth="1"/>
    <col min="38" max="16384" width="8.85546875" style="6"/>
  </cols>
  <sheetData>
    <row r="1" spans="1:42" ht="16.5" customHeight="1">
      <c r="P1" s="532" t="s">
        <v>76</v>
      </c>
      <c r="Q1" s="532"/>
      <c r="R1" s="72"/>
      <c r="S1" s="72"/>
      <c r="AI1" s="530" t="s">
        <v>434</v>
      </c>
      <c r="AJ1" s="530"/>
      <c r="AK1" s="530"/>
    </row>
    <row r="2" spans="1:42" ht="16.5" customHeight="1">
      <c r="AI2" s="530"/>
      <c r="AJ2" s="530"/>
      <c r="AK2" s="530"/>
    </row>
    <row r="3" spans="1:42" ht="15" customHeight="1"/>
    <row r="4" spans="1:42" ht="42" customHeight="1">
      <c r="A4" s="393" t="s">
        <v>433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8"/>
      <c r="S4" s="38"/>
    </row>
    <row r="5" spans="1:42" ht="22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42" ht="18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42" ht="27.7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42" ht="18" customHeight="1">
      <c r="A8" s="74" t="s">
        <v>81</v>
      </c>
      <c r="Q8" s="114" t="s">
        <v>149</v>
      </c>
      <c r="R8" s="68"/>
      <c r="S8" s="68"/>
    </row>
    <row r="9" spans="1:42" ht="19.5" customHeight="1">
      <c r="A9" s="533" t="s">
        <v>12</v>
      </c>
      <c r="B9" s="475" t="s">
        <v>63</v>
      </c>
      <c r="C9" s="447" t="s">
        <v>162</v>
      </c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37"/>
      <c r="O9" s="537"/>
      <c r="P9" s="537"/>
      <c r="Q9" s="538"/>
      <c r="R9" s="533" t="s">
        <v>12</v>
      </c>
      <c r="S9" s="475" t="s">
        <v>63</v>
      </c>
      <c r="T9" s="531" t="s">
        <v>143</v>
      </c>
      <c r="U9" s="531"/>
      <c r="V9" s="531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</row>
    <row r="10" spans="1:42" ht="18.75" customHeight="1">
      <c r="A10" s="534"/>
      <c r="B10" s="475"/>
      <c r="C10" s="448"/>
      <c r="D10" s="421" t="s">
        <v>135</v>
      </c>
      <c r="E10" s="421" t="s">
        <v>16</v>
      </c>
      <c r="F10" s="447" t="s">
        <v>260</v>
      </c>
      <c r="G10" s="536"/>
      <c r="H10" s="458"/>
      <c r="I10" s="447" t="s">
        <v>261</v>
      </c>
      <c r="J10" s="536"/>
      <c r="K10" s="458"/>
      <c r="L10" s="447" t="s">
        <v>262</v>
      </c>
      <c r="M10" s="536"/>
      <c r="N10" s="458"/>
      <c r="O10" s="447" t="s">
        <v>263</v>
      </c>
      <c r="P10" s="536"/>
      <c r="Q10" s="458"/>
      <c r="R10" s="534"/>
      <c r="S10" s="475"/>
      <c r="T10" s="479" t="s">
        <v>163</v>
      </c>
      <c r="U10" s="84"/>
      <c r="V10" s="86"/>
      <c r="W10" s="479" t="s">
        <v>244</v>
      </c>
      <c r="X10" s="84"/>
      <c r="Y10" s="86"/>
      <c r="Z10" s="479" t="s">
        <v>184</v>
      </c>
      <c r="AA10" s="84"/>
      <c r="AB10" s="86"/>
      <c r="AC10" s="479" t="s">
        <v>186</v>
      </c>
      <c r="AD10" s="84"/>
      <c r="AE10" s="86"/>
      <c r="AF10" s="479" t="s">
        <v>187</v>
      </c>
      <c r="AG10" s="84"/>
      <c r="AH10" s="86"/>
      <c r="AI10" s="479" t="s">
        <v>14</v>
      </c>
      <c r="AJ10" s="84"/>
      <c r="AK10" s="86"/>
    </row>
    <row r="11" spans="1:42" s="7" customFormat="1" ht="108" customHeight="1">
      <c r="A11" s="535"/>
      <c r="B11" s="475"/>
      <c r="C11" s="449"/>
      <c r="D11" s="421"/>
      <c r="E11" s="421"/>
      <c r="F11" s="449"/>
      <c r="G11" s="85" t="s">
        <v>135</v>
      </c>
      <c r="H11" s="85" t="s">
        <v>16</v>
      </c>
      <c r="I11" s="449"/>
      <c r="J11" s="85" t="s">
        <v>135</v>
      </c>
      <c r="K11" s="85" t="s">
        <v>16</v>
      </c>
      <c r="L11" s="449"/>
      <c r="M11" s="85" t="s">
        <v>135</v>
      </c>
      <c r="N11" s="85" t="s">
        <v>16</v>
      </c>
      <c r="O11" s="449"/>
      <c r="P11" s="85" t="s">
        <v>135</v>
      </c>
      <c r="Q11" s="85" t="s">
        <v>16</v>
      </c>
      <c r="R11" s="535"/>
      <c r="S11" s="475"/>
      <c r="T11" s="420"/>
      <c r="U11" s="85" t="s">
        <v>135</v>
      </c>
      <c r="V11" s="85" t="s">
        <v>16</v>
      </c>
      <c r="W11" s="420"/>
      <c r="X11" s="85" t="s">
        <v>135</v>
      </c>
      <c r="Y11" s="85" t="s">
        <v>16</v>
      </c>
      <c r="Z11" s="420"/>
      <c r="AA11" s="85" t="s">
        <v>135</v>
      </c>
      <c r="AB11" s="85" t="s">
        <v>16</v>
      </c>
      <c r="AC11" s="420"/>
      <c r="AD11" s="85" t="s">
        <v>135</v>
      </c>
      <c r="AE11" s="85" t="s">
        <v>16</v>
      </c>
      <c r="AF11" s="420"/>
      <c r="AG11" s="85" t="s">
        <v>135</v>
      </c>
      <c r="AH11" s="85" t="s">
        <v>16</v>
      </c>
      <c r="AI11" s="420"/>
      <c r="AJ11" s="85" t="s">
        <v>135</v>
      </c>
      <c r="AK11" s="85" t="s">
        <v>16</v>
      </c>
    </row>
    <row r="12" spans="1:42" s="5" customFormat="1" ht="18" customHeight="1">
      <c r="A12" s="243" t="s">
        <v>6</v>
      </c>
      <c r="B12" s="34" t="s">
        <v>7</v>
      </c>
      <c r="C12" s="34">
        <v>1</v>
      </c>
      <c r="D12" s="34">
        <v>2</v>
      </c>
      <c r="E12" s="34">
        <v>3</v>
      </c>
      <c r="F12" s="34">
        <v>4</v>
      </c>
      <c r="G12" s="34">
        <v>5</v>
      </c>
      <c r="H12" s="34">
        <v>6</v>
      </c>
      <c r="I12" s="34">
        <v>7</v>
      </c>
      <c r="J12" s="34">
        <v>8</v>
      </c>
      <c r="K12" s="34">
        <v>9</v>
      </c>
      <c r="L12" s="34">
        <v>10</v>
      </c>
      <c r="M12" s="34">
        <v>11</v>
      </c>
      <c r="N12" s="34">
        <v>12</v>
      </c>
      <c r="O12" s="34">
        <v>13</v>
      </c>
      <c r="P12" s="34">
        <v>14</v>
      </c>
      <c r="Q12" s="34">
        <v>15</v>
      </c>
      <c r="R12" s="243" t="s">
        <v>6</v>
      </c>
      <c r="S12" s="34" t="s">
        <v>7</v>
      </c>
      <c r="T12" s="31">
        <v>16</v>
      </c>
      <c r="U12" s="31">
        <v>17</v>
      </c>
      <c r="V12" s="31">
        <v>18</v>
      </c>
      <c r="W12" s="31">
        <v>19</v>
      </c>
      <c r="X12" s="31">
        <v>20</v>
      </c>
      <c r="Y12" s="31">
        <v>21</v>
      </c>
      <c r="Z12" s="31">
        <v>22</v>
      </c>
      <c r="AA12" s="31">
        <v>23</v>
      </c>
      <c r="AB12" s="31">
        <v>24</v>
      </c>
      <c r="AC12" s="31">
        <v>25</v>
      </c>
      <c r="AD12" s="31">
        <v>26</v>
      </c>
      <c r="AE12" s="31">
        <v>27</v>
      </c>
      <c r="AF12" s="31">
        <v>28</v>
      </c>
      <c r="AG12" s="31">
        <v>29</v>
      </c>
      <c r="AH12" s="31">
        <v>30</v>
      </c>
      <c r="AI12" s="31">
        <v>31</v>
      </c>
      <c r="AJ12" s="31">
        <v>32</v>
      </c>
      <c r="AK12" s="31">
        <v>33</v>
      </c>
    </row>
    <row r="13" spans="1:42" ht="17.25" customHeight="1">
      <c r="A13" s="60" t="s">
        <v>0</v>
      </c>
      <c r="B13" s="34">
        <v>1</v>
      </c>
      <c r="C13" s="237">
        <v>32506</v>
      </c>
      <c r="D13" s="237">
        <v>11601</v>
      </c>
      <c r="E13" s="237">
        <v>20905</v>
      </c>
      <c r="F13" s="237">
        <v>759</v>
      </c>
      <c r="G13" s="237">
        <v>248</v>
      </c>
      <c r="H13" s="237">
        <v>511</v>
      </c>
      <c r="I13" s="237">
        <v>27199</v>
      </c>
      <c r="J13" s="237">
        <v>9973</v>
      </c>
      <c r="K13" s="237">
        <v>17226</v>
      </c>
      <c r="L13" s="237">
        <v>4220</v>
      </c>
      <c r="M13" s="237">
        <v>1249</v>
      </c>
      <c r="N13" s="237">
        <v>2971</v>
      </c>
      <c r="O13" s="237">
        <v>328</v>
      </c>
      <c r="P13" s="237">
        <v>131</v>
      </c>
      <c r="Q13" s="237">
        <v>197</v>
      </c>
      <c r="R13" s="288" t="s">
        <v>0</v>
      </c>
      <c r="S13" s="289">
        <v>1</v>
      </c>
      <c r="T13" s="284">
        <v>24321</v>
      </c>
      <c r="U13" s="284">
        <v>8951</v>
      </c>
      <c r="V13" s="237">
        <v>15370</v>
      </c>
      <c r="W13" s="284">
        <v>218</v>
      </c>
      <c r="X13" s="284">
        <v>135</v>
      </c>
      <c r="Y13" s="237">
        <v>83</v>
      </c>
      <c r="Z13" s="237">
        <v>5943</v>
      </c>
      <c r="AA13" s="237">
        <v>1707</v>
      </c>
      <c r="AB13" s="237">
        <v>4236</v>
      </c>
      <c r="AC13" s="284">
        <v>4</v>
      </c>
      <c r="AD13" s="284">
        <v>0</v>
      </c>
      <c r="AE13" s="237">
        <v>4</v>
      </c>
      <c r="AF13" s="237">
        <v>1</v>
      </c>
      <c r="AG13" s="237">
        <v>0</v>
      </c>
      <c r="AH13" s="237">
        <v>1</v>
      </c>
      <c r="AI13" s="284">
        <v>2019</v>
      </c>
      <c r="AJ13" s="284">
        <v>808</v>
      </c>
      <c r="AK13" s="237">
        <v>1211</v>
      </c>
      <c r="AL13" s="250">
        <f>+C13-D13-E13</f>
        <v>0</v>
      </c>
      <c r="AM13" s="250">
        <f>+C13-F13-I13-L13-O13</f>
        <v>0</v>
      </c>
      <c r="AN13" s="250">
        <f>+C13-T13-W13-Z13-AC13-AF13-AI13</f>
        <v>0</v>
      </c>
      <c r="AO13" s="250">
        <f>+T13-U13-V13</f>
        <v>0</v>
      </c>
      <c r="AP13" s="250">
        <f>+AI13-AJ13-AK13</f>
        <v>0</v>
      </c>
    </row>
    <row r="14" spans="1:42" ht="17.25" customHeight="1">
      <c r="A14" s="26" t="s">
        <v>133</v>
      </c>
      <c r="B14" s="34">
        <v>2</v>
      </c>
      <c r="C14" s="238">
        <v>0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0</v>
      </c>
      <c r="O14" s="238">
        <v>0</v>
      </c>
      <c r="P14" s="238">
        <v>0</v>
      </c>
      <c r="Q14" s="238">
        <v>0</v>
      </c>
      <c r="R14" s="289" t="s">
        <v>133</v>
      </c>
      <c r="S14" s="289">
        <v>2</v>
      </c>
      <c r="T14" s="238">
        <v>0</v>
      </c>
      <c r="U14" s="238">
        <v>0</v>
      </c>
      <c r="V14" s="238">
        <v>0</v>
      </c>
      <c r="W14" s="238">
        <v>0</v>
      </c>
      <c r="X14" s="238">
        <v>0</v>
      </c>
      <c r="Y14" s="238">
        <v>0</v>
      </c>
      <c r="Z14" s="238">
        <v>0</v>
      </c>
      <c r="AA14" s="238">
        <v>0</v>
      </c>
      <c r="AB14" s="238">
        <v>0</v>
      </c>
      <c r="AC14" s="238">
        <v>0</v>
      </c>
      <c r="AD14" s="238">
        <v>0</v>
      </c>
      <c r="AE14" s="238">
        <v>0</v>
      </c>
      <c r="AF14" s="238">
        <v>0</v>
      </c>
      <c r="AG14" s="238">
        <v>0</v>
      </c>
      <c r="AH14" s="238">
        <v>0</v>
      </c>
      <c r="AI14" s="238">
        <v>0</v>
      </c>
      <c r="AJ14" s="238">
        <v>0</v>
      </c>
      <c r="AK14" s="238">
        <v>0</v>
      </c>
      <c r="AL14" s="250">
        <f t="shared" ref="AL14:AL40" si="0">+C14-D14-E14</f>
        <v>0</v>
      </c>
      <c r="AM14" s="250">
        <f t="shared" ref="AM14:AM40" si="1">+C14-F14-I14-L14-O14</f>
        <v>0</v>
      </c>
      <c r="AN14" s="250">
        <f t="shared" ref="AN14:AN40" si="2">+C14-T14-W14-Z14-AC14-AF14-AI14</f>
        <v>0</v>
      </c>
      <c r="AO14" s="250">
        <f t="shared" ref="AO14:AO43" si="3">+T14-U14-V14</f>
        <v>0</v>
      </c>
      <c r="AP14" s="250">
        <f t="shared" ref="AP14:AP43" si="4">+AI14-AJ14-AK14</f>
        <v>0</v>
      </c>
    </row>
    <row r="15" spans="1:42" ht="17.25" customHeight="1">
      <c r="A15" s="26">
        <v>15</v>
      </c>
      <c r="B15" s="34">
        <v>3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v>0</v>
      </c>
      <c r="O15" s="238">
        <v>0</v>
      </c>
      <c r="P15" s="238">
        <v>0</v>
      </c>
      <c r="Q15" s="238">
        <v>0</v>
      </c>
      <c r="R15" s="289">
        <v>15</v>
      </c>
      <c r="S15" s="289">
        <v>3</v>
      </c>
      <c r="T15" s="238">
        <v>0</v>
      </c>
      <c r="U15" s="238">
        <v>0</v>
      </c>
      <c r="V15" s="238">
        <v>0</v>
      </c>
      <c r="W15" s="238">
        <v>0</v>
      </c>
      <c r="X15" s="238">
        <v>0</v>
      </c>
      <c r="Y15" s="238">
        <v>0</v>
      </c>
      <c r="Z15" s="238">
        <v>0</v>
      </c>
      <c r="AA15" s="238">
        <v>0</v>
      </c>
      <c r="AB15" s="238">
        <v>0</v>
      </c>
      <c r="AC15" s="238">
        <v>0</v>
      </c>
      <c r="AD15" s="238">
        <v>0</v>
      </c>
      <c r="AE15" s="238">
        <v>0</v>
      </c>
      <c r="AF15" s="238">
        <v>0</v>
      </c>
      <c r="AG15" s="238">
        <v>0</v>
      </c>
      <c r="AH15" s="238">
        <v>0</v>
      </c>
      <c r="AI15" s="238">
        <v>0</v>
      </c>
      <c r="AJ15" s="238">
        <v>0</v>
      </c>
      <c r="AK15" s="238">
        <v>0</v>
      </c>
      <c r="AL15" s="250">
        <f t="shared" si="0"/>
        <v>0</v>
      </c>
      <c r="AM15" s="250">
        <f t="shared" si="1"/>
        <v>0</v>
      </c>
      <c r="AN15" s="250">
        <f t="shared" si="2"/>
        <v>0</v>
      </c>
      <c r="AO15" s="250">
        <f t="shared" si="3"/>
        <v>0</v>
      </c>
      <c r="AP15" s="250">
        <f t="shared" si="4"/>
        <v>0</v>
      </c>
    </row>
    <row r="16" spans="1:42" ht="17.25" customHeight="1">
      <c r="A16" s="26">
        <v>16</v>
      </c>
      <c r="B16" s="34">
        <v>4</v>
      </c>
      <c r="C16" s="238">
        <v>30</v>
      </c>
      <c r="D16" s="238">
        <v>5</v>
      </c>
      <c r="E16" s="238">
        <v>25</v>
      </c>
      <c r="F16" s="238">
        <v>2</v>
      </c>
      <c r="G16" s="238">
        <v>2</v>
      </c>
      <c r="H16" s="238">
        <v>0</v>
      </c>
      <c r="I16" s="238">
        <v>28</v>
      </c>
      <c r="J16" s="238">
        <v>3</v>
      </c>
      <c r="K16" s="238">
        <v>25</v>
      </c>
      <c r="L16" s="238">
        <v>0</v>
      </c>
      <c r="M16" s="238">
        <v>0</v>
      </c>
      <c r="N16" s="238">
        <v>0</v>
      </c>
      <c r="O16" s="238">
        <v>0</v>
      </c>
      <c r="P16" s="238">
        <v>0</v>
      </c>
      <c r="Q16" s="238">
        <v>0</v>
      </c>
      <c r="R16" s="289">
        <v>16</v>
      </c>
      <c r="S16" s="289">
        <v>4</v>
      </c>
      <c r="T16" s="238">
        <v>29</v>
      </c>
      <c r="U16" s="238">
        <v>5</v>
      </c>
      <c r="V16" s="238">
        <v>24</v>
      </c>
      <c r="W16" s="238">
        <v>0</v>
      </c>
      <c r="X16" s="238">
        <v>0</v>
      </c>
      <c r="Y16" s="238">
        <v>0</v>
      </c>
      <c r="Z16" s="238">
        <v>0</v>
      </c>
      <c r="AA16" s="238">
        <v>0</v>
      </c>
      <c r="AB16" s="238">
        <v>0</v>
      </c>
      <c r="AC16" s="238">
        <v>0</v>
      </c>
      <c r="AD16" s="238">
        <v>0</v>
      </c>
      <c r="AE16" s="238">
        <v>0</v>
      </c>
      <c r="AF16" s="238">
        <v>0</v>
      </c>
      <c r="AG16" s="238">
        <v>0</v>
      </c>
      <c r="AH16" s="238">
        <v>0</v>
      </c>
      <c r="AI16" s="238">
        <v>1</v>
      </c>
      <c r="AJ16" s="238">
        <v>0</v>
      </c>
      <c r="AK16" s="238">
        <v>1</v>
      </c>
      <c r="AL16" s="250">
        <f t="shared" si="0"/>
        <v>0</v>
      </c>
      <c r="AM16" s="250">
        <f t="shared" si="1"/>
        <v>0</v>
      </c>
      <c r="AN16" s="250">
        <f t="shared" si="2"/>
        <v>0</v>
      </c>
      <c r="AO16" s="250">
        <f t="shared" si="3"/>
        <v>0</v>
      </c>
      <c r="AP16" s="250">
        <f t="shared" si="4"/>
        <v>0</v>
      </c>
    </row>
    <row r="17" spans="1:42" ht="17.25" customHeight="1">
      <c r="A17" s="26">
        <v>17</v>
      </c>
      <c r="B17" s="34">
        <v>5</v>
      </c>
      <c r="C17" s="238">
        <v>5142</v>
      </c>
      <c r="D17" s="238">
        <v>1760</v>
      </c>
      <c r="E17" s="238">
        <v>3382</v>
      </c>
      <c r="F17" s="238">
        <v>144</v>
      </c>
      <c r="G17" s="238">
        <v>45</v>
      </c>
      <c r="H17" s="238">
        <v>99</v>
      </c>
      <c r="I17" s="238">
        <v>4998</v>
      </c>
      <c r="J17" s="238">
        <v>1715</v>
      </c>
      <c r="K17" s="238">
        <v>3283</v>
      </c>
      <c r="L17" s="238">
        <v>0</v>
      </c>
      <c r="M17" s="238">
        <v>0</v>
      </c>
      <c r="N17" s="238">
        <v>0</v>
      </c>
      <c r="O17" s="238">
        <v>0</v>
      </c>
      <c r="P17" s="238">
        <v>0</v>
      </c>
      <c r="Q17" s="238">
        <v>0</v>
      </c>
      <c r="R17" s="289">
        <v>17</v>
      </c>
      <c r="S17" s="289">
        <v>5</v>
      </c>
      <c r="T17" s="238">
        <v>4818</v>
      </c>
      <c r="U17" s="238">
        <v>1618</v>
      </c>
      <c r="V17" s="238">
        <v>3200</v>
      </c>
      <c r="W17" s="238">
        <v>17</v>
      </c>
      <c r="X17" s="238">
        <v>11</v>
      </c>
      <c r="Y17" s="238">
        <v>6</v>
      </c>
      <c r="Z17" s="238">
        <v>18</v>
      </c>
      <c r="AA17" s="238">
        <v>5</v>
      </c>
      <c r="AB17" s="238">
        <v>13</v>
      </c>
      <c r="AC17" s="238">
        <v>0</v>
      </c>
      <c r="AD17" s="238">
        <v>0</v>
      </c>
      <c r="AE17" s="238">
        <v>0</v>
      </c>
      <c r="AF17" s="238">
        <v>0</v>
      </c>
      <c r="AG17" s="238">
        <v>0</v>
      </c>
      <c r="AH17" s="238">
        <v>0</v>
      </c>
      <c r="AI17" s="238">
        <v>289</v>
      </c>
      <c r="AJ17" s="238">
        <v>126</v>
      </c>
      <c r="AK17" s="238">
        <v>163</v>
      </c>
      <c r="AL17" s="250">
        <f t="shared" si="0"/>
        <v>0</v>
      </c>
      <c r="AM17" s="250">
        <f t="shared" si="1"/>
        <v>0</v>
      </c>
      <c r="AN17" s="250">
        <f t="shared" si="2"/>
        <v>0</v>
      </c>
      <c r="AO17" s="250">
        <f t="shared" si="3"/>
        <v>0</v>
      </c>
      <c r="AP17" s="250">
        <f t="shared" si="4"/>
        <v>0</v>
      </c>
    </row>
    <row r="18" spans="1:42" ht="17.25" customHeight="1">
      <c r="A18" s="26">
        <v>18</v>
      </c>
      <c r="B18" s="34">
        <v>6</v>
      </c>
      <c r="C18" s="238">
        <v>15188</v>
      </c>
      <c r="D18" s="238">
        <v>6071</v>
      </c>
      <c r="E18" s="238">
        <v>9117</v>
      </c>
      <c r="F18" s="238">
        <v>412</v>
      </c>
      <c r="G18" s="238">
        <v>162</v>
      </c>
      <c r="H18" s="238">
        <v>250</v>
      </c>
      <c r="I18" s="238">
        <v>14776</v>
      </c>
      <c r="J18" s="238">
        <v>5909</v>
      </c>
      <c r="K18" s="238">
        <v>8867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38">
        <v>0</v>
      </c>
      <c r="R18" s="289">
        <v>18</v>
      </c>
      <c r="S18" s="289">
        <v>6</v>
      </c>
      <c r="T18" s="238">
        <v>14279</v>
      </c>
      <c r="U18" s="238">
        <v>5593</v>
      </c>
      <c r="V18" s="238">
        <v>8686</v>
      </c>
      <c r="W18" s="238">
        <v>43</v>
      </c>
      <c r="X18" s="238">
        <v>35</v>
      </c>
      <c r="Y18" s="238">
        <v>8</v>
      </c>
      <c r="Z18" s="238">
        <v>62</v>
      </c>
      <c r="AA18" s="238">
        <v>27</v>
      </c>
      <c r="AB18" s="238">
        <v>35</v>
      </c>
      <c r="AC18" s="238">
        <v>0</v>
      </c>
      <c r="AD18" s="238">
        <v>0</v>
      </c>
      <c r="AE18" s="238">
        <v>0</v>
      </c>
      <c r="AF18" s="238">
        <v>0</v>
      </c>
      <c r="AG18" s="238">
        <v>0</v>
      </c>
      <c r="AH18" s="238">
        <v>0</v>
      </c>
      <c r="AI18" s="238">
        <v>804</v>
      </c>
      <c r="AJ18" s="238">
        <v>416</v>
      </c>
      <c r="AK18" s="238">
        <v>388</v>
      </c>
      <c r="AL18" s="250">
        <f t="shared" si="0"/>
        <v>0</v>
      </c>
      <c r="AM18" s="250">
        <f t="shared" si="1"/>
        <v>0</v>
      </c>
      <c r="AN18" s="250">
        <f t="shared" si="2"/>
        <v>0</v>
      </c>
      <c r="AO18" s="250">
        <f t="shared" si="3"/>
        <v>0</v>
      </c>
      <c r="AP18" s="250">
        <f t="shared" si="4"/>
        <v>0</v>
      </c>
    </row>
    <row r="19" spans="1:42" ht="17.25" customHeight="1">
      <c r="A19" s="26">
        <v>19</v>
      </c>
      <c r="B19" s="34">
        <v>7</v>
      </c>
      <c r="C19" s="238">
        <v>2180</v>
      </c>
      <c r="D19" s="238">
        <v>846</v>
      </c>
      <c r="E19" s="238">
        <v>1334</v>
      </c>
      <c r="F19" s="238">
        <v>79</v>
      </c>
      <c r="G19" s="238">
        <v>18</v>
      </c>
      <c r="H19" s="238">
        <v>61</v>
      </c>
      <c r="I19" s="238">
        <v>2101</v>
      </c>
      <c r="J19" s="238">
        <v>828</v>
      </c>
      <c r="K19" s="238">
        <v>1273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38">
        <v>0</v>
      </c>
      <c r="R19" s="289">
        <v>19</v>
      </c>
      <c r="S19" s="289">
        <v>7</v>
      </c>
      <c r="T19" s="238">
        <v>2053</v>
      </c>
      <c r="U19" s="238">
        <v>772</v>
      </c>
      <c r="V19" s="238">
        <v>1281</v>
      </c>
      <c r="W19" s="238">
        <v>39</v>
      </c>
      <c r="X19" s="238">
        <v>25</v>
      </c>
      <c r="Y19" s="238">
        <v>14</v>
      </c>
      <c r="Z19" s="238">
        <v>12</v>
      </c>
      <c r="AA19" s="238">
        <v>4</v>
      </c>
      <c r="AB19" s="238">
        <v>8</v>
      </c>
      <c r="AC19" s="238">
        <v>0</v>
      </c>
      <c r="AD19" s="238">
        <v>0</v>
      </c>
      <c r="AE19" s="238">
        <v>0</v>
      </c>
      <c r="AF19" s="238">
        <v>0</v>
      </c>
      <c r="AG19" s="238">
        <v>0</v>
      </c>
      <c r="AH19" s="238">
        <v>0</v>
      </c>
      <c r="AI19" s="238">
        <v>76</v>
      </c>
      <c r="AJ19" s="238">
        <v>45</v>
      </c>
      <c r="AK19" s="238">
        <v>31</v>
      </c>
      <c r="AL19" s="250">
        <f t="shared" si="0"/>
        <v>0</v>
      </c>
      <c r="AM19" s="250">
        <f t="shared" si="1"/>
        <v>0</v>
      </c>
      <c r="AN19" s="250">
        <f t="shared" si="2"/>
        <v>0</v>
      </c>
      <c r="AO19" s="250">
        <f t="shared" si="3"/>
        <v>0</v>
      </c>
      <c r="AP19" s="250">
        <f t="shared" si="4"/>
        <v>0</v>
      </c>
    </row>
    <row r="20" spans="1:42" ht="17.25" customHeight="1">
      <c r="A20" s="26">
        <v>20</v>
      </c>
      <c r="B20" s="34">
        <v>8</v>
      </c>
      <c r="C20" s="238">
        <v>1266</v>
      </c>
      <c r="D20" s="238">
        <v>447</v>
      </c>
      <c r="E20" s="238">
        <v>819</v>
      </c>
      <c r="F20" s="238">
        <v>25</v>
      </c>
      <c r="G20" s="238">
        <v>5</v>
      </c>
      <c r="H20" s="238">
        <v>20</v>
      </c>
      <c r="I20" s="238">
        <v>1240</v>
      </c>
      <c r="J20" s="238">
        <v>442</v>
      </c>
      <c r="K20" s="238">
        <v>798</v>
      </c>
      <c r="L20" s="238">
        <v>1</v>
      </c>
      <c r="M20" s="238">
        <v>0</v>
      </c>
      <c r="N20" s="238">
        <v>1</v>
      </c>
      <c r="O20" s="238">
        <v>0</v>
      </c>
      <c r="P20" s="238">
        <v>0</v>
      </c>
      <c r="Q20" s="238">
        <v>0</v>
      </c>
      <c r="R20" s="289">
        <v>20</v>
      </c>
      <c r="S20" s="289">
        <v>8</v>
      </c>
      <c r="T20" s="238">
        <v>1178</v>
      </c>
      <c r="U20" s="238">
        <v>408</v>
      </c>
      <c r="V20" s="238">
        <v>770</v>
      </c>
      <c r="W20" s="238">
        <v>28</v>
      </c>
      <c r="X20" s="238">
        <v>15</v>
      </c>
      <c r="Y20" s="238">
        <v>13</v>
      </c>
      <c r="Z20" s="238">
        <v>12</v>
      </c>
      <c r="AA20" s="238">
        <v>7</v>
      </c>
      <c r="AB20" s="238">
        <v>5</v>
      </c>
      <c r="AC20" s="238">
        <v>0</v>
      </c>
      <c r="AD20" s="238">
        <v>0</v>
      </c>
      <c r="AE20" s="238">
        <v>0</v>
      </c>
      <c r="AF20" s="238">
        <v>0</v>
      </c>
      <c r="AG20" s="238">
        <v>0</v>
      </c>
      <c r="AH20" s="238">
        <v>0</v>
      </c>
      <c r="AI20" s="238">
        <v>48</v>
      </c>
      <c r="AJ20" s="238">
        <v>17</v>
      </c>
      <c r="AK20" s="238">
        <v>31</v>
      </c>
      <c r="AL20" s="250">
        <f t="shared" si="0"/>
        <v>0</v>
      </c>
      <c r="AM20" s="250">
        <f t="shared" si="1"/>
        <v>0</v>
      </c>
      <c r="AN20" s="250">
        <f t="shared" si="2"/>
        <v>0</v>
      </c>
      <c r="AO20" s="250">
        <f t="shared" si="3"/>
        <v>0</v>
      </c>
      <c r="AP20" s="250">
        <f t="shared" si="4"/>
        <v>0</v>
      </c>
    </row>
    <row r="21" spans="1:42" ht="17.25" customHeight="1">
      <c r="A21" s="26">
        <v>21</v>
      </c>
      <c r="B21" s="34">
        <v>9</v>
      </c>
      <c r="C21" s="238">
        <v>646</v>
      </c>
      <c r="D21" s="238">
        <v>191</v>
      </c>
      <c r="E21" s="238">
        <v>455</v>
      </c>
      <c r="F21" s="238">
        <v>6</v>
      </c>
      <c r="G21" s="238">
        <v>3</v>
      </c>
      <c r="H21" s="238">
        <v>3</v>
      </c>
      <c r="I21" s="238">
        <v>566</v>
      </c>
      <c r="J21" s="238">
        <v>169</v>
      </c>
      <c r="K21" s="238">
        <v>397</v>
      </c>
      <c r="L21" s="238">
        <v>74</v>
      </c>
      <c r="M21" s="238">
        <v>19</v>
      </c>
      <c r="N21" s="238">
        <v>55</v>
      </c>
      <c r="O21" s="238">
        <v>0</v>
      </c>
      <c r="P21" s="238">
        <v>0</v>
      </c>
      <c r="Q21" s="238">
        <v>0</v>
      </c>
      <c r="R21" s="289">
        <v>21</v>
      </c>
      <c r="S21" s="289">
        <v>9</v>
      </c>
      <c r="T21" s="238">
        <v>457</v>
      </c>
      <c r="U21" s="238">
        <v>154</v>
      </c>
      <c r="V21" s="238">
        <v>303</v>
      </c>
      <c r="W21" s="238">
        <v>13</v>
      </c>
      <c r="X21" s="238">
        <v>13</v>
      </c>
      <c r="Y21" s="238">
        <v>0</v>
      </c>
      <c r="Z21" s="238">
        <v>82</v>
      </c>
      <c r="AA21" s="238">
        <v>18</v>
      </c>
      <c r="AB21" s="238">
        <v>64</v>
      </c>
      <c r="AC21" s="238">
        <v>0</v>
      </c>
      <c r="AD21" s="238">
        <v>0</v>
      </c>
      <c r="AE21" s="238">
        <v>0</v>
      </c>
      <c r="AF21" s="238">
        <v>0</v>
      </c>
      <c r="AG21" s="238">
        <v>0</v>
      </c>
      <c r="AH21" s="238">
        <v>0</v>
      </c>
      <c r="AI21" s="238">
        <v>94</v>
      </c>
      <c r="AJ21" s="238">
        <v>6</v>
      </c>
      <c r="AK21" s="238">
        <v>88</v>
      </c>
      <c r="AL21" s="250">
        <f t="shared" si="0"/>
        <v>0</v>
      </c>
      <c r="AM21" s="250">
        <f t="shared" si="1"/>
        <v>0</v>
      </c>
      <c r="AN21" s="250">
        <f t="shared" si="2"/>
        <v>0</v>
      </c>
      <c r="AO21" s="250">
        <f t="shared" si="3"/>
        <v>0</v>
      </c>
      <c r="AP21" s="250">
        <f t="shared" si="4"/>
        <v>0</v>
      </c>
    </row>
    <row r="22" spans="1:42" ht="17.25" customHeight="1">
      <c r="A22" s="26">
        <v>22</v>
      </c>
      <c r="B22" s="34">
        <v>10</v>
      </c>
      <c r="C22" s="238">
        <v>646</v>
      </c>
      <c r="D22" s="238">
        <v>201</v>
      </c>
      <c r="E22" s="238">
        <v>445</v>
      </c>
      <c r="F22" s="238">
        <v>3</v>
      </c>
      <c r="G22" s="238">
        <v>0</v>
      </c>
      <c r="H22" s="238">
        <v>3</v>
      </c>
      <c r="I22" s="238">
        <v>352</v>
      </c>
      <c r="J22" s="238">
        <v>115</v>
      </c>
      <c r="K22" s="238">
        <v>237</v>
      </c>
      <c r="L22" s="238">
        <v>291</v>
      </c>
      <c r="M22" s="238">
        <v>86</v>
      </c>
      <c r="N22" s="238">
        <v>205</v>
      </c>
      <c r="O22" s="238">
        <v>0</v>
      </c>
      <c r="P22" s="238">
        <v>0</v>
      </c>
      <c r="Q22" s="238">
        <v>0</v>
      </c>
      <c r="R22" s="289">
        <v>22</v>
      </c>
      <c r="S22" s="289">
        <v>10</v>
      </c>
      <c r="T22" s="238">
        <v>237</v>
      </c>
      <c r="U22" s="238">
        <v>85</v>
      </c>
      <c r="V22" s="238">
        <v>152</v>
      </c>
      <c r="W22" s="238">
        <v>10</v>
      </c>
      <c r="X22" s="238">
        <v>7</v>
      </c>
      <c r="Y22" s="238">
        <v>3</v>
      </c>
      <c r="Z22" s="238">
        <v>343</v>
      </c>
      <c r="AA22" s="238">
        <v>102</v>
      </c>
      <c r="AB22" s="238">
        <v>241</v>
      </c>
      <c r="AC22" s="238">
        <v>0</v>
      </c>
      <c r="AD22" s="238">
        <v>0</v>
      </c>
      <c r="AE22" s="238">
        <v>0</v>
      </c>
      <c r="AF22" s="238">
        <v>0</v>
      </c>
      <c r="AG22" s="238">
        <v>0</v>
      </c>
      <c r="AH22" s="238">
        <v>0</v>
      </c>
      <c r="AI22" s="238">
        <v>56</v>
      </c>
      <c r="AJ22" s="238">
        <v>7</v>
      </c>
      <c r="AK22" s="238">
        <v>49</v>
      </c>
      <c r="AL22" s="250">
        <f t="shared" si="0"/>
        <v>0</v>
      </c>
      <c r="AM22" s="250">
        <f t="shared" si="1"/>
        <v>0</v>
      </c>
      <c r="AN22" s="250">
        <f t="shared" si="2"/>
        <v>0</v>
      </c>
      <c r="AO22" s="250">
        <f t="shared" si="3"/>
        <v>0</v>
      </c>
      <c r="AP22" s="250">
        <f t="shared" si="4"/>
        <v>0</v>
      </c>
    </row>
    <row r="23" spans="1:42" ht="17.25" customHeight="1">
      <c r="A23" s="26">
        <v>23</v>
      </c>
      <c r="B23" s="34">
        <v>11</v>
      </c>
      <c r="C23" s="238">
        <v>533</v>
      </c>
      <c r="D23" s="238">
        <v>166</v>
      </c>
      <c r="E23" s="238">
        <v>367</v>
      </c>
      <c r="F23" s="238">
        <v>1</v>
      </c>
      <c r="G23" s="238">
        <v>0</v>
      </c>
      <c r="H23" s="238">
        <v>1</v>
      </c>
      <c r="I23" s="238">
        <v>233</v>
      </c>
      <c r="J23" s="238">
        <v>83</v>
      </c>
      <c r="K23" s="238">
        <v>150</v>
      </c>
      <c r="L23" s="238">
        <v>299</v>
      </c>
      <c r="M23" s="238">
        <v>83</v>
      </c>
      <c r="N23" s="238">
        <v>216</v>
      </c>
      <c r="O23" s="238">
        <v>0</v>
      </c>
      <c r="P23" s="238">
        <v>0</v>
      </c>
      <c r="Q23" s="238">
        <v>0</v>
      </c>
      <c r="R23" s="289">
        <v>23</v>
      </c>
      <c r="S23" s="289">
        <v>11</v>
      </c>
      <c r="T23" s="238">
        <v>137</v>
      </c>
      <c r="U23" s="238">
        <v>58</v>
      </c>
      <c r="V23" s="238">
        <v>79</v>
      </c>
      <c r="W23" s="238">
        <v>6</v>
      </c>
      <c r="X23" s="238">
        <v>4</v>
      </c>
      <c r="Y23" s="238">
        <v>2</v>
      </c>
      <c r="Z23" s="238">
        <v>341</v>
      </c>
      <c r="AA23" s="238">
        <v>98</v>
      </c>
      <c r="AB23" s="238">
        <v>243</v>
      </c>
      <c r="AC23" s="238">
        <v>0</v>
      </c>
      <c r="AD23" s="238">
        <v>0</v>
      </c>
      <c r="AE23" s="238">
        <v>0</v>
      </c>
      <c r="AF23" s="238">
        <v>1</v>
      </c>
      <c r="AG23" s="238">
        <v>0</v>
      </c>
      <c r="AH23" s="238">
        <v>1</v>
      </c>
      <c r="AI23" s="238">
        <v>48</v>
      </c>
      <c r="AJ23" s="238">
        <v>6</v>
      </c>
      <c r="AK23" s="238">
        <v>42</v>
      </c>
      <c r="AL23" s="250">
        <f t="shared" si="0"/>
        <v>0</v>
      </c>
      <c r="AM23" s="250">
        <f t="shared" si="1"/>
        <v>0</v>
      </c>
      <c r="AN23" s="250">
        <f t="shared" si="2"/>
        <v>0</v>
      </c>
      <c r="AO23" s="250">
        <f t="shared" si="3"/>
        <v>0</v>
      </c>
      <c r="AP23" s="250">
        <f t="shared" si="4"/>
        <v>0</v>
      </c>
    </row>
    <row r="24" spans="1:42" ht="17.25" customHeight="1">
      <c r="A24" s="26">
        <v>24</v>
      </c>
      <c r="B24" s="34">
        <v>12</v>
      </c>
      <c r="C24" s="238">
        <v>449</v>
      </c>
      <c r="D24" s="238">
        <v>144</v>
      </c>
      <c r="E24" s="238">
        <v>305</v>
      </c>
      <c r="F24" s="238">
        <v>2</v>
      </c>
      <c r="G24" s="238">
        <v>0</v>
      </c>
      <c r="H24" s="238">
        <v>2</v>
      </c>
      <c r="I24" s="238">
        <v>185</v>
      </c>
      <c r="J24" s="238">
        <v>61</v>
      </c>
      <c r="K24" s="238">
        <v>124</v>
      </c>
      <c r="L24" s="238">
        <v>254</v>
      </c>
      <c r="M24" s="238">
        <v>79</v>
      </c>
      <c r="N24" s="238">
        <v>175</v>
      </c>
      <c r="O24" s="238">
        <v>8</v>
      </c>
      <c r="P24" s="238">
        <v>4</v>
      </c>
      <c r="Q24" s="238">
        <v>4</v>
      </c>
      <c r="R24" s="289">
        <v>24</v>
      </c>
      <c r="S24" s="289">
        <v>12</v>
      </c>
      <c r="T24" s="238">
        <v>115</v>
      </c>
      <c r="U24" s="238">
        <v>36</v>
      </c>
      <c r="V24" s="238">
        <v>79</v>
      </c>
      <c r="W24" s="238">
        <v>4</v>
      </c>
      <c r="X24" s="238">
        <v>2</v>
      </c>
      <c r="Y24" s="238">
        <v>2</v>
      </c>
      <c r="Z24" s="238">
        <v>294</v>
      </c>
      <c r="AA24" s="238">
        <v>96</v>
      </c>
      <c r="AB24" s="238">
        <v>198</v>
      </c>
      <c r="AC24" s="238">
        <v>0</v>
      </c>
      <c r="AD24" s="238">
        <v>0</v>
      </c>
      <c r="AE24" s="238">
        <v>0</v>
      </c>
      <c r="AF24" s="238">
        <v>0</v>
      </c>
      <c r="AG24" s="238">
        <v>0</v>
      </c>
      <c r="AH24" s="238">
        <v>0</v>
      </c>
      <c r="AI24" s="238">
        <v>36</v>
      </c>
      <c r="AJ24" s="238">
        <v>10</v>
      </c>
      <c r="AK24" s="238">
        <v>26</v>
      </c>
      <c r="AL24" s="250">
        <f t="shared" si="0"/>
        <v>0</v>
      </c>
      <c r="AM24" s="250">
        <f t="shared" si="1"/>
        <v>0</v>
      </c>
      <c r="AN24" s="250">
        <f t="shared" si="2"/>
        <v>0</v>
      </c>
      <c r="AO24" s="250">
        <f t="shared" si="3"/>
        <v>0</v>
      </c>
      <c r="AP24" s="250">
        <f t="shared" si="4"/>
        <v>0</v>
      </c>
    </row>
    <row r="25" spans="1:42" ht="17.25" customHeight="1">
      <c r="A25" s="26">
        <v>25</v>
      </c>
      <c r="B25" s="34">
        <v>13</v>
      </c>
      <c r="C25" s="238">
        <v>401</v>
      </c>
      <c r="D25" s="238">
        <v>113</v>
      </c>
      <c r="E25" s="238">
        <v>288</v>
      </c>
      <c r="F25" s="238">
        <v>2</v>
      </c>
      <c r="G25" s="238">
        <v>1</v>
      </c>
      <c r="H25" s="238">
        <v>1</v>
      </c>
      <c r="I25" s="238">
        <v>143</v>
      </c>
      <c r="J25" s="238">
        <v>43</v>
      </c>
      <c r="K25" s="238">
        <v>100</v>
      </c>
      <c r="L25" s="238">
        <v>246</v>
      </c>
      <c r="M25" s="238">
        <v>65</v>
      </c>
      <c r="N25" s="238">
        <v>181</v>
      </c>
      <c r="O25" s="238">
        <v>10</v>
      </c>
      <c r="P25" s="238">
        <v>4</v>
      </c>
      <c r="Q25" s="238">
        <v>6</v>
      </c>
      <c r="R25" s="289">
        <v>25</v>
      </c>
      <c r="S25" s="289">
        <v>13</v>
      </c>
      <c r="T25" s="238">
        <v>86</v>
      </c>
      <c r="U25" s="238">
        <v>22</v>
      </c>
      <c r="V25" s="238">
        <v>64</v>
      </c>
      <c r="W25" s="238">
        <v>4</v>
      </c>
      <c r="X25" s="238">
        <v>1</v>
      </c>
      <c r="Y25" s="238">
        <v>3</v>
      </c>
      <c r="Z25" s="238">
        <v>287</v>
      </c>
      <c r="AA25" s="238">
        <v>84</v>
      </c>
      <c r="AB25" s="238">
        <v>203</v>
      </c>
      <c r="AC25" s="238">
        <v>0</v>
      </c>
      <c r="AD25" s="238">
        <v>0</v>
      </c>
      <c r="AE25" s="238">
        <v>0</v>
      </c>
      <c r="AF25" s="238">
        <v>0</v>
      </c>
      <c r="AG25" s="238">
        <v>0</v>
      </c>
      <c r="AH25" s="238">
        <v>0</v>
      </c>
      <c r="AI25" s="238">
        <v>24</v>
      </c>
      <c r="AJ25" s="238">
        <v>6</v>
      </c>
      <c r="AK25" s="238">
        <v>18</v>
      </c>
      <c r="AL25" s="250">
        <f t="shared" si="0"/>
        <v>0</v>
      </c>
      <c r="AM25" s="250">
        <f t="shared" si="1"/>
        <v>0</v>
      </c>
      <c r="AN25" s="250">
        <f t="shared" si="2"/>
        <v>0</v>
      </c>
      <c r="AO25" s="250">
        <f t="shared" si="3"/>
        <v>0</v>
      </c>
      <c r="AP25" s="250">
        <f t="shared" si="4"/>
        <v>0</v>
      </c>
    </row>
    <row r="26" spans="1:42" ht="17.25" customHeight="1">
      <c r="A26" s="26">
        <v>26</v>
      </c>
      <c r="B26" s="34">
        <v>14</v>
      </c>
      <c r="C26" s="238">
        <v>392</v>
      </c>
      <c r="D26" s="238">
        <v>116</v>
      </c>
      <c r="E26" s="238">
        <v>276</v>
      </c>
      <c r="F26" s="238">
        <v>2</v>
      </c>
      <c r="G26" s="238">
        <v>0</v>
      </c>
      <c r="H26" s="238">
        <v>2</v>
      </c>
      <c r="I26" s="238">
        <v>147</v>
      </c>
      <c r="J26" s="238">
        <v>44</v>
      </c>
      <c r="K26" s="238">
        <v>103</v>
      </c>
      <c r="L26" s="238">
        <v>235</v>
      </c>
      <c r="M26" s="238">
        <v>70</v>
      </c>
      <c r="N26" s="238">
        <v>165</v>
      </c>
      <c r="O26" s="238">
        <v>8</v>
      </c>
      <c r="P26" s="238">
        <v>2</v>
      </c>
      <c r="Q26" s="238">
        <v>6</v>
      </c>
      <c r="R26" s="289">
        <v>26</v>
      </c>
      <c r="S26" s="289">
        <v>14</v>
      </c>
      <c r="T26" s="238">
        <v>70</v>
      </c>
      <c r="U26" s="238">
        <v>17</v>
      </c>
      <c r="V26" s="238">
        <v>53</v>
      </c>
      <c r="W26" s="238">
        <v>5</v>
      </c>
      <c r="X26" s="238">
        <v>1</v>
      </c>
      <c r="Y26" s="238">
        <v>4</v>
      </c>
      <c r="Z26" s="238">
        <v>295</v>
      </c>
      <c r="AA26" s="238">
        <v>94</v>
      </c>
      <c r="AB26" s="238">
        <v>201</v>
      </c>
      <c r="AC26" s="238">
        <v>0</v>
      </c>
      <c r="AD26" s="238">
        <v>0</v>
      </c>
      <c r="AE26" s="238">
        <v>0</v>
      </c>
      <c r="AF26" s="238">
        <v>0</v>
      </c>
      <c r="AG26" s="238">
        <v>0</v>
      </c>
      <c r="AH26" s="238">
        <v>0</v>
      </c>
      <c r="AI26" s="238">
        <v>22</v>
      </c>
      <c r="AJ26" s="238">
        <v>4</v>
      </c>
      <c r="AK26" s="238">
        <v>18</v>
      </c>
      <c r="AL26" s="250">
        <f t="shared" si="0"/>
        <v>0</v>
      </c>
      <c r="AM26" s="250">
        <f t="shared" si="1"/>
        <v>0</v>
      </c>
      <c r="AN26" s="250">
        <f t="shared" si="2"/>
        <v>0</v>
      </c>
      <c r="AO26" s="250">
        <f t="shared" si="3"/>
        <v>0</v>
      </c>
      <c r="AP26" s="250">
        <f t="shared" si="4"/>
        <v>0</v>
      </c>
    </row>
    <row r="27" spans="1:42" ht="17.25" customHeight="1">
      <c r="A27" s="26">
        <v>27</v>
      </c>
      <c r="B27" s="34">
        <v>15</v>
      </c>
      <c r="C27" s="238">
        <v>342</v>
      </c>
      <c r="D27" s="238">
        <v>101</v>
      </c>
      <c r="E27" s="238">
        <v>241</v>
      </c>
      <c r="F27" s="238">
        <v>2</v>
      </c>
      <c r="G27" s="238">
        <v>0</v>
      </c>
      <c r="H27" s="238">
        <v>2</v>
      </c>
      <c r="I27" s="238">
        <v>143</v>
      </c>
      <c r="J27" s="238">
        <v>48</v>
      </c>
      <c r="K27" s="238">
        <v>95</v>
      </c>
      <c r="L27" s="238">
        <v>187</v>
      </c>
      <c r="M27" s="238">
        <v>50</v>
      </c>
      <c r="N27" s="238">
        <v>137</v>
      </c>
      <c r="O27" s="238">
        <v>10</v>
      </c>
      <c r="P27" s="238">
        <v>3</v>
      </c>
      <c r="Q27" s="238">
        <v>7</v>
      </c>
      <c r="R27" s="289">
        <v>27</v>
      </c>
      <c r="S27" s="289">
        <v>15</v>
      </c>
      <c r="T27" s="238">
        <v>63</v>
      </c>
      <c r="U27" s="238">
        <v>15</v>
      </c>
      <c r="V27" s="238">
        <v>48</v>
      </c>
      <c r="W27" s="238">
        <v>3</v>
      </c>
      <c r="X27" s="238">
        <v>3</v>
      </c>
      <c r="Y27" s="238">
        <v>0</v>
      </c>
      <c r="Z27" s="238">
        <v>253</v>
      </c>
      <c r="AA27" s="238">
        <v>76</v>
      </c>
      <c r="AB27" s="238">
        <v>177</v>
      </c>
      <c r="AC27" s="238">
        <v>1</v>
      </c>
      <c r="AD27" s="238">
        <v>0</v>
      </c>
      <c r="AE27" s="238">
        <v>1</v>
      </c>
      <c r="AF27" s="238">
        <v>0</v>
      </c>
      <c r="AG27" s="238">
        <v>0</v>
      </c>
      <c r="AH27" s="238">
        <v>0</v>
      </c>
      <c r="AI27" s="238">
        <v>22</v>
      </c>
      <c r="AJ27" s="238">
        <v>7</v>
      </c>
      <c r="AK27" s="238">
        <v>15</v>
      </c>
      <c r="AL27" s="250">
        <f t="shared" si="0"/>
        <v>0</v>
      </c>
      <c r="AM27" s="250">
        <f t="shared" si="1"/>
        <v>0</v>
      </c>
      <c r="AN27" s="250">
        <f t="shared" si="2"/>
        <v>0</v>
      </c>
      <c r="AO27" s="250">
        <f t="shared" si="3"/>
        <v>0</v>
      </c>
      <c r="AP27" s="250">
        <f t="shared" si="4"/>
        <v>0</v>
      </c>
    </row>
    <row r="28" spans="1:42" ht="17.25" customHeight="1">
      <c r="A28" s="26">
        <v>28</v>
      </c>
      <c r="B28" s="34">
        <v>16</v>
      </c>
      <c r="C28" s="238">
        <v>318</v>
      </c>
      <c r="D28" s="238">
        <v>91</v>
      </c>
      <c r="E28" s="238">
        <v>227</v>
      </c>
      <c r="F28" s="238">
        <v>5</v>
      </c>
      <c r="G28" s="238">
        <v>1</v>
      </c>
      <c r="H28" s="238">
        <v>4</v>
      </c>
      <c r="I28" s="238">
        <v>120</v>
      </c>
      <c r="J28" s="238">
        <v>35</v>
      </c>
      <c r="K28" s="238">
        <v>85</v>
      </c>
      <c r="L28" s="238">
        <v>185</v>
      </c>
      <c r="M28" s="238">
        <v>55</v>
      </c>
      <c r="N28" s="238">
        <v>130</v>
      </c>
      <c r="O28" s="238">
        <v>8</v>
      </c>
      <c r="P28" s="238">
        <v>0</v>
      </c>
      <c r="Q28" s="238">
        <v>8</v>
      </c>
      <c r="R28" s="289">
        <v>28</v>
      </c>
      <c r="S28" s="289">
        <v>16</v>
      </c>
      <c r="T28" s="238">
        <v>71</v>
      </c>
      <c r="U28" s="238">
        <v>15</v>
      </c>
      <c r="V28" s="238">
        <v>56</v>
      </c>
      <c r="W28" s="238">
        <v>1</v>
      </c>
      <c r="X28" s="238">
        <v>0</v>
      </c>
      <c r="Y28" s="238">
        <v>1</v>
      </c>
      <c r="Z28" s="238">
        <v>227</v>
      </c>
      <c r="AA28" s="238">
        <v>76</v>
      </c>
      <c r="AB28" s="238">
        <v>151</v>
      </c>
      <c r="AC28" s="238">
        <v>0</v>
      </c>
      <c r="AD28" s="238">
        <v>0</v>
      </c>
      <c r="AE28" s="238">
        <v>0</v>
      </c>
      <c r="AF28" s="238">
        <v>0</v>
      </c>
      <c r="AG28" s="238">
        <v>0</v>
      </c>
      <c r="AH28" s="238">
        <v>0</v>
      </c>
      <c r="AI28" s="238">
        <v>19</v>
      </c>
      <c r="AJ28" s="238">
        <v>0</v>
      </c>
      <c r="AK28" s="238">
        <v>19</v>
      </c>
      <c r="AL28" s="250">
        <f t="shared" si="0"/>
        <v>0</v>
      </c>
      <c r="AM28" s="250">
        <f t="shared" si="1"/>
        <v>0</v>
      </c>
      <c r="AN28" s="250">
        <f t="shared" si="2"/>
        <v>0</v>
      </c>
      <c r="AO28" s="250">
        <f t="shared" si="3"/>
        <v>0</v>
      </c>
      <c r="AP28" s="250">
        <f t="shared" si="4"/>
        <v>0</v>
      </c>
    </row>
    <row r="29" spans="1:42" ht="17.25" customHeight="1">
      <c r="A29" s="26">
        <v>29</v>
      </c>
      <c r="B29" s="34">
        <v>17</v>
      </c>
      <c r="C29" s="238">
        <v>316</v>
      </c>
      <c r="D29" s="238">
        <v>104</v>
      </c>
      <c r="E29" s="238">
        <v>212</v>
      </c>
      <c r="F29" s="238">
        <v>3</v>
      </c>
      <c r="G29" s="238">
        <v>0</v>
      </c>
      <c r="H29" s="238">
        <v>3</v>
      </c>
      <c r="I29" s="238">
        <v>134</v>
      </c>
      <c r="J29" s="238">
        <v>41</v>
      </c>
      <c r="K29" s="238">
        <v>93</v>
      </c>
      <c r="L29" s="238">
        <v>170</v>
      </c>
      <c r="M29" s="238">
        <v>58</v>
      </c>
      <c r="N29" s="238">
        <v>112</v>
      </c>
      <c r="O29" s="238">
        <v>9</v>
      </c>
      <c r="P29" s="238">
        <v>5</v>
      </c>
      <c r="Q29" s="238">
        <v>4</v>
      </c>
      <c r="R29" s="289">
        <v>29</v>
      </c>
      <c r="S29" s="289">
        <v>17</v>
      </c>
      <c r="T29" s="238">
        <v>60</v>
      </c>
      <c r="U29" s="238">
        <v>16</v>
      </c>
      <c r="V29" s="238">
        <v>44</v>
      </c>
      <c r="W29" s="238">
        <v>5</v>
      </c>
      <c r="X29" s="238">
        <v>0</v>
      </c>
      <c r="Y29" s="238">
        <v>5</v>
      </c>
      <c r="Z29" s="238">
        <v>225</v>
      </c>
      <c r="AA29" s="238">
        <v>80</v>
      </c>
      <c r="AB29" s="238">
        <v>145</v>
      </c>
      <c r="AC29" s="238">
        <v>3</v>
      </c>
      <c r="AD29" s="238">
        <v>0</v>
      </c>
      <c r="AE29" s="238">
        <v>3</v>
      </c>
      <c r="AF29" s="238">
        <v>0</v>
      </c>
      <c r="AG29" s="238">
        <v>0</v>
      </c>
      <c r="AH29" s="238">
        <v>0</v>
      </c>
      <c r="AI29" s="238">
        <v>23</v>
      </c>
      <c r="AJ29" s="238">
        <v>8</v>
      </c>
      <c r="AK29" s="238">
        <v>15</v>
      </c>
      <c r="AL29" s="250">
        <f t="shared" si="0"/>
        <v>0</v>
      </c>
      <c r="AM29" s="250">
        <f t="shared" si="1"/>
        <v>0</v>
      </c>
      <c r="AN29" s="250">
        <f t="shared" si="2"/>
        <v>0</v>
      </c>
      <c r="AO29" s="250">
        <f t="shared" si="3"/>
        <v>0</v>
      </c>
      <c r="AP29" s="250">
        <f t="shared" si="4"/>
        <v>0</v>
      </c>
    </row>
    <row r="30" spans="1:42" ht="17.25" customHeight="1">
      <c r="A30" s="26">
        <v>30</v>
      </c>
      <c r="B30" s="34">
        <v>18</v>
      </c>
      <c r="C30" s="238">
        <v>312</v>
      </c>
      <c r="D30" s="238">
        <v>90</v>
      </c>
      <c r="E30" s="238">
        <v>222</v>
      </c>
      <c r="F30" s="238">
        <v>5</v>
      </c>
      <c r="G30" s="238">
        <v>0</v>
      </c>
      <c r="H30" s="238">
        <v>5</v>
      </c>
      <c r="I30" s="238">
        <v>121</v>
      </c>
      <c r="J30" s="238">
        <v>30</v>
      </c>
      <c r="K30" s="238">
        <v>91</v>
      </c>
      <c r="L30" s="238">
        <v>181</v>
      </c>
      <c r="M30" s="238">
        <v>57</v>
      </c>
      <c r="N30" s="238">
        <v>124</v>
      </c>
      <c r="O30" s="238">
        <v>5</v>
      </c>
      <c r="P30" s="238">
        <v>3</v>
      </c>
      <c r="Q30" s="238">
        <v>2</v>
      </c>
      <c r="R30" s="289">
        <v>30</v>
      </c>
      <c r="S30" s="289">
        <v>18</v>
      </c>
      <c r="T30" s="238">
        <v>48</v>
      </c>
      <c r="U30" s="238">
        <v>16</v>
      </c>
      <c r="V30" s="238">
        <v>32</v>
      </c>
      <c r="W30" s="238">
        <v>3</v>
      </c>
      <c r="X30" s="238">
        <v>2</v>
      </c>
      <c r="Y30" s="238">
        <v>1</v>
      </c>
      <c r="Z30" s="238">
        <v>248</v>
      </c>
      <c r="AA30" s="238">
        <v>69</v>
      </c>
      <c r="AB30" s="238">
        <v>179</v>
      </c>
      <c r="AC30" s="238">
        <v>0</v>
      </c>
      <c r="AD30" s="238">
        <v>0</v>
      </c>
      <c r="AE30" s="238">
        <v>0</v>
      </c>
      <c r="AF30" s="238">
        <v>0</v>
      </c>
      <c r="AG30" s="238">
        <v>0</v>
      </c>
      <c r="AH30" s="238">
        <v>0</v>
      </c>
      <c r="AI30" s="238">
        <v>13</v>
      </c>
      <c r="AJ30" s="238">
        <v>3</v>
      </c>
      <c r="AK30" s="238">
        <v>10</v>
      </c>
      <c r="AL30" s="250">
        <f t="shared" si="0"/>
        <v>0</v>
      </c>
      <c r="AM30" s="250">
        <f t="shared" si="1"/>
        <v>0</v>
      </c>
      <c r="AN30" s="250">
        <f t="shared" si="2"/>
        <v>0</v>
      </c>
      <c r="AO30" s="250">
        <f t="shared" si="3"/>
        <v>0</v>
      </c>
      <c r="AP30" s="250">
        <f t="shared" si="4"/>
        <v>0</v>
      </c>
    </row>
    <row r="31" spans="1:42" ht="17.25" customHeight="1">
      <c r="A31" s="26">
        <v>31</v>
      </c>
      <c r="B31" s="34">
        <v>19</v>
      </c>
      <c r="C31" s="238">
        <v>350</v>
      </c>
      <c r="D31" s="238">
        <v>98</v>
      </c>
      <c r="E31" s="238">
        <v>252</v>
      </c>
      <c r="F31" s="238">
        <v>2</v>
      </c>
      <c r="G31" s="238">
        <v>0</v>
      </c>
      <c r="H31" s="238">
        <v>2</v>
      </c>
      <c r="I31" s="238">
        <v>140</v>
      </c>
      <c r="J31" s="238">
        <v>35</v>
      </c>
      <c r="K31" s="238">
        <v>105</v>
      </c>
      <c r="L31" s="238">
        <v>192</v>
      </c>
      <c r="M31" s="238">
        <v>54</v>
      </c>
      <c r="N31" s="238">
        <v>138</v>
      </c>
      <c r="O31" s="238">
        <v>16</v>
      </c>
      <c r="P31" s="238">
        <v>9</v>
      </c>
      <c r="Q31" s="238">
        <v>7</v>
      </c>
      <c r="R31" s="289">
        <v>31</v>
      </c>
      <c r="S31" s="289">
        <v>19</v>
      </c>
      <c r="T31" s="238">
        <v>49</v>
      </c>
      <c r="U31" s="238">
        <v>5</v>
      </c>
      <c r="V31" s="238">
        <v>44</v>
      </c>
      <c r="W31" s="238">
        <v>2</v>
      </c>
      <c r="X31" s="238">
        <v>1</v>
      </c>
      <c r="Y31" s="238">
        <v>1</v>
      </c>
      <c r="Z31" s="238">
        <v>262</v>
      </c>
      <c r="AA31" s="238">
        <v>77</v>
      </c>
      <c r="AB31" s="238">
        <v>185</v>
      </c>
      <c r="AC31" s="238">
        <v>0</v>
      </c>
      <c r="AD31" s="238">
        <v>0</v>
      </c>
      <c r="AE31" s="238">
        <v>0</v>
      </c>
      <c r="AF31" s="238">
        <v>0</v>
      </c>
      <c r="AG31" s="238">
        <v>0</v>
      </c>
      <c r="AH31" s="238">
        <v>0</v>
      </c>
      <c r="AI31" s="238">
        <v>37</v>
      </c>
      <c r="AJ31" s="238">
        <v>15</v>
      </c>
      <c r="AK31" s="238">
        <v>22</v>
      </c>
      <c r="AL31" s="250">
        <f t="shared" si="0"/>
        <v>0</v>
      </c>
      <c r="AM31" s="250">
        <f t="shared" si="1"/>
        <v>0</v>
      </c>
      <c r="AN31" s="250">
        <f t="shared" si="2"/>
        <v>0</v>
      </c>
      <c r="AO31" s="250">
        <f t="shared" si="3"/>
        <v>0</v>
      </c>
      <c r="AP31" s="250">
        <f t="shared" si="4"/>
        <v>0</v>
      </c>
    </row>
    <row r="32" spans="1:42" ht="17.25" customHeight="1">
      <c r="A32" s="26">
        <v>32</v>
      </c>
      <c r="B32" s="34">
        <v>20</v>
      </c>
      <c r="C32" s="238">
        <v>294</v>
      </c>
      <c r="D32" s="238">
        <v>83</v>
      </c>
      <c r="E32" s="238">
        <v>211</v>
      </c>
      <c r="F32" s="238">
        <v>5</v>
      </c>
      <c r="G32" s="238">
        <v>1</v>
      </c>
      <c r="H32" s="238">
        <v>4</v>
      </c>
      <c r="I32" s="238">
        <v>122</v>
      </c>
      <c r="J32" s="238">
        <v>34</v>
      </c>
      <c r="K32" s="238">
        <v>88</v>
      </c>
      <c r="L32" s="238">
        <v>149</v>
      </c>
      <c r="M32" s="238">
        <v>42</v>
      </c>
      <c r="N32" s="238">
        <v>107</v>
      </c>
      <c r="O32" s="238">
        <v>18</v>
      </c>
      <c r="P32" s="238">
        <v>6</v>
      </c>
      <c r="Q32" s="238">
        <v>12</v>
      </c>
      <c r="R32" s="289">
        <v>32</v>
      </c>
      <c r="S32" s="289">
        <v>20</v>
      </c>
      <c r="T32" s="238">
        <v>51</v>
      </c>
      <c r="U32" s="238">
        <v>13</v>
      </c>
      <c r="V32" s="238">
        <v>38</v>
      </c>
      <c r="W32" s="238">
        <v>1</v>
      </c>
      <c r="X32" s="238">
        <v>0</v>
      </c>
      <c r="Y32" s="238">
        <v>1</v>
      </c>
      <c r="Z32" s="238">
        <v>211</v>
      </c>
      <c r="AA32" s="238">
        <v>64</v>
      </c>
      <c r="AB32" s="238">
        <v>147</v>
      </c>
      <c r="AC32" s="238">
        <v>0</v>
      </c>
      <c r="AD32" s="238">
        <v>0</v>
      </c>
      <c r="AE32" s="238">
        <v>0</v>
      </c>
      <c r="AF32" s="238">
        <v>0</v>
      </c>
      <c r="AG32" s="238">
        <v>0</v>
      </c>
      <c r="AH32" s="238">
        <v>0</v>
      </c>
      <c r="AI32" s="238">
        <v>31</v>
      </c>
      <c r="AJ32" s="238">
        <v>6</v>
      </c>
      <c r="AK32" s="238">
        <v>25</v>
      </c>
      <c r="AL32" s="250">
        <f t="shared" si="0"/>
        <v>0</v>
      </c>
      <c r="AM32" s="250">
        <f t="shared" si="1"/>
        <v>0</v>
      </c>
      <c r="AN32" s="250">
        <f t="shared" si="2"/>
        <v>0</v>
      </c>
      <c r="AO32" s="250">
        <f t="shared" si="3"/>
        <v>0</v>
      </c>
      <c r="AP32" s="250">
        <f t="shared" si="4"/>
        <v>0</v>
      </c>
    </row>
    <row r="33" spans="1:42" ht="17.25" customHeight="1">
      <c r="A33" s="26">
        <v>33</v>
      </c>
      <c r="B33" s="34">
        <v>21</v>
      </c>
      <c r="C33" s="238">
        <v>358</v>
      </c>
      <c r="D33" s="238">
        <v>105</v>
      </c>
      <c r="E33" s="238">
        <v>253</v>
      </c>
      <c r="F33" s="238">
        <v>7</v>
      </c>
      <c r="G33" s="238">
        <v>1</v>
      </c>
      <c r="H33" s="238">
        <v>6</v>
      </c>
      <c r="I33" s="238">
        <v>166</v>
      </c>
      <c r="J33" s="238">
        <v>40</v>
      </c>
      <c r="K33" s="238">
        <v>126</v>
      </c>
      <c r="L33" s="238">
        <v>173</v>
      </c>
      <c r="M33" s="238">
        <v>58</v>
      </c>
      <c r="N33" s="238">
        <v>115</v>
      </c>
      <c r="O33" s="238">
        <v>12</v>
      </c>
      <c r="P33" s="238">
        <v>6</v>
      </c>
      <c r="Q33" s="238">
        <v>6</v>
      </c>
      <c r="R33" s="289">
        <v>33</v>
      </c>
      <c r="S33" s="289">
        <v>21</v>
      </c>
      <c r="T33" s="238">
        <v>62</v>
      </c>
      <c r="U33" s="238">
        <v>13</v>
      </c>
      <c r="V33" s="238">
        <v>49</v>
      </c>
      <c r="W33" s="238">
        <v>3</v>
      </c>
      <c r="X33" s="238">
        <v>1</v>
      </c>
      <c r="Y33" s="238">
        <v>2</v>
      </c>
      <c r="Z33" s="238">
        <v>271</v>
      </c>
      <c r="AA33" s="238">
        <v>84</v>
      </c>
      <c r="AB33" s="238">
        <v>187</v>
      </c>
      <c r="AC33" s="238">
        <v>0</v>
      </c>
      <c r="AD33" s="238">
        <v>0</v>
      </c>
      <c r="AE33" s="238">
        <v>0</v>
      </c>
      <c r="AF33" s="238">
        <v>0</v>
      </c>
      <c r="AG33" s="238">
        <v>0</v>
      </c>
      <c r="AH33" s="238">
        <v>0</v>
      </c>
      <c r="AI33" s="238">
        <v>22</v>
      </c>
      <c r="AJ33" s="238">
        <v>7</v>
      </c>
      <c r="AK33" s="238">
        <v>15</v>
      </c>
      <c r="AL33" s="250">
        <f t="shared" si="0"/>
        <v>0</v>
      </c>
      <c r="AM33" s="250">
        <f t="shared" si="1"/>
        <v>0</v>
      </c>
      <c r="AN33" s="250">
        <f t="shared" si="2"/>
        <v>0</v>
      </c>
      <c r="AO33" s="250">
        <f t="shared" si="3"/>
        <v>0</v>
      </c>
      <c r="AP33" s="250">
        <f t="shared" si="4"/>
        <v>0</v>
      </c>
    </row>
    <row r="34" spans="1:42" ht="17.25" customHeight="1">
      <c r="A34" s="26">
        <v>34</v>
      </c>
      <c r="B34" s="34">
        <v>22</v>
      </c>
      <c r="C34" s="238">
        <v>409</v>
      </c>
      <c r="D34" s="238">
        <v>113</v>
      </c>
      <c r="E34" s="238">
        <v>296</v>
      </c>
      <c r="F34" s="238">
        <v>4</v>
      </c>
      <c r="G34" s="238">
        <v>0</v>
      </c>
      <c r="H34" s="238">
        <v>4</v>
      </c>
      <c r="I34" s="238">
        <v>186</v>
      </c>
      <c r="J34" s="238">
        <v>45</v>
      </c>
      <c r="K34" s="238">
        <v>141</v>
      </c>
      <c r="L34" s="238">
        <v>197</v>
      </c>
      <c r="M34" s="238">
        <v>64</v>
      </c>
      <c r="N34" s="238">
        <v>133</v>
      </c>
      <c r="O34" s="238">
        <v>22</v>
      </c>
      <c r="P34" s="238">
        <v>4</v>
      </c>
      <c r="Q34" s="238">
        <v>18</v>
      </c>
      <c r="R34" s="289">
        <v>34</v>
      </c>
      <c r="S34" s="289">
        <v>22</v>
      </c>
      <c r="T34" s="238">
        <v>59</v>
      </c>
      <c r="U34" s="238">
        <v>21</v>
      </c>
      <c r="V34" s="238">
        <v>38</v>
      </c>
      <c r="W34" s="238">
        <v>4</v>
      </c>
      <c r="X34" s="238">
        <v>1</v>
      </c>
      <c r="Y34" s="238">
        <v>3</v>
      </c>
      <c r="Z34" s="238">
        <v>305</v>
      </c>
      <c r="AA34" s="238">
        <v>81</v>
      </c>
      <c r="AB34" s="238">
        <v>224</v>
      </c>
      <c r="AC34" s="238">
        <v>0</v>
      </c>
      <c r="AD34" s="238">
        <v>0</v>
      </c>
      <c r="AE34" s="238">
        <v>0</v>
      </c>
      <c r="AF34" s="238">
        <v>0</v>
      </c>
      <c r="AG34" s="238">
        <v>0</v>
      </c>
      <c r="AH34" s="238">
        <v>0</v>
      </c>
      <c r="AI34" s="238">
        <v>41</v>
      </c>
      <c r="AJ34" s="238">
        <v>10</v>
      </c>
      <c r="AK34" s="238">
        <v>31</v>
      </c>
      <c r="AL34" s="250">
        <f t="shared" si="0"/>
        <v>0</v>
      </c>
      <c r="AM34" s="250">
        <f t="shared" si="1"/>
        <v>0</v>
      </c>
      <c r="AN34" s="250">
        <f t="shared" si="2"/>
        <v>0</v>
      </c>
      <c r="AO34" s="250">
        <f t="shared" si="3"/>
        <v>0</v>
      </c>
      <c r="AP34" s="250">
        <f t="shared" si="4"/>
        <v>0</v>
      </c>
    </row>
    <row r="35" spans="1:42" ht="17.25" customHeight="1">
      <c r="A35" s="26" t="s">
        <v>155</v>
      </c>
      <c r="B35" s="34">
        <v>23</v>
      </c>
      <c r="C35" s="238">
        <v>1653</v>
      </c>
      <c r="D35" s="238">
        <v>429</v>
      </c>
      <c r="E35" s="238">
        <v>1224</v>
      </c>
      <c r="F35" s="238">
        <v>25</v>
      </c>
      <c r="G35" s="238">
        <v>4</v>
      </c>
      <c r="H35" s="238">
        <v>21</v>
      </c>
      <c r="I35" s="238">
        <v>725</v>
      </c>
      <c r="J35" s="238">
        <v>144</v>
      </c>
      <c r="K35" s="238">
        <v>581</v>
      </c>
      <c r="L35" s="238">
        <v>813</v>
      </c>
      <c r="M35" s="238">
        <v>248</v>
      </c>
      <c r="N35" s="238">
        <v>565</v>
      </c>
      <c r="O35" s="238">
        <v>90</v>
      </c>
      <c r="P35" s="238">
        <v>33</v>
      </c>
      <c r="Q35" s="238">
        <v>57</v>
      </c>
      <c r="R35" s="289" t="s">
        <v>155</v>
      </c>
      <c r="S35" s="289">
        <v>23</v>
      </c>
      <c r="T35" s="238">
        <v>235</v>
      </c>
      <c r="U35" s="238">
        <v>44</v>
      </c>
      <c r="V35" s="238">
        <v>191</v>
      </c>
      <c r="W35" s="238">
        <v>11</v>
      </c>
      <c r="X35" s="238">
        <v>4</v>
      </c>
      <c r="Y35" s="238">
        <v>7</v>
      </c>
      <c r="Z35" s="238">
        <v>1266</v>
      </c>
      <c r="AA35" s="238">
        <v>337</v>
      </c>
      <c r="AB35" s="238">
        <v>929</v>
      </c>
      <c r="AC35" s="238">
        <v>0</v>
      </c>
      <c r="AD35" s="238">
        <v>0</v>
      </c>
      <c r="AE35" s="238">
        <v>0</v>
      </c>
      <c r="AF35" s="238">
        <v>0</v>
      </c>
      <c r="AG35" s="238">
        <v>0</v>
      </c>
      <c r="AH35" s="238">
        <v>0</v>
      </c>
      <c r="AI35" s="238">
        <v>141</v>
      </c>
      <c r="AJ35" s="238">
        <v>44</v>
      </c>
      <c r="AK35" s="238">
        <v>97</v>
      </c>
      <c r="AL35" s="250">
        <f t="shared" si="0"/>
        <v>0</v>
      </c>
      <c r="AM35" s="250">
        <f t="shared" si="1"/>
        <v>0</v>
      </c>
      <c r="AN35" s="250">
        <f t="shared" si="2"/>
        <v>0</v>
      </c>
      <c r="AO35" s="250">
        <f t="shared" si="3"/>
        <v>0</v>
      </c>
      <c r="AP35" s="250">
        <f t="shared" si="4"/>
        <v>0</v>
      </c>
    </row>
    <row r="36" spans="1:42" ht="17.25" customHeight="1">
      <c r="A36" s="26" t="s">
        <v>156</v>
      </c>
      <c r="B36" s="34">
        <v>24</v>
      </c>
      <c r="C36" s="238">
        <v>845</v>
      </c>
      <c r="D36" s="238">
        <v>225</v>
      </c>
      <c r="E36" s="238">
        <v>620</v>
      </c>
      <c r="F36" s="238">
        <v>13</v>
      </c>
      <c r="G36" s="238">
        <v>4</v>
      </c>
      <c r="H36" s="238">
        <v>9</v>
      </c>
      <c r="I36" s="238">
        <v>369</v>
      </c>
      <c r="J36" s="238">
        <v>74</v>
      </c>
      <c r="K36" s="238">
        <v>295</v>
      </c>
      <c r="L36" s="238">
        <v>409</v>
      </c>
      <c r="M36" s="238">
        <v>122</v>
      </c>
      <c r="N36" s="238">
        <v>287</v>
      </c>
      <c r="O36" s="238">
        <v>54</v>
      </c>
      <c r="P36" s="238">
        <v>25</v>
      </c>
      <c r="Q36" s="238">
        <v>29</v>
      </c>
      <c r="R36" s="289" t="s">
        <v>156</v>
      </c>
      <c r="S36" s="289">
        <v>24</v>
      </c>
      <c r="T36" s="238">
        <v>108</v>
      </c>
      <c r="U36" s="238">
        <v>18</v>
      </c>
      <c r="V36" s="238">
        <v>90</v>
      </c>
      <c r="W36" s="238">
        <v>12</v>
      </c>
      <c r="X36" s="238">
        <v>8</v>
      </c>
      <c r="Y36" s="238">
        <v>4</v>
      </c>
      <c r="Z36" s="238">
        <v>637</v>
      </c>
      <c r="AA36" s="238">
        <v>167</v>
      </c>
      <c r="AB36" s="238">
        <v>470</v>
      </c>
      <c r="AC36" s="238">
        <v>0</v>
      </c>
      <c r="AD36" s="238">
        <v>0</v>
      </c>
      <c r="AE36" s="238">
        <v>0</v>
      </c>
      <c r="AF36" s="238">
        <v>0</v>
      </c>
      <c r="AG36" s="238">
        <v>0</v>
      </c>
      <c r="AH36" s="238">
        <v>0</v>
      </c>
      <c r="AI36" s="238">
        <v>88</v>
      </c>
      <c r="AJ36" s="238">
        <v>32</v>
      </c>
      <c r="AK36" s="238">
        <v>56</v>
      </c>
      <c r="AL36" s="250">
        <f t="shared" si="0"/>
        <v>0</v>
      </c>
      <c r="AM36" s="250">
        <f t="shared" si="1"/>
        <v>0</v>
      </c>
      <c r="AN36" s="250">
        <f t="shared" si="2"/>
        <v>0</v>
      </c>
      <c r="AO36" s="250">
        <f t="shared" si="3"/>
        <v>0</v>
      </c>
      <c r="AP36" s="250">
        <f t="shared" si="4"/>
        <v>0</v>
      </c>
    </row>
    <row r="37" spans="1:42" ht="17.25" customHeight="1">
      <c r="A37" s="26" t="s">
        <v>157</v>
      </c>
      <c r="B37" s="34">
        <v>25</v>
      </c>
      <c r="C37" s="238">
        <v>288</v>
      </c>
      <c r="D37" s="238">
        <v>68</v>
      </c>
      <c r="E37" s="238">
        <v>220</v>
      </c>
      <c r="F37" s="238">
        <v>4</v>
      </c>
      <c r="G37" s="238">
        <v>1</v>
      </c>
      <c r="H37" s="238">
        <v>3</v>
      </c>
      <c r="I37" s="238">
        <v>128</v>
      </c>
      <c r="J37" s="238">
        <v>23</v>
      </c>
      <c r="K37" s="238">
        <v>105</v>
      </c>
      <c r="L37" s="238">
        <v>119</v>
      </c>
      <c r="M37" s="238">
        <v>28</v>
      </c>
      <c r="N37" s="238">
        <v>91</v>
      </c>
      <c r="O37" s="238">
        <v>37</v>
      </c>
      <c r="P37" s="238">
        <v>16</v>
      </c>
      <c r="Q37" s="238">
        <v>21</v>
      </c>
      <c r="R37" s="289" t="s">
        <v>157</v>
      </c>
      <c r="S37" s="289">
        <v>25</v>
      </c>
      <c r="T37" s="238">
        <v>37</v>
      </c>
      <c r="U37" s="238">
        <v>5</v>
      </c>
      <c r="V37" s="238">
        <v>32</v>
      </c>
      <c r="W37" s="238">
        <v>3</v>
      </c>
      <c r="X37" s="238">
        <v>1</v>
      </c>
      <c r="Y37" s="238">
        <v>2</v>
      </c>
      <c r="Z37" s="238">
        <v>198</v>
      </c>
      <c r="AA37" s="238">
        <v>43</v>
      </c>
      <c r="AB37" s="238">
        <v>155</v>
      </c>
      <c r="AC37" s="238">
        <v>0</v>
      </c>
      <c r="AD37" s="238">
        <v>0</v>
      </c>
      <c r="AE37" s="238">
        <v>0</v>
      </c>
      <c r="AF37" s="238">
        <v>0</v>
      </c>
      <c r="AG37" s="238">
        <v>0</v>
      </c>
      <c r="AH37" s="238">
        <v>0</v>
      </c>
      <c r="AI37" s="238">
        <v>50</v>
      </c>
      <c r="AJ37" s="238">
        <v>19</v>
      </c>
      <c r="AK37" s="238">
        <v>31</v>
      </c>
      <c r="AL37" s="250">
        <f t="shared" si="0"/>
        <v>0</v>
      </c>
      <c r="AM37" s="250">
        <f t="shared" si="1"/>
        <v>0</v>
      </c>
      <c r="AN37" s="250">
        <f t="shared" si="2"/>
        <v>0</v>
      </c>
      <c r="AO37" s="250">
        <f t="shared" si="3"/>
        <v>0</v>
      </c>
      <c r="AP37" s="250">
        <f t="shared" si="4"/>
        <v>0</v>
      </c>
    </row>
    <row r="38" spans="1:42" ht="17.25" customHeight="1">
      <c r="A38" s="26" t="s">
        <v>158</v>
      </c>
      <c r="B38" s="34">
        <v>26</v>
      </c>
      <c r="C38" s="238">
        <v>106</v>
      </c>
      <c r="D38" s="238">
        <v>23</v>
      </c>
      <c r="E38" s="238">
        <v>83</v>
      </c>
      <c r="F38" s="238">
        <v>2</v>
      </c>
      <c r="G38" s="238">
        <v>0</v>
      </c>
      <c r="H38" s="238">
        <v>2</v>
      </c>
      <c r="I38" s="238">
        <v>55</v>
      </c>
      <c r="J38" s="238">
        <v>9</v>
      </c>
      <c r="K38" s="238">
        <v>46</v>
      </c>
      <c r="L38" s="238">
        <v>35</v>
      </c>
      <c r="M38" s="238">
        <v>8</v>
      </c>
      <c r="N38" s="238">
        <v>27</v>
      </c>
      <c r="O38" s="238">
        <v>14</v>
      </c>
      <c r="P38" s="238">
        <v>6</v>
      </c>
      <c r="Q38" s="238">
        <v>8</v>
      </c>
      <c r="R38" s="289" t="s">
        <v>158</v>
      </c>
      <c r="S38" s="289">
        <v>26</v>
      </c>
      <c r="T38" s="238">
        <v>15</v>
      </c>
      <c r="U38" s="238">
        <v>1</v>
      </c>
      <c r="V38" s="238">
        <v>14</v>
      </c>
      <c r="W38" s="238">
        <v>1</v>
      </c>
      <c r="X38" s="238">
        <v>0</v>
      </c>
      <c r="Y38" s="238">
        <v>1</v>
      </c>
      <c r="Z38" s="238">
        <v>69</v>
      </c>
      <c r="AA38" s="238">
        <v>14</v>
      </c>
      <c r="AB38" s="238">
        <v>55</v>
      </c>
      <c r="AC38" s="238">
        <v>0</v>
      </c>
      <c r="AD38" s="238">
        <v>0</v>
      </c>
      <c r="AE38" s="238">
        <v>0</v>
      </c>
      <c r="AF38" s="238">
        <v>0</v>
      </c>
      <c r="AG38" s="238">
        <v>0</v>
      </c>
      <c r="AH38" s="238">
        <v>0</v>
      </c>
      <c r="AI38" s="238">
        <v>21</v>
      </c>
      <c r="AJ38" s="238">
        <v>8</v>
      </c>
      <c r="AK38" s="238">
        <v>13</v>
      </c>
      <c r="AL38" s="250">
        <f t="shared" si="0"/>
        <v>0</v>
      </c>
      <c r="AM38" s="250">
        <f t="shared" si="1"/>
        <v>0</v>
      </c>
      <c r="AN38" s="250">
        <f t="shared" si="2"/>
        <v>0</v>
      </c>
      <c r="AO38" s="250">
        <f t="shared" si="3"/>
        <v>0</v>
      </c>
      <c r="AP38" s="250">
        <f t="shared" si="4"/>
        <v>0</v>
      </c>
    </row>
    <row r="39" spans="1:42" ht="17.25" customHeight="1">
      <c r="A39" s="26" t="s">
        <v>159</v>
      </c>
      <c r="B39" s="34">
        <v>27</v>
      </c>
      <c r="C39" s="238">
        <v>28</v>
      </c>
      <c r="D39" s="238">
        <v>7</v>
      </c>
      <c r="E39" s="238">
        <v>21</v>
      </c>
      <c r="F39" s="238">
        <v>3</v>
      </c>
      <c r="G39" s="238">
        <v>0</v>
      </c>
      <c r="H39" s="238">
        <v>3</v>
      </c>
      <c r="I39" s="238">
        <v>14</v>
      </c>
      <c r="J39" s="238">
        <v>2</v>
      </c>
      <c r="K39" s="238">
        <v>12</v>
      </c>
      <c r="L39" s="238">
        <v>7</v>
      </c>
      <c r="M39" s="238">
        <v>2</v>
      </c>
      <c r="N39" s="238">
        <v>5</v>
      </c>
      <c r="O39" s="238">
        <v>4</v>
      </c>
      <c r="P39" s="238">
        <v>3</v>
      </c>
      <c r="Q39" s="238">
        <v>1</v>
      </c>
      <c r="R39" s="289" t="s">
        <v>159</v>
      </c>
      <c r="S39" s="289">
        <v>27</v>
      </c>
      <c r="T39" s="238">
        <v>3</v>
      </c>
      <c r="U39" s="238">
        <v>1</v>
      </c>
      <c r="V39" s="238">
        <v>2</v>
      </c>
      <c r="W39" s="238">
        <v>0</v>
      </c>
      <c r="X39" s="238">
        <v>0</v>
      </c>
      <c r="Y39" s="238">
        <v>0</v>
      </c>
      <c r="Z39" s="238">
        <v>18</v>
      </c>
      <c r="AA39" s="238">
        <v>3</v>
      </c>
      <c r="AB39" s="238">
        <v>15</v>
      </c>
      <c r="AC39" s="238">
        <v>0</v>
      </c>
      <c r="AD39" s="238">
        <v>0</v>
      </c>
      <c r="AE39" s="238">
        <v>0</v>
      </c>
      <c r="AF39" s="238">
        <v>0</v>
      </c>
      <c r="AG39" s="238">
        <v>0</v>
      </c>
      <c r="AH39" s="238">
        <v>0</v>
      </c>
      <c r="AI39" s="238">
        <v>7</v>
      </c>
      <c r="AJ39" s="238">
        <v>3</v>
      </c>
      <c r="AK39" s="238">
        <v>4</v>
      </c>
      <c r="AL39" s="250">
        <f t="shared" si="0"/>
        <v>0</v>
      </c>
      <c r="AM39" s="250">
        <f t="shared" si="1"/>
        <v>0</v>
      </c>
      <c r="AN39" s="250">
        <f t="shared" si="2"/>
        <v>0</v>
      </c>
      <c r="AO39" s="250">
        <f t="shared" si="3"/>
        <v>0</v>
      </c>
      <c r="AP39" s="250">
        <f t="shared" si="4"/>
        <v>0</v>
      </c>
    </row>
    <row r="40" spans="1:42" ht="17.25" customHeight="1">
      <c r="A40" s="26" t="s">
        <v>134</v>
      </c>
      <c r="B40" s="34">
        <v>28</v>
      </c>
      <c r="C40" s="238">
        <v>14</v>
      </c>
      <c r="D40" s="238">
        <v>4</v>
      </c>
      <c r="E40" s="238">
        <v>10</v>
      </c>
      <c r="F40" s="238">
        <v>1</v>
      </c>
      <c r="G40" s="238">
        <v>0</v>
      </c>
      <c r="H40" s="238">
        <v>1</v>
      </c>
      <c r="I40" s="238">
        <v>7</v>
      </c>
      <c r="J40" s="238">
        <v>1</v>
      </c>
      <c r="K40" s="238">
        <v>6</v>
      </c>
      <c r="L40" s="238">
        <v>3</v>
      </c>
      <c r="M40" s="238">
        <v>1</v>
      </c>
      <c r="N40" s="238">
        <v>2</v>
      </c>
      <c r="O40" s="238">
        <v>3</v>
      </c>
      <c r="P40" s="238">
        <v>2</v>
      </c>
      <c r="Q40" s="238">
        <v>1</v>
      </c>
      <c r="R40" s="289" t="s">
        <v>134</v>
      </c>
      <c r="S40" s="289">
        <v>28</v>
      </c>
      <c r="T40" s="238">
        <v>1</v>
      </c>
      <c r="U40" s="238">
        <v>0</v>
      </c>
      <c r="V40" s="238">
        <v>1</v>
      </c>
      <c r="W40" s="238">
        <v>0</v>
      </c>
      <c r="X40" s="238">
        <v>0</v>
      </c>
      <c r="Y40" s="238">
        <v>0</v>
      </c>
      <c r="Z40" s="238">
        <v>7</v>
      </c>
      <c r="AA40" s="238">
        <v>1</v>
      </c>
      <c r="AB40" s="238">
        <v>6</v>
      </c>
      <c r="AC40" s="238">
        <v>0</v>
      </c>
      <c r="AD40" s="238">
        <v>0</v>
      </c>
      <c r="AE40" s="238">
        <v>0</v>
      </c>
      <c r="AF40" s="238">
        <v>0</v>
      </c>
      <c r="AG40" s="238">
        <v>0</v>
      </c>
      <c r="AH40" s="238">
        <v>0</v>
      </c>
      <c r="AI40" s="238">
        <v>6</v>
      </c>
      <c r="AJ40" s="238">
        <v>3</v>
      </c>
      <c r="AK40" s="238">
        <v>3</v>
      </c>
      <c r="AL40" s="250">
        <f t="shared" si="0"/>
        <v>0</v>
      </c>
      <c r="AM40" s="250">
        <f t="shared" si="1"/>
        <v>0</v>
      </c>
      <c r="AN40" s="250">
        <f t="shared" si="2"/>
        <v>0</v>
      </c>
      <c r="AO40" s="250">
        <f>+T40-U40-V40</f>
        <v>0</v>
      </c>
      <c r="AP40" s="250">
        <f t="shared" si="4"/>
        <v>0</v>
      </c>
    </row>
    <row r="41" spans="1:42" s="1" customFormat="1" ht="14.25">
      <c r="A41" s="539" t="s">
        <v>80</v>
      </c>
      <c r="B41" s="539"/>
      <c r="C41" s="56" t="s">
        <v>161</v>
      </c>
      <c r="F41" s="12"/>
      <c r="G41" s="64"/>
      <c r="H41" s="12"/>
      <c r="I41" s="65"/>
      <c r="J41" s="46"/>
      <c r="K41" s="66"/>
      <c r="L41" s="66"/>
      <c r="M41" s="66"/>
      <c r="N41" s="66"/>
      <c r="O41" s="66"/>
      <c r="P41" s="66"/>
      <c r="Q41" s="55"/>
      <c r="R41" s="541" t="s">
        <v>80</v>
      </c>
      <c r="S41" s="541"/>
      <c r="T41" s="56" t="s">
        <v>185</v>
      </c>
      <c r="U41" s="58"/>
      <c r="V41" s="16"/>
      <c r="X41" s="56"/>
      <c r="Y41" s="53"/>
      <c r="Z41" s="53"/>
      <c r="AA41" s="53"/>
      <c r="AB41" s="53"/>
      <c r="AC41" s="32"/>
      <c r="AD41" s="32"/>
      <c r="AE41" s="56"/>
      <c r="AF41" s="56"/>
      <c r="AG41" s="56"/>
      <c r="AH41" s="56"/>
      <c r="AI41" s="16"/>
      <c r="AJ41" s="17"/>
      <c r="AK41" s="16"/>
      <c r="AL41" s="250"/>
      <c r="AM41" s="250"/>
      <c r="AN41" s="250"/>
      <c r="AO41" s="250" t="e">
        <f t="shared" si="3"/>
        <v>#VALUE!</v>
      </c>
      <c r="AP41" s="250">
        <f t="shared" si="4"/>
        <v>0</v>
      </c>
    </row>
    <row r="42" spans="1:42" s="1" customFormat="1" ht="13.5" customHeight="1">
      <c r="A42" s="540"/>
      <c r="B42" s="540"/>
      <c r="C42" s="56" t="s">
        <v>217</v>
      </c>
      <c r="F42" s="12"/>
      <c r="G42" s="64"/>
      <c r="H42" s="12"/>
      <c r="I42" s="65"/>
      <c r="J42" s="46"/>
      <c r="K42" s="66"/>
      <c r="L42" s="66"/>
      <c r="M42" s="66"/>
      <c r="N42" s="66"/>
      <c r="O42" s="66"/>
      <c r="P42" s="66"/>
      <c r="Q42" s="55"/>
      <c r="R42" s="542"/>
      <c r="S42" s="542"/>
      <c r="T42" s="58"/>
      <c r="U42" s="58"/>
      <c r="V42" s="16"/>
      <c r="W42" s="56"/>
      <c r="X42" s="56"/>
      <c r="Y42" s="53"/>
      <c r="Z42" s="53"/>
      <c r="AA42" s="53"/>
      <c r="AB42" s="53"/>
      <c r="AC42" s="32"/>
      <c r="AD42" s="32"/>
      <c r="AE42" s="56"/>
      <c r="AF42" s="56"/>
      <c r="AG42" s="56"/>
      <c r="AH42" s="56"/>
      <c r="AI42" s="16"/>
      <c r="AJ42" s="17"/>
      <c r="AK42" s="16"/>
      <c r="AL42" s="250"/>
      <c r="AM42" s="250"/>
      <c r="AN42" s="250"/>
      <c r="AO42" s="250">
        <f t="shared" si="3"/>
        <v>0</v>
      </c>
      <c r="AP42" s="250">
        <f t="shared" si="4"/>
        <v>0</v>
      </c>
    </row>
    <row r="43" spans="1:42" s="1" customFormat="1" ht="21.75" customHeight="1">
      <c r="A43" s="69"/>
      <c r="B43" s="62"/>
      <c r="C43" s="56"/>
      <c r="F43" s="12"/>
      <c r="G43" s="64"/>
      <c r="H43" s="12"/>
      <c r="I43" s="65"/>
      <c r="J43" s="46"/>
      <c r="K43" s="66"/>
      <c r="L43" s="66"/>
      <c r="M43" s="66"/>
      <c r="N43" s="66"/>
      <c r="O43" s="66"/>
      <c r="P43" s="66"/>
      <c r="Q43" s="55"/>
      <c r="R43" s="542"/>
      <c r="S43" s="542"/>
      <c r="T43" s="58"/>
      <c r="U43" s="58"/>
      <c r="V43" s="16"/>
      <c r="W43" s="56"/>
      <c r="X43" s="56"/>
      <c r="Y43" s="53"/>
      <c r="Z43" s="53"/>
      <c r="AA43" s="53"/>
      <c r="AB43" s="53"/>
      <c r="AC43" s="32"/>
      <c r="AD43" s="32"/>
      <c r="AE43" s="56"/>
      <c r="AF43" s="56"/>
      <c r="AG43" s="56"/>
      <c r="AH43" s="56"/>
      <c r="AI43" s="16"/>
      <c r="AJ43" s="17"/>
      <c r="AK43" s="16"/>
      <c r="AO43" s="250">
        <f t="shared" si="3"/>
        <v>0</v>
      </c>
      <c r="AP43" s="250">
        <f t="shared" si="4"/>
        <v>0</v>
      </c>
    </row>
    <row r="58" spans="3:37">
      <c r="C58" s="250">
        <f>SUM(C14:C40)-C13</f>
        <v>0</v>
      </c>
      <c r="D58" s="250">
        <f t="shared" ref="D58:AK58" si="5">SUM(D14:D40)-D13</f>
        <v>0</v>
      </c>
      <c r="E58" s="250">
        <f t="shared" si="5"/>
        <v>0</v>
      </c>
      <c r="F58" s="250">
        <f t="shared" si="5"/>
        <v>0</v>
      </c>
      <c r="G58" s="250">
        <f t="shared" si="5"/>
        <v>0</v>
      </c>
      <c r="H58" s="250">
        <f t="shared" si="5"/>
        <v>0</v>
      </c>
      <c r="I58" s="250">
        <f t="shared" si="5"/>
        <v>0</v>
      </c>
      <c r="J58" s="250">
        <f t="shared" si="5"/>
        <v>0</v>
      </c>
      <c r="K58" s="250">
        <f t="shared" si="5"/>
        <v>0</v>
      </c>
      <c r="L58" s="250">
        <f t="shared" si="5"/>
        <v>0</v>
      </c>
      <c r="M58" s="250">
        <f t="shared" si="5"/>
        <v>0</v>
      </c>
      <c r="N58" s="250">
        <f t="shared" si="5"/>
        <v>0</v>
      </c>
      <c r="O58" s="250">
        <f t="shared" si="5"/>
        <v>0</v>
      </c>
      <c r="P58" s="250">
        <f t="shared" si="5"/>
        <v>0</v>
      </c>
      <c r="Q58" s="250">
        <f t="shared" si="5"/>
        <v>0</v>
      </c>
      <c r="R58" s="250" t="e">
        <f t="shared" si="5"/>
        <v>#VALUE!</v>
      </c>
      <c r="S58" s="250">
        <f>SUM(S14:S40)-S13</f>
        <v>404</v>
      </c>
      <c r="T58" s="250">
        <f t="shared" si="5"/>
        <v>0</v>
      </c>
      <c r="U58" s="250">
        <f t="shared" si="5"/>
        <v>0</v>
      </c>
      <c r="V58" s="250">
        <f t="shared" si="5"/>
        <v>0</v>
      </c>
      <c r="W58" s="250">
        <f t="shared" si="5"/>
        <v>0</v>
      </c>
      <c r="X58" s="250">
        <f t="shared" si="5"/>
        <v>0</v>
      </c>
      <c r="Y58" s="250">
        <f t="shared" si="5"/>
        <v>0</v>
      </c>
      <c r="Z58" s="250">
        <f t="shared" si="5"/>
        <v>0</v>
      </c>
      <c r="AA58" s="250">
        <f t="shared" si="5"/>
        <v>0</v>
      </c>
      <c r="AB58" s="250">
        <f t="shared" si="5"/>
        <v>0</v>
      </c>
      <c r="AC58" s="250">
        <f t="shared" si="5"/>
        <v>0</v>
      </c>
      <c r="AD58" s="250">
        <f t="shared" si="5"/>
        <v>0</v>
      </c>
      <c r="AE58" s="250">
        <f>SUM(AE14:AE40)-AE13</f>
        <v>0</v>
      </c>
      <c r="AF58" s="250">
        <f t="shared" si="5"/>
        <v>0</v>
      </c>
      <c r="AG58" s="250">
        <f t="shared" si="5"/>
        <v>0</v>
      </c>
      <c r="AH58" s="250">
        <f t="shared" si="5"/>
        <v>0</v>
      </c>
      <c r="AI58" s="250">
        <f t="shared" si="5"/>
        <v>0</v>
      </c>
      <c r="AJ58" s="250">
        <f t="shared" si="5"/>
        <v>0</v>
      </c>
      <c r="AK58" s="250">
        <f t="shared" si="5"/>
        <v>0</v>
      </c>
    </row>
  </sheetData>
  <mergeCells count="28">
    <mergeCell ref="A41:B42"/>
    <mergeCell ref="R41:S43"/>
    <mergeCell ref="F10:F11"/>
    <mergeCell ref="G10:H10"/>
    <mergeCell ref="I10:I11"/>
    <mergeCell ref="J10:K10"/>
    <mergeCell ref="L10:L11"/>
    <mergeCell ref="AI10:AI11"/>
    <mergeCell ref="W10:W11"/>
    <mergeCell ref="AC10:AC11"/>
    <mergeCell ref="AF10:AF11"/>
    <mergeCell ref="Z10:Z11"/>
    <mergeCell ref="AI1:AK2"/>
    <mergeCell ref="T10:T11"/>
    <mergeCell ref="T9:AK9"/>
    <mergeCell ref="P1:Q1"/>
    <mergeCell ref="A4:Q4"/>
    <mergeCell ref="C9:C11"/>
    <mergeCell ref="A9:A11"/>
    <mergeCell ref="B9:B11"/>
    <mergeCell ref="S9:S11"/>
    <mergeCell ref="M10:N10"/>
    <mergeCell ref="O10:O11"/>
    <mergeCell ref="P10:Q10"/>
    <mergeCell ref="D10:D11"/>
    <mergeCell ref="E10:E11"/>
    <mergeCell ref="D9:Q9"/>
    <mergeCell ref="R9:R11"/>
  </mergeCells>
  <pageMargins left="0.7" right="0.7" top="0.75" bottom="0.75" header="0.3" footer="0.3"/>
  <pageSetup scale="65" orientation="portrait" r:id="rId1"/>
  <colBreaks count="1" manualBreakCount="1">
    <brk id="17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22</vt:i4>
      </vt:variant>
    </vt:vector>
  </HeadingPairs>
  <TitlesOfParts>
    <vt:vector size="37" baseType="lpstr">
      <vt:lpstr>A-ДБ-1</vt:lpstr>
      <vt:lpstr>А-ДБ-2</vt:lpstr>
      <vt:lpstr>А-ДБ-3</vt:lpstr>
      <vt:lpstr>А-ДБ-4</vt:lpstr>
      <vt:lpstr>А-ДБ-4.1</vt:lpstr>
      <vt:lpstr>A-ДБ-5</vt:lpstr>
      <vt:lpstr>А-ДБ-6</vt:lpstr>
      <vt:lpstr>А-ДБ-7</vt:lpstr>
      <vt:lpstr>А-ДБ-8</vt:lpstr>
      <vt:lpstr>А-ДБ-9</vt:lpstr>
      <vt:lpstr>A-ДБ-10</vt:lpstr>
      <vt:lpstr>А-ДБ-11</vt:lpstr>
      <vt:lpstr>А-ДБ-12</vt:lpstr>
      <vt:lpstr>A-ДБ-13</vt:lpstr>
      <vt:lpstr>А-ДБ-14</vt:lpstr>
      <vt:lpstr>'A-ДБ-1'!Print_Area</vt:lpstr>
      <vt:lpstr>'A-ДБ-10'!Print_Area</vt:lpstr>
      <vt:lpstr>'A-ДБ-13'!Print_Area</vt:lpstr>
      <vt:lpstr>'A-ДБ-5'!Print_Area</vt:lpstr>
      <vt:lpstr>'А-ДБ-11'!Print_Area</vt:lpstr>
      <vt:lpstr>'А-ДБ-12'!Print_Area</vt:lpstr>
      <vt:lpstr>'А-ДБ-14'!Print_Area</vt:lpstr>
      <vt:lpstr>'А-ДБ-2'!Print_Area</vt:lpstr>
      <vt:lpstr>'А-ДБ-3'!Print_Area</vt:lpstr>
      <vt:lpstr>'А-ДБ-4'!Print_Area</vt:lpstr>
      <vt:lpstr>'А-ДБ-4.1'!Print_Area</vt:lpstr>
      <vt:lpstr>'А-ДБ-6'!Print_Area</vt:lpstr>
      <vt:lpstr>'А-ДБ-7'!Print_Area</vt:lpstr>
      <vt:lpstr>'А-ДБ-8'!Print_Area</vt:lpstr>
      <vt:lpstr>'А-ДБ-9'!Print_Area</vt:lpstr>
      <vt:lpstr>'A-ДБ-1'!Print_Titles</vt:lpstr>
      <vt:lpstr>'A-ДБ-13'!Print_Titles</vt:lpstr>
      <vt:lpstr>'А-ДБ-14'!Print_Titles</vt:lpstr>
      <vt:lpstr>'А-ДБ-3'!Print_Titles</vt:lpstr>
      <vt:lpstr>'А-ДБ-4'!Print_Titles</vt:lpstr>
      <vt:lpstr>'А-ДБ-7'!Print_Titles</vt:lpstr>
      <vt:lpstr>'А-ДБ-9'!Print_Titles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Алтантуяа Юра</dc:creator>
  <cp:lastModifiedBy>Анхзаяа Дорж</cp:lastModifiedBy>
  <cp:lastPrinted>2025-11-07T08:47:20Z</cp:lastPrinted>
  <dcterms:created xsi:type="dcterms:W3CDTF">2019-10-15T08:45:24Z</dcterms:created>
  <dcterms:modified xsi:type="dcterms:W3CDTF">2025-11-25T03:03:06Z</dcterms:modified>
</cp:coreProperties>
</file>